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dalhatu\Documents\Documents\I&amp;CG LZO\Ag. DH Inspectorate Abj\"/>
    </mc:Choice>
  </mc:AlternateContent>
  <workbookProtection workbookAlgorithmName="SHA-512" workbookHashValue="8ANbha26vjMZBWUUsxQJ4zLq/xjFF3aXyEvWGQltaKQ4/RWUctXy8unyC/xjwD5OaxRzqGLwOwHNTK/kgnT/Ow==" workbookSaltValue="xud8G6zfTIZdEzXDV8dfEw==" workbookSpinCount="100000" lockStructure="1"/>
  <bookViews>
    <workbookView showSheetTabs="0" xWindow="0" yWindow="0" windowWidth="9525" windowHeight="6600" tabRatio="937"/>
  </bookViews>
  <sheets>
    <sheet name="HOME" sheetId="15" r:id="rId1"/>
    <sheet name="FAQ" sheetId="39" r:id="rId2"/>
    <sheet name="Statement of Financial Performa" sheetId="6" r:id="rId3"/>
    <sheet name="Statement of Financial Position" sheetId="5" r:id="rId4"/>
    <sheet name="Statement of Changes in Equity" sheetId="17" r:id="rId5"/>
    <sheet name="Statement of Cash flow" sheetId="16" r:id="rId6"/>
    <sheet name="CF Reconciliation" sheetId="31" r:id="rId7"/>
    <sheet name="Notes P&amp;L" sheetId="30" r:id="rId8"/>
    <sheet name="Notes BS" sheetId="7" r:id="rId9"/>
    <sheet name="Notes on Subsidiaries" sheetId="8" r:id="rId10"/>
    <sheet name="Schedule of Investments" sheetId="9" r:id="rId11"/>
    <sheet name="Sinking fund Account" sheetId="10" state="hidden" r:id="rId12"/>
    <sheet name="Portfolio under management" sheetId="11" r:id="rId13"/>
    <sheet name="BROKER DEALER ANALYSIS" sheetId="12" state="hidden" r:id="rId14"/>
    <sheet name="PORTFOLIO MANAGER ANALYSIS" sheetId="14" state="hidden" r:id="rId15"/>
    <sheet name="COMMONSIZE ANALYSIS" sheetId="18" state="hidden" r:id="rId16"/>
    <sheet name="Operators list" sheetId="19" state="hidden" r:id="rId17"/>
    <sheet name="SEC QR 7" sheetId="21" r:id="rId18"/>
    <sheet name="SEC QR 10" sheetId="22" r:id="rId19"/>
    <sheet name="Bond Issue" sheetId="23" r:id="rId20"/>
    <sheet name="SEC QR 2" sheetId="24" r:id="rId21"/>
    <sheet name="SEC QR 5" sheetId="25" r:id="rId22"/>
    <sheet name="SEC QR 6" sheetId="26" r:id="rId23"/>
    <sheet name="SEC QR 3" sheetId="27" r:id="rId24"/>
    <sheet name="MMR" sheetId="28" r:id="rId25"/>
    <sheet name="SEC QR 11" sheetId="29" r:id="rId26"/>
    <sheet name="Nominee Accounts" sheetId="33" r:id="rId27"/>
    <sheet name="Complaints Register" sheetId="32" r:id="rId28"/>
    <sheet name="BRANCHES_BUY_SELL_REPORT" sheetId="34" r:id="rId29"/>
    <sheet name="REP_BUY_SELL_REPORT" sheetId="35" r:id="rId30"/>
    <sheet name="PROP_TRADING_REPORT" sheetId="37" r:id="rId31"/>
    <sheet name="ERROR_TRADE_REPORT" sheetId="38" r:id="rId32"/>
  </sheets>
  <definedNames>
    <definedName name="_xlnm._FilterDatabase" localSheetId="16" hidden="1">'Operators list'!$B$1:$C$523</definedName>
    <definedName name="_GoBack" localSheetId="24">MMR!$C$12</definedName>
    <definedName name="cap">HOME!$AY$4:$AY$12</definedName>
    <definedName name="_xlnm.Print_Area" localSheetId="19">'Bond Issue'!$A$1:$J$120</definedName>
    <definedName name="_xlnm.Print_Area" localSheetId="6">'CF Reconciliation'!$A$1:$H$32</definedName>
    <definedName name="_xlnm.Print_Area" localSheetId="8">'Notes BS'!$B$1:$I$467</definedName>
    <definedName name="_xlnm.Print_Area" localSheetId="9">'Notes on Subsidiaries'!$B$1:$W$94</definedName>
    <definedName name="_xlnm.Print_Area" localSheetId="18">'SEC QR 10'!$A$1:$H$93</definedName>
    <definedName name="_xlnm.Print_Area" localSheetId="20">'SEC QR 2'!$A$1:$K$285</definedName>
    <definedName name="_xlnm.Print_Area" localSheetId="21">'SEC QR 5'!$A$1:$K$143</definedName>
    <definedName name="_xlnm.Print_Area" localSheetId="2">'Statement of Financial Performa'!$A$1:$K$45</definedName>
    <definedName name="_xlnm.Print_Area" localSheetId="3">'Statement of Financial Position'!$A$1:$H$63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9" i="30" l="1"/>
  <c r="I19" i="30"/>
  <c r="G19" i="30"/>
  <c r="F19" i="30"/>
  <c r="D19" i="30"/>
  <c r="D463" i="7" l="1"/>
  <c r="E463" i="7"/>
  <c r="D461" i="7"/>
  <c r="E461" i="7"/>
  <c r="D459" i="7"/>
  <c r="E459" i="7"/>
  <c r="D460" i="7"/>
  <c r="E460" i="7"/>
  <c r="T14" i="7" l="1"/>
  <c r="E457" i="7" l="1"/>
  <c r="F457" i="7"/>
  <c r="D457" i="7"/>
  <c r="F442" i="7"/>
  <c r="F5" i="7"/>
  <c r="E5" i="7"/>
  <c r="D5" i="7"/>
  <c r="G56" i="17"/>
  <c r="H63" i="35" l="1"/>
  <c r="H63" i="34"/>
  <c r="H32" i="35"/>
  <c r="H32" i="34"/>
  <c r="T8" i="9" l="1"/>
  <c r="U8" i="9"/>
  <c r="V8" i="9"/>
  <c r="W8" i="9"/>
  <c r="X8" i="9"/>
  <c r="X7" i="9"/>
  <c r="W7" i="9"/>
  <c r="V7" i="9"/>
  <c r="U7" i="9"/>
  <c r="T7" i="9"/>
  <c r="F5001" i="33"/>
  <c r="E5001" i="33"/>
  <c r="J38" i="6"/>
  <c r="I38" i="6"/>
  <c r="G38" i="6"/>
  <c r="F38" i="6"/>
  <c r="D38" i="6"/>
  <c r="F87" i="7" l="1"/>
  <c r="E87" i="7"/>
  <c r="D87" i="7"/>
  <c r="H50" i="17" l="1"/>
  <c r="J50" i="17"/>
  <c r="G50" i="17"/>
  <c r="F50" i="17"/>
  <c r="F453" i="7"/>
  <c r="E453" i="7"/>
  <c r="D453" i="7"/>
  <c r="D64" i="17"/>
  <c r="D17" i="17" l="1"/>
  <c r="D19" i="17" s="1"/>
  <c r="D23" i="17" s="1"/>
  <c r="D38" i="17"/>
  <c r="D40" i="17" s="1"/>
  <c r="D44" i="17" s="1"/>
  <c r="E458" i="7"/>
  <c r="D458" i="7"/>
  <c r="O151" i="7" l="1"/>
  <c r="Q151" i="7"/>
  <c r="M151" i="7"/>
  <c r="Q76" i="7"/>
  <c r="F9" i="7" s="1"/>
  <c r="O76" i="7"/>
  <c r="E9" i="7" s="1"/>
  <c r="M76" i="7"/>
  <c r="B3" i="32"/>
  <c r="B2" i="32"/>
  <c r="D9" i="7" l="1"/>
  <c r="U19" i="15"/>
  <c r="U17" i="15"/>
  <c r="U15" i="15"/>
  <c r="U13" i="15"/>
  <c r="U11" i="15"/>
  <c r="U9" i="15"/>
  <c r="U7" i="15"/>
  <c r="U21" i="15"/>
  <c r="K375" i="9"/>
  <c r="K376" i="9"/>
  <c r="K377" i="9"/>
  <c r="K378" i="9"/>
  <c r="K379" i="9"/>
  <c r="K380" i="9"/>
  <c r="K381" i="9"/>
  <c r="K382" i="9"/>
  <c r="K383" i="9"/>
  <c r="K384" i="9"/>
  <c r="K385" i="9"/>
  <c r="H375" i="9"/>
  <c r="H376" i="9"/>
  <c r="H377" i="9"/>
  <c r="H378" i="9"/>
  <c r="H379" i="9"/>
  <c r="H380" i="9"/>
  <c r="H381" i="9"/>
  <c r="H382" i="9"/>
  <c r="H383" i="9"/>
  <c r="H384" i="9"/>
  <c r="H385" i="9"/>
  <c r="K342" i="9"/>
  <c r="N342" i="9" s="1"/>
  <c r="K343" i="9"/>
  <c r="N343" i="9" s="1"/>
  <c r="K344" i="9"/>
  <c r="N344" i="9" s="1"/>
  <c r="K345" i="9"/>
  <c r="N345" i="9" s="1"/>
  <c r="K346" i="9"/>
  <c r="N346" i="9" s="1"/>
  <c r="K347" i="9"/>
  <c r="N347" i="9" s="1"/>
  <c r="K348" i="9"/>
  <c r="N348" i="9" s="1"/>
  <c r="K349" i="9"/>
  <c r="N349" i="9" s="1"/>
  <c r="K350" i="9"/>
  <c r="N350" i="9" s="1"/>
  <c r="K351" i="9"/>
  <c r="N351" i="9" s="1"/>
  <c r="H341" i="9"/>
  <c r="H342" i="9"/>
  <c r="H343" i="9"/>
  <c r="H344" i="9"/>
  <c r="H345" i="9"/>
  <c r="H346" i="9"/>
  <c r="H347" i="9"/>
  <c r="H348" i="9"/>
  <c r="H349" i="9"/>
  <c r="H350" i="9"/>
  <c r="H351" i="9"/>
  <c r="Q107" i="7"/>
  <c r="AE16" i="11" l="1"/>
  <c r="AG17" i="11"/>
  <c r="AG16" i="11"/>
  <c r="AG15" i="11"/>
  <c r="AF16" i="11"/>
  <c r="AS11" i="11"/>
  <c r="AR11" i="11"/>
  <c r="AO10" i="11"/>
  <c r="AO9" i="11"/>
  <c r="AO8" i="11"/>
  <c r="AN7" i="11"/>
  <c r="AO7" i="11"/>
  <c r="AN10" i="11"/>
  <c r="AN9" i="11"/>
  <c r="AM9" i="11"/>
  <c r="AL9" i="11"/>
  <c r="AN8" i="11"/>
  <c r="AM10" i="11"/>
  <c r="AM8" i="11"/>
  <c r="AM7" i="11"/>
  <c r="AL8" i="11"/>
  <c r="AL7" i="11"/>
  <c r="AL10" i="11"/>
  <c r="AJ10" i="11"/>
  <c r="AI10" i="11"/>
  <c r="AI9" i="11"/>
  <c r="AI8" i="11"/>
  <c r="AI7" i="11"/>
  <c r="AH10" i="11"/>
  <c r="AG10" i="11"/>
  <c r="AF10" i="11"/>
  <c r="AF9" i="11"/>
  <c r="AF8" i="11"/>
  <c r="AF7" i="11"/>
  <c r="AE10" i="11"/>
  <c r="AW78" i="11"/>
  <c r="AW79" i="11"/>
  <c r="AW80" i="11"/>
  <c r="AW81" i="11"/>
  <c r="AW82" i="11"/>
  <c r="AW83" i="11"/>
  <c r="AW84" i="11"/>
  <c r="AW85" i="11"/>
  <c r="AW86" i="11"/>
  <c r="AW87" i="11"/>
  <c r="AW88" i="11"/>
  <c r="AW89" i="11"/>
  <c r="AW90" i="11"/>
  <c r="AW91" i="11"/>
  <c r="AW92" i="11"/>
  <c r="AW93" i="11"/>
  <c r="AW94" i="11"/>
  <c r="AW95" i="11"/>
  <c r="AW96" i="11"/>
  <c r="AW97" i="11"/>
  <c r="AW98" i="11"/>
  <c r="AW99" i="11"/>
  <c r="AW100" i="11"/>
  <c r="AW101" i="11"/>
  <c r="AW102" i="11"/>
  <c r="AW103" i="11"/>
  <c r="AW104" i="11"/>
  <c r="AW105" i="11"/>
  <c r="AW106" i="11"/>
  <c r="AW77" i="11"/>
  <c r="AV90" i="11"/>
  <c r="AV91" i="11"/>
  <c r="AV92" i="11"/>
  <c r="AV93" i="11"/>
  <c r="AV94" i="11"/>
  <c r="AV95" i="11"/>
  <c r="AV96" i="11"/>
  <c r="AV97" i="11"/>
  <c r="AV98" i="11"/>
  <c r="AV99" i="11"/>
  <c r="AV100" i="11"/>
  <c r="AV101" i="11"/>
  <c r="AV102" i="11"/>
  <c r="AV103" i="11"/>
  <c r="AV104" i="11"/>
  <c r="AV105" i="11"/>
  <c r="AV106" i="11"/>
  <c r="AU90" i="11"/>
  <c r="AU91" i="11"/>
  <c r="AU92" i="11"/>
  <c r="AU93" i="11"/>
  <c r="AU94" i="11"/>
  <c r="AU95" i="11"/>
  <c r="AU96" i="11"/>
  <c r="AU97" i="11"/>
  <c r="AU98" i="11"/>
  <c r="AU99" i="11"/>
  <c r="AU100" i="11"/>
  <c r="AU101" i="11"/>
  <c r="AU102" i="11"/>
  <c r="AU103" i="11"/>
  <c r="AU104" i="11"/>
  <c r="AU105" i="11"/>
  <c r="AU106" i="11"/>
  <c r="AW39" i="11"/>
  <c r="AW40" i="11"/>
  <c r="AW41" i="11"/>
  <c r="AW42" i="11"/>
  <c r="AW43" i="11"/>
  <c r="AW44" i="11"/>
  <c r="AW45" i="11"/>
  <c r="AW46" i="11"/>
  <c r="AW47" i="11"/>
  <c r="AW48" i="11"/>
  <c r="AW49" i="11"/>
  <c r="AW50" i="11"/>
  <c r="AW51" i="11"/>
  <c r="AW52" i="11"/>
  <c r="AW53" i="11"/>
  <c r="AW54" i="11"/>
  <c r="AW55" i="11"/>
  <c r="AW56" i="11"/>
  <c r="AW57" i="11"/>
  <c r="AW58" i="11"/>
  <c r="AW59" i="11"/>
  <c r="AW60" i="11"/>
  <c r="AW61" i="11"/>
  <c r="AW62" i="11"/>
  <c r="AW63" i="11"/>
  <c r="AW64" i="11"/>
  <c r="AW65" i="11"/>
  <c r="AW66" i="11"/>
  <c r="AW67" i="11"/>
  <c r="AV39" i="11"/>
  <c r="AV40" i="11"/>
  <c r="AV41" i="11"/>
  <c r="AV42" i="11"/>
  <c r="AV43" i="11"/>
  <c r="AV44" i="11"/>
  <c r="AV45" i="11"/>
  <c r="AV46" i="11"/>
  <c r="AV47" i="11"/>
  <c r="AV48" i="11"/>
  <c r="AV49" i="11"/>
  <c r="AV50" i="11"/>
  <c r="AV51" i="11"/>
  <c r="AV52" i="11"/>
  <c r="AV53" i="11"/>
  <c r="AV54" i="11"/>
  <c r="AV55" i="11"/>
  <c r="AV56" i="11"/>
  <c r="AV57" i="11"/>
  <c r="AV58" i="11"/>
  <c r="AV59" i="11"/>
  <c r="AV60" i="11"/>
  <c r="AV61" i="11"/>
  <c r="AV62" i="11"/>
  <c r="AV63" i="11"/>
  <c r="AV64" i="11"/>
  <c r="AV65" i="11"/>
  <c r="AV66" i="11"/>
  <c r="AV67" i="11"/>
  <c r="AU39" i="11"/>
  <c r="AU40" i="11"/>
  <c r="AU41" i="11"/>
  <c r="AU42" i="11"/>
  <c r="AU43" i="11"/>
  <c r="AU44" i="11"/>
  <c r="AU45" i="11"/>
  <c r="AU46" i="11"/>
  <c r="AU47" i="11"/>
  <c r="AU48" i="11"/>
  <c r="AU49" i="11"/>
  <c r="AU50" i="11"/>
  <c r="AU51" i="11"/>
  <c r="AU52" i="11"/>
  <c r="AU53" i="11"/>
  <c r="AU54" i="11"/>
  <c r="AU55" i="11"/>
  <c r="AU56" i="11"/>
  <c r="AU57" i="11"/>
  <c r="AU58" i="11"/>
  <c r="AU59" i="11"/>
  <c r="AU60" i="11"/>
  <c r="AU61" i="11"/>
  <c r="AU62" i="11"/>
  <c r="AU63" i="11"/>
  <c r="AU64" i="11"/>
  <c r="AU65" i="11"/>
  <c r="AU66" i="11"/>
  <c r="AU67" i="11"/>
  <c r="AW38" i="11"/>
  <c r="AV38" i="11"/>
  <c r="AU38" i="11"/>
  <c r="AW13" i="11"/>
  <c r="AW14" i="11"/>
  <c r="AW15" i="11"/>
  <c r="AW16" i="11"/>
  <c r="AW17" i="11"/>
  <c r="AW18" i="11"/>
  <c r="AW19" i="11"/>
  <c r="AW20" i="11"/>
  <c r="AW21" i="11"/>
  <c r="AW22" i="11"/>
  <c r="AW23" i="11"/>
  <c r="AW24" i="11"/>
  <c r="AW25" i="11"/>
  <c r="AW26" i="11"/>
  <c r="AV13" i="11"/>
  <c r="AV14" i="11"/>
  <c r="AV15" i="11"/>
  <c r="AV16" i="11"/>
  <c r="AV17" i="11"/>
  <c r="AV18" i="11"/>
  <c r="AV19" i="11"/>
  <c r="AV20" i="11"/>
  <c r="AV21" i="11"/>
  <c r="AV22" i="11"/>
  <c r="AV23" i="11"/>
  <c r="AV24" i="11"/>
  <c r="AV25" i="11"/>
  <c r="AV26" i="11"/>
  <c r="AU13" i="11"/>
  <c r="AU14" i="11"/>
  <c r="AU15" i="11"/>
  <c r="AU16" i="11"/>
  <c r="AU17" i="11"/>
  <c r="AU18" i="11"/>
  <c r="AU19" i="11"/>
  <c r="AU20" i="11"/>
  <c r="AU21" i="11"/>
  <c r="AU22" i="11"/>
  <c r="AU23" i="11"/>
  <c r="AU24" i="11"/>
  <c r="AU25" i="11"/>
  <c r="AU26" i="11"/>
  <c r="AO5" i="11"/>
  <c r="AN5" i="11"/>
  <c r="AM5" i="11"/>
  <c r="AL5" i="11"/>
  <c r="AJ5" i="11"/>
  <c r="AI5" i="11"/>
  <c r="AH5" i="11"/>
  <c r="AG5" i="11"/>
  <c r="AF5" i="11"/>
  <c r="AE5" i="11"/>
  <c r="AA13" i="11"/>
  <c r="AA14" i="11"/>
  <c r="AA15" i="11"/>
  <c r="AA16" i="11"/>
  <c r="AA17" i="11"/>
  <c r="AA18" i="11"/>
  <c r="AA19" i="11"/>
  <c r="AA20" i="11"/>
  <c r="L13" i="11"/>
  <c r="L14" i="11"/>
  <c r="L15" i="11"/>
  <c r="L16" i="11"/>
  <c r="L17" i="11"/>
  <c r="L18" i="11"/>
  <c r="L19" i="11"/>
  <c r="L20" i="11"/>
  <c r="AA84" i="11"/>
  <c r="AA85" i="11"/>
  <c r="AA86" i="11"/>
  <c r="AA87" i="11"/>
  <c r="AA88" i="11"/>
  <c r="AA89" i="11"/>
  <c r="AA90" i="11"/>
  <c r="AA91" i="11"/>
  <c r="AA92" i="11"/>
  <c r="AA93" i="11"/>
  <c r="AA94" i="11"/>
  <c r="AA95" i="11"/>
  <c r="AA96" i="11"/>
  <c r="AA97" i="11"/>
  <c r="AA98" i="11"/>
  <c r="AA99" i="11"/>
  <c r="AA100" i="11"/>
  <c r="AA101" i="11"/>
  <c r="AA40" i="11"/>
  <c r="AA41" i="11"/>
  <c r="AA42" i="11"/>
  <c r="AA43" i="11"/>
  <c r="AA44" i="11"/>
  <c r="AA45" i="11"/>
  <c r="AA46" i="11"/>
  <c r="AA47" i="11"/>
  <c r="AA48" i="11"/>
  <c r="AA49" i="11"/>
  <c r="AA50" i="11"/>
  <c r="AA51" i="11"/>
  <c r="AA52" i="11"/>
  <c r="AA53" i="11"/>
  <c r="AA54" i="11"/>
  <c r="AA55" i="11"/>
  <c r="AA56" i="11"/>
  <c r="AA57" i="11"/>
  <c r="AA58" i="11"/>
  <c r="AA59" i="11"/>
  <c r="AA60" i="11"/>
  <c r="AA61" i="11"/>
  <c r="AA62" i="11"/>
  <c r="AA63" i="11"/>
  <c r="AA64" i="11"/>
  <c r="AA65" i="11"/>
  <c r="AA66" i="11"/>
  <c r="L40" i="11"/>
  <c r="L41" i="11"/>
  <c r="L42" i="11"/>
  <c r="L43" i="11"/>
  <c r="L44" i="11"/>
  <c r="L45" i="11"/>
  <c r="L46" i="11"/>
  <c r="L47" i="11"/>
  <c r="L48" i="11"/>
  <c r="L49" i="11"/>
  <c r="L50" i="11"/>
  <c r="L51" i="11"/>
  <c r="L52" i="11"/>
  <c r="L53" i="11"/>
  <c r="L54" i="11"/>
  <c r="L55" i="11"/>
  <c r="L56" i="11"/>
  <c r="L57" i="11"/>
  <c r="L83" i="11"/>
  <c r="L84" i="11"/>
  <c r="L85" i="11"/>
  <c r="L86" i="11"/>
  <c r="L87" i="11"/>
  <c r="L88" i="11"/>
  <c r="L89" i="11"/>
  <c r="L90" i="11"/>
  <c r="L91" i="11"/>
  <c r="L92" i="11"/>
  <c r="L93" i="11"/>
  <c r="L94" i="11"/>
  <c r="L95" i="11"/>
  <c r="L96" i="11"/>
  <c r="L97" i="11"/>
  <c r="L98" i="11"/>
  <c r="L99" i="11"/>
  <c r="L100" i="11"/>
  <c r="L101" i="11"/>
  <c r="F182" i="26"/>
  <c r="AD167" i="26"/>
  <c r="AB167" i="26"/>
  <c r="Z167" i="26"/>
  <c r="X167" i="26"/>
  <c r="V167" i="26"/>
  <c r="T167" i="26"/>
  <c r="R167" i="26"/>
  <c r="E180" i="26" s="1"/>
  <c r="Q167" i="26"/>
  <c r="E179" i="26" s="1"/>
  <c r="P167" i="26"/>
  <c r="E178" i="26" s="1"/>
  <c r="O167" i="26"/>
  <c r="E177" i="26" s="1"/>
  <c r="M167" i="26"/>
  <c r="E176" i="26" s="1"/>
  <c r="L167" i="26"/>
  <c r="E175" i="26" s="1"/>
  <c r="AF166" i="26"/>
  <c r="N166" i="26"/>
  <c r="S166" i="26" s="1"/>
  <c r="I166" i="26"/>
  <c r="H166" i="26"/>
  <c r="AF165" i="26"/>
  <c r="N165" i="26"/>
  <c r="S165" i="26" s="1"/>
  <c r="I165" i="26"/>
  <c r="H165" i="26"/>
  <c r="AF164" i="26"/>
  <c r="N164" i="26"/>
  <c r="S164" i="26" s="1"/>
  <c r="I164" i="26"/>
  <c r="H164" i="26"/>
  <c r="AF163" i="26"/>
  <c r="N163" i="26"/>
  <c r="S163" i="26" s="1"/>
  <c r="I163" i="26"/>
  <c r="H163" i="26"/>
  <c r="AF162" i="26"/>
  <c r="N162" i="26"/>
  <c r="S162" i="26" s="1"/>
  <c r="I162" i="26"/>
  <c r="H162" i="26"/>
  <c r="AF161" i="26"/>
  <c r="N161" i="26"/>
  <c r="S161" i="26" s="1"/>
  <c r="I161" i="26"/>
  <c r="H161" i="26"/>
  <c r="AF160" i="26"/>
  <c r="N160" i="26"/>
  <c r="S160" i="26" s="1"/>
  <c r="I160" i="26"/>
  <c r="H160" i="26"/>
  <c r="AF159" i="26"/>
  <c r="N159" i="26"/>
  <c r="S159" i="26" s="1"/>
  <c r="I159" i="26"/>
  <c r="H159" i="26"/>
  <c r="AF158" i="26"/>
  <c r="N158" i="26"/>
  <c r="S158" i="26" s="1"/>
  <c r="I158" i="26"/>
  <c r="H158" i="26"/>
  <c r="AF157" i="26"/>
  <c r="N157" i="26"/>
  <c r="S157" i="26" s="1"/>
  <c r="I157" i="26"/>
  <c r="H157" i="26"/>
  <c r="AF156" i="26"/>
  <c r="N156" i="26"/>
  <c r="S156" i="26" s="1"/>
  <c r="I156" i="26"/>
  <c r="H156" i="26"/>
  <c r="AF155" i="26"/>
  <c r="N155" i="26"/>
  <c r="S155" i="26" s="1"/>
  <c r="AC155" i="26" s="1"/>
  <c r="I155" i="26"/>
  <c r="H155" i="26"/>
  <c r="AF154" i="26"/>
  <c r="N154" i="26"/>
  <c r="S154" i="26" s="1"/>
  <c r="I154" i="26"/>
  <c r="H154" i="26"/>
  <c r="AF153" i="26"/>
  <c r="N153" i="26"/>
  <c r="S153" i="26" s="1"/>
  <c r="AC153" i="26" s="1"/>
  <c r="I153" i="26"/>
  <c r="H153" i="26"/>
  <c r="AF152" i="26"/>
  <c r="N152" i="26"/>
  <c r="S152" i="26" s="1"/>
  <c r="I152" i="26"/>
  <c r="H152" i="26"/>
  <c r="AF151" i="26"/>
  <c r="N151" i="26"/>
  <c r="S151" i="26" s="1"/>
  <c r="AC151" i="26" s="1"/>
  <c r="I151" i="26"/>
  <c r="H151" i="26"/>
  <c r="AF150" i="26"/>
  <c r="N150" i="26"/>
  <c r="S150" i="26" s="1"/>
  <c r="I150" i="26"/>
  <c r="H150" i="26"/>
  <c r="AF149" i="26"/>
  <c r="N149" i="26"/>
  <c r="S149" i="26" s="1"/>
  <c r="AC149" i="26" s="1"/>
  <c r="I149" i="26"/>
  <c r="H149" i="26"/>
  <c r="AF148" i="26"/>
  <c r="N148" i="26"/>
  <c r="S148" i="26" s="1"/>
  <c r="I148" i="26"/>
  <c r="H148" i="26"/>
  <c r="AF147" i="26"/>
  <c r="N147" i="26"/>
  <c r="S147" i="26" s="1"/>
  <c r="AC147" i="26" s="1"/>
  <c r="I147" i="26"/>
  <c r="H147" i="26"/>
  <c r="AF146" i="26"/>
  <c r="N146" i="26"/>
  <c r="S146" i="26" s="1"/>
  <c r="I146" i="26"/>
  <c r="H146" i="26"/>
  <c r="AF145" i="26"/>
  <c r="N145" i="26"/>
  <c r="S145" i="26" s="1"/>
  <c r="AC145" i="26" s="1"/>
  <c r="I145" i="26"/>
  <c r="H145" i="26"/>
  <c r="AF144" i="26"/>
  <c r="N144" i="26"/>
  <c r="S144" i="26" s="1"/>
  <c r="I144" i="26"/>
  <c r="H144" i="26"/>
  <c r="AF143" i="26"/>
  <c r="N143" i="26"/>
  <c r="S143" i="26" s="1"/>
  <c r="AC143" i="26" s="1"/>
  <c r="I143" i="26"/>
  <c r="H143" i="26"/>
  <c r="AF142" i="26"/>
  <c r="N142" i="26"/>
  <c r="S142" i="26" s="1"/>
  <c r="I142" i="26"/>
  <c r="H142" i="26"/>
  <c r="AF141" i="26"/>
  <c r="N141" i="26"/>
  <c r="S141" i="26" s="1"/>
  <c r="AC141" i="26" s="1"/>
  <c r="I141" i="26"/>
  <c r="H141" i="26"/>
  <c r="AF140" i="26"/>
  <c r="N140" i="26"/>
  <c r="S140" i="26" s="1"/>
  <c r="I140" i="26"/>
  <c r="H140" i="26"/>
  <c r="AF139" i="26"/>
  <c r="N139" i="26"/>
  <c r="S139" i="26" s="1"/>
  <c r="AC139" i="26" s="1"/>
  <c r="I139" i="26"/>
  <c r="H139" i="26"/>
  <c r="AF138" i="26"/>
  <c r="N138" i="26"/>
  <c r="S138" i="26" s="1"/>
  <c r="I138" i="26"/>
  <c r="H138" i="26"/>
  <c r="AF137" i="26"/>
  <c r="N137" i="26"/>
  <c r="S137" i="26" s="1"/>
  <c r="AC137" i="26" s="1"/>
  <c r="I137" i="26"/>
  <c r="H137" i="26"/>
  <c r="AF136" i="26"/>
  <c r="N136" i="26"/>
  <c r="S136" i="26" s="1"/>
  <c r="I136" i="26"/>
  <c r="H136" i="26"/>
  <c r="AF135" i="26"/>
  <c r="N135" i="26"/>
  <c r="S135" i="26" s="1"/>
  <c r="AC135" i="26" s="1"/>
  <c r="I135" i="26"/>
  <c r="H135" i="26"/>
  <c r="AF134" i="26"/>
  <c r="N134" i="26"/>
  <c r="S134" i="26" s="1"/>
  <c r="I134" i="26"/>
  <c r="H134" i="26"/>
  <c r="AF133" i="26"/>
  <c r="N133" i="26"/>
  <c r="S133" i="26" s="1"/>
  <c r="AC133" i="26" s="1"/>
  <c r="I133" i="26"/>
  <c r="H133" i="26"/>
  <c r="AF132" i="26"/>
  <c r="N132" i="26"/>
  <c r="S132" i="26" s="1"/>
  <c r="I132" i="26"/>
  <c r="H132" i="26"/>
  <c r="AF131" i="26"/>
  <c r="N131" i="26"/>
  <c r="S131" i="26" s="1"/>
  <c r="AC131" i="26" s="1"/>
  <c r="I131" i="26"/>
  <c r="H131" i="26"/>
  <c r="AF130" i="26"/>
  <c r="N130" i="26"/>
  <c r="S130" i="26" s="1"/>
  <c r="I130" i="26"/>
  <c r="H130" i="26"/>
  <c r="AF129" i="26"/>
  <c r="N129" i="26"/>
  <c r="S129" i="26" s="1"/>
  <c r="AC129" i="26" s="1"/>
  <c r="I129" i="26"/>
  <c r="H129" i="26"/>
  <c r="AF128" i="26"/>
  <c r="N128" i="26"/>
  <c r="S128" i="26" s="1"/>
  <c r="I128" i="26"/>
  <c r="H128" i="26"/>
  <c r="AF127" i="26"/>
  <c r="N127" i="26"/>
  <c r="S127" i="26" s="1"/>
  <c r="AC127" i="26" s="1"/>
  <c r="I127" i="26"/>
  <c r="H127" i="26"/>
  <c r="AF126" i="26"/>
  <c r="N126" i="26"/>
  <c r="S126" i="26" s="1"/>
  <c r="I126" i="26"/>
  <c r="H126" i="26"/>
  <c r="AF125" i="26"/>
  <c r="N125" i="26"/>
  <c r="S125" i="26" s="1"/>
  <c r="AC125" i="26" s="1"/>
  <c r="I125" i="26"/>
  <c r="H125" i="26"/>
  <c r="AF124" i="26"/>
  <c r="N124" i="26"/>
  <c r="S124" i="26" s="1"/>
  <c r="I124" i="26"/>
  <c r="H124" i="26"/>
  <c r="AF123" i="26"/>
  <c r="N123" i="26"/>
  <c r="S123" i="26" s="1"/>
  <c r="AC123" i="26" s="1"/>
  <c r="I123" i="26"/>
  <c r="H123" i="26"/>
  <c r="AF122" i="26"/>
  <c r="N122" i="26"/>
  <c r="S122" i="26" s="1"/>
  <c r="I122" i="26"/>
  <c r="H122" i="26"/>
  <c r="AF121" i="26"/>
  <c r="N121" i="26"/>
  <c r="S121" i="26" s="1"/>
  <c r="AC121" i="26" s="1"/>
  <c r="I121" i="26"/>
  <c r="H121" i="26"/>
  <c r="AF120" i="26"/>
  <c r="N120" i="26"/>
  <c r="S120" i="26" s="1"/>
  <c r="I120" i="26"/>
  <c r="H120" i="26"/>
  <c r="AF119" i="26"/>
  <c r="N119" i="26"/>
  <c r="S119" i="26" s="1"/>
  <c r="AC119" i="26" s="1"/>
  <c r="I119" i="26"/>
  <c r="H119" i="26"/>
  <c r="AF118" i="26"/>
  <c r="N118" i="26"/>
  <c r="S118" i="26" s="1"/>
  <c r="I118" i="26"/>
  <c r="H118" i="26"/>
  <c r="A118" i="26"/>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F117" i="26"/>
  <c r="N117" i="26"/>
  <c r="I117" i="26"/>
  <c r="H117" i="26"/>
  <c r="AD111" i="26"/>
  <c r="AB111" i="26"/>
  <c r="Z111" i="26"/>
  <c r="X111" i="26"/>
  <c r="V111" i="26"/>
  <c r="T111" i="26"/>
  <c r="R111" i="26"/>
  <c r="D180" i="26" s="1"/>
  <c r="Q111" i="26"/>
  <c r="D179" i="26" s="1"/>
  <c r="P111" i="26"/>
  <c r="D178" i="26" s="1"/>
  <c r="O111" i="26"/>
  <c r="D177" i="26" s="1"/>
  <c r="M111" i="26"/>
  <c r="D176" i="26" s="1"/>
  <c r="L111" i="26"/>
  <c r="D175" i="26" s="1"/>
  <c r="AF110" i="26"/>
  <c r="N110" i="26"/>
  <c r="S110" i="26" s="1"/>
  <c r="I110" i="26"/>
  <c r="H110" i="26"/>
  <c r="AF109" i="26"/>
  <c r="N109" i="26"/>
  <c r="S109" i="26" s="1"/>
  <c r="I109" i="26"/>
  <c r="H109" i="26"/>
  <c r="AF108" i="26"/>
  <c r="N108" i="26"/>
  <c r="S108" i="26" s="1"/>
  <c r="I108" i="26"/>
  <c r="H108" i="26"/>
  <c r="AF107" i="26"/>
  <c r="N107" i="26"/>
  <c r="S107" i="26" s="1"/>
  <c r="I107" i="26"/>
  <c r="H107" i="26"/>
  <c r="AF106" i="26"/>
  <c r="N106" i="26"/>
  <c r="S106" i="26" s="1"/>
  <c r="I106" i="26"/>
  <c r="H106" i="26"/>
  <c r="AF105" i="26"/>
  <c r="N105" i="26"/>
  <c r="S105" i="26" s="1"/>
  <c r="I105" i="26"/>
  <c r="H105" i="26"/>
  <c r="AF104" i="26"/>
  <c r="N104" i="26"/>
  <c r="S104" i="26" s="1"/>
  <c r="I104" i="26"/>
  <c r="H104" i="26"/>
  <c r="AF103" i="26"/>
  <c r="N103" i="26"/>
  <c r="S103" i="26" s="1"/>
  <c r="I103" i="26"/>
  <c r="H103" i="26"/>
  <c r="AF102" i="26"/>
  <c r="N102" i="26"/>
  <c r="S102" i="26" s="1"/>
  <c r="I102" i="26"/>
  <c r="H102" i="26"/>
  <c r="AF101" i="26"/>
  <c r="N101" i="26"/>
  <c r="S101" i="26" s="1"/>
  <c r="I101" i="26"/>
  <c r="H101" i="26"/>
  <c r="AF100" i="26"/>
  <c r="N100" i="26"/>
  <c r="S100" i="26" s="1"/>
  <c r="I100" i="26"/>
  <c r="H100" i="26"/>
  <c r="AF99" i="26"/>
  <c r="N99" i="26"/>
  <c r="S99" i="26" s="1"/>
  <c r="I99" i="26"/>
  <c r="H99" i="26"/>
  <c r="AF98" i="26"/>
  <c r="N98" i="26"/>
  <c r="S98" i="26" s="1"/>
  <c r="I98" i="26"/>
  <c r="H98" i="26"/>
  <c r="AF97" i="26"/>
  <c r="N97" i="26"/>
  <c r="S97" i="26" s="1"/>
  <c r="AG97" i="26" s="1"/>
  <c r="I97" i="26"/>
  <c r="H97" i="26"/>
  <c r="AF96" i="26"/>
  <c r="N96" i="26"/>
  <c r="S96" i="26" s="1"/>
  <c r="I96" i="26"/>
  <c r="H96" i="26"/>
  <c r="AF95" i="26"/>
  <c r="N95" i="26"/>
  <c r="S95" i="26" s="1"/>
  <c r="I95" i="26"/>
  <c r="H95" i="26"/>
  <c r="AF94" i="26"/>
  <c r="N94" i="26"/>
  <c r="S94" i="26" s="1"/>
  <c r="I94" i="26"/>
  <c r="H94" i="26"/>
  <c r="AF93" i="26"/>
  <c r="N93" i="26"/>
  <c r="S93" i="26" s="1"/>
  <c r="I93" i="26"/>
  <c r="H93" i="26"/>
  <c r="AF92" i="26"/>
  <c r="N92" i="26"/>
  <c r="S92" i="26" s="1"/>
  <c r="I92" i="26"/>
  <c r="H92" i="26"/>
  <c r="AF91" i="26"/>
  <c r="N91" i="26"/>
  <c r="S91" i="26" s="1"/>
  <c r="I91" i="26"/>
  <c r="H91" i="26"/>
  <c r="AF90" i="26"/>
  <c r="N90" i="26"/>
  <c r="S90" i="26" s="1"/>
  <c r="I90" i="26"/>
  <c r="H90" i="26"/>
  <c r="AF89" i="26"/>
  <c r="N89" i="26"/>
  <c r="S89" i="26" s="1"/>
  <c r="AG89" i="26" s="1"/>
  <c r="I89" i="26"/>
  <c r="H89" i="26"/>
  <c r="AF88" i="26"/>
  <c r="N88" i="26"/>
  <c r="S88" i="26" s="1"/>
  <c r="I88" i="26"/>
  <c r="H88" i="26"/>
  <c r="AF87" i="26"/>
  <c r="N87" i="26"/>
  <c r="S87" i="26" s="1"/>
  <c r="AG87" i="26" s="1"/>
  <c r="I87" i="26"/>
  <c r="H87" i="26"/>
  <c r="A87" i="26"/>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F86" i="26"/>
  <c r="N86" i="26"/>
  <c r="I86" i="26"/>
  <c r="H86" i="26"/>
  <c r="AD80" i="26"/>
  <c r="AB80" i="26"/>
  <c r="Z80" i="26"/>
  <c r="X80" i="26"/>
  <c r="V80" i="26"/>
  <c r="T80" i="26"/>
  <c r="R80" i="26"/>
  <c r="Q80" i="26"/>
  <c r="P80" i="26"/>
  <c r="O80" i="26"/>
  <c r="M80" i="26"/>
  <c r="L80" i="26"/>
  <c r="AF79" i="26"/>
  <c r="N79" i="26"/>
  <c r="S79" i="26" s="1"/>
  <c r="I79" i="26"/>
  <c r="H79" i="26"/>
  <c r="AF78" i="26"/>
  <c r="N78" i="26"/>
  <c r="S78" i="26" s="1"/>
  <c r="I78" i="26"/>
  <c r="H78" i="26"/>
  <c r="AF77" i="26"/>
  <c r="N77" i="26"/>
  <c r="S77" i="26" s="1"/>
  <c r="I77" i="26"/>
  <c r="H77" i="26"/>
  <c r="AF76" i="26"/>
  <c r="N76" i="26"/>
  <c r="S76" i="26" s="1"/>
  <c r="I76" i="26"/>
  <c r="H76" i="26"/>
  <c r="AF75" i="26"/>
  <c r="N75" i="26"/>
  <c r="S75" i="26" s="1"/>
  <c r="I75" i="26"/>
  <c r="H75" i="26"/>
  <c r="AF74" i="26"/>
  <c r="N74" i="26"/>
  <c r="S74" i="26" s="1"/>
  <c r="I74" i="26"/>
  <c r="H74" i="26"/>
  <c r="AF73" i="26"/>
  <c r="N73" i="26"/>
  <c r="S73" i="26" s="1"/>
  <c r="I73" i="26"/>
  <c r="H73" i="26"/>
  <c r="AF72" i="26"/>
  <c r="N72" i="26"/>
  <c r="S72" i="26" s="1"/>
  <c r="I72" i="26"/>
  <c r="H72" i="26"/>
  <c r="AF71" i="26"/>
  <c r="N71" i="26"/>
  <c r="S71" i="26" s="1"/>
  <c r="I71" i="26"/>
  <c r="H71" i="26"/>
  <c r="AF70" i="26"/>
  <c r="N70" i="26"/>
  <c r="S70" i="26" s="1"/>
  <c r="I70" i="26"/>
  <c r="H70" i="26"/>
  <c r="AF69" i="26"/>
  <c r="N69" i="26"/>
  <c r="S69" i="26" s="1"/>
  <c r="I69" i="26"/>
  <c r="H69" i="26"/>
  <c r="AF68" i="26"/>
  <c r="N68" i="26"/>
  <c r="S68" i="26" s="1"/>
  <c r="I68" i="26"/>
  <c r="H68" i="26"/>
  <c r="AF67" i="26"/>
  <c r="N67" i="26"/>
  <c r="S67" i="26" s="1"/>
  <c r="I67" i="26"/>
  <c r="H67" i="26"/>
  <c r="AF66" i="26"/>
  <c r="N66" i="26"/>
  <c r="S66" i="26" s="1"/>
  <c r="I66" i="26"/>
  <c r="H66" i="26"/>
  <c r="AF65" i="26"/>
  <c r="N65" i="26"/>
  <c r="S65" i="26" s="1"/>
  <c r="I65" i="26"/>
  <c r="H65" i="26"/>
  <c r="AF64" i="26"/>
  <c r="N64" i="26"/>
  <c r="S64" i="26" s="1"/>
  <c r="I64" i="26"/>
  <c r="H64" i="26"/>
  <c r="AF63" i="26"/>
  <c r="N63" i="26"/>
  <c r="S63" i="26" s="1"/>
  <c r="I63" i="26"/>
  <c r="H63" i="26"/>
  <c r="AF62" i="26"/>
  <c r="N62" i="26"/>
  <c r="S62" i="26" s="1"/>
  <c r="I62" i="26"/>
  <c r="H62" i="26"/>
  <c r="AF61" i="26"/>
  <c r="N61" i="26"/>
  <c r="S61" i="26" s="1"/>
  <c r="I61" i="26"/>
  <c r="H61" i="26"/>
  <c r="AF60" i="26"/>
  <c r="N60" i="26"/>
  <c r="S60" i="26" s="1"/>
  <c r="AE60" i="26" s="1"/>
  <c r="I60" i="26"/>
  <c r="H60" i="26"/>
  <c r="AF59" i="26"/>
  <c r="N59" i="26"/>
  <c r="S59" i="26" s="1"/>
  <c r="I59" i="26"/>
  <c r="H59" i="26"/>
  <c r="AF58" i="26"/>
  <c r="N58" i="26"/>
  <c r="S58" i="26" s="1"/>
  <c r="I58" i="26"/>
  <c r="H58" i="26"/>
  <c r="AF57" i="26"/>
  <c r="N57" i="26"/>
  <c r="S57" i="26" s="1"/>
  <c r="I57" i="26"/>
  <c r="H57" i="26"/>
  <c r="AF56" i="26"/>
  <c r="N56" i="26"/>
  <c r="S56" i="26" s="1"/>
  <c r="AE56" i="26" s="1"/>
  <c r="I56" i="26"/>
  <c r="H56" i="26"/>
  <c r="A56" i="26"/>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F55" i="26"/>
  <c r="N55" i="26"/>
  <c r="I55" i="26"/>
  <c r="H55" i="26"/>
  <c r="AG76" i="26" l="1"/>
  <c r="AG99" i="26"/>
  <c r="AG101" i="26"/>
  <c r="AG103" i="26"/>
  <c r="AG105" i="26"/>
  <c r="Z169" i="26"/>
  <c r="AG78" i="26"/>
  <c r="AM6" i="11"/>
  <c r="AG58" i="26"/>
  <c r="AG62" i="26"/>
  <c r="AG64" i="26"/>
  <c r="AG66" i="26"/>
  <c r="AG68" i="26"/>
  <c r="AP8" i="11"/>
  <c r="AF111" i="26"/>
  <c r="AP9" i="11"/>
  <c r="AO6" i="11"/>
  <c r="H80" i="26"/>
  <c r="V169" i="26"/>
  <c r="AD169" i="26"/>
  <c r="AG70" i="26"/>
  <c r="AG91" i="26"/>
  <c r="AG107" i="26"/>
  <c r="AG72" i="26"/>
  <c r="AG74" i="26"/>
  <c r="AG93" i="26"/>
  <c r="AG95" i="26"/>
  <c r="AG109" i="26"/>
  <c r="N167" i="26"/>
  <c r="AI6" i="11"/>
  <c r="I80" i="26"/>
  <c r="X169" i="26"/>
  <c r="H111" i="26"/>
  <c r="S117" i="26"/>
  <c r="AC117" i="26" s="1"/>
  <c r="AP5" i="11"/>
  <c r="AK10" i="11"/>
  <c r="AR10" i="11"/>
  <c r="AP10" i="11"/>
  <c r="I111" i="26"/>
  <c r="D181" i="26"/>
  <c r="H167" i="26"/>
  <c r="AF167" i="26"/>
  <c r="AF6" i="11"/>
  <c r="AP7" i="11"/>
  <c r="AR5" i="11"/>
  <c r="N80" i="26"/>
  <c r="AF80" i="26"/>
  <c r="T169" i="26"/>
  <c r="AB169" i="26"/>
  <c r="N111" i="26"/>
  <c r="I167" i="26"/>
  <c r="AK5" i="11"/>
  <c r="AN6" i="11"/>
  <c r="AS10" i="11"/>
  <c r="AL6" i="11"/>
  <c r="AS5" i="11"/>
  <c r="AG59" i="26"/>
  <c r="AE59" i="26"/>
  <c r="AA59" i="26"/>
  <c r="W59" i="26"/>
  <c r="AC59" i="26"/>
  <c r="Y59" i="26"/>
  <c r="U59" i="26"/>
  <c r="AC63" i="26"/>
  <c r="Y63" i="26"/>
  <c r="U63" i="26"/>
  <c r="AG63" i="26"/>
  <c r="AE63" i="26"/>
  <c r="AA63" i="26"/>
  <c r="W63" i="26"/>
  <c r="AC57" i="26"/>
  <c r="Y57" i="26"/>
  <c r="U57" i="26"/>
  <c r="AG57" i="26"/>
  <c r="AE57" i="26"/>
  <c r="AA57" i="26"/>
  <c r="W57" i="26"/>
  <c r="AC61" i="26"/>
  <c r="Y61" i="26"/>
  <c r="U61" i="26"/>
  <c r="AG61" i="26"/>
  <c r="AE61" i="26"/>
  <c r="AA61" i="26"/>
  <c r="W61" i="26"/>
  <c r="AC65" i="26"/>
  <c r="Y65" i="26"/>
  <c r="U65" i="26"/>
  <c r="AG65" i="26"/>
  <c r="AE65" i="26"/>
  <c r="AA65" i="26"/>
  <c r="W65" i="26"/>
  <c r="AC69" i="26"/>
  <c r="Y69" i="26"/>
  <c r="U69" i="26"/>
  <c r="AG69" i="26"/>
  <c r="AE69" i="26"/>
  <c r="AA69" i="26"/>
  <c r="W69" i="26"/>
  <c r="AC73" i="26"/>
  <c r="Y73" i="26"/>
  <c r="U73" i="26"/>
  <c r="AG73" i="26"/>
  <c r="AE73" i="26"/>
  <c r="AA73" i="26"/>
  <c r="W73" i="26"/>
  <c r="AC77" i="26"/>
  <c r="Y77" i="26"/>
  <c r="U77" i="26"/>
  <c r="AG77" i="26"/>
  <c r="AE77" i="26"/>
  <c r="AA77" i="26"/>
  <c r="W77" i="26"/>
  <c r="AC90" i="26"/>
  <c r="Y90" i="26"/>
  <c r="U90" i="26"/>
  <c r="AG90" i="26"/>
  <c r="AE90" i="26"/>
  <c r="AA90" i="26"/>
  <c r="W90" i="26"/>
  <c r="AC94" i="26"/>
  <c r="Y94" i="26"/>
  <c r="U94" i="26"/>
  <c r="AG94" i="26"/>
  <c r="AE94" i="26"/>
  <c r="AA94" i="26"/>
  <c r="W94" i="26"/>
  <c r="AC98" i="26"/>
  <c r="Y98" i="26"/>
  <c r="U98" i="26"/>
  <c r="AG98" i="26"/>
  <c r="AE98" i="26"/>
  <c r="AA98" i="26"/>
  <c r="W98" i="26"/>
  <c r="AC102" i="26"/>
  <c r="Y102" i="26"/>
  <c r="U102" i="26"/>
  <c r="AG102" i="26"/>
  <c r="AE102" i="26"/>
  <c r="AA102" i="26"/>
  <c r="W102" i="26"/>
  <c r="AC106" i="26"/>
  <c r="Y106" i="26"/>
  <c r="U106" i="26"/>
  <c r="AG106" i="26"/>
  <c r="AE106" i="26"/>
  <c r="AA106" i="26"/>
  <c r="W106" i="26"/>
  <c r="AC110" i="26"/>
  <c r="Y110" i="26"/>
  <c r="U110" i="26"/>
  <c r="AG110" i="26"/>
  <c r="AE110" i="26"/>
  <c r="W110" i="26"/>
  <c r="AA110" i="26"/>
  <c r="AC67" i="26"/>
  <c r="Y67" i="26"/>
  <c r="U67" i="26"/>
  <c r="AG67" i="26"/>
  <c r="AE67" i="26"/>
  <c r="AA67" i="26"/>
  <c r="W67" i="26"/>
  <c r="AC71" i="26"/>
  <c r="Y71" i="26"/>
  <c r="U71" i="26"/>
  <c r="AG71" i="26"/>
  <c r="AE71" i="26"/>
  <c r="AA71" i="26"/>
  <c r="W71" i="26"/>
  <c r="AC75" i="26"/>
  <c r="Y75" i="26"/>
  <c r="U75" i="26"/>
  <c r="AG75" i="26"/>
  <c r="AE75" i="26"/>
  <c r="AA75" i="26"/>
  <c r="W75" i="26"/>
  <c r="AC79" i="26"/>
  <c r="Y79" i="26"/>
  <c r="U79" i="26"/>
  <c r="AG79" i="26"/>
  <c r="AE79" i="26"/>
  <c r="AA79" i="26"/>
  <c r="W79" i="26"/>
  <c r="AC88" i="26"/>
  <c r="Y88" i="26"/>
  <c r="U88" i="26"/>
  <c r="AG88" i="26"/>
  <c r="AE88" i="26"/>
  <c r="AA88" i="26"/>
  <c r="W88" i="26"/>
  <c r="AC92" i="26"/>
  <c r="Y92" i="26"/>
  <c r="U92" i="26"/>
  <c r="AG92" i="26"/>
  <c r="AE92" i="26"/>
  <c r="AA92" i="26"/>
  <c r="W92" i="26"/>
  <c r="AC96" i="26"/>
  <c r="Y96" i="26"/>
  <c r="U96" i="26"/>
  <c r="AG96" i="26"/>
  <c r="AE96" i="26"/>
  <c r="AA96" i="26"/>
  <c r="W96" i="26"/>
  <c r="AC100" i="26"/>
  <c r="Y100" i="26"/>
  <c r="U100" i="26"/>
  <c r="AG100" i="26"/>
  <c r="AE100" i="26"/>
  <c r="AA100" i="26"/>
  <c r="W100" i="26"/>
  <c r="AC104" i="26"/>
  <c r="Y104" i="26"/>
  <c r="U104" i="26"/>
  <c r="AG104" i="26"/>
  <c r="AE104" i="26"/>
  <c r="AA104" i="26"/>
  <c r="W104" i="26"/>
  <c r="AC108" i="26"/>
  <c r="Y108" i="26"/>
  <c r="U108" i="26"/>
  <c r="AG108" i="26"/>
  <c r="AE108" i="26"/>
  <c r="AA108" i="26"/>
  <c r="W108" i="26"/>
  <c r="M169" i="26"/>
  <c r="C176" i="26"/>
  <c r="F176" i="26" s="1"/>
  <c r="O169" i="26"/>
  <c r="C177" i="26"/>
  <c r="F177" i="26" s="1"/>
  <c r="Q169" i="26"/>
  <c r="C179" i="26"/>
  <c r="F179" i="26" s="1"/>
  <c r="AG118" i="26"/>
  <c r="AE118" i="26"/>
  <c r="AA118" i="26"/>
  <c r="W118" i="26"/>
  <c r="AC118" i="26"/>
  <c r="Y118" i="26"/>
  <c r="U118" i="26"/>
  <c r="AG120" i="26"/>
  <c r="AE120" i="26"/>
  <c r="AA120" i="26"/>
  <c r="W120" i="26"/>
  <c r="AC120" i="26"/>
  <c r="Y120" i="26"/>
  <c r="U120" i="26"/>
  <c r="AG124" i="26"/>
  <c r="AE124" i="26"/>
  <c r="AA124" i="26"/>
  <c r="W124" i="26"/>
  <c r="AC124" i="26"/>
  <c r="Y124" i="26"/>
  <c r="U124" i="26"/>
  <c r="AG128" i="26"/>
  <c r="AE128" i="26"/>
  <c r="AA128" i="26"/>
  <c r="W128" i="26"/>
  <c r="AC128" i="26"/>
  <c r="Y128" i="26"/>
  <c r="U128" i="26"/>
  <c r="AG132" i="26"/>
  <c r="AE132" i="26"/>
  <c r="AA132" i="26"/>
  <c r="W132" i="26"/>
  <c r="AC132" i="26"/>
  <c r="Y132" i="26"/>
  <c r="U132" i="26"/>
  <c r="AG136" i="26"/>
  <c r="AE136" i="26"/>
  <c r="AA136" i="26"/>
  <c r="W136" i="26"/>
  <c r="AC136" i="26"/>
  <c r="Y136" i="26"/>
  <c r="U136" i="26"/>
  <c r="AG140" i="26"/>
  <c r="AE140" i="26"/>
  <c r="AA140" i="26"/>
  <c r="W140" i="26"/>
  <c r="AC140" i="26"/>
  <c r="Y140" i="26"/>
  <c r="U140" i="26"/>
  <c r="AG144" i="26"/>
  <c r="AE144" i="26"/>
  <c r="AA144" i="26"/>
  <c r="W144" i="26"/>
  <c r="AC144" i="26"/>
  <c r="Y144" i="26"/>
  <c r="U144" i="26"/>
  <c r="AG148" i="26"/>
  <c r="AE148" i="26"/>
  <c r="AA148" i="26"/>
  <c r="W148" i="26"/>
  <c r="AC148" i="26"/>
  <c r="Y148" i="26"/>
  <c r="U148" i="26"/>
  <c r="AG152" i="26"/>
  <c r="AE152" i="26"/>
  <c r="AA152" i="26"/>
  <c r="W152" i="26"/>
  <c r="AC152" i="26"/>
  <c r="Y152" i="26"/>
  <c r="U152" i="26"/>
  <c r="AG156" i="26"/>
  <c r="AE156" i="26"/>
  <c r="AA156" i="26"/>
  <c r="W156" i="26"/>
  <c r="AC156" i="26"/>
  <c r="Y156" i="26"/>
  <c r="U156" i="26"/>
  <c r="AC157" i="26"/>
  <c r="Y157" i="26"/>
  <c r="U157" i="26"/>
  <c r="AG157" i="26"/>
  <c r="AE157" i="26"/>
  <c r="AA157" i="26"/>
  <c r="W157" i="26"/>
  <c r="AG158" i="26"/>
  <c r="AE158" i="26"/>
  <c r="AA158" i="26"/>
  <c r="W158" i="26"/>
  <c r="AC158" i="26"/>
  <c r="Y158" i="26"/>
  <c r="U158" i="26"/>
  <c r="AC159" i="26"/>
  <c r="Y159" i="26"/>
  <c r="U159" i="26"/>
  <c r="AG159" i="26"/>
  <c r="AE159" i="26"/>
  <c r="AA159" i="26"/>
  <c r="W159" i="26"/>
  <c r="AG160" i="26"/>
  <c r="AE160" i="26"/>
  <c r="AA160" i="26"/>
  <c r="W160" i="26"/>
  <c r="AC160" i="26"/>
  <c r="Y160" i="26"/>
  <c r="U160" i="26"/>
  <c r="AC161" i="26"/>
  <c r="Y161" i="26"/>
  <c r="U161" i="26"/>
  <c r="AG161" i="26"/>
  <c r="AE161" i="26"/>
  <c r="AA161" i="26"/>
  <c r="W161" i="26"/>
  <c r="AG162" i="26"/>
  <c r="AE162" i="26"/>
  <c r="AA162" i="26"/>
  <c r="W162" i="26"/>
  <c r="AC162" i="26"/>
  <c r="Y162" i="26"/>
  <c r="U162" i="26"/>
  <c r="AC163" i="26"/>
  <c r="Y163" i="26"/>
  <c r="U163" i="26"/>
  <c r="AG163" i="26"/>
  <c r="AE163" i="26"/>
  <c r="AA163" i="26"/>
  <c r="W163" i="26"/>
  <c r="AG164" i="26"/>
  <c r="AE164" i="26"/>
  <c r="AA164" i="26"/>
  <c r="W164" i="26"/>
  <c r="AC164" i="26"/>
  <c r="Y164" i="26"/>
  <c r="U164" i="26"/>
  <c r="AC165" i="26"/>
  <c r="Y165" i="26"/>
  <c r="U165" i="26"/>
  <c r="AG165" i="26"/>
  <c r="AE165" i="26"/>
  <c r="AA165" i="26"/>
  <c r="W165" i="26"/>
  <c r="S167" i="26"/>
  <c r="AG166" i="26"/>
  <c r="AE166" i="26"/>
  <c r="AA166" i="26"/>
  <c r="W166" i="26"/>
  <c r="AC166" i="26"/>
  <c r="Y166" i="26"/>
  <c r="U166" i="26"/>
  <c r="W56" i="26"/>
  <c r="AA56" i="26"/>
  <c r="AG56" i="26"/>
  <c r="W58" i="26"/>
  <c r="AE58" i="26"/>
  <c r="AA60" i="26"/>
  <c r="AG60" i="26"/>
  <c r="S55" i="26"/>
  <c r="U56" i="26"/>
  <c r="Y56" i="26"/>
  <c r="AC56" i="26"/>
  <c r="U58" i="26"/>
  <c r="Y58" i="26"/>
  <c r="AC58" i="26"/>
  <c r="U60" i="26"/>
  <c r="Y60" i="26"/>
  <c r="AC60" i="26"/>
  <c r="U62" i="26"/>
  <c r="Y62" i="26"/>
  <c r="AC62" i="26"/>
  <c r="U64" i="26"/>
  <c r="Y64" i="26"/>
  <c r="AC64" i="26"/>
  <c r="U66" i="26"/>
  <c r="Y66" i="26"/>
  <c r="AC66" i="26"/>
  <c r="U68" i="26"/>
  <c r="Y68" i="26"/>
  <c r="AC68" i="26"/>
  <c r="U70" i="26"/>
  <c r="Y70" i="26"/>
  <c r="AC70" i="26"/>
  <c r="U72" i="26"/>
  <c r="Y72" i="26"/>
  <c r="AC72" i="26"/>
  <c r="U74" i="26"/>
  <c r="Y74" i="26"/>
  <c r="AC74" i="26"/>
  <c r="U76" i="26"/>
  <c r="Y76" i="26"/>
  <c r="AC76" i="26"/>
  <c r="U78" i="26"/>
  <c r="Y78" i="26"/>
  <c r="AC78" i="26"/>
  <c r="S86" i="26"/>
  <c r="U87" i="26"/>
  <c r="Y87" i="26"/>
  <c r="AC87" i="26"/>
  <c r="U89" i="26"/>
  <c r="Y89" i="26"/>
  <c r="AC89" i="26"/>
  <c r="U91" i="26"/>
  <c r="Y91" i="26"/>
  <c r="AC91" i="26"/>
  <c r="U93" i="26"/>
  <c r="Y93" i="26"/>
  <c r="AC93" i="26"/>
  <c r="U95" i="26"/>
  <c r="Y95" i="26"/>
  <c r="AC95" i="26"/>
  <c r="U97" i="26"/>
  <c r="Y97" i="26"/>
  <c r="AC97" i="26"/>
  <c r="U99" i="26"/>
  <c r="Y99" i="26"/>
  <c r="AC99" i="26"/>
  <c r="U101" i="26"/>
  <c r="Y101" i="26"/>
  <c r="AC101" i="26"/>
  <c r="U103" i="26"/>
  <c r="Y103" i="26"/>
  <c r="AC103" i="26"/>
  <c r="U105" i="26"/>
  <c r="Y105" i="26"/>
  <c r="AC105" i="26"/>
  <c r="U107" i="26"/>
  <c r="Y107" i="26"/>
  <c r="AC107" i="26"/>
  <c r="U109" i="26"/>
  <c r="Y109" i="26"/>
  <c r="AC109" i="26"/>
  <c r="E181" i="26"/>
  <c r="C175" i="26"/>
  <c r="L169" i="26"/>
  <c r="C178" i="26"/>
  <c r="F178" i="26" s="1"/>
  <c r="P169" i="26"/>
  <c r="C180" i="26"/>
  <c r="F180" i="26" s="1"/>
  <c r="R169" i="26"/>
  <c r="AG122" i="26"/>
  <c r="AE122" i="26"/>
  <c r="AA122" i="26"/>
  <c r="W122" i="26"/>
  <c r="AC122" i="26"/>
  <c r="Y122" i="26"/>
  <c r="U122" i="26"/>
  <c r="AG126" i="26"/>
  <c r="AE126" i="26"/>
  <c r="AA126" i="26"/>
  <c r="W126" i="26"/>
  <c r="AC126" i="26"/>
  <c r="Y126" i="26"/>
  <c r="U126" i="26"/>
  <c r="AG130" i="26"/>
  <c r="AE130" i="26"/>
  <c r="AA130" i="26"/>
  <c r="W130" i="26"/>
  <c r="AC130" i="26"/>
  <c r="Y130" i="26"/>
  <c r="U130" i="26"/>
  <c r="AG134" i="26"/>
  <c r="AE134" i="26"/>
  <c r="AA134" i="26"/>
  <c r="W134" i="26"/>
  <c r="AC134" i="26"/>
  <c r="Y134" i="26"/>
  <c r="U134" i="26"/>
  <c r="AG138" i="26"/>
  <c r="AE138" i="26"/>
  <c r="AA138" i="26"/>
  <c r="W138" i="26"/>
  <c r="AC138" i="26"/>
  <c r="Y138" i="26"/>
  <c r="U138" i="26"/>
  <c r="AG142" i="26"/>
  <c r="AE142" i="26"/>
  <c r="AA142" i="26"/>
  <c r="W142" i="26"/>
  <c r="AC142" i="26"/>
  <c r="Y142" i="26"/>
  <c r="U142" i="26"/>
  <c r="AG146" i="26"/>
  <c r="AE146" i="26"/>
  <c r="AA146" i="26"/>
  <c r="W146" i="26"/>
  <c r="AC146" i="26"/>
  <c r="Y146" i="26"/>
  <c r="U146" i="26"/>
  <c r="AG150" i="26"/>
  <c r="AE150" i="26"/>
  <c r="AA150" i="26"/>
  <c r="W150" i="26"/>
  <c r="AC150" i="26"/>
  <c r="Y150" i="26"/>
  <c r="U150" i="26"/>
  <c r="AG154" i="26"/>
  <c r="AE154" i="26"/>
  <c r="AA154" i="26"/>
  <c r="W154" i="26"/>
  <c r="AC154" i="26"/>
  <c r="Y154" i="26"/>
  <c r="U154" i="26"/>
  <c r="AA58" i="26"/>
  <c r="W60" i="26"/>
  <c r="W62" i="26"/>
  <c r="AA62" i="26"/>
  <c r="AE62" i="26"/>
  <c r="W64" i="26"/>
  <c r="AA64" i="26"/>
  <c r="AE64" i="26"/>
  <c r="W66" i="26"/>
  <c r="AA66" i="26"/>
  <c r="AE66" i="26"/>
  <c r="W68" i="26"/>
  <c r="AA68" i="26"/>
  <c r="AE68" i="26"/>
  <c r="W70" i="26"/>
  <c r="AA70" i="26"/>
  <c r="AE70" i="26"/>
  <c r="W72" i="26"/>
  <c r="AA72" i="26"/>
  <c r="AE72" i="26"/>
  <c r="W74" i="26"/>
  <c r="AA74" i="26"/>
  <c r="AE74" i="26"/>
  <c r="W76" i="26"/>
  <c r="AA76" i="26"/>
  <c r="AE76" i="26"/>
  <c r="W78" i="26"/>
  <c r="AA78" i="26"/>
  <c r="AE78" i="26"/>
  <c r="W87" i="26"/>
  <c r="AA87" i="26"/>
  <c r="AE87" i="26"/>
  <c r="W89" i="26"/>
  <c r="AA89" i="26"/>
  <c r="AE89" i="26"/>
  <c r="W91" i="26"/>
  <c r="AA91" i="26"/>
  <c r="AE91" i="26"/>
  <c r="W93" i="26"/>
  <c r="AA93" i="26"/>
  <c r="AE93" i="26"/>
  <c r="W95" i="26"/>
  <c r="AA95" i="26"/>
  <c r="AE95" i="26"/>
  <c r="W97" i="26"/>
  <c r="AA97" i="26"/>
  <c r="AE97" i="26"/>
  <c r="W99" i="26"/>
  <c r="AA99" i="26"/>
  <c r="AE99" i="26"/>
  <c r="W101" i="26"/>
  <c r="AA101" i="26"/>
  <c r="AE101" i="26"/>
  <c r="W103" i="26"/>
  <c r="AA103" i="26"/>
  <c r="AE103" i="26"/>
  <c r="W105" i="26"/>
  <c r="AA105" i="26"/>
  <c r="AE105" i="26"/>
  <c r="W107" i="26"/>
  <c r="AA107" i="26"/>
  <c r="AE107" i="26"/>
  <c r="W109" i="26"/>
  <c r="AA109" i="26"/>
  <c r="AE109" i="26"/>
  <c r="W119" i="26"/>
  <c r="AA119" i="26"/>
  <c r="AE119" i="26"/>
  <c r="AG119" i="26"/>
  <c r="W121" i="26"/>
  <c r="AA121" i="26"/>
  <c r="AE121" i="26"/>
  <c r="AG121" i="26"/>
  <c r="W123" i="26"/>
  <c r="AA123" i="26"/>
  <c r="AE123" i="26"/>
  <c r="AG123" i="26"/>
  <c r="W125" i="26"/>
  <c r="AA125" i="26"/>
  <c r="AE125" i="26"/>
  <c r="AG125" i="26"/>
  <c r="W127" i="26"/>
  <c r="AA127" i="26"/>
  <c r="AE127" i="26"/>
  <c r="AG127" i="26"/>
  <c r="W129" i="26"/>
  <c r="AA129" i="26"/>
  <c r="AE129" i="26"/>
  <c r="AG129" i="26"/>
  <c r="W131" i="26"/>
  <c r="AA131" i="26"/>
  <c r="AE131" i="26"/>
  <c r="AG131" i="26"/>
  <c r="W133" i="26"/>
  <c r="AA133" i="26"/>
  <c r="AE133" i="26"/>
  <c r="AG133" i="26"/>
  <c r="W135" i="26"/>
  <c r="AA135" i="26"/>
  <c r="AE135" i="26"/>
  <c r="AG135" i="26"/>
  <c r="W137" i="26"/>
  <c r="AA137" i="26"/>
  <c r="AE137" i="26"/>
  <c r="AG137" i="26"/>
  <c r="W139" i="26"/>
  <c r="AA139" i="26"/>
  <c r="AE139" i="26"/>
  <c r="AG139" i="26"/>
  <c r="W141" i="26"/>
  <c r="AA141" i="26"/>
  <c r="AE141" i="26"/>
  <c r="AG141" i="26"/>
  <c r="W143" i="26"/>
  <c r="AA143" i="26"/>
  <c r="AE143" i="26"/>
  <c r="AG143" i="26"/>
  <c r="W145" i="26"/>
  <c r="AA145" i="26"/>
  <c r="AE145" i="26"/>
  <c r="AG145" i="26"/>
  <c r="W147" i="26"/>
  <c r="AA147" i="26"/>
  <c r="AE147" i="26"/>
  <c r="AG147" i="26"/>
  <c r="W149" i="26"/>
  <c r="AA149" i="26"/>
  <c r="AE149" i="26"/>
  <c r="AG149" i="26"/>
  <c r="W151" i="26"/>
  <c r="AA151" i="26"/>
  <c r="AE151" i="26"/>
  <c r="AG151" i="26"/>
  <c r="W153" i="26"/>
  <c r="AA153" i="26"/>
  <c r="AE153" i="26"/>
  <c r="AG153" i="26"/>
  <c r="W155" i="26"/>
  <c r="AA155" i="26"/>
  <c r="AE155" i="26"/>
  <c r="AG155" i="26"/>
  <c r="Y117" i="26"/>
  <c r="U119" i="26"/>
  <c r="Y119" i="26"/>
  <c r="U121" i="26"/>
  <c r="Y121" i="26"/>
  <c r="U123" i="26"/>
  <c r="Y123" i="26"/>
  <c r="U125" i="26"/>
  <c r="Y125" i="26"/>
  <c r="U127" i="26"/>
  <c r="Y127" i="26"/>
  <c r="U129" i="26"/>
  <c r="Y129" i="26"/>
  <c r="U131" i="26"/>
  <c r="Y131" i="26"/>
  <c r="U133" i="26"/>
  <c r="Y133" i="26"/>
  <c r="U135" i="26"/>
  <c r="Y135" i="26"/>
  <c r="U137" i="26"/>
  <c r="Y137" i="26"/>
  <c r="U139" i="26"/>
  <c r="Y139" i="26"/>
  <c r="U141" i="26"/>
  <c r="Y141" i="26"/>
  <c r="U143" i="26"/>
  <c r="Y143" i="26"/>
  <c r="U145" i="26"/>
  <c r="Y145" i="26"/>
  <c r="U147" i="26"/>
  <c r="Y147" i="26"/>
  <c r="U149" i="26"/>
  <c r="Y149" i="26"/>
  <c r="U151" i="26"/>
  <c r="Y151" i="26"/>
  <c r="U153" i="26"/>
  <c r="Y153" i="26"/>
  <c r="U155" i="26"/>
  <c r="Y155" i="26"/>
  <c r="AP6" i="11" l="1"/>
  <c r="AA117" i="26"/>
  <c r="H169" i="26"/>
  <c r="AF17" i="11"/>
  <c r="AE17" i="11"/>
  <c r="U117" i="26"/>
  <c r="W117" i="26"/>
  <c r="AG117" i="26"/>
  <c r="AG167" i="26" s="1"/>
  <c r="AF169" i="26"/>
  <c r="AE117" i="26"/>
  <c r="N169" i="26"/>
  <c r="I169" i="26"/>
  <c r="F175" i="26"/>
  <c r="F181" i="26" s="1"/>
  <c r="C181" i="26"/>
  <c r="S111" i="26"/>
  <c r="AC86" i="26"/>
  <c r="Y86" i="26"/>
  <c r="U86" i="26"/>
  <c r="AG86" i="26"/>
  <c r="AG111" i="26" s="1"/>
  <c r="AE86" i="26"/>
  <c r="AA86" i="26"/>
  <c r="W86" i="26"/>
  <c r="S80" i="26"/>
  <c r="S169" i="26" s="1"/>
  <c r="AG55" i="26"/>
  <c r="AG80" i="26" s="1"/>
  <c r="AE55" i="26"/>
  <c r="AA55" i="26"/>
  <c r="W55" i="26"/>
  <c r="AC55" i="26"/>
  <c r="Y55" i="26"/>
  <c r="U55" i="26"/>
  <c r="AG169" i="26" l="1"/>
  <c r="J32" i="6"/>
  <c r="I32" i="6"/>
  <c r="G32" i="6"/>
  <c r="F32" i="6"/>
  <c r="D32" i="6"/>
  <c r="E1" i="31"/>
  <c r="D1" i="31" s="1"/>
  <c r="K51" i="17"/>
  <c r="K29" i="17"/>
  <c r="K8" i="17"/>
  <c r="U16" i="15"/>
  <c r="F278" i="7"/>
  <c r="D278" i="7"/>
  <c r="E275" i="7" s="1"/>
  <c r="E278" i="7" s="1"/>
  <c r="F81" i="7"/>
  <c r="F75" i="7" s="1"/>
  <c r="D81" i="7"/>
  <c r="F350" i="7"/>
  <c r="D350" i="7"/>
  <c r="E78" i="7" l="1"/>
  <c r="E81" i="7" s="1"/>
  <c r="I186" i="7"/>
  <c r="E188" i="7"/>
  <c r="F188" i="7"/>
  <c r="G188" i="7"/>
  <c r="H188" i="7"/>
  <c r="D188" i="7"/>
  <c r="F428" i="7"/>
  <c r="H41" i="5" s="1"/>
  <c r="D428" i="7"/>
  <c r="D50" i="17" s="1"/>
  <c r="X27" i="11"/>
  <c r="W27" i="11"/>
  <c r="V27" i="11"/>
  <c r="U27" i="11"/>
  <c r="T27" i="11"/>
  <c r="X68" i="11"/>
  <c r="W68" i="11"/>
  <c r="V68" i="11"/>
  <c r="U68" i="11"/>
  <c r="T68" i="11"/>
  <c r="Y107" i="11"/>
  <c r="X107" i="11"/>
  <c r="W107" i="11"/>
  <c r="V107" i="11"/>
  <c r="U107" i="11"/>
  <c r="T107" i="11"/>
  <c r="U114" i="10"/>
  <c r="U60" i="10"/>
  <c r="U31" i="10"/>
  <c r="E1" i="16"/>
  <c r="E15" i="16"/>
  <c r="E40" i="16"/>
  <c r="E55" i="16"/>
  <c r="E66" i="16"/>
  <c r="E1" i="7"/>
  <c r="D1" i="7" s="1"/>
  <c r="D75" i="7" l="1"/>
  <c r="E71" i="7" s="1"/>
  <c r="E75" i="7" s="1"/>
  <c r="D41" i="5"/>
  <c r="D60" i="17"/>
  <c r="D62" i="17" s="1"/>
  <c r="D66" i="17" s="1"/>
  <c r="F41" i="5" s="1"/>
  <c r="E426" i="7"/>
  <c r="E428" i="7" s="1"/>
  <c r="U116" i="10"/>
  <c r="E44" i="16"/>
  <c r="E68" i="16" s="1"/>
  <c r="C64" i="17" l="1"/>
  <c r="G58" i="17"/>
  <c r="E84" i="8"/>
  <c r="G84" i="8"/>
  <c r="I84" i="8"/>
  <c r="K84" i="8"/>
  <c r="M84" i="8"/>
  <c r="O84" i="8"/>
  <c r="Q84" i="8"/>
  <c r="S84" i="8"/>
  <c r="U84" i="8"/>
  <c r="W84" i="8"/>
  <c r="Y84" i="8"/>
  <c r="C84" i="8"/>
  <c r="E53" i="8"/>
  <c r="G53" i="8"/>
  <c r="I53" i="8"/>
  <c r="K53" i="8"/>
  <c r="M53" i="8"/>
  <c r="O53" i="8"/>
  <c r="Q53" i="8"/>
  <c r="S53" i="8"/>
  <c r="U53" i="8"/>
  <c r="W53" i="8"/>
  <c r="Y53" i="8"/>
  <c r="C53" i="8"/>
  <c r="E22" i="8"/>
  <c r="G22" i="8"/>
  <c r="I22" i="8"/>
  <c r="K22" i="8"/>
  <c r="M22" i="8"/>
  <c r="O22" i="8"/>
  <c r="Q22" i="8"/>
  <c r="S22" i="8"/>
  <c r="U22" i="8"/>
  <c r="W22" i="8"/>
  <c r="Y22" i="8"/>
  <c r="C22" i="8"/>
  <c r="G60" i="17" l="1"/>
  <c r="F421" i="7"/>
  <c r="H40" i="5" s="1"/>
  <c r="D421" i="7"/>
  <c r="D42" i="30"/>
  <c r="D12" i="6" s="1"/>
  <c r="X77" i="8"/>
  <c r="X84" i="8" s="1"/>
  <c r="T77" i="8"/>
  <c r="T84" i="8" s="1"/>
  <c r="H77" i="8"/>
  <c r="H84" i="8" s="1"/>
  <c r="D77" i="8"/>
  <c r="D84" i="8" s="1"/>
  <c r="AC83" i="8"/>
  <c r="AB83" i="8"/>
  <c r="AA83" i="8"/>
  <c r="AC82" i="8"/>
  <c r="AB82" i="8"/>
  <c r="AA82" i="8"/>
  <c r="AC81" i="8"/>
  <c r="AB81" i="8"/>
  <c r="AA81" i="8"/>
  <c r="AC80" i="8"/>
  <c r="AB80" i="8"/>
  <c r="AA80" i="8"/>
  <c r="AC79" i="8"/>
  <c r="AB79" i="8"/>
  <c r="AA79" i="8"/>
  <c r="AC78" i="8"/>
  <c r="AB78" i="8"/>
  <c r="AA78" i="8"/>
  <c r="AC77" i="8"/>
  <c r="AA77" i="8"/>
  <c r="P77" i="8"/>
  <c r="P84" i="8" s="1"/>
  <c r="L77" i="8"/>
  <c r="L84" i="8" s="1"/>
  <c r="X46" i="8"/>
  <c r="X53" i="8" s="1"/>
  <c r="T46" i="8"/>
  <c r="T53" i="8" s="1"/>
  <c r="H46" i="8"/>
  <c r="H53" i="8" s="1"/>
  <c r="D46" i="8"/>
  <c r="D53" i="8" s="1"/>
  <c r="AC52" i="8"/>
  <c r="AB52" i="8"/>
  <c r="AA52" i="8"/>
  <c r="AC51" i="8"/>
  <c r="AB51" i="8"/>
  <c r="AA51" i="8"/>
  <c r="AC50" i="8"/>
  <c r="AB50" i="8"/>
  <c r="AA50" i="8"/>
  <c r="AC49" i="8"/>
  <c r="AB49" i="8"/>
  <c r="AA49" i="8"/>
  <c r="AC48" i="8"/>
  <c r="AB48" i="8"/>
  <c r="AA48" i="8"/>
  <c r="AC47" i="8"/>
  <c r="AB47" i="8"/>
  <c r="AA47" i="8"/>
  <c r="AC46" i="8"/>
  <c r="AA46" i="8"/>
  <c r="P46" i="8"/>
  <c r="P53" i="8" s="1"/>
  <c r="L46" i="8"/>
  <c r="L53" i="8" s="1"/>
  <c r="AC21" i="8"/>
  <c r="F462" i="7" s="1"/>
  <c r="AC20" i="8"/>
  <c r="AC19" i="8"/>
  <c r="AC18" i="8"/>
  <c r="AC17" i="8"/>
  <c r="AC16" i="8"/>
  <c r="AC15" i="8"/>
  <c r="AB21" i="8"/>
  <c r="E462" i="7" s="1"/>
  <c r="AB20" i="8"/>
  <c r="AB19" i="8"/>
  <c r="AB18" i="8"/>
  <c r="AB17" i="8"/>
  <c r="AB16" i="8"/>
  <c r="AA21" i="8"/>
  <c r="D462" i="7" s="1"/>
  <c r="AA20" i="8"/>
  <c r="AA19" i="8"/>
  <c r="AA18" i="8"/>
  <c r="AA17" i="8"/>
  <c r="AA16" i="8"/>
  <c r="AA15" i="8"/>
  <c r="X15" i="8"/>
  <c r="X22" i="8" s="1"/>
  <c r="T15" i="8"/>
  <c r="T22" i="8" s="1"/>
  <c r="P15" i="8"/>
  <c r="P22" i="8" s="1"/>
  <c r="L15" i="8"/>
  <c r="L22" i="8" s="1"/>
  <c r="H15" i="8"/>
  <c r="H22" i="8" s="1"/>
  <c r="D15" i="8"/>
  <c r="D22" i="8" s="1"/>
  <c r="AC69" i="8"/>
  <c r="AB69" i="8"/>
  <c r="AA69" i="8"/>
  <c r="AC38" i="8"/>
  <c r="AB38" i="8"/>
  <c r="AA38" i="8"/>
  <c r="AC7" i="8"/>
  <c r="AB7" i="8"/>
  <c r="AA7" i="8"/>
  <c r="I359" i="7"/>
  <c r="H31" i="5" s="1"/>
  <c r="G251" i="7"/>
  <c r="H36" i="5" s="1"/>
  <c r="I157" i="7"/>
  <c r="H15" i="5" s="1"/>
  <c r="G230" i="7"/>
  <c r="H18" i="5" s="1"/>
  <c r="E225" i="7"/>
  <c r="F225" i="7"/>
  <c r="D225" i="7"/>
  <c r="E220" i="7"/>
  <c r="F220" i="7"/>
  <c r="D220" i="7"/>
  <c r="G224" i="7"/>
  <c r="E465" i="7" s="1"/>
  <c r="G223" i="7"/>
  <c r="I205" i="7"/>
  <c r="H17" i="5" s="1"/>
  <c r="E200" i="7"/>
  <c r="F200" i="7"/>
  <c r="G200" i="7"/>
  <c r="H200" i="7"/>
  <c r="D200" i="7"/>
  <c r="E194" i="7"/>
  <c r="F194" i="7"/>
  <c r="G194" i="7"/>
  <c r="H194" i="7"/>
  <c r="D194" i="7"/>
  <c r="I199" i="7"/>
  <c r="I198" i="7"/>
  <c r="I197" i="7"/>
  <c r="V14" i="7"/>
  <c r="V20" i="7"/>
  <c r="T20" i="7"/>
  <c r="V26" i="7"/>
  <c r="T26" i="7"/>
  <c r="V29" i="7"/>
  <c r="T29" i="7"/>
  <c r="V32" i="7"/>
  <c r="T32" i="7"/>
  <c r="V44" i="7"/>
  <c r="T44" i="7"/>
  <c r="V47" i="7"/>
  <c r="T47" i="7"/>
  <c r="V50" i="7"/>
  <c r="T50" i="7"/>
  <c r="V53" i="7"/>
  <c r="T53" i="7"/>
  <c r="V56" i="7"/>
  <c r="T56" i="7"/>
  <c r="V59" i="7"/>
  <c r="T59" i="7"/>
  <c r="V62" i="7"/>
  <c r="T62" i="7"/>
  <c r="O2" i="7"/>
  <c r="M2" i="7" s="1"/>
  <c r="T2" i="7" s="1"/>
  <c r="O30" i="7"/>
  <c r="E6" i="7" s="1"/>
  <c r="M30" i="7"/>
  <c r="O53" i="7"/>
  <c r="M53" i="7"/>
  <c r="O66" i="7"/>
  <c r="M66" i="7"/>
  <c r="O107" i="7"/>
  <c r="M107" i="7"/>
  <c r="O130" i="7"/>
  <c r="M130" i="7"/>
  <c r="O143" i="7"/>
  <c r="M143" i="7"/>
  <c r="G40" i="6"/>
  <c r="H40" i="6"/>
  <c r="I40" i="6"/>
  <c r="J40" i="6"/>
  <c r="R72" i="30"/>
  <c r="S72" i="30"/>
  <c r="I53" i="30" s="1"/>
  <c r="I18" i="6" s="1"/>
  <c r="Q72" i="30"/>
  <c r="G53" i="30" s="1"/>
  <c r="E7" i="6"/>
  <c r="E8" i="6" s="1"/>
  <c r="H7" i="6"/>
  <c r="H8" i="6" s="1"/>
  <c r="E64" i="30"/>
  <c r="E19" i="6" s="1"/>
  <c r="E22" i="6" s="1"/>
  <c r="F64" i="30"/>
  <c r="F19" i="6" s="1"/>
  <c r="G64" i="30"/>
  <c r="G19" i="6" s="1"/>
  <c r="H64" i="30"/>
  <c r="H19" i="6" s="1"/>
  <c r="I64" i="30"/>
  <c r="I19" i="6" s="1"/>
  <c r="J64" i="30"/>
  <c r="J19" i="6" s="1"/>
  <c r="D64" i="30"/>
  <c r="D19" i="6" s="1"/>
  <c r="E15" i="6"/>
  <c r="H18" i="6"/>
  <c r="H14" i="6"/>
  <c r="H15" i="6" s="1"/>
  <c r="H17" i="6" s="1"/>
  <c r="E42" i="30"/>
  <c r="F42" i="30"/>
  <c r="F12" i="6" s="1"/>
  <c r="G42" i="30"/>
  <c r="G12" i="6" s="1"/>
  <c r="H42" i="30"/>
  <c r="I42" i="30"/>
  <c r="I12" i="6" s="1"/>
  <c r="J42" i="30"/>
  <c r="J12" i="6" s="1"/>
  <c r="E34" i="30"/>
  <c r="F34" i="30"/>
  <c r="F10" i="6" s="1"/>
  <c r="G34" i="30"/>
  <c r="G10" i="6" s="1"/>
  <c r="H34" i="30"/>
  <c r="I34" i="30"/>
  <c r="I10" i="6" s="1"/>
  <c r="J34" i="30"/>
  <c r="J10" i="6" s="1"/>
  <c r="D34" i="30"/>
  <c r="D10" i="6" s="1"/>
  <c r="J6" i="6"/>
  <c r="I6" i="6"/>
  <c r="P1" i="30"/>
  <c r="N1" i="30" s="1"/>
  <c r="N72" i="30"/>
  <c r="D53" i="30" s="1"/>
  <c r="T72" i="30"/>
  <c r="J53" i="30" s="1"/>
  <c r="J18" i="6" s="1"/>
  <c r="I49" i="30"/>
  <c r="I14" i="6" s="1"/>
  <c r="J49" i="30"/>
  <c r="J14" i="6" s="1"/>
  <c r="I27" i="30"/>
  <c r="I7" i="6" s="1"/>
  <c r="J27" i="30"/>
  <c r="J7" i="6" s="1"/>
  <c r="F1" i="30"/>
  <c r="D1" i="30" s="1"/>
  <c r="F27" i="30"/>
  <c r="F7" i="6" s="1"/>
  <c r="D27" i="30"/>
  <c r="D7" i="6" s="1"/>
  <c r="G27" i="30"/>
  <c r="G7" i="6" s="1"/>
  <c r="F49" i="30"/>
  <c r="D49" i="30"/>
  <c r="G49" i="30"/>
  <c r="K43" i="17"/>
  <c r="K42" i="17"/>
  <c r="K41" i="17"/>
  <c r="K39" i="17"/>
  <c r="K37" i="17"/>
  <c r="K36" i="17"/>
  <c r="K35" i="17"/>
  <c r="K34" i="17"/>
  <c r="K32" i="17"/>
  <c r="K31" i="17"/>
  <c r="J38" i="17"/>
  <c r="J40" i="17" s="1"/>
  <c r="J44" i="17" s="1"/>
  <c r="I38" i="17"/>
  <c r="I40" i="17" s="1"/>
  <c r="I44" i="17" s="1"/>
  <c r="G38" i="17"/>
  <c r="G40" i="17" s="1"/>
  <c r="G44" i="17" s="1"/>
  <c r="K22" i="17"/>
  <c r="K21" i="17"/>
  <c r="K20" i="17"/>
  <c r="K18" i="17"/>
  <c r="K16" i="17"/>
  <c r="K14" i="17"/>
  <c r="K13" i="17"/>
  <c r="K12" i="17"/>
  <c r="K11" i="17"/>
  <c r="K10" i="17"/>
  <c r="J17" i="17"/>
  <c r="J19" i="17" s="1"/>
  <c r="J23" i="17" s="1"/>
  <c r="H17" i="17"/>
  <c r="H19" i="17" s="1"/>
  <c r="H23" i="17" s="1"/>
  <c r="F17" i="17"/>
  <c r="F19" i="17" s="1"/>
  <c r="F23" i="17" s="1"/>
  <c r="E17" i="17"/>
  <c r="E19" i="17" s="1"/>
  <c r="F66" i="16"/>
  <c r="G66" i="16"/>
  <c r="H66" i="16"/>
  <c r="F55" i="16"/>
  <c r="G55" i="16"/>
  <c r="H55" i="16"/>
  <c r="F40" i="16"/>
  <c r="G40" i="16"/>
  <c r="H40" i="16"/>
  <c r="F15" i="16"/>
  <c r="G15" i="16"/>
  <c r="H15" i="16"/>
  <c r="I6"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64" i="10"/>
  <c r="J36" i="10"/>
  <c r="J37" i="10"/>
  <c r="J38" i="10"/>
  <c r="J39" i="10"/>
  <c r="J40" i="10"/>
  <c r="J41" i="10"/>
  <c r="J42" i="10"/>
  <c r="J43" i="10"/>
  <c r="J44" i="10"/>
  <c r="J45" i="10"/>
  <c r="J46" i="10"/>
  <c r="J47" i="10"/>
  <c r="J48" i="10"/>
  <c r="J49" i="10"/>
  <c r="J50" i="10"/>
  <c r="J51" i="10"/>
  <c r="J52" i="10"/>
  <c r="J53" i="10"/>
  <c r="J54" i="10"/>
  <c r="J55" i="10"/>
  <c r="J56" i="10"/>
  <c r="J57" i="10"/>
  <c r="J58" i="10"/>
  <c r="J59" i="10"/>
  <c r="J35" i="10"/>
  <c r="I59" i="10"/>
  <c r="I36" i="10"/>
  <c r="I37" i="10"/>
  <c r="I38" i="10"/>
  <c r="I39" i="10"/>
  <c r="I40" i="10"/>
  <c r="I41" i="10"/>
  <c r="I42" i="10"/>
  <c r="I43" i="10"/>
  <c r="I44" i="10"/>
  <c r="I45" i="10"/>
  <c r="I46" i="10"/>
  <c r="I47" i="10"/>
  <c r="I48" i="10"/>
  <c r="I49" i="10"/>
  <c r="I50" i="10"/>
  <c r="I51" i="10"/>
  <c r="I52" i="10"/>
  <c r="I53" i="10"/>
  <c r="I54" i="10"/>
  <c r="I55" i="10"/>
  <c r="I56" i="10"/>
  <c r="I57" i="10"/>
  <c r="I58" i="10"/>
  <c r="I35" i="10"/>
  <c r="J30" i="10"/>
  <c r="I30" i="10"/>
  <c r="J7" i="10"/>
  <c r="J8" i="10"/>
  <c r="J9" i="10"/>
  <c r="J10" i="10"/>
  <c r="J11" i="10"/>
  <c r="J12" i="10"/>
  <c r="J13" i="10"/>
  <c r="J14" i="10"/>
  <c r="J15" i="10"/>
  <c r="J16" i="10"/>
  <c r="J17" i="10"/>
  <c r="J18" i="10"/>
  <c r="J19" i="10"/>
  <c r="J20" i="10"/>
  <c r="J21" i="10"/>
  <c r="J22" i="10"/>
  <c r="J23" i="10"/>
  <c r="J24" i="10"/>
  <c r="J25" i="10"/>
  <c r="J26" i="10"/>
  <c r="J27" i="10"/>
  <c r="J28" i="10"/>
  <c r="J29" i="10"/>
  <c r="I7" i="10"/>
  <c r="I8" i="10"/>
  <c r="I9" i="10"/>
  <c r="I10" i="10"/>
  <c r="I11" i="10"/>
  <c r="I12" i="10"/>
  <c r="I13" i="10"/>
  <c r="I14" i="10"/>
  <c r="I15" i="10"/>
  <c r="I16" i="10"/>
  <c r="I17" i="10"/>
  <c r="I18" i="10"/>
  <c r="I19" i="10"/>
  <c r="I20" i="10"/>
  <c r="I21" i="10"/>
  <c r="I22" i="10"/>
  <c r="I23" i="10"/>
  <c r="I24" i="10"/>
  <c r="I25" i="10"/>
  <c r="I26" i="10"/>
  <c r="I27" i="10"/>
  <c r="I28" i="10"/>
  <c r="I29" i="10"/>
  <c r="J6" i="10"/>
  <c r="Y4" i="15"/>
  <c r="U8" i="15"/>
  <c r="U10" i="15"/>
  <c r="U12" i="15"/>
  <c r="U14" i="15"/>
  <c r="U18" i="15"/>
  <c r="E8" i="7" l="1"/>
  <c r="E464" i="7"/>
  <c r="E7" i="7"/>
  <c r="E10" i="7" s="1"/>
  <c r="E12" i="7" s="1"/>
  <c r="D8" i="7"/>
  <c r="D6" i="7"/>
  <c r="D7" i="7"/>
  <c r="F21" i="6"/>
  <c r="D21" i="6"/>
  <c r="E419" i="7"/>
  <c r="C50" i="17"/>
  <c r="G44" i="16"/>
  <c r="G68" i="16" s="1"/>
  <c r="G70" i="16" s="1"/>
  <c r="O78" i="7"/>
  <c r="O153" i="7"/>
  <c r="M153" i="7"/>
  <c r="M78" i="7"/>
  <c r="H44" i="16"/>
  <c r="F44" i="16"/>
  <c r="F68" i="16" s="1"/>
  <c r="F70" i="16" s="1"/>
  <c r="I114" i="10"/>
  <c r="AC22" i="8"/>
  <c r="H13" i="5" s="1"/>
  <c r="AC84" i="8"/>
  <c r="I60" i="10"/>
  <c r="J114" i="10"/>
  <c r="H68" i="16"/>
  <c r="H70" i="16" s="1"/>
  <c r="F40" i="6"/>
  <c r="AA53" i="8"/>
  <c r="J60" i="10"/>
  <c r="AC53" i="8"/>
  <c r="H14" i="5" s="1"/>
  <c r="D40" i="6"/>
  <c r="AA22" i="8"/>
  <c r="D13" i="5" s="1"/>
  <c r="AA84" i="8"/>
  <c r="AB15" i="8"/>
  <c r="H20" i="5"/>
  <c r="AB77" i="8"/>
  <c r="AB84" i="8" s="1"/>
  <c r="AB46" i="8"/>
  <c r="AB53" i="8" s="1"/>
  <c r="G225" i="7"/>
  <c r="I200" i="7"/>
  <c r="Q53" i="7"/>
  <c r="Q143" i="7"/>
  <c r="Q30" i="7"/>
  <c r="Q130" i="7"/>
  <c r="V2" i="7"/>
  <c r="Q66" i="7"/>
  <c r="H22" i="6"/>
  <c r="H24" i="6" s="1"/>
  <c r="H43" i="6" s="1"/>
  <c r="J8" i="6"/>
  <c r="J11" i="6" s="1"/>
  <c r="J15" i="6" s="1"/>
  <c r="J17" i="6" s="1"/>
  <c r="I8" i="6"/>
  <c r="I11" i="6" s="1"/>
  <c r="I15" i="6" s="1"/>
  <c r="I17" i="6" s="1"/>
  <c r="E23" i="17"/>
  <c r="C38" i="17"/>
  <c r="I31" i="10"/>
  <c r="J31" i="10"/>
  <c r="U5" i="15"/>
  <c r="T24" i="9"/>
  <c r="T22" i="9"/>
  <c r="T23" i="9"/>
  <c r="D431" i="9"/>
  <c r="F6" i="7" l="1"/>
  <c r="Q78" i="7"/>
  <c r="F8" i="7"/>
  <c r="F7" i="7"/>
  <c r="D10" i="7"/>
  <c r="D12" i="7" s="1"/>
  <c r="I116" i="10"/>
  <c r="F14" i="5"/>
  <c r="O155" i="7"/>
  <c r="Q153" i="7"/>
  <c r="M155" i="7"/>
  <c r="J20" i="6"/>
  <c r="J22" i="6" s="1"/>
  <c r="J24" i="6" s="1"/>
  <c r="J43" i="6" s="1"/>
  <c r="D14" i="5"/>
  <c r="I20" i="6"/>
  <c r="I22" i="6" s="1"/>
  <c r="I24" i="6" s="1"/>
  <c r="I43" i="6" s="1"/>
  <c r="J116" i="10"/>
  <c r="AB22" i="8"/>
  <c r="F13" i="5" s="1"/>
  <c r="C40" i="17"/>
  <c r="C23" i="12"/>
  <c r="AW8" i="11"/>
  <c r="AH9" i="11" s="1"/>
  <c r="AW9" i="11"/>
  <c r="AJ9" i="11" s="1"/>
  <c r="AW10" i="11"/>
  <c r="AG9" i="11" s="1"/>
  <c r="AW11" i="11"/>
  <c r="AW12" i="11"/>
  <c r="AW7" i="11"/>
  <c r="AE9" i="11" s="1"/>
  <c r="F10" i="7" l="1"/>
  <c r="F12" i="7" s="1"/>
  <c r="D40" i="5"/>
  <c r="C60" i="17"/>
  <c r="Q155" i="7"/>
  <c r="AR9" i="11"/>
  <c r="AK9" i="11"/>
  <c r="AS9" i="11"/>
  <c r="C44" i="17"/>
  <c r="F341" i="7"/>
  <c r="E341" i="7"/>
  <c r="D341" i="7"/>
  <c r="G429" i="9" l="1"/>
  <c r="G430" i="9"/>
  <c r="G434" i="9"/>
  <c r="G435" i="9"/>
  <c r="G436" i="9"/>
  <c r="G441" i="9"/>
  <c r="T34" i="7" s="1"/>
  <c r="G428" i="9"/>
  <c r="K429" i="9"/>
  <c r="K430" i="9"/>
  <c r="K434" i="9"/>
  <c r="K435" i="9"/>
  <c r="K436" i="9"/>
  <c r="K441" i="9"/>
  <c r="T65" i="7" s="1"/>
  <c r="K428" i="9"/>
  <c r="J437" i="9"/>
  <c r="I437" i="9"/>
  <c r="H437" i="9"/>
  <c r="J431" i="9"/>
  <c r="I431" i="9"/>
  <c r="H431" i="9"/>
  <c r="F437" i="9"/>
  <c r="F431" i="9"/>
  <c r="E437" i="9"/>
  <c r="E431" i="9"/>
  <c r="D437" i="9"/>
  <c r="AE27" i="11"/>
  <c r="AE26" i="11"/>
  <c r="AE25" i="11"/>
  <c r="AE24" i="11"/>
  <c r="AE23" i="11"/>
  <c r="L7" i="11"/>
  <c r="L8" i="11"/>
  <c r="AV78" i="11"/>
  <c r="AV79" i="11"/>
  <c r="AV80" i="11"/>
  <c r="AV81" i="11"/>
  <c r="AV82" i="11"/>
  <c r="AV83" i="11"/>
  <c r="AV84" i="11"/>
  <c r="AV85" i="11"/>
  <c r="AV86" i="11"/>
  <c r="AV87" i="11"/>
  <c r="AV88" i="11"/>
  <c r="AV77" i="11"/>
  <c r="AU78" i="11"/>
  <c r="AU79" i="11"/>
  <c r="AU80" i="11"/>
  <c r="AU81" i="11"/>
  <c r="AU82" i="11"/>
  <c r="AU83" i="11"/>
  <c r="AU84" i="11"/>
  <c r="AU85" i="11"/>
  <c r="AU86" i="11"/>
  <c r="AU87" i="11"/>
  <c r="AU88" i="11"/>
  <c r="AU77" i="11"/>
  <c r="G437" i="9" l="1"/>
  <c r="D440" i="9"/>
  <c r="E440" i="9"/>
  <c r="F440" i="9"/>
  <c r="H440" i="9"/>
  <c r="J440" i="9"/>
  <c r="K437" i="9"/>
  <c r="K431" i="9"/>
  <c r="G431" i="9"/>
  <c r="I440" i="9"/>
  <c r="AG27" i="11"/>
  <c r="AG26" i="11"/>
  <c r="AG25" i="11"/>
  <c r="AG24" i="11"/>
  <c r="AG23" i="11"/>
  <c r="D41" i="7"/>
  <c r="D40" i="7"/>
  <c r="E420" i="9"/>
  <c r="F420" i="9"/>
  <c r="G420" i="9"/>
  <c r="I420" i="9"/>
  <c r="Y7" i="9" s="1"/>
  <c r="H419" i="9"/>
  <c r="H406" i="9"/>
  <c r="H407" i="9"/>
  <c r="H408" i="9"/>
  <c r="H409" i="9"/>
  <c r="H410" i="9"/>
  <c r="H411" i="9"/>
  <c r="H412" i="9"/>
  <c r="H413" i="9"/>
  <c r="H414" i="9"/>
  <c r="H415" i="9"/>
  <c r="H416" i="9"/>
  <c r="H417" i="9"/>
  <c r="H418" i="9"/>
  <c r="H405" i="9"/>
  <c r="N400" i="9"/>
  <c r="J400" i="9"/>
  <c r="I400" i="9"/>
  <c r="K399" i="9"/>
  <c r="H399" i="9"/>
  <c r="K398" i="9"/>
  <c r="H398" i="9"/>
  <c r="K397" i="9"/>
  <c r="H397" i="9"/>
  <c r="K396" i="9"/>
  <c r="H396" i="9"/>
  <c r="K395" i="9"/>
  <c r="H395" i="9"/>
  <c r="K394" i="9"/>
  <c r="H394" i="9"/>
  <c r="K393" i="9"/>
  <c r="H393" i="9"/>
  <c r="K392" i="9"/>
  <c r="H392" i="9"/>
  <c r="K391" i="9"/>
  <c r="H391" i="9"/>
  <c r="K390" i="9"/>
  <c r="H390" i="9"/>
  <c r="K389" i="9"/>
  <c r="H389" i="9"/>
  <c r="K388" i="9"/>
  <c r="H388" i="9"/>
  <c r="K387" i="9"/>
  <c r="H387" i="9"/>
  <c r="K386" i="9"/>
  <c r="H386" i="9"/>
  <c r="K374" i="9"/>
  <c r="H374" i="9"/>
  <c r="K373" i="9"/>
  <c r="H373" i="9"/>
  <c r="K372" i="9"/>
  <c r="H372" i="9"/>
  <c r="K371" i="9"/>
  <c r="H371" i="9"/>
  <c r="K370" i="9"/>
  <c r="H370" i="9"/>
  <c r="O366" i="9"/>
  <c r="K365" i="9"/>
  <c r="N365" i="9" s="1"/>
  <c r="H365" i="9"/>
  <c r="K364" i="9"/>
  <c r="N364" i="9" s="1"/>
  <c r="H364" i="9"/>
  <c r="K363" i="9"/>
  <c r="N363" i="9" s="1"/>
  <c r="H363" i="9"/>
  <c r="K362" i="9"/>
  <c r="N362" i="9" s="1"/>
  <c r="H362" i="9"/>
  <c r="K361" i="9"/>
  <c r="N361" i="9" s="1"/>
  <c r="H361" i="9"/>
  <c r="K360" i="9"/>
  <c r="N360" i="9" s="1"/>
  <c r="H360" i="9"/>
  <c r="K359" i="9"/>
  <c r="N359" i="9" s="1"/>
  <c r="H359" i="9"/>
  <c r="K358" i="9"/>
  <c r="N358" i="9" s="1"/>
  <c r="H358" i="9"/>
  <c r="K357" i="9"/>
  <c r="N357" i="9" s="1"/>
  <c r="H357" i="9"/>
  <c r="K356" i="9"/>
  <c r="N356" i="9" s="1"/>
  <c r="H356" i="9"/>
  <c r="K355" i="9"/>
  <c r="N355" i="9" s="1"/>
  <c r="H355" i="9"/>
  <c r="K354" i="9"/>
  <c r="N354" i="9" s="1"/>
  <c r="H354" i="9"/>
  <c r="K353" i="9"/>
  <c r="N353" i="9" s="1"/>
  <c r="H353" i="9"/>
  <c r="K352" i="9"/>
  <c r="N352" i="9" s="1"/>
  <c r="H352" i="9"/>
  <c r="K341" i="9"/>
  <c r="N341" i="9" s="1"/>
  <c r="K340" i="9"/>
  <c r="N340" i="9" s="1"/>
  <c r="H340" i="9"/>
  <c r="K339" i="9"/>
  <c r="N339" i="9" s="1"/>
  <c r="H339" i="9"/>
  <c r="K338" i="9"/>
  <c r="N338" i="9" s="1"/>
  <c r="H338" i="9"/>
  <c r="K337" i="9"/>
  <c r="N337" i="9" s="1"/>
  <c r="H337" i="9"/>
  <c r="D30" i="7" s="1"/>
  <c r="B337" i="9"/>
  <c r="B338" i="9" s="1"/>
  <c r="B339" i="9" s="1"/>
  <c r="B340" i="9" s="1"/>
  <c r="B341" i="9" s="1"/>
  <c r="B342" i="9" s="1"/>
  <c r="B343" i="9" s="1"/>
  <c r="B344" i="9" s="1"/>
  <c r="B345" i="9" s="1"/>
  <c r="B346" i="9" s="1"/>
  <c r="B347" i="9" s="1"/>
  <c r="B348" i="9" s="1"/>
  <c r="B349" i="9" s="1"/>
  <c r="B350" i="9" s="1"/>
  <c r="B351" i="9" s="1"/>
  <c r="B352" i="9" s="1"/>
  <c r="B353" i="9" s="1"/>
  <c r="B354" i="9" s="1"/>
  <c r="B355" i="9" s="1"/>
  <c r="B356" i="9" s="1"/>
  <c r="B357" i="9" s="1"/>
  <c r="B358" i="9" s="1"/>
  <c r="B359" i="9" s="1"/>
  <c r="B360" i="9" s="1"/>
  <c r="B361" i="9" s="1"/>
  <c r="B362" i="9" s="1"/>
  <c r="B363" i="9" s="1"/>
  <c r="B364" i="9" s="1"/>
  <c r="B365" i="9" s="1"/>
  <c r="K336" i="9"/>
  <c r="N336" i="9" s="1"/>
  <c r="H336" i="9"/>
  <c r="AK25" i="11"/>
  <c r="E266" i="7" s="1"/>
  <c r="AG65" i="10"/>
  <c r="AG66" i="10"/>
  <c r="AG67" i="10"/>
  <c r="AG68" i="10"/>
  <c r="AG69" i="10"/>
  <c r="AG70" i="10"/>
  <c r="AG71" i="10"/>
  <c r="AG72" i="10"/>
  <c r="AG73" i="10"/>
  <c r="AG74" i="10"/>
  <c r="AG75" i="10"/>
  <c r="AG76" i="10"/>
  <c r="AG77" i="10"/>
  <c r="AG78" i="10"/>
  <c r="AG79" i="10"/>
  <c r="AG80" i="10"/>
  <c r="AG81" i="10"/>
  <c r="AG82" i="10"/>
  <c r="AG83" i="10"/>
  <c r="AG84" i="10"/>
  <c r="AG85" i="10"/>
  <c r="AG86" i="10"/>
  <c r="AG87" i="10"/>
  <c r="AG88" i="10"/>
  <c r="AG89" i="10"/>
  <c r="AG90" i="10"/>
  <c r="AG91" i="10"/>
  <c r="AG92" i="10"/>
  <c r="AG93" i="10"/>
  <c r="AG94" i="10"/>
  <c r="AG95" i="10"/>
  <c r="AG96" i="10"/>
  <c r="AG97" i="10"/>
  <c r="AG98" i="10"/>
  <c r="AG99" i="10"/>
  <c r="AG100" i="10"/>
  <c r="AG101" i="10"/>
  <c r="AG102" i="10"/>
  <c r="AG103" i="10"/>
  <c r="AG104" i="10"/>
  <c r="AG105" i="10"/>
  <c r="AG106" i="10"/>
  <c r="AG107" i="10"/>
  <c r="AG108" i="10"/>
  <c r="AG109" i="10"/>
  <c r="AG110" i="10"/>
  <c r="AG111" i="10"/>
  <c r="AG112" i="10"/>
  <c r="AG113" i="10"/>
  <c r="AG64" i="10"/>
  <c r="AG36" i="10"/>
  <c r="AG37" i="10"/>
  <c r="AG38" i="10"/>
  <c r="AG39" i="10"/>
  <c r="AG40" i="10"/>
  <c r="AG41" i="10"/>
  <c r="AG42" i="10"/>
  <c r="AG43" i="10"/>
  <c r="AG44" i="10"/>
  <c r="AG45" i="10"/>
  <c r="AG46" i="10"/>
  <c r="AG47" i="10"/>
  <c r="AG48" i="10"/>
  <c r="AG49" i="10"/>
  <c r="AG50" i="10"/>
  <c r="AG51" i="10"/>
  <c r="AG52" i="10"/>
  <c r="AG53" i="10"/>
  <c r="AG54" i="10"/>
  <c r="AG55" i="10"/>
  <c r="AG56" i="10"/>
  <c r="AG57" i="10"/>
  <c r="AG58" i="10"/>
  <c r="AG59" i="10"/>
  <c r="AG35" i="10"/>
  <c r="AG7" i="10"/>
  <c r="AG8" i="10"/>
  <c r="AG9" i="10"/>
  <c r="AG10" i="10"/>
  <c r="AG11" i="10"/>
  <c r="AG12" i="10"/>
  <c r="AG13" i="10"/>
  <c r="AG14" i="10"/>
  <c r="AG15" i="10"/>
  <c r="AG16" i="10"/>
  <c r="AG17" i="10"/>
  <c r="AG18" i="10"/>
  <c r="AG19" i="10"/>
  <c r="AG20" i="10"/>
  <c r="AG21" i="10"/>
  <c r="AG22" i="10"/>
  <c r="AG23" i="10"/>
  <c r="AG24" i="10"/>
  <c r="AG25" i="10"/>
  <c r="AG26" i="10"/>
  <c r="AG27" i="10"/>
  <c r="AG28" i="10"/>
  <c r="AG29" i="10"/>
  <c r="AG30" i="10"/>
  <c r="AG6" i="10"/>
  <c r="B5" i="12"/>
  <c r="B5" i="18"/>
  <c r="D42" i="7" l="1"/>
  <c r="D12" i="5" s="1"/>
  <c r="H400" i="9"/>
  <c r="K440" i="9"/>
  <c r="V65" i="7" s="1"/>
  <c r="G440" i="9"/>
  <c r="V34" i="7" s="1"/>
  <c r="D19" i="7"/>
  <c r="F30" i="7"/>
  <c r="E30" i="7"/>
  <c r="AK24" i="11"/>
  <c r="E265" i="7" s="1"/>
  <c r="K400" i="9"/>
  <c r="X9" i="9"/>
  <c r="N366" i="9"/>
  <c r="H366" i="9"/>
  <c r="H420" i="9"/>
  <c r="AK26" i="11"/>
  <c r="E267" i="7" s="1"/>
  <c r="AK23" i="11"/>
  <c r="E264" i="7" s="1"/>
  <c r="AK27" i="11"/>
  <c r="E268" i="7" s="1"/>
  <c r="F367" i="7"/>
  <c r="E41" i="7" l="1"/>
  <c r="F41" i="7"/>
  <c r="F40" i="7"/>
  <c r="E40" i="7"/>
  <c r="F19" i="7"/>
  <c r="E19" i="7"/>
  <c r="AL5" i="12" s="1"/>
  <c r="AV8" i="11"/>
  <c r="AH8" i="11" s="1"/>
  <c r="AV9" i="11"/>
  <c r="AJ8" i="11" s="1"/>
  <c r="AV10" i="11"/>
  <c r="AG8" i="11" s="1"/>
  <c r="AV11" i="11"/>
  <c r="AV12" i="11"/>
  <c r="AU8" i="11"/>
  <c r="AH7" i="11" s="1"/>
  <c r="AU9" i="11"/>
  <c r="AJ7" i="11" s="1"/>
  <c r="AU10" i="11"/>
  <c r="AG7" i="11" s="1"/>
  <c r="AU11" i="11"/>
  <c r="AU12" i="11"/>
  <c r="AV7" i="11"/>
  <c r="AU7" i="11"/>
  <c r="AE7" i="11" s="1"/>
  <c r="G229" i="7"/>
  <c r="N305" i="9"/>
  <c r="J305" i="9"/>
  <c r="I305" i="9"/>
  <c r="K304" i="9"/>
  <c r="H304" i="9"/>
  <c r="K303" i="9"/>
  <c r="H303" i="9"/>
  <c r="K302" i="9"/>
  <c r="H302" i="9"/>
  <c r="K301" i="9"/>
  <c r="H301" i="9"/>
  <c r="K300" i="9"/>
  <c r="H300" i="9"/>
  <c r="K299" i="9"/>
  <c r="H299" i="9"/>
  <c r="K298" i="9"/>
  <c r="H298" i="9"/>
  <c r="K297" i="9"/>
  <c r="H297" i="9"/>
  <c r="K296" i="9"/>
  <c r="H296" i="9"/>
  <c r="K295" i="9"/>
  <c r="H295" i="9"/>
  <c r="K294" i="9"/>
  <c r="H294" i="9"/>
  <c r="K293" i="9"/>
  <c r="H293" i="9"/>
  <c r="K292" i="9"/>
  <c r="H292" i="9"/>
  <c r="K291" i="9"/>
  <c r="H291" i="9"/>
  <c r="K290" i="9"/>
  <c r="H290" i="9"/>
  <c r="K289" i="9"/>
  <c r="H289" i="9"/>
  <c r="K288" i="9"/>
  <c r="H288" i="9"/>
  <c r="K287" i="9"/>
  <c r="H287" i="9"/>
  <c r="K286" i="9"/>
  <c r="H286" i="9"/>
  <c r="K285" i="9"/>
  <c r="H285" i="9"/>
  <c r="N255" i="9"/>
  <c r="K236" i="9"/>
  <c r="K237" i="9"/>
  <c r="K238" i="9"/>
  <c r="K239" i="9"/>
  <c r="K240" i="9"/>
  <c r="K241" i="9"/>
  <c r="K242" i="9"/>
  <c r="K243" i="9"/>
  <c r="K244" i="9"/>
  <c r="K245" i="9"/>
  <c r="K246" i="9"/>
  <c r="K247" i="9"/>
  <c r="K248" i="9"/>
  <c r="K249" i="9"/>
  <c r="K250" i="9"/>
  <c r="K251" i="9"/>
  <c r="K252" i="9"/>
  <c r="K253" i="9"/>
  <c r="K254" i="9"/>
  <c r="K235" i="9"/>
  <c r="J255" i="9"/>
  <c r="I255" i="9"/>
  <c r="H236" i="9"/>
  <c r="H237" i="9"/>
  <c r="H238" i="9"/>
  <c r="H239" i="9"/>
  <c r="H240" i="9"/>
  <c r="H241" i="9"/>
  <c r="H242" i="9"/>
  <c r="H243" i="9"/>
  <c r="H244" i="9"/>
  <c r="H245" i="9"/>
  <c r="H246" i="9"/>
  <c r="H247" i="9"/>
  <c r="H248" i="9"/>
  <c r="H249" i="9"/>
  <c r="H250" i="9"/>
  <c r="H251" i="9"/>
  <c r="H252" i="9"/>
  <c r="H253" i="9"/>
  <c r="H254" i="9"/>
  <c r="H235" i="9"/>
  <c r="F173" i="7"/>
  <c r="F167" i="7" s="1"/>
  <c r="D173" i="7"/>
  <c r="D124" i="7"/>
  <c r="F124" i="7"/>
  <c r="F118" i="7" s="1"/>
  <c r="F68" i="7"/>
  <c r="F62" i="7" s="1"/>
  <c r="D68" i="7"/>
  <c r="F105" i="7"/>
  <c r="F99" i="7" s="1"/>
  <c r="D105" i="7"/>
  <c r="D99" i="7" s="1"/>
  <c r="F461" i="7" l="1"/>
  <c r="F460" i="7"/>
  <c r="F459" i="7"/>
  <c r="F463" i="7"/>
  <c r="E170" i="7"/>
  <c r="E173" i="7" s="1"/>
  <c r="E167" i="7" s="1"/>
  <c r="D167" i="7"/>
  <c r="D16" i="5" s="1"/>
  <c r="E121" i="7"/>
  <c r="E124" i="7" s="1"/>
  <c r="D118" i="7"/>
  <c r="E65" i="7"/>
  <c r="E68" i="7" s="1"/>
  <c r="AG6" i="11"/>
  <c r="AJ6" i="11"/>
  <c r="AS7" i="11"/>
  <c r="AR8" i="11"/>
  <c r="AH6" i="11"/>
  <c r="AR7" i="11"/>
  <c r="AK7" i="11"/>
  <c r="AE8" i="11"/>
  <c r="E42" i="7"/>
  <c r="F12" i="5" s="1"/>
  <c r="F42" i="7"/>
  <c r="H12" i="5" s="1"/>
  <c r="H9" i="5"/>
  <c r="T20" i="9"/>
  <c r="AN5" i="12"/>
  <c r="H255" i="9"/>
  <c r="K305" i="9"/>
  <c r="H305" i="9"/>
  <c r="K255" i="9"/>
  <c r="G218" i="7"/>
  <c r="K65" i="17"/>
  <c r="F2" i="6"/>
  <c r="F2" i="5"/>
  <c r="D2" i="5" s="1"/>
  <c r="D62" i="7" l="1"/>
  <c r="D9" i="5" s="1"/>
  <c r="AR6" i="11"/>
  <c r="AF15" i="11"/>
  <c r="AK8" i="11"/>
  <c r="AK6" i="11" s="1"/>
  <c r="AS8" i="11"/>
  <c r="AE6" i="11"/>
  <c r="D2" i="6"/>
  <c r="K15" i="17"/>
  <c r="G17" i="17"/>
  <c r="G19" i="17" s="1"/>
  <c r="G23" i="17" s="1"/>
  <c r="K33" i="17"/>
  <c r="O7" i="15"/>
  <c r="B62" i="5"/>
  <c r="C2" i="17"/>
  <c r="D1" i="16"/>
  <c r="G1" i="6"/>
  <c r="D66" i="16"/>
  <c r="D55" i="16"/>
  <c r="D40" i="16"/>
  <c r="D15" i="16"/>
  <c r="D45" i="5"/>
  <c r="K61" i="17"/>
  <c r="D467" i="7" l="1"/>
  <c r="D16" i="6" s="1"/>
  <c r="D44" i="5"/>
  <c r="J60" i="17"/>
  <c r="AS6" i="11"/>
  <c r="AE15" i="11"/>
  <c r="I17" i="17"/>
  <c r="I19" i="17" s="1"/>
  <c r="I23" i="17" s="1"/>
  <c r="F38" i="17"/>
  <c r="F40" i="17" s="1"/>
  <c r="F44" i="17" s="1"/>
  <c r="H38" i="17"/>
  <c r="H40" i="17" s="1"/>
  <c r="H44" i="17" s="1"/>
  <c r="D44" i="16"/>
  <c r="D68" i="16" s="1"/>
  <c r="D70" i="16" s="1"/>
  <c r="K58" i="17"/>
  <c r="I57" i="17"/>
  <c r="K57" i="17" s="1"/>
  <c r="H55" i="17"/>
  <c r="H60" i="17" s="1"/>
  <c r="F54" i="17"/>
  <c r="E64" i="17"/>
  <c r="K64" i="17" s="1"/>
  <c r="K59" i="17"/>
  <c r="K63" i="17"/>
  <c r="K54" i="17" l="1"/>
  <c r="F60" i="17"/>
  <c r="F62" i="17" s="1"/>
  <c r="F66" i="17" s="1"/>
  <c r="K55" i="17"/>
  <c r="H62" i="17"/>
  <c r="H66" i="17" s="1"/>
  <c r="F45" i="5" s="1"/>
  <c r="F406" i="7" l="1"/>
  <c r="H34" i="5" s="1"/>
  <c r="E406" i="7"/>
  <c r="F34" i="5" s="1"/>
  <c r="D406" i="7"/>
  <c r="D34" i="5" s="1"/>
  <c r="I357" i="7"/>
  <c r="I356" i="7"/>
  <c r="AE114" i="10"/>
  <c r="AC114" i="10"/>
  <c r="AA114" i="10"/>
  <c r="Y114" i="10"/>
  <c r="W114" i="10"/>
  <c r="P114" i="10"/>
  <c r="Q114" i="10"/>
  <c r="R114" i="10"/>
  <c r="S114" i="10"/>
  <c r="N114" i="10"/>
  <c r="M114" i="10"/>
  <c r="H7" i="9" l="1"/>
  <c r="H5" i="9"/>
  <c r="L9" i="11" l="1"/>
  <c r="Z107" i="11"/>
  <c r="S107" i="11"/>
  <c r="R107" i="11"/>
  <c r="Q107" i="11"/>
  <c r="P107" i="11"/>
  <c r="O107" i="11"/>
  <c r="N107" i="11"/>
  <c r="M107" i="11"/>
  <c r="K107" i="11"/>
  <c r="J107" i="11"/>
  <c r="I107" i="11"/>
  <c r="H107" i="11"/>
  <c r="G107" i="11"/>
  <c r="F107" i="11"/>
  <c r="AA106" i="11"/>
  <c r="L106" i="11"/>
  <c r="AA105" i="11"/>
  <c r="L105" i="11"/>
  <c r="AA104" i="11"/>
  <c r="L104" i="11"/>
  <c r="AA103" i="11"/>
  <c r="L103" i="11"/>
  <c r="AA102" i="11"/>
  <c r="L102" i="11"/>
  <c r="AA83" i="11"/>
  <c r="AA82" i="11"/>
  <c r="L82" i="11"/>
  <c r="AA81" i="11"/>
  <c r="L81" i="11"/>
  <c r="AA80" i="11"/>
  <c r="L80" i="11"/>
  <c r="AA79" i="11"/>
  <c r="L79" i="11"/>
  <c r="AA78" i="11"/>
  <c r="L78" i="11"/>
  <c r="AA77" i="11"/>
  <c r="L77" i="11"/>
  <c r="Z68" i="11"/>
  <c r="Y68" i="11"/>
  <c r="S68" i="11"/>
  <c r="R68" i="11"/>
  <c r="Q68" i="11"/>
  <c r="P68" i="11"/>
  <c r="O68" i="11"/>
  <c r="N68" i="11"/>
  <c r="M68" i="11"/>
  <c r="K68" i="11"/>
  <c r="J68" i="11"/>
  <c r="I68" i="11"/>
  <c r="H68" i="11"/>
  <c r="G68" i="11"/>
  <c r="F68" i="11"/>
  <c r="AA67" i="11"/>
  <c r="L67" i="11"/>
  <c r="L66" i="11"/>
  <c r="L65" i="11"/>
  <c r="L64" i="11"/>
  <c r="L63" i="11"/>
  <c r="L62" i="11"/>
  <c r="L61" i="11"/>
  <c r="L60" i="11"/>
  <c r="L59" i="11"/>
  <c r="L58" i="11"/>
  <c r="AA39" i="11"/>
  <c r="L39" i="11"/>
  <c r="AA38" i="11"/>
  <c r="L38" i="11"/>
  <c r="K35" i="9"/>
  <c r="H28" i="9"/>
  <c r="K19" i="9"/>
  <c r="K330" i="9"/>
  <c r="H330" i="9"/>
  <c r="K329" i="9"/>
  <c r="H329" i="9"/>
  <c r="K328" i="9"/>
  <c r="H328" i="9"/>
  <c r="K327" i="9"/>
  <c r="N327" i="9" s="1"/>
  <c r="H327" i="9"/>
  <c r="K326" i="9"/>
  <c r="N326" i="9" s="1"/>
  <c r="H326" i="9"/>
  <c r="K325" i="9"/>
  <c r="H325" i="9"/>
  <c r="K324" i="9"/>
  <c r="H324" i="9"/>
  <c r="K323" i="9"/>
  <c r="H323" i="9"/>
  <c r="K322" i="9"/>
  <c r="H322" i="9"/>
  <c r="K321" i="9"/>
  <c r="H321" i="9"/>
  <c r="K320" i="9"/>
  <c r="H320" i="9"/>
  <c r="K319" i="9"/>
  <c r="H319" i="9"/>
  <c r="K318" i="9"/>
  <c r="H318" i="9"/>
  <c r="K317" i="9"/>
  <c r="H317" i="9"/>
  <c r="K316" i="9"/>
  <c r="N316" i="9" s="1"/>
  <c r="H316" i="9"/>
  <c r="K315" i="9"/>
  <c r="N315" i="9" s="1"/>
  <c r="H315" i="9"/>
  <c r="K314" i="9"/>
  <c r="H314" i="9"/>
  <c r="K313" i="9"/>
  <c r="H313" i="9"/>
  <c r="K312" i="9"/>
  <c r="N312" i="9" s="1"/>
  <c r="T16" i="9" s="1"/>
  <c r="C16" i="12" s="1"/>
  <c r="H312" i="9"/>
  <c r="D32" i="7"/>
  <c r="B312" i="9"/>
  <c r="B313" i="9" s="1"/>
  <c r="B314" i="9" s="1"/>
  <c r="B315" i="9" s="1"/>
  <c r="B316" i="9" s="1"/>
  <c r="B317" i="9" s="1"/>
  <c r="B318" i="9" s="1"/>
  <c r="B319" i="9" s="1"/>
  <c r="B320" i="9" s="1"/>
  <c r="B321" i="9" s="1"/>
  <c r="B322" i="9" s="1"/>
  <c r="B323" i="9" s="1"/>
  <c r="B324" i="9" s="1"/>
  <c r="B325" i="9" s="1"/>
  <c r="B326" i="9" s="1"/>
  <c r="B327" i="9" s="1"/>
  <c r="B328" i="9" s="1"/>
  <c r="B329" i="9" s="1"/>
  <c r="B330" i="9" s="1"/>
  <c r="K311" i="9"/>
  <c r="N311" i="9" s="1"/>
  <c r="H311" i="9"/>
  <c r="K280" i="9"/>
  <c r="N280" i="9" s="1"/>
  <c r="H280" i="9"/>
  <c r="K279" i="9"/>
  <c r="N279" i="9" s="1"/>
  <c r="H279" i="9"/>
  <c r="K278" i="9"/>
  <c r="H278" i="9"/>
  <c r="K277" i="9"/>
  <c r="H277" i="9"/>
  <c r="K276" i="9"/>
  <c r="N276" i="9" s="1"/>
  <c r="H276" i="9"/>
  <c r="K275" i="9"/>
  <c r="N275" i="9" s="1"/>
  <c r="H275" i="9"/>
  <c r="K274" i="9"/>
  <c r="H274" i="9"/>
  <c r="K273" i="9"/>
  <c r="N273" i="9" s="1"/>
  <c r="H273" i="9"/>
  <c r="K272" i="9"/>
  <c r="N272" i="9" s="1"/>
  <c r="H272" i="9"/>
  <c r="K271" i="9"/>
  <c r="N271" i="9" s="1"/>
  <c r="H271" i="9"/>
  <c r="K270" i="9"/>
  <c r="H270" i="9"/>
  <c r="K269" i="9"/>
  <c r="H269" i="9"/>
  <c r="K268" i="9"/>
  <c r="N268" i="9" s="1"/>
  <c r="H268" i="9"/>
  <c r="K267" i="9"/>
  <c r="N267" i="9" s="1"/>
  <c r="H267" i="9"/>
  <c r="K266" i="9"/>
  <c r="H266" i="9"/>
  <c r="K265" i="9"/>
  <c r="N265" i="9" s="1"/>
  <c r="H265" i="9"/>
  <c r="K264" i="9"/>
  <c r="N264" i="9" s="1"/>
  <c r="H264" i="9"/>
  <c r="K263" i="9"/>
  <c r="H263" i="9"/>
  <c r="K262" i="9"/>
  <c r="H262" i="9"/>
  <c r="D29" i="7"/>
  <c r="B262" i="9"/>
  <c r="B263" i="9" s="1"/>
  <c r="B264" i="9" s="1"/>
  <c r="B265" i="9" s="1"/>
  <c r="B266" i="9" s="1"/>
  <c r="B267" i="9" s="1"/>
  <c r="B268" i="9" s="1"/>
  <c r="B269" i="9" s="1"/>
  <c r="B270" i="9" s="1"/>
  <c r="B271" i="9" s="1"/>
  <c r="B272" i="9" s="1"/>
  <c r="B273" i="9" s="1"/>
  <c r="B274" i="9" s="1"/>
  <c r="B275" i="9" s="1"/>
  <c r="B276" i="9" s="1"/>
  <c r="B277" i="9" s="1"/>
  <c r="B278" i="9" s="1"/>
  <c r="B279" i="9" s="1"/>
  <c r="B280" i="9" s="1"/>
  <c r="K261" i="9"/>
  <c r="V9" i="9" s="1"/>
  <c r="H261" i="9"/>
  <c r="K230" i="9"/>
  <c r="N230" i="9" s="1"/>
  <c r="H230" i="9"/>
  <c r="K229" i="9"/>
  <c r="N229" i="9" s="1"/>
  <c r="H229" i="9"/>
  <c r="K228" i="9"/>
  <c r="H228" i="9"/>
  <c r="K227" i="9"/>
  <c r="H227" i="9"/>
  <c r="K226" i="9"/>
  <c r="N226" i="9" s="1"/>
  <c r="H226" i="9"/>
  <c r="K225" i="9"/>
  <c r="H225" i="9"/>
  <c r="K224" i="9"/>
  <c r="H224" i="9"/>
  <c r="K223" i="9"/>
  <c r="N223" i="9" s="1"/>
  <c r="H223" i="9"/>
  <c r="K222" i="9"/>
  <c r="H222" i="9"/>
  <c r="K221" i="9"/>
  <c r="N221" i="9" s="1"/>
  <c r="H221" i="9"/>
  <c r="K220" i="9"/>
  <c r="H220" i="9"/>
  <c r="K219" i="9"/>
  <c r="H219" i="9"/>
  <c r="K218" i="9"/>
  <c r="N218" i="9" s="1"/>
  <c r="H218" i="9"/>
  <c r="K217" i="9"/>
  <c r="H217" i="9"/>
  <c r="K216" i="9"/>
  <c r="H216" i="9"/>
  <c r="K215" i="9"/>
  <c r="H215" i="9"/>
  <c r="K214" i="9"/>
  <c r="N214" i="9" s="1"/>
  <c r="H214" i="9"/>
  <c r="K213" i="9"/>
  <c r="H213" i="9"/>
  <c r="K212" i="9"/>
  <c r="H212" i="9"/>
  <c r="T41" i="7" s="1"/>
  <c r="D28" i="7" s="1"/>
  <c r="B212" i="9"/>
  <c r="B213" i="9" s="1"/>
  <c r="B214" i="9" s="1"/>
  <c r="B215" i="9" s="1"/>
  <c r="B216" i="9" s="1"/>
  <c r="B217" i="9" s="1"/>
  <c r="B218" i="9" s="1"/>
  <c r="B219" i="9" s="1"/>
  <c r="B220" i="9" s="1"/>
  <c r="B221" i="9" s="1"/>
  <c r="B222" i="9" s="1"/>
  <c r="B223" i="9" s="1"/>
  <c r="B224" i="9" s="1"/>
  <c r="B225" i="9" s="1"/>
  <c r="B226" i="9" s="1"/>
  <c r="B227" i="9" s="1"/>
  <c r="B228" i="9" s="1"/>
  <c r="B229" i="9" s="1"/>
  <c r="B230" i="9" s="1"/>
  <c r="K211" i="9"/>
  <c r="H211" i="9"/>
  <c r="T11" i="7" s="1"/>
  <c r="H11" i="5"/>
  <c r="N314" i="9"/>
  <c r="N318" i="9"/>
  <c r="N322" i="9"/>
  <c r="N324" i="9"/>
  <c r="N330" i="9"/>
  <c r="N263" i="9"/>
  <c r="Y27" i="11"/>
  <c r="W4" i="14" s="1"/>
  <c r="R27" i="11"/>
  <c r="Q4" i="14" s="1"/>
  <c r="N27" i="11"/>
  <c r="G4" i="14" s="1"/>
  <c r="O27" i="11"/>
  <c r="I4" i="14" s="1"/>
  <c r="P27" i="11"/>
  <c r="K4" i="14" s="1"/>
  <c r="Q27" i="11"/>
  <c r="O4" i="14" s="1"/>
  <c r="B4" i="14"/>
  <c r="F27" i="11"/>
  <c r="L10" i="11"/>
  <c r="L11" i="11"/>
  <c r="L12" i="11"/>
  <c r="L21" i="11"/>
  <c r="L22" i="11"/>
  <c r="L23" i="11"/>
  <c r="L24" i="11"/>
  <c r="L25" i="11"/>
  <c r="L26" i="11"/>
  <c r="AA8" i="11"/>
  <c r="AA9" i="11"/>
  <c r="AA10" i="11"/>
  <c r="AA11" i="11"/>
  <c r="AA12" i="11"/>
  <c r="AA21" i="11"/>
  <c r="AA22" i="11"/>
  <c r="AA23" i="11"/>
  <c r="AA24" i="11"/>
  <c r="AA25" i="11"/>
  <c r="AA26" i="11"/>
  <c r="AA7" i="11"/>
  <c r="G219" i="7"/>
  <c r="G220" i="7" s="1"/>
  <c r="Z27" i="11"/>
  <c r="Y4" i="14" s="1"/>
  <c r="S27" i="11"/>
  <c r="S4" i="14" s="1"/>
  <c r="M27" i="11"/>
  <c r="E4" i="14" s="1"/>
  <c r="K27" i="11"/>
  <c r="J27" i="11"/>
  <c r="I27" i="11"/>
  <c r="H27" i="11"/>
  <c r="G27" i="11"/>
  <c r="F6" i="6"/>
  <c r="F8" i="6" s="1"/>
  <c r="K5" i="9"/>
  <c r="K6" i="9"/>
  <c r="K7" i="9"/>
  <c r="K8" i="9"/>
  <c r="K9" i="9"/>
  <c r="K10" i="9"/>
  <c r="K11" i="9"/>
  <c r="K12" i="9"/>
  <c r="K13" i="9"/>
  <c r="K14" i="9"/>
  <c r="K15" i="9"/>
  <c r="K16" i="9"/>
  <c r="K17" i="9"/>
  <c r="K18" i="9"/>
  <c r="K20" i="9"/>
  <c r="K21" i="9"/>
  <c r="K22" i="9"/>
  <c r="K23" i="9"/>
  <c r="K24" i="9"/>
  <c r="K25" i="9"/>
  <c r="K26" i="9"/>
  <c r="K27" i="9"/>
  <c r="K28" i="9"/>
  <c r="K29" i="9"/>
  <c r="K30" i="9"/>
  <c r="K31" i="9"/>
  <c r="K32" i="9"/>
  <c r="K33" i="9"/>
  <c r="K34"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O65" i="10"/>
  <c r="T65" i="10" s="1"/>
  <c r="O66" i="10"/>
  <c r="T66" i="10" s="1"/>
  <c r="O67" i="10"/>
  <c r="T67" i="10" s="1"/>
  <c r="O68" i="10"/>
  <c r="T68" i="10" s="1"/>
  <c r="O69" i="10"/>
  <c r="T69" i="10" s="1"/>
  <c r="O70" i="10"/>
  <c r="T70" i="10" s="1"/>
  <c r="O71" i="10"/>
  <c r="T71" i="10" s="1"/>
  <c r="O72" i="10"/>
  <c r="T72" i="10" s="1"/>
  <c r="O73" i="10"/>
  <c r="O74" i="10"/>
  <c r="T74" i="10" s="1"/>
  <c r="O75" i="10"/>
  <c r="T75" i="10" s="1"/>
  <c r="O76" i="10"/>
  <c r="T76" i="10" s="1"/>
  <c r="O77" i="10"/>
  <c r="T77" i="10" s="1"/>
  <c r="O78" i="10"/>
  <c r="T78" i="10" s="1"/>
  <c r="O79" i="10"/>
  <c r="T79" i="10" s="1"/>
  <c r="O80" i="10"/>
  <c r="T80" i="10" s="1"/>
  <c r="O81" i="10"/>
  <c r="T81" i="10" s="1"/>
  <c r="O82" i="10"/>
  <c r="T82" i="10" s="1"/>
  <c r="O83" i="10"/>
  <c r="T83" i="10" s="1"/>
  <c r="O84" i="10"/>
  <c r="T84" i="10" s="1"/>
  <c r="O85" i="10"/>
  <c r="T85" i="10" s="1"/>
  <c r="O86" i="10"/>
  <c r="T86" i="10" s="1"/>
  <c r="O87" i="10"/>
  <c r="T87" i="10" s="1"/>
  <c r="O88" i="10"/>
  <c r="T88" i="10" s="1"/>
  <c r="O89" i="10"/>
  <c r="T89" i="10" s="1"/>
  <c r="O90" i="10"/>
  <c r="T90" i="10" s="1"/>
  <c r="O91" i="10"/>
  <c r="T91" i="10" s="1"/>
  <c r="O92" i="10"/>
  <c r="T92" i="10" s="1"/>
  <c r="O93" i="10"/>
  <c r="T93" i="10" s="1"/>
  <c r="O94" i="10"/>
  <c r="T94" i="10" s="1"/>
  <c r="O95" i="10"/>
  <c r="T95" i="10" s="1"/>
  <c r="O96" i="10"/>
  <c r="T96" i="10" s="1"/>
  <c r="O97" i="10"/>
  <c r="T97" i="10" s="1"/>
  <c r="AH97" i="10" s="1"/>
  <c r="O98" i="10"/>
  <c r="T98" i="10" s="1"/>
  <c r="O99" i="10"/>
  <c r="O100" i="10"/>
  <c r="O101" i="10"/>
  <c r="T101" i="10" s="1"/>
  <c r="O102" i="10"/>
  <c r="T102" i="10" s="1"/>
  <c r="O103" i="10"/>
  <c r="T103" i="10" s="1"/>
  <c r="O104" i="10"/>
  <c r="T104" i="10" s="1"/>
  <c r="O105" i="10"/>
  <c r="T105" i="10" s="1"/>
  <c r="O106" i="10"/>
  <c r="T106" i="10" s="1"/>
  <c r="O107" i="10"/>
  <c r="T107" i="10" s="1"/>
  <c r="O108" i="10"/>
  <c r="T108" i="10" s="1"/>
  <c r="O109" i="10"/>
  <c r="T109" i="10" s="1"/>
  <c r="O110" i="10"/>
  <c r="T110" i="10" s="1"/>
  <c r="O111" i="10"/>
  <c r="T111" i="10" s="1"/>
  <c r="O112" i="10"/>
  <c r="T112" i="10" s="1"/>
  <c r="O113" i="10"/>
  <c r="T113" i="10" s="1"/>
  <c r="O64" i="10"/>
  <c r="T64" i="10" s="1"/>
  <c r="O36" i="10"/>
  <c r="T36" i="10" s="1"/>
  <c r="O37" i="10"/>
  <c r="T37" i="10" s="1"/>
  <c r="O38" i="10"/>
  <c r="O39" i="10"/>
  <c r="T39" i="10" s="1"/>
  <c r="O40" i="10"/>
  <c r="T40" i="10" s="1"/>
  <c r="O41" i="10"/>
  <c r="T41" i="10" s="1"/>
  <c r="O42" i="10"/>
  <c r="T42" i="10" s="1"/>
  <c r="O43" i="10"/>
  <c r="T43" i="10" s="1"/>
  <c r="O44" i="10"/>
  <c r="T44" i="10" s="1"/>
  <c r="O45" i="10"/>
  <c r="T45" i="10" s="1"/>
  <c r="O46" i="10"/>
  <c r="T46" i="10" s="1"/>
  <c r="O47" i="10"/>
  <c r="T47" i="10" s="1"/>
  <c r="O48" i="10"/>
  <c r="T48" i="10" s="1"/>
  <c r="O49" i="10"/>
  <c r="T49" i="10" s="1"/>
  <c r="O50" i="10"/>
  <c r="T50" i="10" s="1"/>
  <c r="O51" i="10"/>
  <c r="T51" i="10" s="1"/>
  <c r="O52" i="10"/>
  <c r="T52" i="10" s="1"/>
  <c r="O53" i="10"/>
  <c r="T53" i="10" s="1"/>
  <c r="O54" i="10"/>
  <c r="T54" i="10" s="1"/>
  <c r="O55" i="10"/>
  <c r="T55" i="10" s="1"/>
  <c r="O56" i="10"/>
  <c r="T56" i="10" s="1"/>
  <c r="O57" i="10"/>
  <c r="T57" i="10" s="1"/>
  <c r="O58" i="10"/>
  <c r="O59" i="10"/>
  <c r="T59" i="10" s="1"/>
  <c r="O35" i="10"/>
  <c r="T35" i="10" s="1"/>
  <c r="I155" i="7"/>
  <c r="I154" i="7"/>
  <c r="D15" i="5" s="1"/>
  <c r="G213" i="7"/>
  <c r="G214" i="7"/>
  <c r="G212" i="7"/>
  <c r="I193" i="7"/>
  <c r="I187" i="7"/>
  <c r="I185" i="7"/>
  <c r="I184" i="7"/>
  <c r="G203" i="7"/>
  <c r="H203" i="7"/>
  <c r="I191" i="7"/>
  <c r="I192" i="7"/>
  <c r="I204" i="7"/>
  <c r="D17" i="5" s="1"/>
  <c r="G156" i="7"/>
  <c r="H156" i="7"/>
  <c r="G358" i="7"/>
  <c r="H358" i="7"/>
  <c r="I358" i="7"/>
  <c r="F31" i="5" s="1"/>
  <c r="D50" i="7"/>
  <c r="F50" i="7"/>
  <c r="H8" i="5" s="1"/>
  <c r="D310" i="7"/>
  <c r="D28" i="5" s="1"/>
  <c r="F310" i="7"/>
  <c r="H28" i="5" s="1"/>
  <c r="H6" i="9"/>
  <c r="H8" i="9"/>
  <c r="H9" i="9"/>
  <c r="H10" i="9"/>
  <c r="H11" i="9"/>
  <c r="H12" i="9"/>
  <c r="H13" i="9"/>
  <c r="H14" i="9"/>
  <c r="H15" i="9"/>
  <c r="H16" i="9"/>
  <c r="H17" i="9"/>
  <c r="H18" i="9"/>
  <c r="H19" i="9"/>
  <c r="H20" i="9"/>
  <c r="H21" i="9"/>
  <c r="H22" i="9"/>
  <c r="H23" i="9"/>
  <c r="H24" i="9"/>
  <c r="H25" i="9"/>
  <c r="H26" i="9"/>
  <c r="H27"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T73" i="10"/>
  <c r="AH73" i="10" s="1"/>
  <c r="T99" i="10"/>
  <c r="T100" i="10"/>
  <c r="T38" i="10"/>
  <c r="T58" i="10"/>
  <c r="F373" i="7"/>
  <c r="F375" i="7" s="1"/>
  <c r="E24" i="6" s="1"/>
  <c r="E43" i="6" s="1"/>
  <c r="E373" i="7"/>
  <c r="D31" i="5"/>
  <c r="F302" i="7"/>
  <c r="H27" i="5" s="1"/>
  <c r="E302" i="7"/>
  <c r="F27" i="5" s="1"/>
  <c r="D302" i="7"/>
  <c r="D27" i="5" s="1"/>
  <c r="D18" i="5"/>
  <c r="F435" i="7"/>
  <c r="H42" i="5" s="1"/>
  <c r="D435" i="7"/>
  <c r="F386" i="7"/>
  <c r="H33" i="5" s="1"/>
  <c r="D386" i="7"/>
  <c r="E386" i="7"/>
  <c r="F33" i="5" s="1"/>
  <c r="D373" i="7"/>
  <c r="F358" i="7"/>
  <c r="E358" i="7"/>
  <c r="D358" i="7"/>
  <c r="H30" i="5"/>
  <c r="F317" i="7"/>
  <c r="H29" i="5" s="1"/>
  <c r="D317" i="7"/>
  <c r="E315" i="7" s="1"/>
  <c r="E317" i="7" s="1"/>
  <c r="F29" i="5" s="1"/>
  <c r="F285" i="7"/>
  <c r="H26" i="5" s="1"/>
  <c r="D285" i="7"/>
  <c r="F269" i="7"/>
  <c r="H25" i="5" s="1"/>
  <c r="D269" i="7"/>
  <c r="D25" i="5" s="1"/>
  <c r="F259" i="7"/>
  <c r="H24" i="5" s="1"/>
  <c r="D259" i="7"/>
  <c r="E256" i="7" s="1"/>
  <c r="E259" i="7" s="1"/>
  <c r="F24" i="5" s="1"/>
  <c r="H16" i="5"/>
  <c r="O7" i="10"/>
  <c r="T7" i="10" s="1"/>
  <c r="O8" i="10"/>
  <c r="T8" i="10" s="1"/>
  <c r="O9" i="10"/>
  <c r="T9" i="10" s="1"/>
  <c r="O10" i="10"/>
  <c r="T10" i="10" s="1"/>
  <c r="O11" i="10"/>
  <c r="T11" i="10" s="1"/>
  <c r="O12" i="10"/>
  <c r="T12" i="10" s="1"/>
  <c r="O13" i="10"/>
  <c r="T13" i="10" s="1"/>
  <c r="O14" i="10"/>
  <c r="T14" i="10" s="1"/>
  <c r="O15" i="10"/>
  <c r="T15" i="10" s="1"/>
  <c r="O16" i="10"/>
  <c r="T16" i="10" s="1"/>
  <c r="O17" i="10"/>
  <c r="T17" i="10" s="1"/>
  <c r="O18" i="10"/>
  <c r="T18" i="10" s="1"/>
  <c r="O19" i="10"/>
  <c r="T19" i="10" s="1"/>
  <c r="O20" i="10"/>
  <c r="T20" i="10" s="1"/>
  <c r="O21" i="10"/>
  <c r="T21" i="10" s="1"/>
  <c r="O22" i="10"/>
  <c r="T22" i="10" s="1"/>
  <c r="O23" i="10"/>
  <c r="T23" i="10" s="1"/>
  <c r="O24" i="10"/>
  <c r="T24" i="10" s="1"/>
  <c r="O25" i="10"/>
  <c r="T25" i="10" s="1"/>
  <c r="O26" i="10"/>
  <c r="T26" i="10" s="1"/>
  <c r="O27" i="10"/>
  <c r="T27" i="10" s="1"/>
  <c r="O28" i="10"/>
  <c r="T28" i="10" s="1"/>
  <c r="O29" i="10"/>
  <c r="T29" i="10" s="1"/>
  <c r="O30" i="10"/>
  <c r="T30" i="10" s="1"/>
  <c r="O6" i="10"/>
  <c r="T6" i="10" s="1"/>
  <c r="F249" i="7"/>
  <c r="F247" i="7"/>
  <c r="F246" i="7"/>
  <c r="F245" i="7"/>
  <c r="AE60" i="10"/>
  <c r="AC60" i="10"/>
  <c r="AA60" i="10"/>
  <c r="Y60" i="10"/>
  <c r="W60" i="10"/>
  <c r="S60" i="10"/>
  <c r="E249" i="7" s="1"/>
  <c r="R60" i="10"/>
  <c r="Q60" i="10"/>
  <c r="P60" i="10"/>
  <c r="E247" i="7" s="1"/>
  <c r="N60" i="10"/>
  <c r="E246" i="7" s="1"/>
  <c r="M60" i="10"/>
  <c r="E245" i="7" s="1"/>
  <c r="Q31" i="10"/>
  <c r="R31" i="10"/>
  <c r="S31" i="10"/>
  <c r="W31" i="10"/>
  <c r="Y31" i="10"/>
  <c r="Y116" i="10" s="1"/>
  <c r="AA31" i="10"/>
  <c r="AC31" i="10"/>
  <c r="AC116" i="10" s="1"/>
  <c r="AE31" i="10"/>
  <c r="N31" i="10"/>
  <c r="D246" i="7" s="1"/>
  <c r="P31" i="10"/>
  <c r="M31" i="10"/>
  <c r="D245" i="7" s="1"/>
  <c r="F156" i="7"/>
  <c r="E156" i="7"/>
  <c r="D156" i="7"/>
  <c r="F215" i="7"/>
  <c r="F228" i="7" s="1"/>
  <c r="E215" i="7"/>
  <c r="E228" i="7" s="1"/>
  <c r="D215" i="7"/>
  <c r="D228" i="7" s="1"/>
  <c r="F203" i="7"/>
  <c r="E203" i="7"/>
  <c r="D203" i="7"/>
  <c r="F239" i="7"/>
  <c r="H19" i="5" s="1"/>
  <c r="D239" i="7"/>
  <c r="D19" i="5" s="1"/>
  <c r="E239" i="7"/>
  <c r="F19" i="5" s="1"/>
  <c r="X5" i="12" s="1"/>
  <c r="F148" i="7"/>
  <c r="D148" i="7"/>
  <c r="E148" i="7"/>
  <c r="G14" i="6"/>
  <c r="F14" i="6"/>
  <c r="F5" i="18" s="1"/>
  <c r="G6" i="6"/>
  <c r="G8" i="6" s="1"/>
  <c r="D6" i="6"/>
  <c r="D8" i="6" s="1"/>
  <c r="D18" i="6"/>
  <c r="B7" i="10"/>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6" i="10"/>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5" i="10"/>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F248" i="7"/>
  <c r="B6" i="9"/>
  <c r="B7" i="9" s="1"/>
  <c r="B8" i="9" s="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E58" i="7"/>
  <c r="E62" i="7" l="1"/>
  <c r="F9" i="5" s="1"/>
  <c r="T38" i="7"/>
  <c r="D27" i="7" s="1"/>
  <c r="D33" i="7" s="1"/>
  <c r="D35" i="7" s="1"/>
  <c r="F458" i="7"/>
  <c r="F467" i="7" s="1"/>
  <c r="P39" i="30"/>
  <c r="T23" i="7"/>
  <c r="D21" i="7" s="1"/>
  <c r="T17" i="9"/>
  <c r="C33" i="12" s="1"/>
  <c r="T17" i="7"/>
  <c r="D18" i="7" s="1"/>
  <c r="T7" i="7"/>
  <c r="D16" i="7" s="1"/>
  <c r="H5" i="12"/>
  <c r="AU89" i="11"/>
  <c r="AV89" i="11"/>
  <c r="P72" i="30"/>
  <c r="F53" i="30" s="1"/>
  <c r="F18" i="6" s="1"/>
  <c r="I188" i="7"/>
  <c r="E282" i="7"/>
  <c r="E285" i="7" s="1"/>
  <c r="F26" i="5" s="1"/>
  <c r="D26" i="5"/>
  <c r="AE116" i="10"/>
  <c r="W116" i="10"/>
  <c r="I194" i="7"/>
  <c r="D33" i="5"/>
  <c r="E432" i="7"/>
  <c r="E435" i="7" s="1"/>
  <c r="E50" i="17"/>
  <c r="AA107" i="11"/>
  <c r="AQ9" i="11"/>
  <c r="E32" i="7"/>
  <c r="D248" i="7"/>
  <c r="E375" i="7"/>
  <c r="F23" i="6" s="1"/>
  <c r="E365" i="7"/>
  <c r="D375" i="7"/>
  <c r="D23" i="6" s="1"/>
  <c r="D365" i="7"/>
  <c r="AA27" i="11"/>
  <c r="E307" i="7"/>
  <c r="E310" i="7" s="1"/>
  <c r="F28" i="5" s="1"/>
  <c r="AA68" i="11"/>
  <c r="L107" i="11"/>
  <c r="AQ10" i="11"/>
  <c r="L68" i="11"/>
  <c r="N215" i="9"/>
  <c r="N213" i="9"/>
  <c r="G18" i="6"/>
  <c r="N329" i="9"/>
  <c r="N323" i="9"/>
  <c r="N319" i="9"/>
  <c r="N204" i="9"/>
  <c r="N202" i="9"/>
  <c r="N200" i="9"/>
  <c r="N198" i="9"/>
  <c r="N196" i="9"/>
  <c r="N194" i="9"/>
  <c r="N192" i="9"/>
  <c r="N190" i="9"/>
  <c r="N188" i="9"/>
  <c r="N186" i="9"/>
  <c r="N184" i="9"/>
  <c r="N182" i="9"/>
  <c r="N180" i="9"/>
  <c r="N178" i="9"/>
  <c r="N176" i="9"/>
  <c r="N174" i="9"/>
  <c r="N172" i="9"/>
  <c r="N170" i="9"/>
  <c r="N168" i="9"/>
  <c r="N166" i="9"/>
  <c r="N164" i="9"/>
  <c r="N162" i="9"/>
  <c r="N160" i="9"/>
  <c r="N158" i="9"/>
  <c r="N156" i="9"/>
  <c r="N154" i="9"/>
  <c r="N152" i="9"/>
  <c r="N150" i="9"/>
  <c r="N148" i="9"/>
  <c r="N146" i="9"/>
  <c r="N144" i="9"/>
  <c r="N142" i="9"/>
  <c r="N140" i="9"/>
  <c r="N138" i="9"/>
  <c r="N136" i="9"/>
  <c r="N134" i="9"/>
  <c r="N132" i="9"/>
  <c r="N130" i="9"/>
  <c r="N128" i="9"/>
  <c r="N124" i="9"/>
  <c r="N120" i="9"/>
  <c r="N116" i="9"/>
  <c r="N112" i="9"/>
  <c r="N108" i="9"/>
  <c r="N104" i="9"/>
  <c r="N100" i="9"/>
  <c r="N96" i="9"/>
  <c r="N92" i="9"/>
  <c r="N88" i="9"/>
  <c r="N84" i="9"/>
  <c r="N80" i="9"/>
  <c r="N76" i="9"/>
  <c r="N72" i="9"/>
  <c r="N68" i="9"/>
  <c r="N64" i="9"/>
  <c r="N60" i="9"/>
  <c r="N56" i="9"/>
  <c r="N52" i="9"/>
  <c r="N50" i="9"/>
  <c r="N48" i="9"/>
  <c r="N46" i="9"/>
  <c r="N44" i="9"/>
  <c r="N42" i="9"/>
  <c r="N40" i="9"/>
  <c r="N38" i="9"/>
  <c r="N36" i="9"/>
  <c r="N33" i="9"/>
  <c r="N31" i="9"/>
  <c r="N29" i="9"/>
  <c r="N27" i="9"/>
  <c r="N25" i="9"/>
  <c r="N21" i="9"/>
  <c r="N18" i="9"/>
  <c r="N16" i="9"/>
  <c r="N14" i="9"/>
  <c r="N12" i="9"/>
  <c r="N10" i="9"/>
  <c r="N8" i="9"/>
  <c r="T14" i="9" s="1"/>
  <c r="C30" i="12" s="1"/>
  <c r="N6" i="9"/>
  <c r="N19" i="9"/>
  <c r="N35" i="9"/>
  <c r="N203" i="9"/>
  <c r="N201" i="9"/>
  <c r="N199" i="9"/>
  <c r="N197" i="9"/>
  <c r="N195" i="9"/>
  <c r="N193" i="9"/>
  <c r="N191" i="9"/>
  <c r="N189" i="9"/>
  <c r="N187" i="9"/>
  <c r="N185" i="9"/>
  <c r="N183" i="9"/>
  <c r="N181" i="9"/>
  <c r="N179" i="9"/>
  <c r="N177" i="9"/>
  <c r="N175" i="9"/>
  <c r="N173" i="9"/>
  <c r="N171" i="9"/>
  <c r="N169" i="9"/>
  <c r="N167" i="9"/>
  <c r="N165" i="9"/>
  <c r="N163" i="9"/>
  <c r="N161" i="9"/>
  <c r="N159" i="9"/>
  <c r="N157" i="9"/>
  <c r="N155" i="9"/>
  <c r="N153" i="9"/>
  <c r="N151" i="9"/>
  <c r="N149" i="9"/>
  <c r="N147" i="9"/>
  <c r="N145" i="9"/>
  <c r="N143" i="9"/>
  <c r="N141" i="9"/>
  <c r="N139" i="9"/>
  <c r="N137" i="9"/>
  <c r="N135" i="9"/>
  <c r="N133" i="9"/>
  <c r="N131" i="9"/>
  <c r="N129" i="9"/>
  <c r="N51" i="9"/>
  <c r="N49" i="9"/>
  <c r="N47" i="9"/>
  <c r="N45" i="9"/>
  <c r="N43" i="9"/>
  <c r="N41" i="9"/>
  <c r="N39" i="9"/>
  <c r="N37" i="9"/>
  <c r="N34" i="9"/>
  <c r="N32" i="9"/>
  <c r="N30" i="9"/>
  <c r="N28" i="9"/>
  <c r="N26" i="9"/>
  <c r="N24" i="9"/>
  <c r="N22" i="9"/>
  <c r="N20" i="9"/>
  <c r="N17" i="9"/>
  <c r="N15" i="9"/>
  <c r="N13" i="9"/>
  <c r="N11" i="9"/>
  <c r="N9" i="9"/>
  <c r="N7" i="9"/>
  <c r="T15" i="9" s="1"/>
  <c r="C31" i="12" s="1"/>
  <c r="E102" i="7"/>
  <c r="E105" i="7" s="1"/>
  <c r="E467" i="7" s="1"/>
  <c r="F16" i="6" s="1"/>
  <c r="N225" i="9"/>
  <c r="N222" i="9"/>
  <c r="N5" i="9"/>
  <c r="N217" i="9"/>
  <c r="N5" i="12"/>
  <c r="AD59" i="10"/>
  <c r="Z59" i="10"/>
  <c r="V59" i="10"/>
  <c r="AB59" i="10"/>
  <c r="AF59" i="10"/>
  <c r="X59" i="10"/>
  <c r="AH57" i="10"/>
  <c r="AD57" i="10"/>
  <c r="Z57" i="10"/>
  <c r="V57" i="10"/>
  <c r="AF57" i="10"/>
  <c r="X57" i="10"/>
  <c r="AB57" i="10"/>
  <c r="AH47" i="10"/>
  <c r="AD47" i="10"/>
  <c r="Z47" i="10"/>
  <c r="V47" i="10"/>
  <c r="AB47" i="10"/>
  <c r="AF47" i="10"/>
  <c r="X47" i="10"/>
  <c r="AH43" i="10"/>
  <c r="AD43" i="10"/>
  <c r="Z43" i="10"/>
  <c r="V43" i="10"/>
  <c r="AB43" i="10"/>
  <c r="AF43" i="10"/>
  <c r="X43" i="10"/>
  <c r="AD39" i="10"/>
  <c r="Z39" i="10"/>
  <c r="V39" i="10"/>
  <c r="AB39" i="10"/>
  <c r="AF39" i="10"/>
  <c r="X39" i="10"/>
  <c r="AH110" i="10"/>
  <c r="AD110" i="10"/>
  <c r="Z110" i="10"/>
  <c r="V110" i="10"/>
  <c r="AB110" i="10"/>
  <c r="AF110" i="10"/>
  <c r="X110" i="10"/>
  <c r="AH106" i="10"/>
  <c r="AD106" i="10"/>
  <c r="Z106" i="10"/>
  <c r="V106" i="10"/>
  <c r="AB106" i="10"/>
  <c r="AF106" i="10"/>
  <c r="X106" i="10"/>
  <c r="AH102" i="10"/>
  <c r="AD102" i="10"/>
  <c r="Z102" i="10"/>
  <c r="V102" i="10"/>
  <c r="AB102" i="10"/>
  <c r="AF102" i="10"/>
  <c r="X102" i="10"/>
  <c r="AH94" i="10"/>
  <c r="AD94" i="10"/>
  <c r="Z94" i="10"/>
  <c r="V94" i="10"/>
  <c r="AB94" i="10"/>
  <c r="AF94" i="10"/>
  <c r="X94" i="10"/>
  <c r="AH90" i="10"/>
  <c r="AD90" i="10"/>
  <c r="Z90" i="10"/>
  <c r="V90" i="10"/>
  <c r="AB90" i="10"/>
  <c r="AF90" i="10"/>
  <c r="X90" i="10"/>
  <c r="AH86" i="10"/>
  <c r="AD86" i="10"/>
  <c r="Z86" i="10"/>
  <c r="V86" i="10"/>
  <c r="AB86" i="10"/>
  <c r="AF86" i="10"/>
  <c r="X86" i="10"/>
  <c r="AD68" i="10"/>
  <c r="Z68" i="10"/>
  <c r="V68" i="10"/>
  <c r="AF68" i="10"/>
  <c r="X68" i="10"/>
  <c r="AB68" i="10"/>
  <c r="AD66" i="10"/>
  <c r="Z66" i="10"/>
  <c r="V66" i="10"/>
  <c r="AB66" i="10"/>
  <c r="AF66" i="10"/>
  <c r="X66" i="10"/>
  <c r="V15" i="10"/>
  <c r="X15" i="10"/>
  <c r="Z15" i="10"/>
  <c r="AB15" i="10"/>
  <c r="AD15" i="10"/>
  <c r="AF15" i="10"/>
  <c r="AH30" i="10"/>
  <c r="V30" i="10"/>
  <c r="X30" i="10"/>
  <c r="Z30" i="10"/>
  <c r="AB30" i="10"/>
  <c r="AD30" i="10"/>
  <c r="AF30" i="10"/>
  <c r="AH26" i="10"/>
  <c r="V26" i="10"/>
  <c r="X26" i="10"/>
  <c r="Z26" i="10"/>
  <c r="AB26" i="10"/>
  <c r="AD26" i="10"/>
  <c r="AF26" i="10"/>
  <c r="AH22" i="10"/>
  <c r="V22" i="10"/>
  <c r="X22" i="10"/>
  <c r="Z22" i="10"/>
  <c r="AB22" i="10"/>
  <c r="AD22" i="10"/>
  <c r="AF22" i="10"/>
  <c r="AH18" i="10"/>
  <c r="V18" i="10"/>
  <c r="X18" i="10"/>
  <c r="Z18" i="10"/>
  <c r="AB18" i="10"/>
  <c r="AD18" i="10"/>
  <c r="AF18" i="10"/>
  <c r="V13" i="10"/>
  <c r="X13" i="10"/>
  <c r="Z13" i="10"/>
  <c r="AB13" i="10"/>
  <c r="AD13" i="10"/>
  <c r="AF13" i="10"/>
  <c r="V11" i="10"/>
  <c r="X11" i="10"/>
  <c r="Z11" i="10"/>
  <c r="AB11" i="10"/>
  <c r="AD11" i="10"/>
  <c r="AF11" i="10"/>
  <c r="V7" i="10"/>
  <c r="X7" i="10"/>
  <c r="Z7" i="10"/>
  <c r="AB7" i="10"/>
  <c r="AD7" i="10"/>
  <c r="AF7" i="10"/>
  <c r="AD64" i="10"/>
  <c r="Z64" i="10"/>
  <c r="V64" i="10"/>
  <c r="AB64" i="10"/>
  <c r="AF64" i="10"/>
  <c r="X64" i="10"/>
  <c r="AF58" i="10"/>
  <c r="AB58" i="10"/>
  <c r="X58" i="10"/>
  <c r="AD58" i="10"/>
  <c r="V58" i="10"/>
  <c r="Z58" i="10"/>
  <c r="AD51" i="10"/>
  <c r="Z51" i="10"/>
  <c r="V51" i="10"/>
  <c r="AB51" i="10"/>
  <c r="AF51" i="10"/>
  <c r="X51" i="10"/>
  <c r="AH42" i="10"/>
  <c r="AF42" i="10"/>
  <c r="AB42" i="10"/>
  <c r="X42" i="10"/>
  <c r="AD42" i="10"/>
  <c r="V42" i="10"/>
  <c r="Z42" i="10"/>
  <c r="T114" i="10"/>
  <c r="AF113" i="10"/>
  <c r="AB113" i="10"/>
  <c r="X113" i="10"/>
  <c r="AD113" i="10"/>
  <c r="V113" i="10"/>
  <c r="Z113" i="10"/>
  <c r="AF105" i="10"/>
  <c r="AB105" i="10"/>
  <c r="X105" i="10"/>
  <c r="AD105" i="10"/>
  <c r="V105" i="10"/>
  <c r="Z105" i="10"/>
  <c r="AD98" i="10"/>
  <c r="Z98" i="10"/>
  <c r="V98" i="10"/>
  <c r="AB98" i="10"/>
  <c r="AF98" i="10"/>
  <c r="X98" i="10"/>
  <c r="AF93" i="10"/>
  <c r="AB93" i="10"/>
  <c r="X93" i="10"/>
  <c r="AD93" i="10"/>
  <c r="V93" i="10"/>
  <c r="Z93" i="10"/>
  <c r="AD82" i="10"/>
  <c r="Z82" i="10"/>
  <c r="V82" i="10"/>
  <c r="AB82" i="10"/>
  <c r="AF82" i="10"/>
  <c r="X82" i="10"/>
  <c r="AH74" i="10"/>
  <c r="AD74" i="10"/>
  <c r="Z74" i="10"/>
  <c r="V74" i="10"/>
  <c r="AB74" i="10"/>
  <c r="AF74" i="10"/>
  <c r="X74" i="10"/>
  <c r="AF67" i="10"/>
  <c r="AB67" i="10"/>
  <c r="X67" i="10"/>
  <c r="Z67" i="10"/>
  <c r="AD67" i="10"/>
  <c r="V67" i="10"/>
  <c r="AH49" i="10"/>
  <c r="AD49" i="10"/>
  <c r="Z49" i="10"/>
  <c r="V49" i="10"/>
  <c r="AF49" i="10"/>
  <c r="X49" i="10"/>
  <c r="AB49" i="10"/>
  <c r="AH41" i="10"/>
  <c r="AD41" i="10"/>
  <c r="Z41" i="10"/>
  <c r="V41" i="10"/>
  <c r="AF41" i="10"/>
  <c r="X41" i="10"/>
  <c r="AB41" i="10"/>
  <c r="AH112" i="10"/>
  <c r="AD112" i="10"/>
  <c r="Z112" i="10"/>
  <c r="V112" i="10"/>
  <c r="AF112" i="10"/>
  <c r="X112" i="10"/>
  <c r="AB112" i="10"/>
  <c r="AD104" i="10"/>
  <c r="Z104" i="10"/>
  <c r="V104" i="10"/>
  <c r="AF104" i="10"/>
  <c r="X104" i="10"/>
  <c r="AB104" i="10"/>
  <c r="AD92" i="10"/>
  <c r="Z92" i="10"/>
  <c r="V92" i="10"/>
  <c r="AF92" i="10"/>
  <c r="X92" i="10"/>
  <c r="AB92" i="10"/>
  <c r="AH84" i="10"/>
  <c r="AD84" i="10"/>
  <c r="Z84" i="10"/>
  <c r="V84" i="10"/>
  <c r="AF84" i="10"/>
  <c r="X84" i="10"/>
  <c r="AB84" i="10"/>
  <c r="AD76" i="10"/>
  <c r="Z76" i="10"/>
  <c r="V76" i="10"/>
  <c r="AF76" i="10"/>
  <c r="X76" i="10"/>
  <c r="AB76" i="10"/>
  <c r="AH28" i="10"/>
  <c r="V28" i="10"/>
  <c r="X28" i="10"/>
  <c r="Z28" i="10"/>
  <c r="AB28" i="10"/>
  <c r="AD28" i="10"/>
  <c r="AF28" i="10"/>
  <c r="V24" i="10"/>
  <c r="X24" i="10"/>
  <c r="Z24" i="10"/>
  <c r="AB24" i="10"/>
  <c r="AD24" i="10"/>
  <c r="AF24" i="10"/>
  <c r="AH20" i="10"/>
  <c r="V20" i="10"/>
  <c r="X20" i="10"/>
  <c r="Z20" i="10"/>
  <c r="AB20" i="10"/>
  <c r="AD20" i="10"/>
  <c r="AF20" i="10"/>
  <c r="V16" i="10"/>
  <c r="X16" i="10"/>
  <c r="Z16" i="10"/>
  <c r="AB16" i="10"/>
  <c r="AD16" i="10"/>
  <c r="AF16" i="10"/>
  <c r="V9" i="10"/>
  <c r="X9" i="10"/>
  <c r="Z9" i="10"/>
  <c r="AB9" i="10"/>
  <c r="AD9" i="10"/>
  <c r="AF9" i="10"/>
  <c r="AH55" i="10"/>
  <c r="AD55" i="10"/>
  <c r="Z55" i="10"/>
  <c r="V55" i="10"/>
  <c r="AB55" i="10"/>
  <c r="AF55" i="10"/>
  <c r="X55" i="10"/>
  <c r="AF46" i="10"/>
  <c r="AB46" i="10"/>
  <c r="X46" i="10"/>
  <c r="AD46" i="10"/>
  <c r="V46" i="10"/>
  <c r="Z46" i="10"/>
  <c r="AF38" i="10"/>
  <c r="AB38" i="10"/>
  <c r="X38" i="10"/>
  <c r="AD38" i="10"/>
  <c r="V38" i="10"/>
  <c r="Z38" i="10"/>
  <c r="AF109" i="10"/>
  <c r="AB109" i="10"/>
  <c r="X109" i="10"/>
  <c r="AD109" i="10"/>
  <c r="V109" i="10"/>
  <c r="Z109" i="10"/>
  <c r="AD100" i="10"/>
  <c r="Z100" i="10"/>
  <c r="V100" i="10"/>
  <c r="AF100" i="10"/>
  <c r="X100" i="10"/>
  <c r="AB100" i="10"/>
  <c r="AD96" i="10"/>
  <c r="Z96" i="10"/>
  <c r="V96" i="10"/>
  <c r="AF96" i="10"/>
  <c r="X96" i="10"/>
  <c r="AB96" i="10"/>
  <c r="AH89" i="10"/>
  <c r="AF89" i="10"/>
  <c r="AB89" i="10"/>
  <c r="X89" i="10"/>
  <c r="AD89" i="10"/>
  <c r="V89" i="10"/>
  <c r="Z89" i="10"/>
  <c r="AH78" i="10"/>
  <c r="AD78" i="10"/>
  <c r="Z78" i="10"/>
  <c r="V78" i="10"/>
  <c r="AB78" i="10"/>
  <c r="AF78" i="10"/>
  <c r="X78" i="10"/>
  <c r="AH70" i="10"/>
  <c r="AD70" i="10"/>
  <c r="Z70" i="10"/>
  <c r="V70" i="10"/>
  <c r="AB70" i="10"/>
  <c r="AF70" i="10"/>
  <c r="X70" i="10"/>
  <c r="AF65" i="10"/>
  <c r="AB65" i="10"/>
  <c r="X65" i="10"/>
  <c r="AD65" i="10"/>
  <c r="V65" i="10"/>
  <c r="Z65" i="10"/>
  <c r="AH53" i="10"/>
  <c r="AD53" i="10"/>
  <c r="Z53" i="10"/>
  <c r="V53" i="10"/>
  <c r="AF53" i="10"/>
  <c r="X53" i="10"/>
  <c r="AB53" i="10"/>
  <c r="AD45" i="10"/>
  <c r="Z45" i="10"/>
  <c r="V45" i="10"/>
  <c r="AF45" i="10"/>
  <c r="X45" i="10"/>
  <c r="AB45" i="10"/>
  <c r="AD37" i="10"/>
  <c r="Z37" i="10"/>
  <c r="V37" i="10"/>
  <c r="AF37" i="10"/>
  <c r="X37" i="10"/>
  <c r="AB37" i="10"/>
  <c r="AD108" i="10"/>
  <c r="Z108" i="10"/>
  <c r="V108" i="10"/>
  <c r="AF108" i="10"/>
  <c r="X108" i="10"/>
  <c r="AB108" i="10"/>
  <c r="AD88" i="10"/>
  <c r="Z88" i="10"/>
  <c r="V88" i="10"/>
  <c r="AF88" i="10"/>
  <c r="X88" i="10"/>
  <c r="AB88" i="10"/>
  <c r="AH80" i="10"/>
  <c r="AD80" i="10"/>
  <c r="Z80" i="10"/>
  <c r="V80" i="10"/>
  <c r="AF80" i="10"/>
  <c r="X80" i="10"/>
  <c r="AB80" i="10"/>
  <c r="AD72" i="10"/>
  <c r="Z72" i="10"/>
  <c r="V72" i="10"/>
  <c r="AF72" i="10"/>
  <c r="X72" i="10"/>
  <c r="AB72" i="10"/>
  <c r="AH29" i="10"/>
  <c r="V29" i="10"/>
  <c r="X29" i="10"/>
  <c r="Z29" i="10"/>
  <c r="AB29" i="10"/>
  <c r="AD29" i="10"/>
  <c r="AF29" i="10"/>
  <c r="AH27" i="10"/>
  <c r="V27" i="10"/>
  <c r="X27" i="10"/>
  <c r="Z27" i="10"/>
  <c r="AB27" i="10"/>
  <c r="AD27" i="10"/>
  <c r="AF27" i="10"/>
  <c r="V25" i="10"/>
  <c r="X25" i="10"/>
  <c r="Z25" i="10"/>
  <c r="AB25" i="10"/>
  <c r="AD25" i="10"/>
  <c r="AF25" i="10"/>
  <c r="AH23" i="10"/>
  <c r="V23" i="10"/>
  <c r="X23" i="10"/>
  <c r="Z23" i="10"/>
  <c r="AB23" i="10"/>
  <c r="AD23" i="10"/>
  <c r="AF23" i="10"/>
  <c r="V21" i="10"/>
  <c r="X21" i="10"/>
  <c r="Z21" i="10"/>
  <c r="AB21" i="10"/>
  <c r="AD21" i="10"/>
  <c r="AF21" i="10"/>
  <c r="AH19" i="10"/>
  <c r="V19" i="10"/>
  <c r="X19" i="10"/>
  <c r="Z19" i="10"/>
  <c r="AB19" i="10"/>
  <c r="AD19" i="10"/>
  <c r="AF19" i="10"/>
  <c r="V17" i="10"/>
  <c r="X17" i="10"/>
  <c r="Z17" i="10"/>
  <c r="AB17" i="10"/>
  <c r="AD17" i="10"/>
  <c r="AF17" i="10"/>
  <c r="AH14" i="10"/>
  <c r="V14" i="10"/>
  <c r="X14" i="10"/>
  <c r="Z14" i="10"/>
  <c r="AB14" i="10"/>
  <c r="AD14" i="10"/>
  <c r="AF14" i="10"/>
  <c r="V12" i="10"/>
  <c r="X12" i="10"/>
  <c r="Z12" i="10"/>
  <c r="AB12" i="10"/>
  <c r="AD12" i="10"/>
  <c r="AF12" i="10"/>
  <c r="AH10" i="10"/>
  <c r="V10" i="10"/>
  <c r="X10" i="10"/>
  <c r="Z10" i="10"/>
  <c r="AB10" i="10"/>
  <c r="AD10" i="10"/>
  <c r="AF10" i="10"/>
  <c r="V8" i="10"/>
  <c r="X8" i="10"/>
  <c r="Z8" i="10"/>
  <c r="AB8" i="10"/>
  <c r="AD8" i="10"/>
  <c r="AF8" i="10"/>
  <c r="AF54" i="10"/>
  <c r="AB54" i="10"/>
  <c r="X54" i="10"/>
  <c r="AD54" i="10"/>
  <c r="V54" i="10"/>
  <c r="Z54" i="10"/>
  <c r="AF99" i="10"/>
  <c r="AB99" i="10"/>
  <c r="X99" i="10"/>
  <c r="Z99" i="10"/>
  <c r="AD99" i="10"/>
  <c r="V99" i="10"/>
  <c r="AF97" i="10"/>
  <c r="AB97" i="10"/>
  <c r="X97" i="10"/>
  <c r="AD97" i="10"/>
  <c r="V97" i="10"/>
  <c r="Z97" i="10"/>
  <c r="AF81" i="10"/>
  <c r="AB81" i="10"/>
  <c r="X81" i="10"/>
  <c r="AD81" i="10"/>
  <c r="V81" i="10"/>
  <c r="Z81" i="10"/>
  <c r="AF77" i="10"/>
  <c r="AB77" i="10"/>
  <c r="X77" i="10"/>
  <c r="AD77" i="10"/>
  <c r="V77" i="10"/>
  <c r="Z77" i="10"/>
  <c r="AF73" i="10"/>
  <c r="AB73" i="10"/>
  <c r="X73" i="10"/>
  <c r="AD73" i="10"/>
  <c r="V73" i="10"/>
  <c r="Z73" i="10"/>
  <c r="AH35" i="10"/>
  <c r="AF35" i="10"/>
  <c r="AB35" i="10"/>
  <c r="X35" i="10"/>
  <c r="Z35" i="10"/>
  <c r="AD35" i="10"/>
  <c r="V35" i="10"/>
  <c r="AF56" i="10"/>
  <c r="AB56" i="10"/>
  <c r="X56" i="10"/>
  <c r="Z56" i="10"/>
  <c r="AD56" i="10"/>
  <c r="V56" i="10"/>
  <c r="AH52" i="10"/>
  <c r="AF52" i="10"/>
  <c r="AB52" i="10"/>
  <c r="X52" i="10"/>
  <c r="Z52" i="10"/>
  <c r="AD52" i="10"/>
  <c r="V52" i="10"/>
  <c r="AF50" i="10"/>
  <c r="AB50" i="10"/>
  <c r="X50" i="10"/>
  <c r="AD50" i="10"/>
  <c r="V50" i="10"/>
  <c r="Z50" i="10"/>
  <c r="AF48" i="10"/>
  <c r="AB48" i="10"/>
  <c r="X48" i="10"/>
  <c r="Z48" i="10"/>
  <c r="AD48" i="10"/>
  <c r="V48" i="10"/>
  <c r="AH44" i="10"/>
  <c r="AF44" i="10"/>
  <c r="AB44" i="10"/>
  <c r="X44" i="10"/>
  <c r="Z44" i="10"/>
  <c r="AD44" i="10"/>
  <c r="V44" i="10"/>
  <c r="AF40" i="10"/>
  <c r="AB40" i="10"/>
  <c r="X40" i="10"/>
  <c r="Z40" i="10"/>
  <c r="AD40" i="10"/>
  <c r="V40" i="10"/>
  <c r="AH36" i="10"/>
  <c r="AF36" i="10"/>
  <c r="AB36" i="10"/>
  <c r="X36" i="10"/>
  <c r="Z36" i="10"/>
  <c r="AD36" i="10"/>
  <c r="V36" i="10"/>
  <c r="AH111" i="10"/>
  <c r="AF111" i="10"/>
  <c r="AB111" i="10"/>
  <c r="X111" i="10"/>
  <c r="Z111" i="10"/>
  <c r="AD111" i="10"/>
  <c r="V111" i="10"/>
  <c r="AH107" i="10"/>
  <c r="AF107" i="10"/>
  <c r="AB107" i="10"/>
  <c r="X107" i="10"/>
  <c r="Z107" i="10"/>
  <c r="AD107" i="10"/>
  <c r="V107" i="10"/>
  <c r="AH103" i="10"/>
  <c r="AF103" i="10"/>
  <c r="AB103" i="10"/>
  <c r="X103" i="10"/>
  <c r="Z103" i="10"/>
  <c r="AD103" i="10"/>
  <c r="V103" i="10"/>
  <c r="AF101" i="10"/>
  <c r="AB101" i="10"/>
  <c r="X101" i="10"/>
  <c r="AD101" i="10"/>
  <c r="V101" i="10"/>
  <c r="Z101" i="10"/>
  <c r="AH95" i="10"/>
  <c r="AF95" i="10"/>
  <c r="AB95" i="10"/>
  <c r="X95" i="10"/>
  <c r="Z95" i="10"/>
  <c r="AD95" i="10"/>
  <c r="V95" i="10"/>
  <c r="AF91" i="10"/>
  <c r="AB91" i="10"/>
  <c r="X91" i="10"/>
  <c r="Z91" i="10"/>
  <c r="AD91" i="10"/>
  <c r="V91" i="10"/>
  <c r="AH87" i="10"/>
  <c r="AF87" i="10"/>
  <c r="AB87" i="10"/>
  <c r="X87" i="10"/>
  <c r="Z87" i="10"/>
  <c r="AD87" i="10"/>
  <c r="V87" i="10"/>
  <c r="AF85" i="10"/>
  <c r="AB85" i="10"/>
  <c r="X85" i="10"/>
  <c r="AD85" i="10"/>
  <c r="V85" i="10"/>
  <c r="Z85" i="10"/>
  <c r="AF83" i="10"/>
  <c r="AB83" i="10"/>
  <c r="X83" i="10"/>
  <c r="Z83" i="10"/>
  <c r="AD83" i="10"/>
  <c r="V83" i="10"/>
  <c r="AH79" i="10"/>
  <c r="AF79" i="10"/>
  <c r="AB79" i="10"/>
  <c r="X79" i="10"/>
  <c r="Z79" i="10"/>
  <c r="AD79" i="10"/>
  <c r="V79" i="10"/>
  <c r="AF75" i="10"/>
  <c r="AB75" i="10"/>
  <c r="X75" i="10"/>
  <c r="Z75" i="10"/>
  <c r="AD75" i="10"/>
  <c r="V75" i="10"/>
  <c r="AH71" i="10"/>
  <c r="AF71" i="10"/>
  <c r="AB71" i="10"/>
  <c r="X71" i="10"/>
  <c r="Z71" i="10"/>
  <c r="AD71" i="10"/>
  <c r="V71" i="10"/>
  <c r="AF69" i="10"/>
  <c r="AB69" i="10"/>
  <c r="X69" i="10"/>
  <c r="AD69" i="10"/>
  <c r="V69" i="10"/>
  <c r="Z69" i="10"/>
  <c r="N23" i="9"/>
  <c r="H231" i="9"/>
  <c r="AH65" i="10"/>
  <c r="P5" i="12"/>
  <c r="L27" i="11"/>
  <c r="N227" i="9"/>
  <c r="N219" i="9"/>
  <c r="N277" i="9"/>
  <c r="N269" i="9"/>
  <c r="N328" i="9"/>
  <c r="N320" i="9"/>
  <c r="J62" i="17"/>
  <c r="J66" i="17" s="1"/>
  <c r="AF6" i="10"/>
  <c r="V6" i="10"/>
  <c r="AD6" i="10"/>
  <c r="X6" i="10"/>
  <c r="Z6" i="10"/>
  <c r="AB6" i="10"/>
  <c r="AG31" i="10"/>
  <c r="AH39" i="10"/>
  <c r="AH96" i="10"/>
  <c r="AH68" i="10"/>
  <c r="AH81" i="10"/>
  <c r="AH104" i="10"/>
  <c r="AH88" i="10"/>
  <c r="AH72" i="10"/>
  <c r="AA116" i="10"/>
  <c r="AH21" i="10"/>
  <c r="AH8" i="10"/>
  <c r="AH100" i="10"/>
  <c r="AH113" i="10"/>
  <c r="AH108" i="10"/>
  <c r="AH92" i="10"/>
  <c r="AH76" i="10"/>
  <c r="N116" i="10"/>
  <c r="AH24" i="10"/>
  <c r="AH64" i="10"/>
  <c r="AH51" i="10"/>
  <c r="AH50" i="10"/>
  <c r="Q116" i="10"/>
  <c r="AH45" i="10"/>
  <c r="AH105" i="10"/>
  <c r="AH85" i="10"/>
  <c r="AH77" i="10"/>
  <c r="AH69" i="10"/>
  <c r="O60" i="10"/>
  <c r="AH9" i="10"/>
  <c r="O31" i="10"/>
  <c r="E248" i="7"/>
  <c r="AH25" i="10"/>
  <c r="AH12" i="10"/>
  <c r="AG114" i="10"/>
  <c r="AH56" i="10"/>
  <c r="AH48" i="10"/>
  <c r="AH40" i="10"/>
  <c r="AH98" i="10"/>
  <c r="AH82" i="10"/>
  <c r="AH66" i="10"/>
  <c r="AH99" i="10"/>
  <c r="AH16" i="10"/>
  <c r="AH58" i="10"/>
  <c r="AH109" i="10"/>
  <c r="AH101" i="10"/>
  <c r="AH93" i="10"/>
  <c r="D17" i="7"/>
  <c r="G246" i="7"/>
  <c r="G215" i="7"/>
  <c r="G228" i="7" s="1"/>
  <c r="E114" i="7"/>
  <c r="E118" i="7" s="1"/>
  <c r="D30" i="5"/>
  <c r="E346" i="7"/>
  <c r="AH37" i="10"/>
  <c r="T60" i="10"/>
  <c r="E47" i="7"/>
  <c r="E50" i="7" s="1"/>
  <c r="F8" i="5" s="1"/>
  <c r="D8" i="5"/>
  <c r="N126" i="9"/>
  <c r="N122" i="9"/>
  <c r="N118" i="9"/>
  <c r="N114" i="9"/>
  <c r="N110" i="9"/>
  <c r="N106" i="9"/>
  <c r="N102" i="9"/>
  <c r="N98" i="9"/>
  <c r="N94" i="9"/>
  <c r="N90" i="9"/>
  <c r="N86" i="9"/>
  <c r="N82" i="9"/>
  <c r="N78" i="9"/>
  <c r="N74" i="9"/>
  <c r="N70" i="9"/>
  <c r="N66" i="9"/>
  <c r="N62" i="9"/>
  <c r="N58" i="9"/>
  <c r="N54" i="9"/>
  <c r="D247" i="7"/>
  <c r="G247" i="7" s="1"/>
  <c r="P116" i="10"/>
  <c r="D249" i="7"/>
  <c r="G249" i="7" s="1"/>
  <c r="S116" i="10"/>
  <c r="AG60" i="10"/>
  <c r="AH17" i="10"/>
  <c r="AH15" i="10"/>
  <c r="AH13" i="10"/>
  <c r="AH11" i="10"/>
  <c r="AH7" i="10"/>
  <c r="AH59" i="10"/>
  <c r="AH54" i="10"/>
  <c r="AH46" i="10"/>
  <c r="AH38" i="10"/>
  <c r="AH91" i="10"/>
  <c r="AH83" i="10"/>
  <c r="AH75" i="10"/>
  <c r="AH67" i="10"/>
  <c r="N228" i="9"/>
  <c r="N224" i="9"/>
  <c r="N220" i="9"/>
  <c r="N216" i="9"/>
  <c r="N278" i="9"/>
  <c r="N274" i="9"/>
  <c r="N270" i="9"/>
  <c r="N266" i="9"/>
  <c r="T21" i="9" s="1"/>
  <c r="C18" i="12" s="1"/>
  <c r="N262" i="9"/>
  <c r="N325" i="9"/>
  <c r="N321" i="9"/>
  <c r="N317" i="9"/>
  <c r="N313" i="9"/>
  <c r="V23" i="7" s="1"/>
  <c r="N127" i="9"/>
  <c r="N125" i="9"/>
  <c r="N123" i="9"/>
  <c r="N121" i="9"/>
  <c r="N119" i="9"/>
  <c r="N117" i="9"/>
  <c r="N115" i="9"/>
  <c r="N113" i="9"/>
  <c r="N111" i="9"/>
  <c r="N109" i="9"/>
  <c r="N107" i="9"/>
  <c r="N105" i="9"/>
  <c r="N103" i="9"/>
  <c r="N101" i="9"/>
  <c r="N99" i="9"/>
  <c r="N97" i="9"/>
  <c r="N95" i="9"/>
  <c r="N93" i="9"/>
  <c r="N91" i="9"/>
  <c r="N89" i="9"/>
  <c r="N87" i="9"/>
  <c r="N85" i="9"/>
  <c r="N83" i="9"/>
  <c r="N81" i="9"/>
  <c r="N79" i="9"/>
  <c r="N77" i="9"/>
  <c r="N75" i="9"/>
  <c r="N73" i="9"/>
  <c r="N71" i="9"/>
  <c r="N69" i="9"/>
  <c r="N67" i="9"/>
  <c r="N65" i="9"/>
  <c r="N63" i="9"/>
  <c r="N61" i="9"/>
  <c r="N59" i="9"/>
  <c r="N57" i="9"/>
  <c r="N55" i="9"/>
  <c r="N53" i="9"/>
  <c r="H331" i="9"/>
  <c r="M116" i="10"/>
  <c r="R116" i="10"/>
  <c r="O114" i="10"/>
  <c r="H281" i="9"/>
  <c r="AQ5" i="11"/>
  <c r="G245" i="7"/>
  <c r="D20" i="5" s="1"/>
  <c r="E95" i="7"/>
  <c r="AH6" i="10"/>
  <c r="T31" i="10"/>
  <c r="D11" i="6"/>
  <c r="D24" i="5"/>
  <c r="H10" i="5"/>
  <c r="D14" i="6"/>
  <c r="AZ4" i="14"/>
  <c r="F11" i="6"/>
  <c r="AW4" i="14"/>
  <c r="C5" i="12"/>
  <c r="AX4" i="14"/>
  <c r="D29" i="5"/>
  <c r="H32" i="5"/>
  <c r="H37" i="5" s="1"/>
  <c r="F16" i="5"/>
  <c r="C19" i="12" s="1"/>
  <c r="D11" i="5"/>
  <c r="I156" i="7"/>
  <c r="F15" i="5" s="1"/>
  <c r="AQ8" i="11"/>
  <c r="E269" i="7"/>
  <c r="F25" i="5" s="1"/>
  <c r="F250" i="7"/>
  <c r="U4" i="14"/>
  <c r="M4" i="14"/>
  <c r="N261" i="9"/>
  <c r="O281" i="9"/>
  <c r="N212" i="9"/>
  <c r="V41" i="7" s="1"/>
  <c r="O231" i="9"/>
  <c r="N211" i="9"/>
  <c r="V11" i="7" s="1"/>
  <c r="H205" i="9"/>
  <c r="F32" i="7"/>
  <c r="E99" i="7" l="1"/>
  <c r="F10" i="5" s="1"/>
  <c r="C34" i="12" s="1"/>
  <c r="V38" i="7"/>
  <c r="E27" i="7" s="1"/>
  <c r="D42" i="5"/>
  <c r="E60" i="17"/>
  <c r="E62" i="17" s="1"/>
  <c r="D6" i="5"/>
  <c r="T116" i="10"/>
  <c r="T13" i="9"/>
  <c r="C29" i="12" s="1"/>
  <c r="V17" i="7"/>
  <c r="V7" i="7"/>
  <c r="AF5" i="12"/>
  <c r="E350" i="7"/>
  <c r="F30" i="5" s="1"/>
  <c r="I203" i="7"/>
  <c r="F17" i="5" s="1"/>
  <c r="C13" i="12" s="1"/>
  <c r="D15" i="6"/>
  <c r="D17" i="6" s="1"/>
  <c r="G11" i="6"/>
  <c r="G15" i="6" s="1"/>
  <c r="G17" i="6" s="1"/>
  <c r="E38" i="17"/>
  <c r="K28" i="17"/>
  <c r="G248" i="7"/>
  <c r="G250" i="7" s="1"/>
  <c r="F20" i="5" s="1"/>
  <c r="E21" i="7"/>
  <c r="AH5" i="12" s="1"/>
  <c r="T18" i="9"/>
  <c r="C17" i="12" s="1"/>
  <c r="F18" i="7"/>
  <c r="T19" i="9"/>
  <c r="C32" i="12" s="1"/>
  <c r="E29" i="7"/>
  <c r="E28" i="7"/>
  <c r="Z8" i="9"/>
  <c r="AH114" i="10"/>
  <c r="U9" i="9"/>
  <c r="D22" i="7"/>
  <c r="D24" i="7" s="1"/>
  <c r="D7" i="5" s="1"/>
  <c r="J5" i="12"/>
  <c r="W9" i="9"/>
  <c r="H6" i="5"/>
  <c r="O331" i="9"/>
  <c r="N205" i="9"/>
  <c r="N331" i="9"/>
  <c r="F21" i="7"/>
  <c r="N281" i="9"/>
  <c r="F27" i="7"/>
  <c r="V5" i="12"/>
  <c r="C62" i="17"/>
  <c r="C66" i="17" s="1"/>
  <c r="F40" i="5" s="1"/>
  <c r="AG116" i="10"/>
  <c r="O116" i="10"/>
  <c r="AH60" i="10"/>
  <c r="E250" i="7"/>
  <c r="AH31" i="10"/>
  <c r="F29" i="7"/>
  <c r="O205" i="9"/>
  <c r="AA4" i="14"/>
  <c r="P4" i="14" s="1"/>
  <c r="D250" i="7"/>
  <c r="D36" i="5"/>
  <c r="F18" i="5"/>
  <c r="D10" i="5"/>
  <c r="BA4" i="14"/>
  <c r="AY4" i="14"/>
  <c r="F11" i="5"/>
  <c r="AB5" i="12" s="1"/>
  <c r="N231" i="9"/>
  <c r="E17" i="7"/>
  <c r="D20" i="6" l="1"/>
  <c r="D22" i="6" s="1"/>
  <c r="D24" i="6" s="1"/>
  <c r="D43" i="6" s="1"/>
  <c r="E69" i="16"/>
  <c r="E70" i="16" s="1"/>
  <c r="D21" i="5"/>
  <c r="C17" i="17"/>
  <c r="K7" i="17"/>
  <c r="E40" i="17"/>
  <c r="K38" i="17"/>
  <c r="E18" i="7"/>
  <c r="AJ5" i="12" s="1"/>
  <c r="C35" i="12"/>
  <c r="C21" i="12" s="1"/>
  <c r="F28" i="7"/>
  <c r="F33" i="7" s="1"/>
  <c r="F35" i="7" s="1"/>
  <c r="C14" i="12"/>
  <c r="C15" i="12"/>
  <c r="F6" i="5"/>
  <c r="T9" i="9"/>
  <c r="Z9" i="9" s="1"/>
  <c r="Z7" i="9"/>
  <c r="F13" i="6" s="1"/>
  <c r="F15" i="6" s="1"/>
  <c r="E33" i="7"/>
  <c r="E35" i="7" s="1"/>
  <c r="AN4" i="14" s="1"/>
  <c r="H4" i="14"/>
  <c r="X4" i="14"/>
  <c r="F16" i="7"/>
  <c r="AP5" i="12"/>
  <c r="L4" i="14"/>
  <c r="Z4" i="14"/>
  <c r="K56" i="17"/>
  <c r="E16" i="7"/>
  <c r="J4" i="14"/>
  <c r="T4" i="14"/>
  <c r="R4" i="14"/>
  <c r="AR4" i="14"/>
  <c r="T5" i="12"/>
  <c r="R5" i="12"/>
  <c r="E66" i="17"/>
  <c r="F42" i="5" s="1"/>
  <c r="E421" i="7"/>
  <c r="AH116" i="10"/>
  <c r="AE4" i="14"/>
  <c r="F4" i="14"/>
  <c r="F36" i="5"/>
  <c r="Z5" i="12"/>
  <c r="AP4" i="14"/>
  <c r="F17" i="6" l="1"/>
  <c r="F20" i="6" s="1"/>
  <c r="AJ4" i="14"/>
  <c r="E44" i="17"/>
  <c r="K44" i="17" s="1"/>
  <c r="K40" i="17"/>
  <c r="K17" i="17"/>
  <c r="C19" i="17"/>
  <c r="E22" i="7"/>
  <c r="E24" i="7" s="1"/>
  <c r="D5" i="18"/>
  <c r="C5" i="18"/>
  <c r="G5" i="18" s="1"/>
  <c r="V4" i="14"/>
  <c r="AD5" i="12"/>
  <c r="N4" i="14"/>
  <c r="G62" i="17"/>
  <c r="G66" i="17" s="1"/>
  <c r="F44" i="5" s="1"/>
  <c r="F17" i="7"/>
  <c r="F22" i="7" s="1"/>
  <c r="G20" i="6"/>
  <c r="D440" i="7" l="1"/>
  <c r="G22" i="6"/>
  <c r="G24" i="6" s="1"/>
  <c r="G43" i="6" s="1"/>
  <c r="F22" i="6"/>
  <c r="F24" i="6" s="1"/>
  <c r="K19" i="17"/>
  <c r="C23" i="17"/>
  <c r="K23" i="17" s="1"/>
  <c r="E5" i="18"/>
  <c r="F7" i="5"/>
  <c r="F21" i="5" s="1"/>
  <c r="AL4" i="14"/>
  <c r="AC4" i="14" s="1"/>
  <c r="F24" i="7"/>
  <c r="H7" i="5" s="1"/>
  <c r="H21" i="5" s="1"/>
  <c r="D442" i="7" l="1"/>
  <c r="I50" i="17" s="1"/>
  <c r="F43" i="6"/>
  <c r="E5" i="12"/>
  <c r="I53" i="17"/>
  <c r="K53" i="17" s="1"/>
  <c r="H5" i="18"/>
  <c r="I5" i="18" s="1"/>
  <c r="AH4" i="14"/>
  <c r="C10" i="12"/>
  <c r="AG4" i="14"/>
  <c r="AS5" i="12"/>
  <c r="AD4" i="14"/>
  <c r="AO4" i="14" s="1"/>
  <c r="K5" i="18"/>
  <c r="L5" i="18"/>
  <c r="AT5" i="12"/>
  <c r="AI4" i="14"/>
  <c r="J5" i="18"/>
  <c r="AR5" i="12"/>
  <c r="AO5" i="12" s="1"/>
  <c r="I60" i="17" l="1"/>
  <c r="E440" i="7"/>
  <c r="E442" i="7" s="1"/>
  <c r="H43" i="5"/>
  <c r="AK4" i="14"/>
  <c r="AS4" i="14"/>
  <c r="K5" i="12"/>
  <c r="AI5" i="12"/>
  <c r="AF4" i="14"/>
  <c r="AQ5" i="12"/>
  <c r="U5" i="12"/>
  <c r="AQ4" i="14"/>
  <c r="I5" i="12"/>
  <c r="AG5" i="12"/>
  <c r="S5" i="12"/>
  <c r="AE5" i="12"/>
  <c r="AM4" i="14"/>
  <c r="AB4" i="14"/>
  <c r="D5" i="12"/>
  <c r="F5" i="12"/>
  <c r="O5" i="12"/>
  <c r="Q5" i="12"/>
  <c r="AC5" i="12"/>
  <c r="AA5" i="12"/>
  <c r="Y5" i="12"/>
  <c r="W5" i="12"/>
  <c r="AM5" i="12"/>
  <c r="AK5" i="12"/>
  <c r="K50" i="17" l="1"/>
  <c r="D43" i="5"/>
  <c r="D46" i="5" s="1"/>
  <c r="I62" i="17"/>
  <c r="K62" i="17" s="1"/>
  <c r="K60" i="17" l="1"/>
  <c r="I66" i="17"/>
  <c r="K66" i="17" s="1"/>
  <c r="F43" i="5" l="1"/>
  <c r="F46" i="5" s="1"/>
  <c r="H46" i="5"/>
  <c r="H48" i="5" s="1"/>
  <c r="G5" i="12" l="1"/>
  <c r="D4" i="14"/>
  <c r="O5" i="18"/>
  <c r="C4" i="14"/>
  <c r="P5" i="18"/>
  <c r="W5" i="15"/>
  <c r="AU5" i="12"/>
  <c r="AQ7" i="11"/>
  <c r="AQ11" i="11" l="1"/>
  <c r="AQ6" i="11" s="1"/>
  <c r="D367" i="7"/>
  <c r="D32" i="5" s="1"/>
  <c r="E364" i="7" l="1"/>
  <c r="E367" i="7" s="1"/>
  <c r="D37" i="5" l="1"/>
  <c r="D48" i="5" s="1"/>
  <c r="F32" i="5"/>
  <c r="F37" i="5" l="1"/>
  <c r="AU4" i="14"/>
  <c r="AT4" i="14" l="1"/>
  <c r="AV4" i="14" s="1"/>
  <c r="M5" i="18"/>
  <c r="N5" i="18" s="1"/>
  <c r="C11" i="12"/>
  <c r="C12" i="12" s="1"/>
  <c r="C20" i="12" s="1"/>
  <c r="C22" i="12" s="1"/>
  <c r="C24" i="12" s="1"/>
  <c r="AV5" i="12" s="1"/>
  <c r="Y5" i="15" s="1"/>
  <c r="F48" i="5"/>
  <c r="L5" i="12"/>
  <c r="M5" i="12" s="1"/>
</calcChain>
</file>

<file path=xl/comments1.xml><?xml version="1.0" encoding="utf-8"?>
<comments xmlns="http://schemas.openxmlformats.org/spreadsheetml/2006/main">
  <authors>
    <author>yemisi okuneye</author>
  </authors>
  <commentList>
    <comment ref="P2" authorId="0" shapeId="0">
      <text>
        <r>
          <rPr>
            <sz val="9"/>
            <color indexed="81"/>
            <rFont val="Tahoma"/>
            <family val="2"/>
          </rPr>
          <t xml:space="preserve">NE=Nigerian Equity
NM=Nigerian Mutual Fund
F=Foreign
</t>
        </r>
      </text>
    </comment>
    <comment ref="P259" authorId="0" shapeId="0">
      <text>
        <r>
          <rPr>
            <sz val="9"/>
            <color indexed="81"/>
            <rFont val="Tahoma"/>
            <family val="2"/>
          </rPr>
          <t xml:space="preserve">C=Corporate Bond
S=Sub-national Bond
O=Other
</t>
        </r>
      </text>
    </comment>
    <comment ref="P284" authorId="0" shapeId="0">
      <text>
        <r>
          <rPr>
            <sz val="9"/>
            <color indexed="81"/>
            <rFont val="Tahoma"/>
            <family val="2"/>
          </rPr>
          <t xml:space="preserve">C=Corporate Bond
S=Sub-national Bond
O=Other
</t>
        </r>
      </text>
    </comment>
    <comment ref="Q309" authorId="0" shapeId="0">
      <text>
        <r>
          <rPr>
            <sz val="9"/>
            <color indexed="81"/>
            <rFont val="Tahoma"/>
            <family val="2"/>
          </rPr>
          <t xml:space="preserve">NO=Nigerian Traded OTC
NNO=Nigerian Not Traded OTC
F=Foreign
</t>
        </r>
      </text>
    </comment>
  </commentList>
</comments>
</file>

<file path=xl/comments2.xml><?xml version="1.0" encoding="utf-8"?>
<comments xmlns="http://schemas.openxmlformats.org/spreadsheetml/2006/main">
  <authors>
    <author>aoaraoye</author>
    <author>osokuneye</author>
  </authors>
  <commentList>
    <comment ref="D3" authorId="0" shapeId="0">
      <text>
        <r>
          <rPr>
            <sz val="9"/>
            <color indexed="81"/>
            <rFont val="Tahoma"/>
            <family val="2"/>
          </rPr>
          <t xml:space="preserve">D - Domestic Clients
F - Foreign Clients
(Indicate 'D' for Domestic Clients and 'F' for Foreign Clients)
</t>
        </r>
      </text>
    </comment>
    <comment ref="E3" authorId="1" shapeId="0">
      <text>
        <r>
          <rPr>
            <sz val="9"/>
            <color indexed="81"/>
            <rFont val="Tahoma"/>
            <family val="2"/>
          </rPr>
          <t xml:space="preserve">DG-Discretionary Guaranteed Mandate
DU-Discretionary Unguranteed Manadate
N-Non Discretionary
</t>
        </r>
      </text>
    </comment>
    <comment ref="D34" authorId="0" shapeId="0">
      <text>
        <r>
          <rPr>
            <sz val="9"/>
            <color indexed="81"/>
            <rFont val="Tahoma"/>
            <family val="2"/>
          </rPr>
          <t xml:space="preserve">D - Domestic Clients
F - Foreign Clients
(Indicate 'D' for Domestic Clients and 'F' for Foreign Clients)
</t>
        </r>
      </text>
    </comment>
    <comment ref="E34" authorId="1" shapeId="0">
      <text>
        <r>
          <rPr>
            <sz val="9"/>
            <color indexed="81"/>
            <rFont val="Tahoma"/>
            <family val="2"/>
          </rPr>
          <t xml:space="preserve">D- Discretionary
N- Non Discretionary
</t>
        </r>
      </text>
    </comment>
    <comment ref="D73" authorId="0" shapeId="0">
      <text>
        <r>
          <rPr>
            <sz val="9"/>
            <color indexed="81"/>
            <rFont val="Tahoma"/>
            <family val="2"/>
          </rPr>
          <t xml:space="preserve">D - Domestic Clients
F - Foreign Clients
(Indicate 'D' for Domestic Clients and 'F' for Foreign Clients)
</t>
        </r>
      </text>
    </comment>
    <comment ref="E73" authorId="1" shapeId="0">
      <text>
        <r>
          <rPr>
            <sz val="9"/>
            <color indexed="81"/>
            <rFont val="Tahoma"/>
            <family val="2"/>
          </rPr>
          <t xml:space="preserve">G- Guaranteed
U- Unguaranteed
</t>
        </r>
      </text>
    </comment>
  </commentList>
</comments>
</file>

<file path=xl/sharedStrings.xml><?xml version="1.0" encoding="utf-8"?>
<sst xmlns="http://schemas.openxmlformats.org/spreadsheetml/2006/main" count="4204" uniqueCount="2134">
  <si>
    <t>Taxation</t>
  </si>
  <si>
    <t>Share capital</t>
  </si>
  <si>
    <t>Share premium</t>
  </si>
  <si>
    <t>Interest expenses</t>
  </si>
  <si>
    <t>NOTES TO THE ACCOUNTS</t>
  </si>
  <si>
    <t>Cash in hand</t>
  </si>
  <si>
    <t>Other assets</t>
  </si>
  <si>
    <t>Total</t>
  </si>
  <si>
    <t>Due to related companies</t>
  </si>
  <si>
    <t>Others</t>
  </si>
  <si>
    <t>Cash and cash equivalents</t>
  </si>
  <si>
    <t xml:space="preserve">Notes  </t>
  </si>
  <si>
    <t xml:space="preserve">        </t>
  </si>
  <si>
    <t>Assets</t>
  </si>
  <si>
    <t>Statutory Deposits</t>
  </si>
  <si>
    <t>Sinking Fund account</t>
  </si>
  <si>
    <t xml:space="preserve">     </t>
  </si>
  <si>
    <t>Liabilities</t>
  </si>
  <si>
    <t>Deposit for shares</t>
  </si>
  <si>
    <t>Other liabilities</t>
  </si>
  <si>
    <t>Tax payable</t>
  </si>
  <si>
    <t>Sinking fund account</t>
  </si>
  <si>
    <t>Retained Earnings</t>
  </si>
  <si>
    <t>Due from related companies</t>
  </si>
  <si>
    <t>Clients Deposit for purchase of shares</t>
  </si>
  <si>
    <t>This Quarter</t>
  </si>
  <si>
    <t>Last Quarter</t>
  </si>
  <si>
    <t>Notes</t>
  </si>
  <si>
    <t>Profit/(Loss) before taxation</t>
  </si>
  <si>
    <t>Intangible Assets</t>
  </si>
  <si>
    <t>Property and Equipments</t>
  </si>
  <si>
    <t>Equity</t>
  </si>
  <si>
    <t xml:space="preserve">  =N=</t>
  </si>
  <si>
    <t xml:space="preserve">    =N=</t>
  </si>
  <si>
    <t>Other income</t>
  </si>
  <si>
    <t>Profit for the quarter</t>
  </si>
  <si>
    <t>Other comprehensive income</t>
  </si>
  <si>
    <t xml:space="preserve">Exchange differences on translating foreign operations </t>
  </si>
  <si>
    <t>Actuarial gains (losses) on defined benefit pension plans</t>
  </si>
  <si>
    <t>Gains on Property revaluation</t>
  </si>
  <si>
    <t xml:space="preserve">NOTES  </t>
  </si>
  <si>
    <t>ITEMS</t>
  </si>
  <si>
    <t>Financial advisory fees</t>
  </si>
  <si>
    <t>Stockbroking commission</t>
  </si>
  <si>
    <t>Brokerage fees</t>
  </si>
  <si>
    <t>Income from fund management</t>
  </si>
  <si>
    <t>Portfolio management fees</t>
  </si>
  <si>
    <t>Registrar fees</t>
  </si>
  <si>
    <t>Issuing house fees</t>
  </si>
  <si>
    <t>Underwriting fees</t>
  </si>
  <si>
    <t>Brokerage</t>
  </si>
  <si>
    <t>Provisions</t>
  </si>
  <si>
    <t>Securities borrowed/purchased under resale agreements</t>
  </si>
  <si>
    <t>Securities loaned and obligations under repurchase agreements</t>
  </si>
  <si>
    <t>Interest income (placement)</t>
  </si>
  <si>
    <t>Gain on fixed asset disposal</t>
  </si>
  <si>
    <t>Rental income</t>
  </si>
  <si>
    <t>Others (specify)</t>
  </si>
  <si>
    <t>TOTAL</t>
  </si>
  <si>
    <t>Cash at bank</t>
  </si>
  <si>
    <t>Other money market placements</t>
  </si>
  <si>
    <t>(insert bank name)</t>
  </si>
  <si>
    <t>Fixed deposits</t>
  </si>
  <si>
    <t>Other Money market placements</t>
  </si>
  <si>
    <t>(specify)</t>
  </si>
  <si>
    <t>(ii)    CLIENTS FUNDS</t>
  </si>
  <si>
    <t>CASH AND CASH EQUIVALENTS</t>
  </si>
  <si>
    <t>Total (B)</t>
  </si>
  <si>
    <t>Total (C)</t>
  </si>
  <si>
    <t>Equities</t>
  </si>
  <si>
    <t>Government bonds</t>
  </si>
  <si>
    <t>Corporate Bonds</t>
  </si>
  <si>
    <t>Treasury bills</t>
  </si>
  <si>
    <t>Unlisted securities</t>
  </si>
  <si>
    <t>S/N</t>
  </si>
  <si>
    <t>Units bought</t>
  </si>
  <si>
    <t>Units sold</t>
  </si>
  <si>
    <t>Unit cost</t>
  </si>
  <si>
    <t>i. Own investments:</t>
  </si>
  <si>
    <t>Units at the end of qtr</t>
  </si>
  <si>
    <t>Units at the begining of qtr</t>
  </si>
  <si>
    <t>Corporate bonds</t>
  </si>
  <si>
    <t>(from Invest. Schedule)</t>
  </si>
  <si>
    <t>(i) OWN INVESTMENTS</t>
  </si>
  <si>
    <t>Securities</t>
  </si>
  <si>
    <t>Balance as at previous quarter</t>
  </si>
  <si>
    <t>Balance as at pervious quarter</t>
  </si>
  <si>
    <t>Balance as at end of quarter</t>
  </si>
  <si>
    <t>Specific allowance:</t>
  </si>
  <si>
    <t>Recoveries</t>
  </si>
  <si>
    <t>As at previous quarter</t>
  </si>
  <si>
    <t>Allowance for impairment</t>
  </si>
  <si>
    <t>OTHER INCOME</t>
  </si>
  <si>
    <t>MARGIN LOANS</t>
  </si>
  <si>
    <t>DUE TO RELATED COMPANIES</t>
  </si>
  <si>
    <t>Analysis by entity:</t>
  </si>
  <si>
    <t>Specify the name entity, relationship and nature of transactions</t>
  </si>
  <si>
    <t>STATUTORY DEPOSITS</t>
  </si>
  <si>
    <t>Nigerian Stock Exchange</t>
  </si>
  <si>
    <t>Central Bank Of Nigeria</t>
  </si>
  <si>
    <t>Furnitures&amp;fittings</t>
  </si>
  <si>
    <t>Office equipments</t>
  </si>
  <si>
    <t>I.T. equipments</t>
  </si>
  <si>
    <t>Motor vehicles</t>
  </si>
  <si>
    <t>Additions</t>
  </si>
  <si>
    <t>Disposals</t>
  </si>
  <si>
    <t>Cost</t>
  </si>
  <si>
    <t>Depreciation for the quarter</t>
  </si>
  <si>
    <t>Impairment losses</t>
  </si>
  <si>
    <t>Carrying amounts</t>
  </si>
  <si>
    <t>INTANGIBLE ASSETS</t>
  </si>
  <si>
    <t>Purchased software</t>
  </si>
  <si>
    <t>Developed software</t>
  </si>
  <si>
    <t>Aquisitions</t>
  </si>
  <si>
    <t>Internal development</t>
  </si>
  <si>
    <t>Amortization and impairment losses</t>
  </si>
  <si>
    <t>Amortization for the quarter</t>
  </si>
  <si>
    <t>Balance as at begining of quarter</t>
  </si>
  <si>
    <t>Intangible assets</t>
  </si>
  <si>
    <t>Tax loss carry-forwards</t>
  </si>
  <si>
    <t>Property &amp; Equipments</t>
  </si>
  <si>
    <t xml:space="preserve">DEFERRED TAX ASSETS </t>
  </si>
  <si>
    <t>Assets at the previous quarter</t>
  </si>
  <si>
    <t>Net temporary differences</t>
  </si>
  <si>
    <t>Assets as at end of quarter</t>
  </si>
  <si>
    <t>SINKING FUND ACCOUNT</t>
  </si>
  <si>
    <t>Sub-total</t>
  </si>
  <si>
    <t>State Govt bond issues</t>
  </si>
  <si>
    <t>Corporate bond issues</t>
  </si>
  <si>
    <t>Collective investment</t>
  </si>
  <si>
    <t>Accounts balances as at previous quarter</t>
  </si>
  <si>
    <t>Interest earned</t>
  </si>
  <si>
    <t xml:space="preserve">Charges </t>
  </si>
  <si>
    <t>Payments</t>
  </si>
  <si>
    <t>Trust accounts</t>
  </si>
  <si>
    <t>State Govt Bonds</t>
  </si>
  <si>
    <t>(list issuers)</t>
  </si>
  <si>
    <t>(list funds)</t>
  </si>
  <si>
    <t>A</t>
  </si>
  <si>
    <t>B</t>
  </si>
  <si>
    <t>C</t>
  </si>
  <si>
    <t>Total (A+B+C)</t>
  </si>
  <si>
    <t>Begining  bal</t>
  </si>
  <si>
    <t>Inflow</t>
  </si>
  <si>
    <t>Total inflow</t>
  </si>
  <si>
    <t>Coupon paid</t>
  </si>
  <si>
    <t>Charges/fees</t>
  </si>
  <si>
    <t>Closing balance</t>
  </si>
  <si>
    <t>Sinking fund Account Schedule</t>
  </si>
  <si>
    <t>SUMMARY OF INVESTMENT MADE</t>
  </si>
  <si>
    <t>Bank placement</t>
  </si>
  <si>
    <t>%</t>
  </si>
  <si>
    <t>Difference</t>
  </si>
  <si>
    <t>OTHER ASSETS</t>
  </si>
  <si>
    <t>Prepayments</t>
  </si>
  <si>
    <t>Loans to Directors</t>
  </si>
  <si>
    <t>Staff loans and advances</t>
  </si>
  <si>
    <t>CLIENTS DEPOSITS FOR PURCHASE OF SHARES</t>
  </si>
  <si>
    <t>Additional deposit made</t>
  </si>
  <si>
    <t>PORTFOLIO UNDER MANAGEMENT</t>
  </si>
  <si>
    <t>Liquidations</t>
  </si>
  <si>
    <t>Details of Portfolio under Management</t>
  </si>
  <si>
    <t>Begining bal</t>
  </si>
  <si>
    <t>Un-invested funds</t>
  </si>
  <si>
    <t>PORTFOLIO VALUE</t>
  </si>
  <si>
    <t>Corporate</t>
  </si>
  <si>
    <t>Accrued interest</t>
  </si>
  <si>
    <t xml:space="preserve">Total </t>
  </si>
  <si>
    <t xml:space="preserve">No. Of Clients </t>
  </si>
  <si>
    <t xml:space="preserve">   Total      </t>
  </si>
  <si>
    <t>SUMMARY</t>
  </si>
  <si>
    <t>Amount paid</t>
  </si>
  <si>
    <t xml:space="preserve">Bank loans </t>
  </si>
  <si>
    <t>SECURITIES LOANED/OBLIGATIONS UNDER REPURCHASE AGREEMENTS</t>
  </si>
  <si>
    <t>SECURITIES BORROWED/PURCHASED UNDER RESALE AGREEMENTS</t>
  </si>
  <si>
    <t>Transactions within the quarter</t>
  </si>
  <si>
    <t>DEPOSIT FOR SHARES</t>
  </si>
  <si>
    <t>DEFERRED TAX LIABILITIES</t>
  </si>
  <si>
    <t>Tax Expense</t>
  </si>
  <si>
    <t>Company income tax</t>
  </si>
  <si>
    <t>Education tax</t>
  </si>
  <si>
    <t>Deferred tax charge</t>
  </si>
  <si>
    <t>Charge to profit and loss account</t>
  </si>
  <si>
    <t>OTHER LIABILITIES</t>
  </si>
  <si>
    <t>Creditors and accruals</t>
  </si>
  <si>
    <t>Unearned income</t>
  </si>
  <si>
    <t>Accrued expense</t>
  </si>
  <si>
    <t>Accrued employee benefits</t>
  </si>
  <si>
    <t>Lease liabilities</t>
  </si>
  <si>
    <t>SHARE CAPITAL</t>
  </si>
  <si>
    <t>SHARE PREMIUM</t>
  </si>
  <si>
    <t>Share issue expenses</t>
  </si>
  <si>
    <t>Additions - new share issue</t>
  </si>
  <si>
    <t>RETAINED EARNINGS</t>
  </si>
  <si>
    <t>Profit and loss</t>
  </si>
  <si>
    <t>Statutory reserve</t>
  </si>
  <si>
    <t>General reserve</t>
  </si>
  <si>
    <t>Specify the name of the entity, relationship and nature of transactions</t>
  </si>
  <si>
    <t>Mkt Value</t>
  </si>
  <si>
    <t>Mkt price</t>
  </si>
  <si>
    <t>NOTE: EVIDENCE OF INVESTMENTS MADE SHOULD BE ATTACHED ALONG WITH THIS RETURN. FAILURE TO DO THIS RENDERS THE ENTIRE RETURN VOID</t>
  </si>
  <si>
    <t>Bank ABC (Overdraft)</t>
  </si>
  <si>
    <t>Bank XYZ (Term Loan)</t>
  </si>
  <si>
    <t>Bank RST (Margin Facility)</t>
  </si>
  <si>
    <t>TAX PAYABLE</t>
  </si>
  <si>
    <t>Authorised share capital:</t>
  </si>
  <si>
    <t>Issued and fully paid:</t>
  </si>
  <si>
    <t>Repayments</t>
  </si>
  <si>
    <t>DUE FROM RELATED COMPANIES</t>
  </si>
  <si>
    <t>Managing Director (Name)</t>
  </si>
  <si>
    <t>Compliance Officer(Name)</t>
  </si>
  <si>
    <t>Total (D)</t>
  </si>
  <si>
    <t xml:space="preserve">(i)    OWN FUNDS </t>
  </si>
  <si>
    <t>Cash in hand(A)</t>
  </si>
  <si>
    <t>Total (H)</t>
  </si>
  <si>
    <t>Total (I)</t>
  </si>
  <si>
    <t>Non Discretionary(N)</t>
  </si>
  <si>
    <t>Turnover</t>
  </si>
  <si>
    <t>Third Party Funds</t>
  </si>
  <si>
    <t>Total Assets</t>
  </si>
  <si>
    <t>Borrowed Securities</t>
  </si>
  <si>
    <t>Level of Profitability</t>
  </si>
  <si>
    <t>Indebtedness to banks</t>
  </si>
  <si>
    <t>Total Liabilities</t>
  </si>
  <si>
    <t>Cash and Short T/Funds (Own)</t>
  </si>
  <si>
    <t>Cash and Short T/Funds (Client's)</t>
  </si>
  <si>
    <t>Other Assets</t>
  </si>
  <si>
    <t>Debtors, Prepayments,Deffered Tax,Statutory Dep,Intangible Assets, E.t.c</t>
  </si>
  <si>
    <t>Plant, Property&amp;Equipments</t>
  </si>
  <si>
    <t>Value of Inv in qouted Securities.</t>
  </si>
  <si>
    <t>Value of inv in unquoted equities</t>
  </si>
  <si>
    <t xml:space="preserve"> Loans to Capital Market clients/Margin loans</t>
  </si>
  <si>
    <t>Name</t>
  </si>
  <si>
    <t>Total Funds under Mgt</t>
  </si>
  <si>
    <t>Funds invested in Cap Mkt</t>
  </si>
  <si>
    <t>Uninvested funds</t>
  </si>
  <si>
    <t>Fixed Assets</t>
  </si>
  <si>
    <t>Cash &amp; Short term funds</t>
  </si>
  <si>
    <t>other receivables</t>
  </si>
  <si>
    <t>Fixed Assets/Total Assets</t>
  </si>
  <si>
    <t>Cash/Total Assets</t>
  </si>
  <si>
    <t>Investment/Total Asset</t>
  </si>
  <si>
    <t>Other receivables/Total Asset</t>
  </si>
  <si>
    <t>Portfolio/Total Assets</t>
  </si>
  <si>
    <t>Portfolio/Liquid Assets</t>
  </si>
  <si>
    <t>Other Assets/Total Assets</t>
  </si>
  <si>
    <t>Debts &amp; Other liabilities</t>
  </si>
  <si>
    <t>Debts &amp; other liabilities/Total liability</t>
  </si>
  <si>
    <t>Gross Earnings</t>
  </si>
  <si>
    <t>income from Cap Mkt</t>
  </si>
  <si>
    <t>income from other activities</t>
  </si>
  <si>
    <t>Value of Issue</t>
  </si>
  <si>
    <t>Maturity date</t>
  </si>
  <si>
    <t>Loans/Total Asset</t>
  </si>
  <si>
    <t>Unquoted equities/Total Assets</t>
  </si>
  <si>
    <t>Borrowed Securites/Total Asset</t>
  </si>
  <si>
    <t>Quoted Securities/Total Assets</t>
  </si>
  <si>
    <t>Debtors-Prepayments/Total Assets</t>
  </si>
  <si>
    <t>PPE/Total Assets</t>
  </si>
  <si>
    <t>Own funds/Total Assets</t>
  </si>
  <si>
    <t>Clients funds/Total Assets</t>
  </si>
  <si>
    <t>Total liabilities/Total assets</t>
  </si>
  <si>
    <t>Third Party funds/Total Assets</t>
  </si>
  <si>
    <t>Indebtedness/Total Assets</t>
  </si>
  <si>
    <t>Profitability/Total Assets</t>
  </si>
  <si>
    <t>Turnover/Total Asset</t>
  </si>
  <si>
    <t>Company Name:</t>
  </si>
  <si>
    <t>STATEMENT OF FINANCIAL POSITION</t>
  </si>
  <si>
    <t>Cash and Cash Equivalents</t>
  </si>
  <si>
    <t>Margin loans</t>
  </si>
  <si>
    <t>Deferred Tax Liabilities</t>
  </si>
  <si>
    <t>Portfolio under Management(Previous Quarter)</t>
  </si>
  <si>
    <t>Portfolio under Management(Quarter under review)</t>
  </si>
  <si>
    <t>`</t>
  </si>
  <si>
    <t>YOUR COMPANY NAME:</t>
  </si>
  <si>
    <t>STATEMENT OF COMPREHENSIVE EARNINGS</t>
  </si>
  <si>
    <t>OTHER  COMPREHENSIVE EARNINGS</t>
  </si>
  <si>
    <t>CMO QUARTERLY RETURNS (E-FORM)</t>
  </si>
  <si>
    <t>HOME</t>
  </si>
  <si>
    <t>CLICK TO DISPLAY OVERALL VIEWS</t>
  </si>
  <si>
    <t>Share of comprehensive income of associates</t>
  </si>
  <si>
    <t>Quoted Equities</t>
  </si>
  <si>
    <t>Bonds</t>
  </si>
  <si>
    <t>Registered Funds</t>
  </si>
  <si>
    <t>Unquoted Securities</t>
  </si>
  <si>
    <t>Treasury Bills</t>
  </si>
  <si>
    <t>Bank Placements</t>
  </si>
  <si>
    <t>CPs/Bas/CDs/OBB</t>
  </si>
  <si>
    <t>Investment in Money Market</t>
  </si>
  <si>
    <t>Investment in Capital Market</t>
  </si>
  <si>
    <t>Investment in Other Mkts</t>
  </si>
  <si>
    <t>Individuals</t>
  </si>
  <si>
    <t>Institutions/NGOs</t>
  </si>
  <si>
    <t>Class of Clients</t>
  </si>
  <si>
    <t>No. of Clients</t>
  </si>
  <si>
    <t>Mandate (D/N)</t>
  </si>
  <si>
    <t>Others (Specify)</t>
  </si>
  <si>
    <t>INVESTMENT CLASSIFICATION (AT MARKET VALUE)</t>
  </si>
  <si>
    <t>COMPREHENSIVE LIST OF CLIENTS ACCORDING TO INVESTMENT CLASSIFICATION SHOULD BE ATTACHED ( IN EXCEL FORMAT) ALONG WITH THIS REPORT</t>
  </si>
  <si>
    <t>Registered funds</t>
  </si>
  <si>
    <t>Funds invested in Money Mkt</t>
  </si>
  <si>
    <t>CPs/BAs/CDs/OBB</t>
  </si>
  <si>
    <t>Investment</t>
  </si>
  <si>
    <t>Own/Clients</t>
  </si>
  <si>
    <t>O/C</t>
  </si>
  <si>
    <t>ii. Clients investments:</t>
  </si>
  <si>
    <t>Allowance:</t>
  </si>
  <si>
    <t>Impairment Allowance</t>
  </si>
  <si>
    <t>ii</t>
  </si>
  <si>
    <t>i</t>
  </si>
  <si>
    <t>iii</t>
  </si>
  <si>
    <t>(ii) CLIENTS' INVESTMENTS</t>
  </si>
  <si>
    <t>Depreciation and Amortisation</t>
  </si>
  <si>
    <t>Other operating expenses</t>
  </si>
  <si>
    <t xml:space="preserve">Impairments </t>
  </si>
  <si>
    <t>Impairments</t>
  </si>
  <si>
    <t>Due from Related Companies</t>
  </si>
  <si>
    <t>Details of Registered Funds Being Managed</t>
  </si>
  <si>
    <t>(Insert name of fund)</t>
  </si>
  <si>
    <t>Details of Other Schemes Being Managed</t>
  </si>
  <si>
    <t>Accrued Interest</t>
  </si>
  <si>
    <t>Charges</t>
  </si>
  <si>
    <t>Interest Income (Margin)</t>
  </si>
  <si>
    <t>Paid</t>
  </si>
  <si>
    <t>Issue date</t>
  </si>
  <si>
    <t>Investment in Bonds</t>
  </si>
  <si>
    <t>Investment in Bonds/Total Assets</t>
  </si>
  <si>
    <t>Margin Loan balance</t>
  </si>
  <si>
    <t>Any other disclosure, please state:</t>
  </si>
  <si>
    <t>Any other disclosure? please state:</t>
  </si>
  <si>
    <t>FAIR VALUE MOVEMENT (SUMMARY)</t>
  </si>
  <si>
    <t>FAIR VALUE THROUGH OCI</t>
  </si>
  <si>
    <t>FAIR VALUE THROUGH P/L</t>
  </si>
  <si>
    <t>EQUITIES</t>
  </si>
  <si>
    <t>GOVERNMENT BONDS</t>
  </si>
  <si>
    <t>CORPORATE BONDS</t>
  </si>
  <si>
    <t xml:space="preserve">   =N=</t>
  </si>
  <si>
    <t>Capital Market</t>
  </si>
  <si>
    <t>PROVISIONS</t>
  </si>
  <si>
    <t>Specify the transactions necessitating the amounts being provided for:</t>
  </si>
  <si>
    <t xml:space="preserve">OTHER OPERATING EXPENSES </t>
  </si>
  <si>
    <t>Other Operating Expenses</t>
  </si>
  <si>
    <t>OTHER OPERATING EXPENSES</t>
  </si>
  <si>
    <t>Intangible Assets/Total Assets</t>
  </si>
  <si>
    <t>Deferred Tax Asset</t>
  </si>
  <si>
    <t>Deferred Tax/Total Assets</t>
  </si>
  <si>
    <t>Statutory Deposits/Total Assets</t>
  </si>
  <si>
    <t>STATEMENT OF CHANGES IN EQUITY</t>
  </si>
  <si>
    <t xml:space="preserve">Share Capital </t>
  </si>
  <si>
    <t xml:space="preserve">Share Premium </t>
  </si>
  <si>
    <t xml:space="preserve">Revaluation Reserves </t>
  </si>
  <si>
    <t xml:space="preserve">Dividends paid to shareholders </t>
  </si>
  <si>
    <t>PERIOD</t>
  </si>
  <si>
    <t>Fair value Reserves</t>
  </si>
  <si>
    <t>Translation Reserve</t>
  </si>
  <si>
    <t>Other Reserves (specify)</t>
  </si>
  <si>
    <t>Total Comprehensive income for the quarter</t>
  </si>
  <si>
    <t>Other item/Adjustment (Specify)</t>
  </si>
  <si>
    <t>Tax Effect</t>
  </si>
  <si>
    <t>Total Comprehensive income for the quarter, net of tax</t>
  </si>
  <si>
    <t xml:space="preserve">Cash flows from operating activities </t>
  </si>
  <si>
    <t xml:space="preserve">Profit for the period </t>
  </si>
  <si>
    <t xml:space="preserve">Adjustments for: </t>
  </si>
  <si>
    <t xml:space="preserve">Depreciation of property, plant and equipment </t>
  </si>
  <si>
    <t xml:space="preserve">Amortization of intangible assets </t>
  </si>
  <si>
    <t xml:space="preserve">Impairment of intangible assets </t>
  </si>
  <si>
    <t xml:space="preserve">Net interest income </t>
  </si>
  <si>
    <t xml:space="preserve">Income tax expense </t>
  </si>
  <si>
    <t xml:space="preserve">Changes in investment securities </t>
  </si>
  <si>
    <t xml:space="preserve">Changes in margin loans </t>
  </si>
  <si>
    <t xml:space="preserve">Changes in other assets </t>
  </si>
  <si>
    <t>Changes in payables to clients</t>
  </si>
  <si>
    <t>Changes in deposit for shares</t>
  </si>
  <si>
    <t xml:space="preserve">Change in other liabilities </t>
  </si>
  <si>
    <t xml:space="preserve">Interest received </t>
  </si>
  <si>
    <t xml:space="preserve">Interest paid </t>
  </si>
  <si>
    <t xml:space="preserve">Income tax paid </t>
  </si>
  <si>
    <t xml:space="preserve">Net cash (used in) from operating activities </t>
  </si>
  <si>
    <t xml:space="preserve">Cash flows from investing activities </t>
  </si>
  <si>
    <t xml:space="preserve">Acquisition of property and equipment </t>
  </si>
  <si>
    <t xml:space="preserve">Proceeds from sale of property and equipment </t>
  </si>
  <si>
    <t xml:space="preserve">Acquisition of intangible assets </t>
  </si>
  <si>
    <t xml:space="preserve">Net cash used in investing activities </t>
  </si>
  <si>
    <t xml:space="preserve">Cash flows from financing activities </t>
  </si>
  <si>
    <t xml:space="preserve">Proceeds from the issue of call loans </t>
  </si>
  <si>
    <t xml:space="preserve">Proceeds from issue of common shares </t>
  </si>
  <si>
    <t xml:space="preserve">Proceeds from issue of share options </t>
  </si>
  <si>
    <t xml:space="preserve">Dividends paid </t>
  </si>
  <si>
    <t xml:space="preserve">Net cash from financing activities </t>
  </si>
  <si>
    <t xml:space="preserve">Net increase/(decrease) in cash and cash equivalents </t>
  </si>
  <si>
    <t>Cash and cash equivalents at beginning of quarter</t>
  </si>
  <si>
    <t>Cash and cash equivalents at end of quarter</t>
  </si>
  <si>
    <t>Other items (list)</t>
  </si>
  <si>
    <t>Others items  (list)</t>
  </si>
  <si>
    <t>Others items (list)</t>
  </si>
  <si>
    <t>Statement of Changes in Equity</t>
  </si>
  <si>
    <t>Statement of Financial Position</t>
  </si>
  <si>
    <t>Statement of Cashflow</t>
  </si>
  <si>
    <t xml:space="preserve">STATEMENT OF FINANCIAL POSITION </t>
  </si>
  <si>
    <t xml:space="preserve">STATEMENT OF CASH FLOW </t>
  </si>
  <si>
    <t>REG  NUMBER</t>
  </si>
  <si>
    <t>REPORTING PERIOD</t>
  </si>
  <si>
    <t>NO OF REGISTERED FUNCTIONS</t>
  </si>
  <si>
    <t>Broker</t>
  </si>
  <si>
    <t>Dealer</t>
  </si>
  <si>
    <t>Broker/Dealer</t>
  </si>
  <si>
    <t>Trustee</t>
  </si>
  <si>
    <t>Issuing House</t>
  </si>
  <si>
    <t>Investment Adviser</t>
  </si>
  <si>
    <t>Rating Agency</t>
  </si>
  <si>
    <t>Underwriter</t>
  </si>
  <si>
    <t>Funds/Portfolio Manager</t>
  </si>
  <si>
    <t>Expense Items</t>
  </si>
  <si>
    <t>Impairment allowance/Write back</t>
  </si>
  <si>
    <t>ALLOWANCE AND IMPAIRMENTS/WRITE-BACKS</t>
  </si>
  <si>
    <t>Impairment allowance/Write-back</t>
  </si>
  <si>
    <t>Receivables from clients impairment/Write-backs</t>
  </si>
  <si>
    <t>Margin loan impairment/Write-backs</t>
  </si>
  <si>
    <t>Allowance and Impairment loss/Write-backs</t>
  </si>
  <si>
    <t>Value at the beginning of qtr</t>
  </si>
  <si>
    <t>Coupon rate</t>
  </si>
  <si>
    <t>Units Purchases</t>
  </si>
  <si>
    <t>Cost price</t>
  </si>
  <si>
    <t>Government Bonds @ Fair Value</t>
  </si>
  <si>
    <t>Government Bonds @ Amortised Cost</t>
  </si>
  <si>
    <t>Total Cost</t>
  </si>
  <si>
    <t>Amortised discount/premiun within the qtr</t>
  </si>
  <si>
    <t>Value as at end of qtr</t>
  </si>
  <si>
    <t>Amount to be redeemed at maturity</t>
  </si>
  <si>
    <t>iv</t>
  </si>
  <si>
    <t>v</t>
  </si>
  <si>
    <t>vi</t>
  </si>
  <si>
    <t>Instrument maturity date</t>
  </si>
  <si>
    <t>Total interest earned within the qtr</t>
  </si>
  <si>
    <t>(from invest. Schedule)</t>
  </si>
  <si>
    <t>Government bonds @ Amortised Cost</t>
  </si>
  <si>
    <t>Corporate bonds @ Amortised Cost</t>
  </si>
  <si>
    <t>Corporate bonds @ Fair value</t>
  </si>
  <si>
    <t>Government bonds @ Fair value</t>
  </si>
  <si>
    <t>Corporate bonds@ Fair value</t>
  </si>
  <si>
    <t>Government bonds@ Fair value</t>
  </si>
  <si>
    <t xml:space="preserve">    O / C</t>
  </si>
  <si>
    <t>Office cleaning &amp; accessories</t>
  </si>
  <si>
    <t>Rent and rates</t>
  </si>
  <si>
    <t>Staff Expenses</t>
  </si>
  <si>
    <t>Directors' fees</t>
  </si>
  <si>
    <t>Insurance</t>
  </si>
  <si>
    <t>Transport &amp; travelling</t>
  </si>
  <si>
    <t>Directors' sitting allowance</t>
  </si>
  <si>
    <t>Audit fee</t>
  </si>
  <si>
    <t>Repairs and mtce on building</t>
  </si>
  <si>
    <t>Repairs and mtce on motor vehicle</t>
  </si>
  <si>
    <t>Repairs and mtce on furniture &amp; fittings</t>
  </si>
  <si>
    <t>Repairs and mtce on office equipment</t>
  </si>
  <si>
    <t>Diesel expenses</t>
  </si>
  <si>
    <t>Generator repairs &amp; mtce</t>
  </si>
  <si>
    <t>Professional fees</t>
  </si>
  <si>
    <t>IT repairs &amp; maintenance</t>
  </si>
  <si>
    <t>Papers &amp; periodicals</t>
  </si>
  <si>
    <t>Telephone &amp; postages</t>
  </si>
  <si>
    <t>Internet expenses</t>
  </si>
  <si>
    <t>Electricity</t>
  </si>
  <si>
    <t>Gift expenses</t>
  </si>
  <si>
    <t>Printing &amp; stationery</t>
  </si>
  <si>
    <t>Subscription &amp; registration</t>
  </si>
  <si>
    <t>Motor running expenses</t>
  </si>
  <si>
    <t>Exchange loss</t>
  </si>
  <si>
    <t>Advert &amp; promotional expenses</t>
  </si>
  <si>
    <t>Staff lunch, provision &amp; water</t>
  </si>
  <si>
    <t>Penalty and fine</t>
  </si>
  <si>
    <t>IT Development Levy</t>
  </si>
  <si>
    <t>Security expenses</t>
  </si>
  <si>
    <t>Medical expenses</t>
  </si>
  <si>
    <t>Bank Charges</t>
  </si>
  <si>
    <t>Total Liabilities to Total Assets</t>
  </si>
  <si>
    <t>Income from Capital Market Activities</t>
  </si>
  <si>
    <t>Income from Other Activities</t>
  </si>
  <si>
    <t xml:space="preserve"> =N=</t>
  </si>
  <si>
    <t>Cash Asset Mix Ratio (Without Unquoted Inv)</t>
  </si>
  <si>
    <t>Cash Asset Mix Ratio (With Unquoted Inv)</t>
  </si>
  <si>
    <t>Cash/Asset Mix(Without Unquoted Equities)</t>
  </si>
  <si>
    <t>Cash/Asset Mix(With Unquoted Equities)</t>
  </si>
  <si>
    <t>ID No</t>
  </si>
  <si>
    <t>Stanbic IBTC Bank</t>
  </si>
  <si>
    <t>Lighthouse Asset Management Ltd</t>
  </si>
  <si>
    <t>Centre-Point Investment Ltd</t>
  </si>
  <si>
    <t>Integrated Capital Services Ltd</t>
  </si>
  <si>
    <t>Nigerian Stockbrokers Ltd.</t>
  </si>
  <si>
    <t>Summit Finance Co. Ltd.</t>
  </si>
  <si>
    <t>Signet Investments Sec. Ltd.</t>
  </si>
  <si>
    <t>Horwath Dafinone  (Formerly D. O. Dafinone &amp; Co.)</t>
  </si>
  <si>
    <t>Citadel Registrars Ltd (Formerly Wema Registrars Limited)</t>
  </si>
  <si>
    <t>Vono Product Plc</t>
  </si>
  <si>
    <t>Summa Guaranty &amp; Trust Co Plc.</t>
  </si>
  <si>
    <t>Best Link Investment Limited</t>
  </si>
  <si>
    <t>CSL Stockbrokers Limited</t>
  </si>
  <si>
    <t>Capital Trust Brokers Ltd.</t>
  </si>
  <si>
    <t>Morgan Trust and Asset Mgt. Plc (Formerly  IMB Morgan Plc)</t>
  </si>
  <si>
    <t>Allbond Investment Limited</t>
  </si>
  <si>
    <t>BOI Investment &amp; Trust Co. Ltd (Formerly NIDB Trustees Ltd)</t>
  </si>
  <si>
    <t>UTB Trustees Limited</t>
  </si>
  <si>
    <t>Interstate Securities Ltd</t>
  </si>
  <si>
    <t>EPIC Investment &amp; Trust Limited</t>
  </si>
  <si>
    <t>T. A. Oke</t>
  </si>
  <si>
    <t>Capital Bancorp Limited.</t>
  </si>
  <si>
    <t>WT Securities Ltd (Formerly Silver Financial Services Ltd).</t>
  </si>
  <si>
    <t>FIS Securities Limited</t>
  </si>
  <si>
    <t>Union Bank of Nigeria Plc</t>
  </si>
  <si>
    <t>Negotiable Finance</t>
  </si>
  <si>
    <t>New Horizons Sec. Limited</t>
  </si>
  <si>
    <t>Nigerian International Sec. Ltd.</t>
  </si>
  <si>
    <t>De-Canon Investment Ltd.</t>
  </si>
  <si>
    <t>Fidelity Finance Co. Plc</t>
  </si>
  <si>
    <t>Options Securities Limited</t>
  </si>
  <si>
    <t>Dominion Trust Limited</t>
  </si>
  <si>
    <t>City Investment Management. Ltd</t>
  </si>
  <si>
    <t>First Marina Trust Limited</t>
  </si>
  <si>
    <t>TMB Securities Limited</t>
  </si>
  <si>
    <t>Thomas Kingsley Securities Ltd</t>
  </si>
  <si>
    <t>Networth Securities &amp; Finance Ltd.</t>
  </si>
  <si>
    <t>Valueline Sec. &amp; Inv. Limited</t>
  </si>
  <si>
    <t>EDC Securities Ltd  (Formerly: ESL Sec.Ltd)</t>
  </si>
  <si>
    <t>Sterling Bank Plc</t>
  </si>
  <si>
    <t>Supra Commercial Trust Ltd.  (Formerly Bacad Finance &amp; inv. Co. Ltd.)</t>
  </si>
  <si>
    <t>Equitorial Trust Bank Plc</t>
  </si>
  <si>
    <t>City-Code Trust &amp; Inv. Co.</t>
  </si>
  <si>
    <t>City Fin. &amp; Sec. Limited (Formerly I. B. Finance &amp; Sec. Ltd.)</t>
  </si>
  <si>
    <t>NICON Trustees Ltd.</t>
  </si>
  <si>
    <t>NIC Securities &amp; Trust Ltd.(formerly NIC Trustees Ltd)</t>
  </si>
  <si>
    <t>Royal Exchange Assurance Nig. Plc.</t>
  </si>
  <si>
    <t>Royal Crest  Finance Limited</t>
  </si>
  <si>
    <t>Newdevco Invest. &amp; Sec. Co. Ltd [Formerly Newdevco Fin. Sec. Ltd.]</t>
  </si>
  <si>
    <t>Integrated Trust &amp; Inv. Ltd.</t>
  </si>
  <si>
    <t>Icon Stockbrokers Limited.</t>
  </si>
  <si>
    <t>Apex Securities Limited</t>
  </si>
  <si>
    <t>I.T.I.S. Securities Limited</t>
  </si>
  <si>
    <t>African Petroleum Plc.</t>
  </si>
  <si>
    <t>Lighthouse Registrars Ltd(formerly Lighthouse Trustees Ltd)</t>
  </si>
  <si>
    <t>Midas Stockbrokers Limited</t>
  </si>
  <si>
    <t>Marriot Sec. &amp; Inv. Co.</t>
  </si>
  <si>
    <t>Century Securities Limited</t>
  </si>
  <si>
    <t>LASACO Assurance Plc</t>
  </si>
  <si>
    <t>Regency Financings Limited</t>
  </si>
  <si>
    <t>Fidelity Bank Plc.</t>
  </si>
  <si>
    <t>Rowet Capital Mgt. Ltd</t>
  </si>
  <si>
    <t>Maven Asset Management Ltd [The Investors Adviser Ltd]</t>
  </si>
  <si>
    <t>Investors &amp; Trust Co. Ltd.</t>
  </si>
  <si>
    <t>International Standard Sec. Ltd.</t>
  </si>
  <si>
    <t>Trusthouse Investment Ltd.</t>
  </si>
  <si>
    <t>First Atlantic Securities</t>
  </si>
  <si>
    <t>Perfecta Inv. Trust Ltd.</t>
  </si>
  <si>
    <t>Dolbic Finance Limited</t>
  </si>
  <si>
    <t>Pan Securities Limited</t>
  </si>
  <si>
    <t>Imperial Finance &amp; Sec. Ltd.</t>
  </si>
  <si>
    <t>Intercontinental Securities Limited</t>
  </si>
  <si>
    <t>Stanbic IBTC Stockbrokers Ltd (Formerly Stanbic Equities Nig. Limited)</t>
  </si>
  <si>
    <t>Mainland Trust Limited</t>
  </si>
  <si>
    <t>Equator Stockbrokers Ltd (Formerly Equator Finance &amp; Sec. Ltd)</t>
  </si>
  <si>
    <t>Fidelity Securities Ltd  (Formerly Fidelity Union Sec. Ltd</t>
  </si>
  <si>
    <t>Empire Securities Limited</t>
  </si>
  <si>
    <t>UIDC Securities Limited</t>
  </si>
  <si>
    <t>Global Inv. &amp; Sec. Ltd.</t>
  </si>
  <si>
    <t>Prominent Securities Limited</t>
  </si>
  <si>
    <t>FBN Securities  Ltd  (Formerly Premium Securities Limited)</t>
  </si>
  <si>
    <t>Mainstreet Bank Ltd (Formerly AfriBank PLC)</t>
  </si>
  <si>
    <t>Tiddo Securities Limited  (formerly Tiddo Universal Sec. &amp; Fin. Co. Ltd.)</t>
  </si>
  <si>
    <t>WSTC Financial Services</t>
  </si>
  <si>
    <t>Partnership Investment Co. Limited</t>
  </si>
  <si>
    <t>Afam Onumonu &amp; Co.</t>
  </si>
  <si>
    <t>Consolidated Inv. Limited</t>
  </si>
  <si>
    <t>Financial Trust Co. Nig. Ltd.</t>
  </si>
  <si>
    <t>ICMG Securities Limited</t>
  </si>
  <si>
    <t>Global Assets  Mgt (Nig) Ltd</t>
  </si>
  <si>
    <t>Calyx Securities Limited</t>
  </si>
  <si>
    <t>First Alstate Securities Ltd.</t>
  </si>
  <si>
    <t>Trans Africa Financial Services Ltd. (Formerly Trust &amp; Financial Services Limited)</t>
  </si>
  <si>
    <t>Security Swaps Limited</t>
  </si>
  <si>
    <t>Capital Express Sec. Limited</t>
  </si>
  <si>
    <t>Peak Securities Limited</t>
  </si>
  <si>
    <t>Enterprise bank Plc (Formerly Spring Bank PLC)</t>
  </si>
  <si>
    <t>APT Sec. &amp; Funds Limited</t>
  </si>
  <si>
    <t>ARM Securities Ltd (Formerly Hamilton Hammer &amp; Co. Ltd.)</t>
  </si>
  <si>
    <t>United Securities Limited</t>
  </si>
  <si>
    <t>Unex Capital Ltd    (Formerly Unex Sec. &amp; Inv. Ltd)</t>
  </si>
  <si>
    <t>Falcon Securities Limited</t>
  </si>
  <si>
    <t>Meristem Securities Ltd  (Formerly Great African Sec. Ltd)</t>
  </si>
  <si>
    <t>Resort Securities &amp; Trust Ltd.</t>
  </si>
  <si>
    <t>Custodian Trustees Limited (FomerlyCrusader Trustees Limited)</t>
  </si>
  <si>
    <t>Profund Securities Limited</t>
  </si>
  <si>
    <t>Asset &amp; Resource Management Company Ltd</t>
  </si>
  <si>
    <t>Chapel Hill Denham Mgt (Formerly: Denham Management Ltd)</t>
  </si>
  <si>
    <t>TRW Stockbrokers Limited</t>
  </si>
  <si>
    <t>Belfry Invest. &amp; Sec. Limited (Formerly Urbane Stockbrokers Limited)</t>
  </si>
  <si>
    <t>Allcrown Invt. Services. Limited</t>
  </si>
  <si>
    <t>Transglobe Inv. &amp; Fin. Co. Ltd.</t>
  </si>
  <si>
    <t>Dynamic Portfolio Limited</t>
  </si>
  <si>
    <t>Cashcraft Asset Management Ltd</t>
  </si>
  <si>
    <t>BGL Plc</t>
  </si>
  <si>
    <t>BGL Securities Limited</t>
  </si>
  <si>
    <t>Primera Africa Securities  Ltd(Formerly Oasis Capital)</t>
  </si>
  <si>
    <t>Excel Securities Limited</t>
  </si>
  <si>
    <t>Alangrange Sec. Ltd    (Multinational Inv. &amp; Sec. Ltd)</t>
  </si>
  <si>
    <t>Afrinvest West Afrca Ltd: (formerly:Securities Transaction &amp; Trust Co.)</t>
  </si>
  <si>
    <t>Golden Securities Ltd</t>
  </si>
  <si>
    <t>Anchoria Inv. &amp; Sec. Ltd.</t>
  </si>
  <si>
    <t>Reward Inv. &amp; Sec. Ltd.</t>
  </si>
  <si>
    <t>Prudential Securities Ltd.</t>
  </si>
  <si>
    <t>FCSL Asset Management Company Limited(formerly F&amp;C Securities Ltd)</t>
  </si>
  <si>
    <t>Apel Capital &amp; Trust(FormerlyPHB Capital &amp; Trust Ltd)   (formerly HNB Trustees Limited.</t>
  </si>
  <si>
    <t>Magnartis Finance &amp; Inv. Ltd.</t>
  </si>
  <si>
    <t>Mission Securities Limited</t>
  </si>
  <si>
    <t>Clearview Inv. Co. Limited</t>
  </si>
  <si>
    <t>Richmond Securities Limited</t>
  </si>
  <si>
    <t>Afribank Securities Limited ( Formally AIL Securities Limited)</t>
  </si>
  <si>
    <t>Professional Stockbrokers Ltd</t>
  </si>
  <si>
    <t>Topmost Securities Ltd (formerly Topmost Finance)</t>
  </si>
  <si>
    <t>Quantum Securities Limited</t>
  </si>
  <si>
    <t>Unicapital Plc(formerly Unity Investment and Capital Ltd) (Formerly Unity Capital &amp; Trust Ltd) (Formerly Bank of the North Trustees Ltd.)</t>
  </si>
  <si>
    <t>De-Lords Securities Limited</t>
  </si>
  <si>
    <t>First Equity Sec. Limited</t>
  </si>
  <si>
    <t>Stanbic IBTC Asset Mgt. Limited (formerly: IBTC Asset Mgt. Ltd)</t>
  </si>
  <si>
    <t>Sterling Asset Management &amp; Trustees Ltd (Formerly NAL Asset Mgt. &amp; Trustees Ltd)</t>
  </si>
  <si>
    <t>Tropics Securities Limited</t>
  </si>
  <si>
    <t>Camry Securities Ltd</t>
  </si>
  <si>
    <t>Gosord Securities Ltd</t>
  </si>
  <si>
    <t>Gidauniya Inv. &amp; Sec. Ltd.</t>
  </si>
  <si>
    <t>Dependable Securities Ltd.</t>
  </si>
  <si>
    <t>MBL Financial Services Ltd (Fomerly Beaver Securities Ltd.)</t>
  </si>
  <si>
    <t>Bic Securities Limited</t>
  </si>
  <si>
    <t>Express Portfolio Services Ltd.</t>
  </si>
  <si>
    <t>Foresight Sec. Inv. Limited</t>
  </si>
  <si>
    <t>Kundila Finance Services Ltd.</t>
  </si>
  <si>
    <t>Trade Link Securities Ltd.</t>
  </si>
  <si>
    <t>Dakal Services Limited</t>
  </si>
  <si>
    <t>G. Akomas &amp; Partners</t>
  </si>
  <si>
    <t>Petroleum Inv. Mgt. Limited</t>
  </si>
  <si>
    <t>Molten Trust Limited</t>
  </si>
  <si>
    <t>Cutix Plc.</t>
  </si>
  <si>
    <t>First Stockbrokers Limited</t>
  </si>
  <si>
    <t>HP Securities Limited</t>
  </si>
  <si>
    <t>Floodgate Finance &amp; Sec. Limited</t>
  </si>
  <si>
    <t>Corporate Diamond Securities and investments Limited</t>
  </si>
  <si>
    <t>Vision Trust &amp; Inv. Limited</t>
  </si>
  <si>
    <t>Future View Financial Services Ltd (formerly Future view Securities)</t>
  </si>
  <si>
    <t>EMI Capital Resources Ltd.</t>
  </si>
  <si>
    <t>Mayfield Investment Limited</t>
  </si>
  <si>
    <t>Nova Finance &amp; Securities Ltd.</t>
  </si>
  <si>
    <t>Kinley Securities Limited</t>
  </si>
  <si>
    <t>Rostrum Inv. Securities Ltd (Formerly  Prexise Sec. Ltd)</t>
  </si>
  <si>
    <t>Sigma Securities Limited</t>
  </si>
  <si>
    <t>Transworld Investment &amp; Securities Ltd (Transworld Investment Ltd.)</t>
  </si>
  <si>
    <t>Asset Plus Sec. Limited</t>
  </si>
  <si>
    <t>Royal Trust Securities Ltd</t>
  </si>
  <si>
    <t>Rivtrust Securities Limited</t>
  </si>
  <si>
    <t>Trust Yield Securities Limited</t>
  </si>
  <si>
    <t>Davandy Finance &amp; Sec. Ltd.</t>
  </si>
  <si>
    <t>Resano Securities Limited</t>
  </si>
  <si>
    <t>Diamond Securities Ltd   (Formerly DBL Securities Ltd)</t>
  </si>
  <si>
    <t>Solid Rock Sec. &amp; Inv. Limited</t>
  </si>
  <si>
    <t>Stanwal Securities Limited</t>
  </si>
  <si>
    <t>Jamkol Investment Ltd.</t>
  </si>
  <si>
    <t>DBSL Securities Limited</t>
  </si>
  <si>
    <t>Lakesworth Inv. &amp; Sec. Ltd.</t>
  </si>
  <si>
    <t>Rainbow Sec. &amp; Inv. Co. Ltd.</t>
  </si>
  <si>
    <t>Lynac Securities Limited</t>
  </si>
  <si>
    <t>Heartbeat Investments Ltd.</t>
  </si>
  <si>
    <t>Mact Securities LTD (Formerly Maclaize Trust &amp; Service Ltd)</t>
  </si>
  <si>
    <t>Visa Investments &amp; Sec. Ltd</t>
  </si>
  <si>
    <t>Sekat Company</t>
  </si>
  <si>
    <t>Prime Wealth Capital Ltd {Cooper Fleming Stockbrokers Limited}</t>
  </si>
  <si>
    <t>Support Services Limited</t>
  </si>
  <si>
    <t>Fortress Capital Limited (Formerly Heritage Invest &amp; Securities Ltd.)</t>
  </si>
  <si>
    <t>Capital Partners Limited</t>
  </si>
  <si>
    <t>Fittco Seurities Limited</t>
  </si>
  <si>
    <t>Folu Securities Limited</t>
  </si>
  <si>
    <t>Tomil Trust Limited</t>
  </si>
  <si>
    <t>Forte Financial Ltd (Formally Forte Asset Mgt Ltd)</t>
  </si>
  <si>
    <t>Nigeria Life And Provident Company Ltd ( Formally Nigeria Life &amp; Pension Consult Ltd)</t>
  </si>
  <si>
    <t>Capital Asset Limited</t>
  </si>
  <si>
    <t>Olla Advisory Services</t>
  </si>
  <si>
    <t>Arnold Portfolio Co.</t>
  </si>
  <si>
    <t>Morgan Capital Securities Ltd (Formally International Capital Sec. Ltd.)</t>
  </si>
  <si>
    <t>MBC Securities Limited</t>
  </si>
  <si>
    <t>Colvia Securities Ltd</t>
  </si>
  <si>
    <t>Crossworld Securities Ltd.</t>
  </si>
  <si>
    <t>Source Finance &amp; Trust Co.</t>
  </si>
  <si>
    <t>BFCL Assets &amp; Sec. Ltd.</t>
  </si>
  <si>
    <t>Securities Solutions Limited</t>
  </si>
  <si>
    <t>A.A.A. Stockbrokers Limited</t>
  </si>
  <si>
    <t>Valmon Securities Limited</t>
  </si>
  <si>
    <t>Cashville Inv. &amp; Sec. Ltd</t>
  </si>
  <si>
    <t>Jenkins Investment Limited</t>
  </si>
  <si>
    <t>Sikon Securities &amp; Inv. Co.</t>
  </si>
  <si>
    <t>Harmony Securities Ltd.  (formerly Kwara Investment Co. Ltd.)</t>
  </si>
  <si>
    <t>Sunnahson Commercial Company</t>
  </si>
  <si>
    <t>Santrust Securities Limited</t>
  </si>
  <si>
    <t>Maxifund Invest &amp; Sec. Ltd.</t>
  </si>
  <si>
    <t>Omas Inv. &amp; Trust Limited</t>
  </si>
  <si>
    <t>Greenwich Trust Limited</t>
  </si>
  <si>
    <t>Mutual Alliance Inv. &amp; Sec. Ltd.</t>
  </si>
  <si>
    <t>Financial Derivatives Co. Ltd.</t>
  </si>
  <si>
    <t>Pareto Funds &amp; Securities Limited</t>
  </si>
  <si>
    <t>Rona-chart Invest Co. Nig. Ltd.</t>
  </si>
  <si>
    <t>Omnisource International Ltd.</t>
  </si>
  <si>
    <t>Horizon Stockbrokers Ltd.</t>
  </si>
  <si>
    <t>Equibond Securities Limited</t>
  </si>
  <si>
    <t>Standard Union Sec. Limited</t>
  </si>
  <si>
    <t>Synergy Inv. &amp; Sec. Limited</t>
  </si>
  <si>
    <t>AMYN Investment Limited</t>
  </si>
  <si>
    <t>Bendu Peter Ser. Nig. Ltd</t>
  </si>
  <si>
    <t>Maninvest Asset Mgt. Plc (Formerly Maninvest Sec. Ltd)</t>
  </si>
  <si>
    <t>Monument Sec. &amp; Fin. Ltd.</t>
  </si>
  <si>
    <t>Equinox Asset Management Limited</t>
  </si>
  <si>
    <t>Cornerstone Asset Mgt. Ltd.  (Formerly Cornerstone Trustees Ltd.)</t>
  </si>
  <si>
    <t>FSDH Merchant Bank Ltd (Formerly FSDH Limited)</t>
  </si>
  <si>
    <t>KPMG Professional Services</t>
  </si>
  <si>
    <t>Jubilee Global Fund PLC.</t>
  </si>
  <si>
    <t>Bestworth Assets &amp; Trust Limited</t>
  </si>
  <si>
    <t>Leadway Assurance Co. Ltd.</t>
  </si>
  <si>
    <t>Mainstreet Bank Trustees &amp; Asset Mgt Co. Ltd. (Formally Afribank Trustees &amp; Inv. Ltd.)</t>
  </si>
  <si>
    <t>LB Securities Limited</t>
  </si>
  <si>
    <t>GTI Capital Limited</t>
  </si>
  <si>
    <t>Midlands Inv. &amp; Trust Co. Ltd.</t>
  </si>
  <si>
    <t>Springboard Trust &amp; Inv. Ltd.</t>
  </si>
  <si>
    <t>Time Line Consult Limited</t>
  </si>
  <si>
    <t>Heap Investment Ltd.</t>
  </si>
  <si>
    <t>Union Capital Markets Ltd    (formerly Union Stockbrokers Ltd)</t>
  </si>
  <si>
    <t>Leadway Capital and  Trusts Limited</t>
  </si>
  <si>
    <t>Co-Link Inv. &amp; Mgt. Co. Ltd.</t>
  </si>
  <si>
    <t>Eurocomm Securities Ltd.</t>
  </si>
  <si>
    <t>Alliance Capital Mgt. Co. Ltd.</t>
  </si>
  <si>
    <t>MICC Consult-Mashasha Inv. &amp; Commerce Co. Limited</t>
  </si>
  <si>
    <t>Kendall Securities Limited</t>
  </si>
  <si>
    <t>PriceWaterHouse Coopers Limited  (Formerly PriceWaterHouse Coopers Consultant Ltd.)</t>
  </si>
  <si>
    <t>Riggs Securities Ltd</t>
  </si>
  <si>
    <t>ARM Trustees Limited</t>
  </si>
  <si>
    <t>First City Asset Mgt. Limited</t>
  </si>
  <si>
    <t>PSI Securities Limited</t>
  </si>
  <si>
    <t>PIPC Securities Limited</t>
  </si>
  <si>
    <t>Mercov Securities Limited</t>
  </si>
  <si>
    <t>Finmal Finance Services Ltd (Formerly Finmal Finance Co Ltd)</t>
  </si>
  <si>
    <t>Wema Asset Management Ltd (Formerly Wema Trustees Limited)</t>
  </si>
  <si>
    <t>FB Asset Mgt. Limited</t>
  </si>
  <si>
    <t>Agusto &amp; Co. Limited</t>
  </si>
  <si>
    <t>Seclink Nigeria Limited</t>
  </si>
  <si>
    <t>Honey Comb Asset Mgt. Ltd.</t>
  </si>
  <si>
    <t>Intercontinental Capital Markets  Ltd.</t>
  </si>
  <si>
    <t>Diamond Bank Plc</t>
  </si>
  <si>
    <t>Platinum Capital Limited</t>
  </si>
  <si>
    <t>First inland Registrars (formerly IBN Securities Limited)</t>
  </si>
  <si>
    <t>Shalom Inv. &amp; Sec. Limited</t>
  </si>
  <si>
    <t>Osunbade, Okiti &amp; Co.</t>
  </si>
  <si>
    <t>2AS Amao Consult</t>
  </si>
  <si>
    <t>Fortress Assets &amp; Inv. Mgt. Ltd.</t>
  </si>
  <si>
    <t>GTBank Plc.  (formerly Guaranty Trust bank)</t>
  </si>
  <si>
    <t>Mega Equities Limited</t>
  </si>
  <si>
    <t>Lombard Asset Mgt. Limited</t>
  </si>
  <si>
    <t>Adamawa Securities Limited.</t>
  </si>
  <si>
    <t>Spring Trust &amp; Securities Limited</t>
  </si>
  <si>
    <t>Deap Capital Management &amp; Trust PLC.</t>
  </si>
  <si>
    <t>Dambale (Nigeria) Limited</t>
  </si>
  <si>
    <t>Zenith International Bank Plc</t>
  </si>
  <si>
    <t>Global Credit Rating Co.</t>
  </si>
  <si>
    <t>Stan Consultants Nigeria</t>
  </si>
  <si>
    <t>Citi Bank Nigeria Ltd (Citigroup) (Formerly Nigeria Int'l Bank Ltd.)</t>
  </si>
  <si>
    <t>I. C. Ibe &amp; Co.</t>
  </si>
  <si>
    <t>Unity Registrars   (Formerly FIIST Ventures Ltd)</t>
  </si>
  <si>
    <t>Development Business Co.</t>
  </si>
  <si>
    <t>FBN Capital</t>
  </si>
  <si>
    <t>Calvin Investment Ltd</t>
  </si>
  <si>
    <t>Lion Stockbrokers Limited</t>
  </si>
  <si>
    <t>Riverside Trust Limited</t>
  </si>
  <si>
    <t>Ventures &amp; Trust Limited</t>
  </si>
  <si>
    <t>FSDH Asset Mgt. Ltd.</t>
  </si>
  <si>
    <t>Eduako &amp; Sons (Nig) Co.</t>
  </si>
  <si>
    <t>Pinefields Inv. Serv. Limited</t>
  </si>
  <si>
    <t>Crane Securities Limited</t>
  </si>
  <si>
    <t>Prudential Trust Co. Ltd.</t>
  </si>
  <si>
    <t>Mountain Inv. &amp; Sec. Limited</t>
  </si>
  <si>
    <t>Genesis Securities &amp; Inv. Ltd.</t>
  </si>
  <si>
    <t>Global Capital Market Ltd.</t>
  </si>
  <si>
    <t>Meristem Registrars Ltd (Great African Registrars Ltd.)</t>
  </si>
  <si>
    <t>Argentil Capital Partners Limited (Formally Avante Capital Partners Ltd).</t>
  </si>
  <si>
    <t>Skye Bank Plc (Formerly Prudent Bank Plc)</t>
  </si>
  <si>
    <t>Zuma Securities Limited</t>
  </si>
  <si>
    <t>Noble Financial Trust Ltd.</t>
  </si>
  <si>
    <t>Vetiva Capital Mgt. Limited</t>
  </si>
  <si>
    <t>SMADAC Securities Ltd.</t>
  </si>
  <si>
    <t>Core Trust &amp; Inv. Limited</t>
  </si>
  <si>
    <t>Zenith Securities Limited</t>
  </si>
  <si>
    <t>F. A. R. Mayungbe Richard &amp; Co.</t>
  </si>
  <si>
    <t>Investment Monitors Ltd.</t>
  </si>
  <si>
    <t>Securities Africa Financial Ltd.(Formerly Skye Stockbrokers Ltd, Formerly PSL Ltd;)</t>
  </si>
  <si>
    <t>Stockhouse Resource Ltd.</t>
  </si>
  <si>
    <t>Adonai Stockbrokers Ltd.</t>
  </si>
  <si>
    <t>Express Discount Limited</t>
  </si>
  <si>
    <t>UBA Plc.</t>
  </si>
  <si>
    <t>Indemnity Finance Limited</t>
  </si>
  <si>
    <t>Data-Pro Limited</t>
  </si>
  <si>
    <t>Niche Securities Limited</t>
  </si>
  <si>
    <t>Regency Assets Mgt. Ltd.</t>
  </si>
  <si>
    <t>Tower Assets Mgt. Limited</t>
  </si>
  <si>
    <t>First Bank of Nigeria Plc</t>
  </si>
  <si>
    <t>Marimpex Fin. &amp; Inv. Ltd.</t>
  </si>
  <si>
    <t>H. Pierson Associates Ltd.</t>
  </si>
  <si>
    <t>Stronghold Inv. Limited</t>
  </si>
  <si>
    <t>Dunn Loren Merrifield Securities Ltd (Formerly ESS Investment &amp; Trust Ltd.)</t>
  </si>
  <si>
    <t>GMT Securities              (Formerly Rolex Securities Limited)</t>
  </si>
  <si>
    <t>True Vine Global Asset Management Ltd</t>
  </si>
  <si>
    <t>Truevine Global Asset Mgt. Limited</t>
  </si>
  <si>
    <t>FCMB Capital Markets Ltd.</t>
  </si>
  <si>
    <t>Silverthorn Inv. &amp; Trust Ltd.</t>
  </si>
  <si>
    <t>Stock Investment Sec. Ltd.</t>
  </si>
  <si>
    <t>PAC Securities Limited [formerly Spring Stockbrokers Ltd]</t>
  </si>
  <si>
    <t>Pilot Securities Ltd.</t>
  </si>
  <si>
    <t>Strategy &amp; Arbitrage Limited</t>
  </si>
  <si>
    <t>Paragon Investment Mgt. Ltd</t>
  </si>
  <si>
    <t>Consolidated Discount Ltd</t>
  </si>
  <si>
    <t>Veritas Registrars Ltd (Formerly Zenith Registrars Ltd)</t>
  </si>
  <si>
    <t>Pyramid Securities Ltd</t>
  </si>
  <si>
    <t>OGR Investment. &amp; Trust Co. Ltd</t>
  </si>
  <si>
    <t>Kingsway Securities Limited</t>
  </si>
  <si>
    <t>Phillips Consulting Ltd</t>
  </si>
  <si>
    <t>Chapel Hill Advisory Partners</t>
  </si>
  <si>
    <t>Lambeth Trust &amp; Inv. Co. Ltd</t>
  </si>
  <si>
    <t>Compera Advisory Services</t>
  </si>
  <si>
    <t>Afribank Registrars Ltd (Formerly: ANP Registrars Ltd)</t>
  </si>
  <si>
    <t>Real Laam Enterprises</t>
  </si>
  <si>
    <t>Emerging Capital Ltd</t>
  </si>
  <si>
    <t>Gresham Asset Mgt. Ltd</t>
  </si>
  <si>
    <t>Atlass Portfolio Ltd</t>
  </si>
  <si>
    <t>AIMS Asset Mgt. Ltd</t>
  </si>
  <si>
    <t>Ideal Securities &amp; Invt. Ltd</t>
  </si>
  <si>
    <t>Circular Trust Ltd</t>
  </si>
  <si>
    <t>Malachai Funds &amp; Assets Mgt. Ltd</t>
  </si>
  <si>
    <t>G. G. Securities &amp; Inv. Ltd</t>
  </si>
  <si>
    <t>Northbridge Investment &amp; Trust Ltd</t>
  </si>
  <si>
    <t>Yobe Investment &amp; Sec. Ltd</t>
  </si>
  <si>
    <t>Fatnet Fin. Advisory Service</t>
  </si>
  <si>
    <t>Hedge Sec. &amp; Inv. Co. Ltd</t>
  </si>
  <si>
    <t>Shelong Invest. Ltd</t>
  </si>
  <si>
    <t>Traders Trust &amp; Investment Co. Ltd</t>
  </si>
  <si>
    <t>Wizetrade Capital Asset &amp; Mgt. Ltd</t>
  </si>
  <si>
    <t>Wema Securities &amp; Fin. Plc</t>
  </si>
  <si>
    <t>Peninsula Assets Management &amp; Investment Co. Ltd</t>
  </si>
  <si>
    <t>Wema Bank Plc.</t>
  </si>
  <si>
    <t>Mart Investments Ltd</t>
  </si>
  <si>
    <t>Oceanic Trustees Ltd</t>
  </si>
  <si>
    <t>Skylimit Investment Ltd</t>
  </si>
  <si>
    <t>Kapital Care Trust &amp; Sec. Ltd</t>
  </si>
  <si>
    <t>Slamad Securities Ltd</t>
  </si>
  <si>
    <t>Investment Centre Ltd (ICL)</t>
  </si>
  <si>
    <t>Goldbanc Management Associates Ltd (Formerly Goldman Assets)</t>
  </si>
  <si>
    <t>Access Bank Plc</t>
  </si>
  <si>
    <t>Federal Mortgage Bank of Nig</t>
  </si>
  <si>
    <t>Aquila Capital Ltd</t>
  </si>
  <si>
    <t>Standard Chartered Bank Nigeria Limited</t>
  </si>
  <si>
    <t>Elyon's Asset Management Ltd</t>
  </si>
  <si>
    <t>Aiico Capital Limited ( Formaly Alicorn Capital Managers Ltd)</t>
  </si>
  <si>
    <t>UBA Trustees Ltd</t>
  </si>
  <si>
    <t>Zenith Trustees Ltd (Formerly Zenith Trust Company Ltd)</t>
  </si>
  <si>
    <t>Calag Capital Ltd (Formerly Calag Capital &amp; Consulting Ltd)</t>
  </si>
  <si>
    <t>Reading Investments Ltd</t>
  </si>
  <si>
    <t>TFS Securities &amp; Inv. Co. Ltd</t>
  </si>
  <si>
    <t>PAC Registrars Limited (FormerlySpring Registrars Ltd)</t>
  </si>
  <si>
    <t>Pan African Capital (Formerly Spring Capital Markets Ltd)</t>
  </si>
  <si>
    <t>Lotus Capital Ltd</t>
  </si>
  <si>
    <t>Tower Securities &amp; Investment Co. Ltd</t>
  </si>
  <si>
    <t>DataMax Registrars Limited (Formerly GTB Registrars Ltd)</t>
  </si>
  <si>
    <t>UAC Registrars Ltd</t>
  </si>
  <si>
    <t>Securities Trading &amp; Invest. Ltd</t>
  </si>
  <si>
    <t>Ecobank Nigeria Plc</t>
  </si>
  <si>
    <t>Bytofel Trust &amp; Securities Ltd</t>
  </si>
  <si>
    <t>Associated Asset Managers Ltd</t>
  </si>
  <si>
    <t>Taricol Investment Ltd</t>
  </si>
  <si>
    <t>Leverage &amp; Bond Securities Ltd</t>
  </si>
  <si>
    <t>Metropolitan Trust Nigeria Ltd</t>
  </si>
  <si>
    <t>Apel Asset Ltd (Formerly Apel Asset &amp; Trust Ltd)</t>
  </si>
  <si>
    <t>Unity Bank Plc</t>
  </si>
  <si>
    <t>Midland Capital Markets Limited</t>
  </si>
  <si>
    <t>Capital Trust Investment &amp; Asset Mgt. Ltd</t>
  </si>
  <si>
    <t>African Prudential Registrars (Formerly UBA Registrars Ltd)</t>
  </si>
  <si>
    <t>Courteville Business Solutions (Formerly Courteville Investment Ltd)</t>
  </si>
  <si>
    <t>UPS-Securities &amp; Investment Ltd</t>
  </si>
  <si>
    <t>Vicad Securities Ltd</t>
  </si>
  <si>
    <t>TDA Capital Management Ltd</t>
  </si>
  <si>
    <t>Business Incentives</t>
  </si>
  <si>
    <t>PML  Securities Company Ltd</t>
  </si>
  <si>
    <t>Yuderb Investment &amp; Securities Ltd</t>
  </si>
  <si>
    <t>FBC Trust &amp; Securities Ltd</t>
  </si>
  <si>
    <t>ECL Asset Management Ltd</t>
  </si>
  <si>
    <t>Equity Capital Solutions Ltd</t>
  </si>
  <si>
    <t>Proven Insight Consultant</t>
  </si>
  <si>
    <t>Bysec Investments Ltd</t>
  </si>
  <si>
    <t>Zenith Capital Ltd</t>
  </si>
  <si>
    <t>Intercontinental Trustees Ltd</t>
  </si>
  <si>
    <t>Frontier Capital Ltd</t>
  </si>
  <si>
    <t>Citi Investment Capital Ltd</t>
  </si>
  <si>
    <t>Deep Trust Investment Ltd</t>
  </si>
  <si>
    <t>Seasons Trust &amp; Investment Ltd</t>
  </si>
  <si>
    <t>Heritage Capital Markets Ltd.  (Formerly: C &amp; I Heritage Ltd)</t>
  </si>
  <si>
    <t>Keystone Bank Plc (Formerly Bank PHB)</t>
  </si>
  <si>
    <t>Intercontinental Registrars Ltd</t>
  </si>
  <si>
    <t>Crown Capital Ltd (Crown Wealth Assets Mgt Ltd.)</t>
  </si>
  <si>
    <t>The Bridge Securities Ltd</t>
  </si>
  <si>
    <t>Cradle Trust Finnance &amp; Sec. Ltd</t>
  </si>
  <si>
    <t>Compass Investment &amp; Securities Ltd</t>
  </si>
  <si>
    <t>NMA Investment &amp; Securities Ltd</t>
  </si>
  <si>
    <t>CDL Asset Management Ltd</t>
  </si>
  <si>
    <t>First Inland Sec. &amp; Asset Mgt. Ltd</t>
  </si>
  <si>
    <t>Treasureline Interlink Ltd</t>
  </si>
  <si>
    <t>Kofana Securities &amp; Inv. Ltd</t>
  </si>
  <si>
    <t>Arian Capital Management Ltd</t>
  </si>
  <si>
    <t>Cordros Capital Limited</t>
  </si>
  <si>
    <t>Imperial Assets Managers Ltd</t>
  </si>
  <si>
    <t>Foresight Portfolio Selection Ltd</t>
  </si>
  <si>
    <t>Brickfield Road Associates Ltd</t>
  </si>
  <si>
    <t>Firstcall Investment Options Ltd</t>
  </si>
  <si>
    <t>Phronesis Securities Ltd</t>
  </si>
  <si>
    <t>Novare Investments Ltd (Formerly Index Asset Management Ltd)</t>
  </si>
  <si>
    <t>Mercury Resources &amp; Inv. Co. Ltd</t>
  </si>
  <si>
    <t>Habitat Trust Ltd</t>
  </si>
  <si>
    <t>Standard Alliance Capital &amp; Asset Mgt Ltd (Formerly Standard Alliance Money Ltd)</t>
  </si>
  <si>
    <t>Greenwich Securities Ltd</t>
  </si>
  <si>
    <t>Renaissance Securities (Nig) Ltd</t>
  </si>
  <si>
    <t>First Inland Capital Ltd</t>
  </si>
  <si>
    <t>Flourish Securities Inv. &amp; Trust Ltd</t>
  </si>
  <si>
    <t>Citi Asset Mgt ltd</t>
  </si>
  <si>
    <t>Vileo Capital &amp; Asset Mgt. Ltd</t>
  </si>
  <si>
    <t>Flobal Trust Limited</t>
  </si>
  <si>
    <t>Chartwell Securities Ltd</t>
  </si>
  <si>
    <t>Stacoprime Capital Ltd</t>
  </si>
  <si>
    <t>Hazonwao Assets Management Ltd</t>
  </si>
  <si>
    <t>Radix Capital Partners Ltd. (Formerly:Radix Capital Market Ltd )</t>
  </si>
  <si>
    <t>Gild Asset Management Ltd</t>
  </si>
  <si>
    <t>Stockcorp Asset Management Ltd</t>
  </si>
  <si>
    <t>Citygate Global Investment Ltd</t>
  </si>
  <si>
    <t>Pharez Limited</t>
  </si>
  <si>
    <t>Bayhead Alpha Capital Ltd</t>
  </si>
  <si>
    <t>Synergy Capital &amp; Advisory Ltd</t>
  </si>
  <si>
    <t>Amu, Amu &amp; Co</t>
  </si>
  <si>
    <t>Strand Capital Partners Ltd</t>
  </si>
  <si>
    <t>JB Services Nig. Ltd</t>
  </si>
  <si>
    <t>Union Homes Savings &amp; Loans Plc</t>
  </si>
  <si>
    <t>PHB Asset Management</t>
  </si>
  <si>
    <t>Investment One Stock Brokers International Ltd (Formerly GTB Securities Ltd)</t>
  </si>
  <si>
    <t>Investment One Financial Services Ltd (Formerly GTB Asset Mgt. Ltd)</t>
  </si>
  <si>
    <t>Goshen Asset Investment Ltd</t>
  </si>
  <si>
    <t>BGL Asset Management Ltd</t>
  </si>
  <si>
    <t>Rencap Securities Nigeria Ltd (Formerly) Fathak Corporate Inv.  Solutions Nig. Ltd</t>
  </si>
  <si>
    <t>Value Capital Limited</t>
  </si>
  <si>
    <t>ACL Capital Partners Ltd</t>
  </si>
  <si>
    <t>Redasel Investment Ltd</t>
  </si>
  <si>
    <t>Angielucs &amp; Co</t>
  </si>
  <si>
    <t>Mega Asset Managers Ltd</t>
  </si>
  <si>
    <t>Boston Capital investments limited</t>
  </si>
  <si>
    <t>Peace Capital Market Ltd</t>
  </si>
  <si>
    <t>Futures &amp; Bonds Ltd</t>
  </si>
  <si>
    <t>Unic Insurance Plc</t>
  </si>
  <si>
    <t>Greenwich Assets Management Ltd</t>
  </si>
  <si>
    <t>Cadington Securities Ltd</t>
  </si>
  <si>
    <t>Dynamic Trust &amp; Securities Ltd</t>
  </si>
  <si>
    <t>Oceanic Capital Company Ltd</t>
  </si>
  <si>
    <t>Diamond Capital &amp; Financial Market Ltd</t>
  </si>
  <si>
    <t>Travant Capital Advisory Services Ltd</t>
  </si>
  <si>
    <t>Associated Investment Trust Co. Limited</t>
  </si>
  <si>
    <t>Primewealth Nominees Ltd</t>
  </si>
  <si>
    <t>Sunday Oguntoyinbo &amp; Co</t>
  </si>
  <si>
    <t>Meristem Wealth Management Ltd</t>
  </si>
  <si>
    <t>O. A. Consulting International</t>
  </si>
  <si>
    <t>Standard Alliance Insurance Plc</t>
  </si>
  <si>
    <t>Midpoint Capital Ltd</t>
  </si>
  <si>
    <t>Quick Projects Ltd</t>
  </si>
  <si>
    <t>Primera Africa Fund Managers Limited (Formerly IEI Assets Ltd)</t>
  </si>
  <si>
    <t>Shaquil Investment Ltd</t>
  </si>
  <si>
    <t>Koltron Ltd</t>
  </si>
  <si>
    <t>Aquila Asset Management Ltd</t>
  </si>
  <si>
    <t>Lead Assets Management Ltd</t>
  </si>
  <si>
    <t>Lead Securities &amp; Investment Ltd</t>
  </si>
  <si>
    <t>Vetiva Securities Ltd</t>
  </si>
  <si>
    <t>First Capital Trust PLC</t>
  </si>
  <si>
    <t>Vetiva Trustees Ltd</t>
  </si>
  <si>
    <t>Skyview Capital Ltd</t>
  </si>
  <si>
    <t>Kings Thrones</t>
  </si>
  <si>
    <t>Future View Securities Ltd</t>
  </si>
  <si>
    <t>CardinalStone Partners Limited</t>
  </si>
  <si>
    <t>Chapel Hill Denham Securities Ltd</t>
  </si>
  <si>
    <t>Woodland Capital Market Ltd</t>
  </si>
  <si>
    <t>Kedari Capital Limited</t>
  </si>
  <si>
    <t>CardinalStone Securities Limited (Plural Securities Ltd)</t>
  </si>
  <si>
    <t>Centurion Registrars Limited (Formerly Diamond Registrars Limited)</t>
  </si>
  <si>
    <t>Boaz MGT &amp; Financial Strategies</t>
  </si>
  <si>
    <t>First Integrated Capital Mgt. Ltd</t>
  </si>
  <si>
    <t>Eazytrade Concept Ltd.</t>
  </si>
  <si>
    <t>B&amp;B Wealth Management Ltd. (Formally, Bradford &amp; Bingley)</t>
  </si>
  <si>
    <t>CBO Investment Management Ltd. (Formerly Penguin Asset Management Ltd.)</t>
  </si>
  <si>
    <t>ET&amp;F Investment Ltd</t>
  </si>
  <si>
    <t>Nairacheque Securities Ltd</t>
  </si>
  <si>
    <t>Proforte Limited</t>
  </si>
  <si>
    <t>Fund Matrix &amp; Assets MGT. Ltd.</t>
  </si>
  <si>
    <t>Stanbic IBTC Trustees</t>
  </si>
  <si>
    <t>Kedari Securities Limited (Formerly) Consortium Investments Ltd</t>
  </si>
  <si>
    <t>IVN Global Services</t>
  </si>
  <si>
    <t>Capital Structures Ltd</t>
  </si>
  <si>
    <t>Converged Dynamics Nig. Ltd.</t>
  </si>
  <si>
    <t>Global Mandate Consulting</t>
  </si>
  <si>
    <t>Peach &amp; Prime Ltd.</t>
  </si>
  <si>
    <t>Venerate Capital Ltd</t>
  </si>
  <si>
    <t>Bimario Multiservices</t>
  </si>
  <si>
    <t>CBO Capital Partners Ltd</t>
  </si>
  <si>
    <t>ALM Consulting Ltd</t>
  </si>
  <si>
    <t>Gombe Securities Ltd</t>
  </si>
  <si>
    <t>K.S. Hanga &amp; Co.</t>
  </si>
  <si>
    <t>New Idea Finance Services</t>
  </si>
  <si>
    <t>Covenant Sec. &amp; Asset Mgt. Ltd</t>
  </si>
  <si>
    <t>Iroko Capital Market Advisory Ltd (Formerly Crystal Trust And Securities Limited)</t>
  </si>
  <si>
    <t>Bluebird Capital Ltd</t>
  </si>
  <si>
    <t>Inverness Wealth Mgt Ltd</t>
  </si>
  <si>
    <t>Long Term Global Capital Ltd</t>
  </si>
  <si>
    <t>Waila Securities &amp; Funds Ltd</t>
  </si>
  <si>
    <t>Gem Assets Management Ltd</t>
  </si>
  <si>
    <t>DSU Brokerage Services Ltd</t>
  </si>
  <si>
    <t>Treasure Capital &amp; Trust Ltd</t>
  </si>
  <si>
    <t>Investment Shark &amp; Asset Management Ltd</t>
  </si>
  <si>
    <t>Hip Asset Mgt Company Limited</t>
  </si>
  <si>
    <t>Custodian &amp; Allied Insurance Plc</t>
  </si>
  <si>
    <t>Dunbell Securities Ltd</t>
  </si>
  <si>
    <t>Alternative Capital Partners Ltd</t>
  </si>
  <si>
    <t>Forthright Sec. &amp; Inv. Limited</t>
  </si>
  <si>
    <t>SFS CAPITAL NIGERIA LTD</t>
  </si>
  <si>
    <t>GTI Securities Limited</t>
  </si>
  <si>
    <t>Phoenix Global Capital Markets Limited</t>
  </si>
  <si>
    <t>CDL Capital Markets Limited</t>
  </si>
  <si>
    <t>Cowry Securities Limited</t>
  </si>
  <si>
    <t>Network Capital Ltd (Formerly Crescent Capital Ltd)</t>
  </si>
  <si>
    <t>Hephzibah Capital &amp; Trust Limited</t>
  </si>
  <si>
    <t>FBN Capital Asset Management Limited(Formerly FBN Asset Management Ltd)</t>
  </si>
  <si>
    <t>Dbrown Consulting</t>
  </si>
  <si>
    <t>Marina Securities Stockbrokering Services Ltd</t>
  </si>
  <si>
    <t>PAC Asset Management Ltd</t>
  </si>
  <si>
    <t>MBC Capital Limited</t>
  </si>
  <si>
    <t>Planet Capital Ltd</t>
  </si>
  <si>
    <t>Meristem Trustees Ltd</t>
  </si>
  <si>
    <t>CSL Trustees Ltd</t>
  </si>
  <si>
    <t>Royal Guaranty and Trust Limited</t>
  </si>
  <si>
    <t>Arthur Steven Asset Management Ltd</t>
  </si>
  <si>
    <t>Vetiva Fund Managers Ltd</t>
  </si>
  <si>
    <t>Bauchi Investment Corporation Securities Ltd</t>
  </si>
  <si>
    <t>Bluesea Capital Ltd</t>
  </si>
  <si>
    <t>SFC Securities Limited</t>
  </si>
  <si>
    <t>EDC Fund Management Ltd</t>
  </si>
  <si>
    <t>Vicmem Investment Services Limited</t>
  </si>
  <si>
    <t>Afrinvest Securities Ltd</t>
  </si>
  <si>
    <t>African Alliance Stockbrokers Limited</t>
  </si>
  <si>
    <t>West African Infrastructure Investments Managers  Ltd</t>
  </si>
  <si>
    <t>Stanbic IBTC Capital Ltd</t>
  </si>
  <si>
    <t>Cordros Asset Management Ltd</t>
  </si>
  <si>
    <t>Partnership Securities Ltd</t>
  </si>
  <si>
    <t>Kord Capital Ltd</t>
  </si>
  <si>
    <t>W.O Capital Ltd</t>
  </si>
  <si>
    <t>Fiducia Capital Investment Advisers Ltd</t>
  </si>
  <si>
    <t>Afrinvest Asset Management Limited</t>
  </si>
  <si>
    <t>Rand Merchant Bank Limited</t>
  </si>
  <si>
    <t>Profinad Nigeria Ltd</t>
  </si>
  <si>
    <t>Lotus Financial Services Ltd</t>
  </si>
  <si>
    <t>DFC Capital Limited</t>
  </si>
  <si>
    <t>Eczellon Capital Ltd</t>
  </si>
  <si>
    <t>Oziko Capital &amp; Securities Ltd</t>
  </si>
  <si>
    <t>MBO Capital Management Limited</t>
  </si>
  <si>
    <t>AIQ Venture Capital Fund Managers Ltd</t>
  </si>
  <si>
    <t>JAIZ Bank Plc.</t>
  </si>
  <si>
    <t>AEGIS Financial Services &amp;  Links Limited</t>
  </si>
  <si>
    <t>ARM Capital Partners Ltd</t>
  </si>
  <si>
    <t>Crystal Trust Asset Management LTD.</t>
  </si>
  <si>
    <t>Edgfield Capital Management limited</t>
  </si>
  <si>
    <t>Iworld Financial Service Ltd.</t>
  </si>
  <si>
    <t>Zenith Asset Management</t>
  </si>
  <si>
    <t>Consult &amp; Capital Limited</t>
  </si>
  <si>
    <t>FSDH Securities Ltd   (formerly Counters Trust Securities)</t>
  </si>
  <si>
    <t>Unicorn Trust &amp; Inv. Co. Ltd.</t>
  </si>
  <si>
    <t>List of Operators</t>
  </si>
  <si>
    <t>SEC/QR/7</t>
  </si>
  <si>
    <t>SECURITIES AND EXCHANGE COMMISSION</t>
  </si>
  <si>
    <t>QUARTERLY RETURNS FROM UNDERWRITERS</t>
  </si>
  <si>
    <t>AS AT -------------------------------------------------</t>
  </si>
  <si>
    <t>(This return must be made latest, by the end of the first month of the succeeding quarter. Late returns would attract statutory penalty)</t>
  </si>
  <si>
    <t xml:space="preserve">Name of Company: </t>
  </si>
  <si>
    <t xml:space="preserve">Address: </t>
  </si>
  <si>
    <t>Telephone/Fax Number(s)</t>
  </si>
  <si>
    <t>Other Registered function(s):</t>
  </si>
  <si>
    <t>Capital:</t>
  </si>
  <si>
    <t>a)        Paid-up Capital:</t>
  </si>
  <si>
    <t>b)        Reserves:</t>
  </si>
  <si>
    <t>c)       Shareholders fund:</t>
  </si>
  <si>
    <t>List names of shareholders who own substantial shares in your company (5% &amp; above)</t>
  </si>
  <si>
    <t>Shareholding</t>
  </si>
  <si>
    <t xml:space="preserve">a)      Any change of Directors/Partners?  </t>
  </si>
  <si>
    <t>Yes</t>
  </si>
  <si>
    <t xml:space="preserve">         No   </t>
  </si>
  <si>
    <t xml:space="preserve">          If yes, give details: </t>
  </si>
  <si>
    <t xml:space="preserve">b)      Any change in the key management staff? </t>
  </si>
  <si>
    <t xml:space="preserve"> Yes</t>
  </si>
  <si>
    <t xml:space="preserve">          No   </t>
  </si>
  <si>
    <t xml:space="preserve">c)      Have you notified the Commission?  </t>
  </si>
  <si>
    <t xml:space="preserve">          if yes, give details:</t>
  </si>
  <si>
    <t>d)       Indicate number(s) of board meetings held in the quarter:</t>
  </si>
  <si>
    <t xml:space="preserve">a)       Any change in Registered personnel?  </t>
  </si>
  <si>
    <t xml:space="preserve">           If yes, give details (including reasons): </t>
  </si>
  <si>
    <t xml:space="preserve">b)       (i)  Indicate number of staff trained in the quarter: </t>
  </si>
  <si>
    <t xml:space="preserve">           (ii) Disclose type of training attended by staff: </t>
  </si>
  <si>
    <t>c)        Disclose:</t>
  </si>
  <si>
    <t xml:space="preserve">           -  Number of staff who left your organization within the quarter: -</t>
  </si>
  <si>
    <t xml:space="preserve">           -  Give reasons: </t>
  </si>
  <si>
    <t>Details of Underwriting:</t>
  </si>
  <si>
    <t>NAME OF ISSUER</t>
  </si>
  <si>
    <t>ISSUING HOUSE</t>
  </si>
  <si>
    <t>TYPE OF OFFER</t>
  </si>
  <si>
    <t>TYPE OF UNDERWRITING</t>
  </si>
  <si>
    <t>DATE OF UNDERWRITING</t>
  </si>
  <si>
    <t>COMMISSION CHARGED</t>
  </si>
  <si>
    <t>NO. OF SECURITIES UNDERWRITTEN</t>
  </si>
  <si>
    <t>NO. OF SECURITIES DISPOSED IN THE QUARTER</t>
  </si>
  <si>
    <t>OUTSTANDING</t>
  </si>
  <si>
    <t xml:space="preserve"> </t>
  </si>
  <si>
    <t>Number of fraud cases recorded within the quarter</t>
  </si>
  <si>
    <t xml:space="preserve">Staff related: </t>
  </si>
  <si>
    <t>xx</t>
  </si>
  <si>
    <t>Others:</t>
  </si>
  <si>
    <t xml:space="preserve">Total: </t>
  </si>
  <si>
    <t>xxx</t>
  </si>
  <si>
    <t>Give details of all fraud cases.</t>
  </si>
  <si>
    <t>Certification</t>
  </si>
  <si>
    <t xml:space="preserve">Name    </t>
  </si>
  <si>
    <t xml:space="preserve">                                                       </t>
  </si>
  <si>
    <t xml:space="preserve">Signature         </t>
  </si>
  <si>
    <t xml:space="preserve">Designation                                                 </t>
  </si>
  <si>
    <t>(This return should be signed authorised signatories)</t>
  </si>
  <si>
    <t>OFFICIAL STAMP/DATE</t>
  </si>
  <si>
    <t>SEC/QR/10</t>
  </si>
  <si>
    <t>QUARTERLY RETURNS FROM INVESTMENT ADVISER</t>
  </si>
  <si>
    <r>
      <t>E-mail</t>
    </r>
    <r>
      <rPr>
        <sz val="11"/>
        <color theme="1"/>
        <rFont val="Calibri"/>
        <family val="2"/>
        <scheme val="minor"/>
      </rPr>
      <t>:</t>
    </r>
  </si>
  <si>
    <r>
      <t>Date of Incorporation</t>
    </r>
    <r>
      <rPr>
        <sz val="11"/>
        <color theme="1"/>
        <rFont val="Calibri"/>
        <family val="2"/>
        <scheme val="minor"/>
      </rPr>
      <t>:</t>
    </r>
  </si>
  <si>
    <r>
      <t>Date of Registration (with SEC):</t>
    </r>
    <r>
      <rPr>
        <sz val="11"/>
        <color theme="1"/>
        <rFont val="Calibri"/>
        <family val="2"/>
        <scheme val="minor"/>
      </rPr>
      <t xml:space="preserve"> </t>
    </r>
  </si>
  <si>
    <t>I) Corporate Adviser only</t>
  </si>
  <si>
    <t>II) Individual Adviser:</t>
  </si>
  <si>
    <t>Networth:</t>
  </si>
  <si>
    <t>Number of Clients:</t>
  </si>
  <si>
    <t>Individual</t>
  </si>
  <si>
    <t xml:space="preserve">a)Any change of Directors/Partners?  </t>
  </si>
  <si>
    <t xml:space="preserve">b) Any change in the key management staff? </t>
  </si>
  <si>
    <t xml:space="preserve">c) Have you notified the Commission?  </t>
  </si>
  <si>
    <t>d) Indicate number(s) of board meetings held in the quarter:</t>
  </si>
  <si>
    <t xml:space="preserve">a) Any change in Registered personnel?  </t>
  </si>
  <si>
    <t xml:space="preserve">   If yes, give details (including reasons): </t>
  </si>
  <si>
    <t xml:space="preserve">b(i)  Indicate number of staff trained in the quarter: </t>
  </si>
  <si>
    <t xml:space="preserve"> b(ii) Disclose type of training attended by staff: </t>
  </si>
  <si>
    <t>c) Disclose:</t>
  </si>
  <si>
    <t xml:space="preserve"> Number of staff who left your organization within the quarter: -</t>
  </si>
  <si>
    <t>Are you managing funds for clients as Investment Adviser?</t>
  </si>
  <si>
    <t>Disclose fees charged (attach schedule)</t>
  </si>
  <si>
    <t xml:space="preserve">Complaints from clients within the period: </t>
  </si>
  <si>
    <t xml:space="preserve">a)            number brought forward: </t>
  </si>
  <si>
    <t xml:space="preserve">b)            number received: </t>
  </si>
  <si>
    <t xml:space="preserve">c) number treated/resolved: </t>
  </si>
  <si>
    <t>d) number referred to SEC:</t>
  </si>
  <si>
    <t xml:space="preserve">e)number referred to Stock Exchange: </t>
  </si>
  <si>
    <t xml:space="preserve">f) number outstanding: </t>
  </si>
  <si>
    <r>
      <t>Any litigation?</t>
    </r>
    <r>
      <rPr>
        <sz val="11"/>
        <color theme="1"/>
        <rFont val="Calibri"/>
        <family val="2"/>
        <scheme val="minor"/>
      </rPr>
      <t xml:space="preserve">  </t>
    </r>
  </si>
  <si>
    <t>If yes, give details:</t>
  </si>
  <si>
    <t>(This return should be signed by authorised signatories)</t>
  </si>
  <si>
    <t>DATE</t>
  </si>
  <si>
    <t>QUARTERLY RETURNS ON STATE BOND ISSUE (TO BE COMPLETED BY THE LEAD TRUSTEE)</t>
  </si>
  <si>
    <t>AS AT -----------------------------------------------</t>
  </si>
  <si>
    <t>(This return must be made latest, by the end of the first month of the succeeding quarter.  Late returns would attract statutory penalty)</t>
  </si>
  <si>
    <t xml:space="preserve">Bond Issue: </t>
  </si>
  <si>
    <r>
      <t>Principal Amount</t>
    </r>
    <r>
      <rPr>
        <sz val="11"/>
        <color theme="1"/>
        <rFont val="Calibri"/>
        <family val="2"/>
        <scheme val="minor"/>
      </rPr>
      <t xml:space="preserve">: </t>
    </r>
  </si>
  <si>
    <r>
      <t>Issue Date:</t>
    </r>
    <r>
      <rPr>
        <sz val="11"/>
        <color theme="1"/>
        <rFont val="Calibri"/>
        <family val="2"/>
        <scheme val="minor"/>
      </rPr>
      <t xml:space="preserve"> </t>
    </r>
  </si>
  <si>
    <r>
      <t>Maturity Date:</t>
    </r>
    <r>
      <rPr>
        <sz val="11"/>
        <color theme="1"/>
        <rFont val="Calibri"/>
        <family val="2"/>
        <scheme val="minor"/>
      </rPr>
      <t xml:space="preserve"> </t>
    </r>
  </si>
  <si>
    <t xml:space="preserve">Coupon rate: </t>
  </si>
  <si>
    <t>Coupon payment periods (specify the months):</t>
  </si>
  <si>
    <t xml:space="preserve">Trustees to the issue: </t>
  </si>
  <si>
    <t>a)</t>
  </si>
  <si>
    <t>b)</t>
  </si>
  <si>
    <t>c)</t>
  </si>
  <si>
    <t>d)</t>
  </si>
  <si>
    <t>e)</t>
  </si>
  <si>
    <t xml:space="preserve">Registrar to the issue: </t>
  </si>
  <si>
    <t>Was inspection on the utilisation of issue proceeds conducted within the quarter?</t>
  </si>
  <si>
    <t>No</t>
  </si>
  <si>
    <r>
      <t>State the observations. Also attach report</t>
    </r>
    <r>
      <rPr>
        <sz val="11"/>
        <color theme="1"/>
        <rFont val="Calibri"/>
        <family val="2"/>
        <scheme val="minor"/>
      </rPr>
      <t>.</t>
    </r>
  </si>
  <si>
    <t>When was the last inspection conducted?</t>
  </si>
  <si>
    <r>
      <t>Total amount due to be remitted (by issuer) to date:</t>
    </r>
    <r>
      <rPr>
        <sz val="11"/>
        <color theme="1"/>
        <rFont val="Calibri"/>
        <family val="2"/>
        <scheme val="minor"/>
      </rPr>
      <t xml:space="preserve"> </t>
    </r>
  </si>
  <si>
    <t xml:space="preserve">(Attach a schedule of bond repayment as specified in the trust deed) </t>
  </si>
  <si>
    <r>
      <t>Total amount remitted by issuer within the quarter</t>
    </r>
    <r>
      <rPr>
        <sz val="11"/>
        <color theme="1"/>
        <rFont val="Calibri"/>
        <family val="2"/>
        <scheme val="minor"/>
      </rPr>
      <t xml:space="preserve">: </t>
    </r>
  </si>
  <si>
    <r>
      <t>Total amount remitted by issuer to date</t>
    </r>
    <r>
      <rPr>
        <sz val="11"/>
        <color theme="1"/>
        <rFont val="Calibri"/>
        <family val="2"/>
        <scheme val="minor"/>
      </rPr>
      <t xml:space="preserve">: </t>
    </r>
  </si>
  <si>
    <r>
      <t>Default (by issuer) in remittance to date</t>
    </r>
    <r>
      <rPr>
        <sz val="11"/>
        <color theme="1"/>
        <rFont val="Calibri"/>
        <family val="2"/>
        <scheme val="minor"/>
      </rPr>
      <t xml:space="preserve">: </t>
    </r>
  </si>
  <si>
    <t>Give reasons:</t>
  </si>
  <si>
    <r>
      <t>Refunds made to Issuer from sinking fund</t>
    </r>
    <r>
      <rPr>
        <sz val="11"/>
        <color theme="1"/>
        <rFont val="Calibri"/>
        <family val="2"/>
        <scheme val="minor"/>
      </rPr>
      <t xml:space="preserve">: </t>
    </r>
  </si>
  <si>
    <t>(Reasons should be explicitly stated with documentary evidence where necessary)</t>
  </si>
  <si>
    <r>
      <t>Coupons (both interest and/or principal) paid within the quarter</t>
    </r>
    <r>
      <rPr>
        <sz val="11"/>
        <color theme="1"/>
        <rFont val="Calibri"/>
        <family val="2"/>
        <scheme val="minor"/>
      </rPr>
      <t xml:space="preserve">: </t>
    </r>
  </si>
  <si>
    <t>(A confirmation letter from the Registrar addressed to the Commission, stating the amount received from trustees within the quarter as coupon payments (both interest and capital redemption) and the date received, an affirmation that all bond holders have been paid and the amount yet to be distributed, if any. This should be accompanied by the list of all bondholders and their holdings).</t>
  </si>
  <si>
    <r>
      <t>Total amount of Coupons (both interest and/or principal) paid to date</t>
    </r>
    <r>
      <rPr>
        <sz val="11"/>
        <color theme="1"/>
        <rFont val="Calibri"/>
        <family val="2"/>
        <scheme val="minor"/>
      </rPr>
      <t xml:space="preserve">: </t>
    </r>
  </si>
  <si>
    <r>
      <t>Total amount in sinking fund account</t>
    </r>
    <r>
      <rPr>
        <sz val="11"/>
        <color theme="1"/>
        <rFont val="Calibri"/>
        <family val="2"/>
        <scheme val="minor"/>
      </rPr>
      <t xml:space="preserve">: </t>
    </r>
  </si>
  <si>
    <t>State the amount with each trustee:</t>
  </si>
  <si>
    <t>Name of Trustee</t>
  </si>
  <si>
    <t>Amount</t>
  </si>
  <si>
    <t xml:space="preserve">Details of Inflows and Outflows in Sinking fund account </t>
  </si>
  <si>
    <t>Inflows</t>
  </si>
  <si>
    <t>Outflows</t>
  </si>
  <si>
    <t>Date</t>
  </si>
  <si>
    <t>Nature</t>
  </si>
  <si>
    <r>
      <t>Amount (</t>
    </r>
    <r>
      <rPr>
        <strike/>
        <sz val="11"/>
        <color theme="1"/>
        <rFont val="Calibri"/>
        <family val="2"/>
        <scheme val="minor"/>
      </rPr>
      <t>N</t>
    </r>
    <r>
      <rPr>
        <sz val="11"/>
        <color theme="1"/>
        <rFont val="Calibri"/>
        <family val="2"/>
        <scheme val="minor"/>
      </rPr>
      <t>)</t>
    </r>
  </si>
  <si>
    <t>Compliance with the provisions of SEC Rule 565:</t>
  </si>
  <si>
    <t xml:space="preserve">(a)  </t>
  </si>
  <si>
    <t xml:space="preserve">When last was the audited annual account of the issuer published in two national newspapers? </t>
  </si>
  <si>
    <t>(A copy of every recent newspaper publication with respect to the above should be attached)</t>
  </si>
  <si>
    <t>(b)</t>
  </si>
  <si>
    <t xml:space="preserve">  When last was the bond rating carried out? </t>
  </si>
  <si>
    <t>By which rating agency?</t>
  </si>
  <si>
    <t>State the newspapers and date of publication</t>
  </si>
  <si>
    <t xml:space="preserve">(c)  </t>
  </si>
  <si>
    <t>Has the issuer published the information on funds utilised within the year?</t>
  </si>
  <si>
    <t>If yes, state the newspapers and the date of publication of the most recent</t>
  </si>
  <si>
    <t>SEC/QR/2</t>
  </si>
  <si>
    <t>Name of Company:</t>
  </si>
  <si>
    <t>Telephone/Fax Number(s):</t>
  </si>
  <si>
    <t>Date of Registration (with SEC):</t>
  </si>
  <si>
    <t>Other Registered Capital Market function(s):</t>
  </si>
  <si>
    <t>Other Business (Specify):</t>
  </si>
  <si>
    <t>Paid-up Capital:</t>
  </si>
  <si>
    <t>Reserves:</t>
  </si>
  <si>
    <t xml:space="preserve">Shareholders fund: </t>
  </si>
  <si>
    <t>List names of individuals who own substantial shares in your company (5% &amp; above)</t>
  </si>
  <si>
    <t>Any change of Directors/Partners?                                      Yes</t>
  </si>
  <si>
    <t xml:space="preserve">If yes, give details: </t>
  </si>
  <si>
    <t>Any change in the key management staff?                         Yes</t>
  </si>
  <si>
    <t xml:space="preserve">Have you notified the Commission?                                   </t>
  </si>
  <si>
    <t xml:space="preserve">d)     </t>
  </si>
  <si>
    <t xml:space="preserve">  Indicate number(s) of board meetings held in the quarter: </t>
  </si>
  <si>
    <t>13a)</t>
  </si>
  <si>
    <t xml:space="preserve">Any change in Registered personnel?  </t>
  </si>
  <si>
    <t>If yes, give details (including reasons):</t>
  </si>
  <si>
    <t>(i) Indicate number of staff trained in the quarter:</t>
  </si>
  <si>
    <t xml:space="preserve">(ii) Disclose type of training attended by staff: </t>
  </si>
  <si>
    <t>Disclose:</t>
  </si>
  <si>
    <t xml:space="preserve"> Number of staff who left your organization within the quarter: </t>
  </si>
  <si>
    <t xml:space="preserve"> Give reasons: </t>
  </si>
  <si>
    <t>Bank Account:</t>
  </si>
  <si>
    <t>a) Clients Balance: =N=</t>
  </si>
  <si>
    <t>Total number of clients:</t>
  </si>
  <si>
    <t xml:space="preserve">Individual                               </t>
  </si>
  <si>
    <t xml:space="preserve">Corporate </t>
  </si>
  <si>
    <t xml:space="preserve">                    </t>
  </si>
  <si>
    <t>Portfolio Management (if applicable):</t>
  </si>
  <si>
    <t>Total funds advanced: =N=</t>
  </si>
  <si>
    <t xml:space="preserve">Interest Rate: </t>
  </si>
  <si>
    <t>Duration:</t>
  </si>
  <si>
    <t>Value of Collateral Received: =N=</t>
  </si>
  <si>
    <t>Indebtedness to Banks</t>
  </si>
  <si>
    <t xml:space="preserve">a) number brought forward: </t>
  </si>
  <si>
    <t xml:space="preserve">b) number received: </t>
  </si>
  <si>
    <t xml:space="preserve">    xxxx</t>
  </si>
  <si>
    <t xml:space="preserve">c)  number treated/resolved: </t>
  </si>
  <si>
    <t>d) number referred to SEC:</t>
  </si>
  <si>
    <t xml:space="preserve">e) number referred to Stock Exchange: </t>
  </si>
  <si>
    <t>xxxx</t>
  </si>
  <si>
    <t xml:space="preserve">Any fraud detected in your organization during the period?  </t>
  </si>
  <si>
    <t>If yes, state the nature and how it was resolved:</t>
  </si>
  <si>
    <t xml:space="preserve">Any litigation?  </t>
  </si>
  <si>
    <t>Certification:</t>
  </si>
  <si>
    <t>SEC/QR/5</t>
  </si>
  <si>
    <t>QUARTERLY RETURNS FROM PORTFOLIO MANAGER</t>
  </si>
  <si>
    <t>Corporate structure:</t>
  </si>
  <si>
    <t xml:space="preserve">a)Standalone Entity    </t>
  </si>
  <si>
    <t>Related Entity</t>
  </si>
  <si>
    <t>b)    List of related entities (where applicable) and nature of relationship:</t>
  </si>
  <si>
    <t>i.               </t>
  </si>
  <si>
    <t>ii.</t>
  </si>
  <si>
    <t>iii.</t>
  </si>
  <si>
    <t>iv.</t>
  </si>
  <si>
    <t xml:space="preserve">a) Any change of Directors/Partners?                                      </t>
  </si>
  <si>
    <t xml:space="preserve">b) Any change in the key management staff?                         </t>
  </si>
  <si>
    <t xml:space="preserve">c)Have you notified the Commission?                                 </t>
  </si>
  <si>
    <t xml:space="preserve">  d) Indicate number(s) of board meetings held in the quarter: </t>
  </si>
  <si>
    <t>b)(i) Indicate number of staff trained in the quarter:</t>
  </si>
  <si>
    <t>c)Disclose:</t>
  </si>
  <si>
    <t xml:space="preserve">12.  </t>
  </si>
  <si>
    <t>Details of funds being managed categorized into:</t>
  </si>
  <si>
    <t>a) registered schemes (value) =N=:</t>
  </si>
  <si>
    <t xml:space="preserve">  </t>
  </si>
  <si>
    <r>
      <t xml:space="preserve">b) portfolio management mandates (value)=N=: </t>
    </r>
    <r>
      <rPr>
        <strike/>
        <sz val="10"/>
        <color theme="1"/>
        <rFont val="Verdana"/>
        <family val="2"/>
      </rPr>
      <t/>
    </r>
  </si>
  <si>
    <t>Fund under Management</t>
  </si>
  <si>
    <t>Name of Fund</t>
  </si>
  <si>
    <t>No. Of fund holders</t>
  </si>
  <si>
    <t>Client’s Bank Account Balance (Attach statement of reconciliation)</t>
  </si>
  <si>
    <t>(Attach schedule to accommodate additional clients if need be)</t>
  </si>
  <si>
    <t>Portfolio under Management</t>
  </si>
  <si>
    <t>Discretionary</t>
  </si>
  <si>
    <t>Non Discretionary</t>
  </si>
  <si>
    <t>Details of Clients Portfolio being managed</t>
  </si>
  <si>
    <t>Clients name</t>
  </si>
  <si>
    <t>Amount of Investment</t>
  </si>
  <si>
    <t>Investment In Capital Mkt.</t>
  </si>
  <si>
    <t>Other Investments</t>
  </si>
  <si>
    <t>Un-Invested Funds</t>
  </si>
  <si>
    <t>N</t>
  </si>
  <si>
    <t>(Attach schedules to accommodate more details)</t>
  </si>
  <si>
    <t xml:space="preserve">Clients’ accounts balances as at quarter ended:   </t>
  </si>
  <si>
    <t>XX</t>
  </si>
  <si>
    <t>XXX</t>
  </si>
  <si>
    <t xml:space="preserve">c)            number treated/resolved: </t>
  </si>
  <si>
    <t xml:space="preserve">f)            number outstanding: </t>
  </si>
  <si>
    <t>XXXX</t>
  </si>
  <si>
    <t xml:space="preserve">If yes, state the nature and how it was resolved: </t>
  </si>
  <si>
    <t>SEC/QR/6</t>
  </si>
  <si>
    <t>QUARTERLY RETURNS FROM TRUSTEES</t>
  </si>
  <si>
    <t>Details of Trust accounts under custody:</t>
  </si>
  <si>
    <t>Value</t>
  </si>
  <si>
    <t>Refund to issuer</t>
  </si>
  <si>
    <t>Indicate compliance with the provisions of the trust deed by the underlisted:</t>
  </si>
  <si>
    <t xml:space="preserve">i)          Issuer of security (list names): </t>
  </si>
  <si>
    <t>ii)</t>
  </si>
  <si>
    <t xml:space="preserve">Registrars (in respect of payment of interest and/or capital redemption): </t>
  </si>
  <si>
    <t>Attach the following documents as evidence of compliance:</t>
  </si>
  <si>
    <t>Complaints:</t>
  </si>
  <si>
    <t>a. Outstanding complaints: please fill in the table below:</t>
  </si>
  <si>
    <t xml:space="preserve">Name </t>
  </si>
  <si>
    <t>Bond issue held</t>
  </si>
  <si>
    <t xml:space="preserve">Complaints </t>
  </si>
  <si>
    <t xml:space="preserve">Progress report </t>
  </si>
  <si>
    <t>b. New complaints: please fill in the table below:</t>
  </si>
  <si>
    <t>Complaints</t>
  </si>
  <si>
    <t>Action taken</t>
  </si>
  <si>
    <t>Outcome</t>
  </si>
  <si>
    <t>Remarks (If any)</t>
  </si>
  <si>
    <t>Other information</t>
  </si>
  <si>
    <t>Date of dispatch of return monies (aborted issue, rejected application and others).</t>
  </si>
  <si>
    <t>What was responsible for the failure/success of the issue?</t>
  </si>
  <si>
    <t>Was the issue aborted? Yes/No.If yes, give details.</t>
  </si>
  <si>
    <t>Date of listing (if any problems, please state details).</t>
  </si>
  <si>
    <t>Stockbroker(s) to the offer</t>
  </si>
  <si>
    <t>Registrar to the offer</t>
  </si>
  <si>
    <t xml:space="preserve">Was there any disagreement between the issuer and issuing house in respect of the offer? Yes/No. if yes, give details. </t>
  </si>
  <si>
    <t>Actual underwriting (=N=)%</t>
  </si>
  <si>
    <t>Underwriting exposure (=N=)%</t>
  </si>
  <si>
    <t>Date of remittance</t>
  </si>
  <si>
    <t>Amount remitted to issuer</t>
  </si>
  <si>
    <t>Bridging loan set off from proceeds of issuer</t>
  </si>
  <si>
    <t>Net proceeds (=N=)</t>
  </si>
  <si>
    <t>Issue expenses (=N=)</t>
  </si>
  <si>
    <t>Gross proceeds (=N=)</t>
  </si>
  <si>
    <t>Rejected applications (=N=)</t>
  </si>
  <si>
    <t>Level of subscription(%) (exclude underwriting)</t>
  </si>
  <si>
    <t>Purpose of offer</t>
  </si>
  <si>
    <t>Details of offer</t>
  </si>
  <si>
    <t>Company(issuer)</t>
  </si>
  <si>
    <t>QUARTERLY RETURNS FROM ISSUING HOUSE</t>
  </si>
  <si>
    <t>SEC/QR/3</t>
  </si>
  <si>
    <r>
      <t xml:space="preserve">-      </t>
    </r>
    <r>
      <rPr>
        <i/>
        <sz val="11"/>
        <color theme="1"/>
        <rFont val="Calibri"/>
        <family val="2"/>
        <scheme val="minor"/>
      </rPr>
      <t xml:space="preserve">Evidence of all investments made with the sinking fund. </t>
    </r>
  </si>
  <si>
    <r>
      <t xml:space="preserve">  </t>
    </r>
    <r>
      <rPr>
        <i/>
        <sz val="11"/>
        <color theme="1"/>
        <rFont val="Calibri"/>
        <family val="2"/>
        <scheme val="minor"/>
      </rPr>
      <t>Bank statements (for the quarter) of all sinking fund accounts</t>
    </r>
  </si>
  <si>
    <r>
      <t>Management Accounts:</t>
    </r>
    <r>
      <rPr>
        <sz val="11"/>
        <color theme="1"/>
        <rFont val="Calibri"/>
        <family val="2"/>
        <scheme val="minor"/>
      </rPr>
      <t xml:space="preserve"> Attach Management Accounts prepared in compliance with the attached (excel) template:</t>
    </r>
  </si>
  <si>
    <r>
      <t>(</t>
    </r>
    <r>
      <rPr>
        <i/>
        <sz val="11"/>
        <color theme="1"/>
        <rFont val="Calibri"/>
        <family val="2"/>
        <scheme val="minor"/>
      </rPr>
      <t>This return must be made, latest, by the end of the first month of the succeeding quarter.  Late returns would attract the statutory penalty).</t>
    </r>
  </si>
  <si>
    <r>
      <t xml:space="preserve">Total Value of funds being Managed </t>
    </r>
    <r>
      <rPr>
        <b/>
        <sz val="11"/>
        <color theme="1"/>
        <rFont val="Calibri"/>
        <family val="2"/>
        <scheme val="minor"/>
      </rPr>
      <t>(a+b+c)</t>
    </r>
  </si>
  <si>
    <r>
      <t xml:space="preserve">a)   </t>
    </r>
    <r>
      <rPr>
        <sz val="11"/>
        <color theme="1"/>
        <rFont val="Calibri"/>
        <family val="2"/>
        <scheme val="minor"/>
      </rPr>
      <t>Investment in Capital Market (Mkt Value)</t>
    </r>
  </si>
  <si>
    <r>
      <t xml:space="preserve">b)   </t>
    </r>
    <r>
      <rPr>
        <sz val="11"/>
        <color theme="1"/>
        <rFont val="Calibri"/>
        <family val="2"/>
        <scheme val="minor"/>
      </rPr>
      <t>Investments in others (Mkt Value)</t>
    </r>
  </si>
  <si>
    <r>
      <t xml:space="preserve">c)       </t>
    </r>
    <r>
      <rPr>
        <sz val="11"/>
        <color theme="1"/>
        <rFont val="Calibri"/>
        <family val="2"/>
        <scheme val="minor"/>
      </rPr>
      <t>Un-invested Funds)</t>
    </r>
  </si>
  <si>
    <r>
      <t xml:space="preserve">a)   </t>
    </r>
    <r>
      <rPr>
        <sz val="11"/>
        <color theme="1"/>
        <rFont val="Calibri"/>
        <family val="2"/>
        <scheme val="minor"/>
      </rPr>
      <t>Investment in Capital Market (Mkt Value)</t>
    </r>
  </si>
  <si>
    <r>
      <t xml:space="preserve">b)   </t>
    </r>
    <r>
      <rPr>
        <sz val="11"/>
        <color theme="1"/>
        <rFont val="Calibri"/>
        <family val="2"/>
        <scheme val="minor"/>
      </rPr>
      <t>Investments in others (Mkt Value)</t>
    </r>
  </si>
  <si>
    <r>
      <t xml:space="preserve">c)          </t>
    </r>
    <r>
      <rPr>
        <sz val="11"/>
        <color theme="1"/>
        <rFont val="Calibri"/>
        <family val="2"/>
        <scheme val="minor"/>
      </rPr>
      <t>Un-invested Funds)</t>
    </r>
  </si>
  <si>
    <r>
      <t>Disclose fees charged clients:</t>
    </r>
    <r>
      <rPr>
        <sz val="11"/>
        <color theme="1"/>
        <rFont val="Calibri"/>
        <family val="2"/>
        <scheme val="minor"/>
      </rPr>
      <t xml:space="preserve"> </t>
    </r>
  </si>
  <si>
    <r>
      <t>Any fraud detected in your organization during the period?</t>
    </r>
    <r>
      <rPr>
        <sz val="11"/>
        <color theme="1"/>
        <rFont val="Calibri"/>
        <family val="2"/>
        <scheme val="minor"/>
      </rPr>
      <t xml:space="preserve">  </t>
    </r>
  </si>
  <si>
    <r>
      <t xml:space="preserve">18. </t>
    </r>
    <r>
      <rPr>
        <b/>
        <sz val="11"/>
        <color theme="1"/>
        <rFont val="Calibri"/>
        <family val="2"/>
        <scheme val="minor"/>
      </rPr>
      <t>Certification</t>
    </r>
  </si>
  <si>
    <r>
      <t xml:space="preserve">b) Own Balance: </t>
    </r>
    <r>
      <rPr>
        <strike/>
        <sz val="11"/>
        <color theme="1"/>
        <rFont val="Calibri"/>
        <family val="2"/>
        <scheme val="minor"/>
      </rPr>
      <t>N</t>
    </r>
  </si>
  <si>
    <r>
      <t xml:space="preserve"> </t>
    </r>
    <r>
      <rPr>
        <sz val="11"/>
        <color theme="1"/>
        <rFont val="Calibri"/>
        <family val="2"/>
        <scheme val="minor"/>
      </rPr>
      <t xml:space="preserve">Disclose total value of portfolio under management: =N= </t>
    </r>
  </si>
  <si>
    <r>
      <t>Margin Loans to Clients:</t>
    </r>
    <r>
      <rPr>
        <sz val="11"/>
        <color theme="1"/>
        <rFont val="Calibri"/>
        <family val="2"/>
        <scheme val="minor"/>
      </rPr>
      <t xml:space="preserve"> </t>
    </r>
  </si>
  <si>
    <r>
      <rPr>
        <b/>
        <sz val="11"/>
        <color theme="1"/>
        <rFont val="Calibri"/>
        <family val="2"/>
        <scheme val="minor"/>
      </rPr>
      <t>Management Accounts</t>
    </r>
    <r>
      <rPr>
        <sz val="11"/>
        <color theme="1"/>
        <rFont val="Calibri"/>
        <family val="2"/>
        <scheme val="minor"/>
      </rPr>
      <t>: Attach Management Accounts prepared in compliance with the attached (excel) template:</t>
    </r>
  </si>
  <si>
    <t>QUARTERLY RETURNS FROM MARKET MAKERS</t>
  </si>
  <si>
    <r>
      <t>(</t>
    </r>
    <r>
      <rPr>
        <b/>
        <i/>
        <sz val="11"/>
        <color theme="1"/>
        <rFont val="Calibri"/>
        <family val="2"/>
        <scheme val="minor"/>
      </rPr>
      <t>This return must be made, latest, by the end of the first month of the succeeding quarter.  Late returns would attract statutory penalty).</t>
    </r>
  </si>
  <si>
    <r>
      <t>Other Registered function(s):</t>
    </r>
    <r>
      <rPr>
        <sz val="11"/>
        <color theme="1"/>
        <rFont val="Calibri"/>
        <family val="2"/>
        <scheme val="minor"/>
      </rPr>
      <t xml:space="preserve"> </t>
    </r>
  </si>
  <si>
    <r>
      <t>Category:</t>
    </r>
    <r>
      <rPr>
        <sz val="11"/>
        <color theme="1"/>
        <rFont val="Calibri"/>
        <family val="2"/>
        <scheme val="minor"/>
      </rPr>
      <t xml:space="preserve">  </t>
    </r>
  </si>
  <si>
    <t>Primary</t>
  </si>
  <si>
    <t>Supplementary</t>
  </si>
  <si>
    <t>Market making approved basket (list):</t>
  </si>
  <si>
    <t>Active stocks traded within the quarter:</t>
  </si>
  <si>
    <t>Stock</t>
  </si>
  <si>
    <t>Opening volume</t>
  </si>
  <si>
    <t>Closing volume</t>
  </si>
  <si>
    <t>Market value</t>
  </si>
  <si>
    <t>(Kindly insert more rows if required)</t>
  </si>
  <si>
    <t>Securities borrowed:</t>
  </si>
  <si>
    <t>Lender</t>
  </si>
  <si>
    <t>Securities borrowed</t>
  </si>
  <si>
    <t>Volume</t>
  </si>
  <si>
    <t>Collateral pledged</t>
  </si>
  <si>
    <t>Other obligations</t>
  </si>
  <si>
    <t>Repayment plan</t>
  </si>
  <si>
    <t>Income from Market making</t>
  </si>
  <si>
    <t>Current Quarter</t>
  </si>
  <si>
    <t>Previous Quarter</t>
  </si>
  <si>
    <t>Gross income</t>
  </si>
  <si>
    <t>Expenses</t>
  </si>
  <si>
    <t>(x)</t>
  </si>
  <si>
    <t>Net income</t>
  </si>
  <si>
    <t xml:space="preserve">                                                       Name  </t>
  </si>
  <si>
    <t xml:space="preserve">Any litigation? </t>
  </si>
  <si>
    <t>Management Accounts: Attach Management Accounts prepared in compliance with the attached (excel) template:</t>
  </si>
  <si>
    <t>Purchase</t>
  </si>
  <si>
    <t>Disposal</t>
  </si>
  <si>
    <t>Date of transaction</t>
  </si>
  <si>
    <t>Unit price</t>
  </si>
  <si>
    <t>Number of units</t>
  </si>
  <si>
    <t>Type of security</t>
  </si>
  <si>
    <t>Name of Employee</t>
  </si>
  <si>
    <t>Disclose trading in securities of any of the entities rated/to be rated by any employee of the rating agency within the quarter in the manner prescribed below:</t>
  </si>
  <si>
    <t xml:space="preserve">If yes, give reasons and attach details: </t>
  </si>
  <si>
    <t>a) Any change in rating methodology?</t>
  </si>
  <si>
    <t xml:space="preserve">Rating Methodology: </t>
  </si>
  <si>
    <t>Remarks</t>
  </si>
  <si>
    <t>Rating sol icited/unsolicited</t>
  </si>
  <si>
    <t>Date rated</t>
  </si>
  <si>
    <t>Rating</t>
  </si>
  <si>
    <t>Type of issue</t>
  </si>
  <si>
    <t>Sector</t>
  </si>
  <si>
    <t>Name of client/rate</t>
  </si>
  <si>
    <t>Total No. of Clients : (attach summary of financial analysis)</t>
  </si>
  <si>
    <t xml:space="preserve"> State sector of specialization:</t>
  </si>
  <si>
    <t>Any change in Registered personnel?  Yes/No</t>
  </si>
  <si>
    <t>10a)</t>
  </si>
  <si>
    <t xml:space="preserve">Have you notified the Commission?                                  </t>
  </si>
  <si>
    <t xml:space="preserve">Any change in the key management staff?                       </t>
  </si>
  <si>
    <t xml:space="preserve">Any change of Directors/Partners?                                      </t>
  </si>
  <si>
    <t>Name of Agency:</t>
  </si>
  <si>
    <t>QUARTERLY RETURNS FROM RATING AGENCIES</t>
  </si>
  <si>
    <t>SEC/QR/11</t>
  </si>
  <si>
    <t>SEC/QR/MMR</t>
  </si>
  <si>
    <t>QUARTERLY RETURN FORMS</t>
  </si>
  <si>
    <t>BROKER/DEALERS</t>
  </si>
  <si>
    <t>TRUSTEES</t>
  </si>
  <si>
    <t>STATE BOND ISSUE</t>
  </si>
  <si>
    <t>MARKET MAKERS</t>
  </si>
  <si>
    <t>FUNDS/PORTFOLIO MANAGERS</t>
  </si>
  <si>
    <t>UNDERWRITERS</t>
  </si>
  <si>
    <t>INVESTMENT ADVISERS</t>
  </si>
  <si>
    <t>RATING AGENCIES</t>
  </si>
  <si>
    <t>Corporate/Other Bonds @ Fair Value</t>
  </si>
  <si>
    <t>Total Income</t>
  </si>
  <si>
    <t>Income from Capital Market Activities/Total Income</t>
  </si>
  <si>
    <t>Income from Other Activities/Total Income</t>
  </si>
  <si>
    <t>Profitability/Total Income</t>
  </si>
  <si>
    <t>a)   Value Held For Trading</t>
  </si>
  <si>
    <t>b)   Value Available for sale</t>
  </si>
  <si>
    <t>Own Investment</t>
  </si>
  <si>
    <t>Clients' Investment</t>
  </si>
  <si>
    <t>Total Value</t>
  </si>
  <si>
    <t>Portfolio Under Management</t>
  </si>
  <si>
    <t xml:space="preserve">Other Schemes </t>
  </si>
  <si>
    <t>Land&amp;Building</t>
  </si>
  <si>
    <t>Treasury Bills @ Fair Value</t>
  </si>
  <si>
    <t>vii</t>
  </si>
  <si>
    <t>viii</t>
  </si>
  <si>
    <t>TREASURY BILLS</t>
  </si>
  <si>
    <t>ix</t>
  </si>
  <si>
    <t>Investment Properties</t>
  </si>
  <si>
    <t>Additions/Transfer</t>
  </si>
  <si>
    <t>Disposal/Transfer</t>
  </si>
  <si>
    <t>Value at the end of the qtr</t>
  </si>
  <si>
    <t>Valuer</t>
  </si>
  <si>
    <t>Description of Property</t>
  </si>
  <si>
    <t>Valuation Date</t>
  </si>
  <si>
    <t>INVESTMENT PROPERTIES</t>
  </si>
  <si>
    <t>Corporate bonds@ Amortised Cost</t>
  </si>
  <si>
    <t>Treasury Bills@ Fair value</t>
  </si>
  <si>
    <t>Treasury Bills@ Amortised Cost</t>
  </si>
  <si>
    <t>Investment in Treasury Bills</t>
  </si>
  <si>
    <t>Investment in Treasury Bills/Total Assets</t>
  </si>
  <si>
    <t>Investment Properties/Total Assets</t>
  </si>
  <si>
    <t>PORTFOLIO MANAGEMENT</t>
  </si>
  <si>
    <t>UNREGISTERED FUNDS</t>
  </si>
  <si>
    <t>Unguranteed Funds(U)</t>
  </si>
  <si>
    <t>Guranteed Funds(G)</t>
  </si>
  <si>
    <t>Invst.MoneyMkt PM</t>
  </si>
  <si>
    <t>Invst.CapMkt PM</t>
  </si>
  <si>
    <t xml:space="preserve">   Sub Total      </t>
  </si>
  <si>
    <t>GRAND TOTAL</t>
  </si>
  <si>
    <t>Returns (G/U)</t>
  </si>
  <si>
    <t xml:space="preserve"> =N= </t>
  </si>
  <si>
    <t>Own Investments</t>
  </si>
  <si>
    <t>Clients' Investments</t>
  </si>
  <si>
    <t>Clients' Investment/Total Asset</t>
  </si>
  <si>
    <t>Allowance for impairment/Write-back (if any)</t>
  </si>
  <si>
    <t>Fair Value Gain/(Loss)</t>
  </si>
  <si>
    <t>Changes in clients deposit</t>
  </si>
  <si>
    <t>Changes in securities loaned</t>
  </si>
  <si>
    <t>Changes in due to related companies</t>
  </si>
  <si>
    <t>Discretionary Guaranteed(DG)</t>
  </si>
  <si>
    <t>SUMMARY OF MANDATES TO BE BOOKED</t>
  </si>
  <si>
    <t>Land</t>
  </si>
  <si>
    <t>Building</t>
  </si>
  <si>
    <t>Property under Construction</t>
  </si>
  <si>
    <t>Investment Property- Fair Value Model</t>
  </si>
  <si>
    <t>x</t>
  </si>
  <si>
    <t>Investment Property- Cost Model</t>
  </si>
  <si>
    <t>Own</t>
  </si>
  <si>
    <t>Client</t>
  </si>
  <si>
    <t>Basis for Valuation</t>
  </si>
  <si>
    <t xml:space="preserve">Changes in securities borrowed </t>
  </si>
  <si>
    <t>Changes in due from related companies</t>
  </si>
  <si>
    <t>Changes in bank loans</t>
  </si>
  <si>
    <t>Changes in portfolio under management</t>
  </si>
  <si>
    <t>Investment Property-FV Model</t>
  </si>
  <si>
    <t>Cash/Asset Mix(With Unquoted Equities and Bonds)</t>
  </si>
  <si>
    <t>Cash/Asset Mix(With FVBonds only)</t>
  </si>
  <si>
    <t>Cash/Asset Mix(With All Bonds  Without Unquoted Equities)</t>
  </si>
  <si>
    <t>Fidelity Bond:</t>
  </si>
  <si>
    <t>Name of Insurer (the Insurance Company):</t>
  </si>
  <si>
    <t>Amount Covered:</t>
  </si>
  <si>
    <t>Expiry Date:</t>
  </si>
  <si>
    <t>14a)</t>
  </si>
  <si>
    <t>Mandate (DG/DU/N)</t>
  </si>
  <si>
    <t>Real Estate/Inv Properties</t>
  </si>
  <si>
    <t>Foreign Exchange Investments</t>
  </si>
  <si>
    <t>Alternative Assets (Private Equity, Hedge Funds, Venture Capital, e.t.c)</t>
  </si>
  <si>
    <t>Asset Backed Securities/Mortgage Backed Obligations</t>
  </si>
  <si>
    <t>Commodities</t>
  </si>
  <si>
    <t>Others (Please specify details as an attachment to this return)</t>
  </si>
  <si>
    <t>Net Capital Computation</t>
  </si>
  <si>
    <t>Total Liablities</t>
  </si>
  <si>
    <t>Non Current Assets</t>
  </si>
  <si>
    <t>Unlisted Foreign Securities</t>
  </si>
  <si>
    <t>Required Minimum Capital</t>
  </si>
  <si>
    <t>Net Worth</t>
  </si>
  <si>
    <t>Net Capital Before Haircut</t>
  </si>
  <si>
    <t>Net Capital</t>
  </si>
  <si>
    <t>Type (NE,NM,F)</t>
  </si>
  <si>
    <t>Type (NO,NNO,F)</t>
  </si>
  <si>
    <t>UnlistedNigerian Equities Not Traded OTC</t>
  </si>
  <si>
    <t>Unlisted Foreign Equities</t>
  </si>
  <si>
    <t>Listed Nigerian Equities</t>
  </si>
  <si>
    <t>Unlisted Nigerian Equities Traded OTC</t>
  </si>
  <si>
    <t>Listed Nigerian Mutual Funds</t>
  </si>
  <si>
    <t>Listed Foreign Equities</t>
  </si>
  <si>
    <t>Type (C,S,O)</t>
  </si>
  <si>
    <t>Sub-national Bonds(FV)</t>
  </si>
  <si>
    <t>Sub-national Bonds(AC)</t>
  </si>
  <si>
    <t>Unlisted Equities (Nigerian) Not Traded OTC</t>
  </si>
  <si>
    <t>15% of Listed Equities (Nigerian)</t>
  </si>
  <si>
    <t>90% of Foreign Listed Securities</t>
  </si>
  <si>
    <t>25% of Mutual Funds</t>
  </si>
  <si>
    <t>25% of Sub-national Bonds</t>
  </si>
  <si>
    <t>30% of Unlisted Equities Traded OTC</t>
  </si>
  <si>
    <t>50% of Loans and Advances</t>
  </si>
  <si>
    <t>Corporate Bonds (FV)</t>
  </si>
  <si>
    <t>Corporate Bonds (AC)</t>
  </si>
  <si>
    <t>Other Bond (FV)</t>
  </si>
  <si>
    <t>Other Bond (AC)</t>
  </si>
  <si>
    <t>Total Haircut</t>
  </si>
  <si>
    <t>MINIMUM CAPITAL REQUIREMENT</t>
  </si>
  <si>
    <t>Less</t>
  </si>
  <si>
    <t>Excess Net Capital/(Shortfall)</t>
  </si>
  <si>
    <t>Capital Requirement</t>
  </si>
  <si>
    <t>Net Capital Requirement</t>
  </si>
  <si>
    <t>CAPITAL ADEQUACY</t>
  </si>
  <si>
    <t>*Total Risk Weight</t>
  </si>
  <si>
    <t>*Computation of risk weight</t>
  </si>
  <si>
    <t>Principal Payt to Date</t>
  </si>
  <si>
    <t>Coupon Payt to Date</t>
  </si>
  <si>
    <t>Principal Outstanding</t>
  </si>
  <si>
    <t>Coupon Outstanding</t>
  </si>
  <si>
    <t>Coupon</t>
  </si>
  <si>
    <t>Deposit Accounts</t>
  </si>
  <si>
    <t>Other Placements</t>
  </si>
  <si>
    <t>Remarks/Details of Default on Bond (if any)</t>
  </si>
  <si>
    <t>Audited</t>
  </si>
  <si>
    <t>Chief Financial Officer (Name)</t>
  </si>
  <si>
    <t>TOTAL ASSETS</t>
  </si>
  <si>
    <t>TOTAL LIABILITIES</t>
  </si>
  <si>
    <t>TOTAL EQUITY</t>
  </si>
  <si>
    <t>TOTAL EQUITY AND LIABILITIES</t>
  </si>
  <si>
    <t>For the Quarter</t>
  </si>
  <si>
    <t>Quarter</t>
  </si>
  <si>
    <t>Cumulative for the current year</t>
  </si>
  <si>
    <t>Cumulative for the previous year</t>
  </si>
  <si>
    <t>Balance as at beginning of the year</t>
  </si>
  <si>
    <t>Total Comprehensive income to date</t>
  </si>
  <si>
    <t>Total Comprehensive income for the period, net of tax</t>
  </si>
  <si>
    <t xml:space="preserve">Current Year </t>
  </si>
  <si>
    <t>Profit to date</t>
  </si>
  <si>
    <t>Previous Year (Comparative)</t>
  </si>
  <si>
    <t>Current Year</t>
  </si>
  <si>
    <t>Comparative Year</t>
  </si>
  <si>
    <t>Cumulative for the year</t>
  </si>
  <si>
    <t>Commission and fees income</t>
  </si>
  <si>
    <t>Commission and fees expense</t>
  </si>
  <si>
    <t>Net commission and fees income</t>
  </si>
  <si>
    <t>COMMISSION AND FEES INCOME</t>
  </si>
  <si>
    <t>COMMISSION AND FEES EXPENSE</t>
  </si>
  <si>
    <t>TRADING INCOME, NET</t>
  </si>
  <si>
    <t>Fixed Income trading</t>
  </si>
  <si>
    <t>Equities trading</t>
  </si>
  <si>
    <t>Others (please specify)</t>
  </si>
  <si>
    <t>Trading Income, Net</t>
  </si>
  <si>
    <t>Investment income</t>
  </si>
  <si>
    <t>Finance Cost</t>
  </si>
  <si>
    <t>INVESTMENT INCOME</t>
  </si>
  <si>
    <t>FINANCE COST</t>
  </si>
  <si>
    <t>Interest on overdrafts</t>
  </si>
  <si>
    <t>Interest on Bank loans</t>
  </si>
  <si>
    <t>Interest on obligation under finance lease</t>
  </si>
  <si>
    <t>Interest on redeemable preference shares</t>
  </si>
  <si>
    <t>Interest on loans from related parties</t>
  </si>
  <si>
    <t>Share of profits/(losses) from associates, net of tax</t>
  </si>
  <si>
    <t>Other comprehensive income for the period, net of tax</t>
  </si>
  <si>
    <t>Total comprehensive income for the period</t>
  </si>
  <si>
    <t xml:space="preserve">STATEMENT OF PROFIT OR LOSS AND OTHER COMPREHENSIVE INCOME </t>
  </si>
  <si>
    <t>Depreciation</t>
  </si>
  <si>
    <t>Cost/Revaluation</t>
  </si>
  <si>
    <t>Writebacks</t>
  </si>
  <si>
    <t>Amortization</t>
  </si>
  <si>
    <t>Balance as last audited account</t>
  </si>
  <si>
    <t>Balance as as last audited account</t>
  </si>
  <si>
    <t>Principal activity</t>
  </si>
  <si>
    <t>Country of incorporation</t>
  </si>
  <si>
    <t>Carrying cost as at end of period:</t>
  </si>
  <si>
    <t>Opening balance</t>
  </si>
  <si>
    <t>Share of profits/(losses)</t>
  </si>
  <si>
    <t>Share of other comprehensive income</t>
  </si>
  <si>
    <t>Dividend earned</t>
  </si>
  <si>
    <t>Impairment losses recognised</t>
  </si>
  <si>
    <t>Items recycled to P&amp;L</t>
  </si>
  <si>
    <t>Items not recycled to P&amp;L</t>
  </si>
  <si>
    <t>Investment in subsidiaries and associated undertakings</t>
  </si>
  <si>
    <t>Regulatory Institution</t>
  </si>
  <si>
    <t>Details</t>
  </si>
  <si>
    <t xml:space="preserve">Amount invested </t>
  </si>
  <si>
    <t>Financial information about the company:</t>
  </si>
  <si>
    <t>Revenue</t>
  </si>
  <si>
    <t>Profit/(Losses) for the period</t>
  </si>
  <si>
    <t>Share Capital</t>
  </si>
  <si>
    <t>Shareholders Equity</t>
  </si>
  <si>
    <t>Proportion of voting rights (%) as at:</t>
  </si>
  <si>
    <t>% Interest held</t>
  </si>
  <si>
    <t>(Company 1)</t>
  </si>
  <si>
    <t>(Company 2)</t>
  </si>
  <si>
    <t>(Company 3)</t>
  </si>
  <si>
    <t>(Company 4)</t>
  </si>
  <si>
    <t>(Company 5)</t>
  </si>
  <si>
    <t>INVESTMENTS IN JOINT VENTURES</t>
  </si>
  <si>
    <t>INVESTMENTS IN ASSOCIATES</t>
  </si>
  <si>
    <t>INVESTMENTS IN SUBSIDIARIES</t>
  </si>
  <si>
    <t>Other dividend Income</t>
  </si>
  <si>
    <t>Contigent liabilities (e.g Guarantees)</t>
  </si>
  <si>
    <t>New issue/cancellation</t>
  </si>
  <si>
    <t>Balance as at end of period</t>
  </si>
  <si>
    <t>NOTE 7</t>
  </si>
  <si>
    <t>Home</t>
  </si>
  <si>
    <t>CLICK HERE!                     To input last Audited balances.</t>
  </si>
  <si>
    <t>CLICK HERE! To input last Audited balances</t>
  </si>
  <si>
    <t>Trading income, net</t>
  </si>
  <si>
    <t>Other operating expense</t>
  </si>
  <si>
    <t>Finance cost</t>
  </si>
  <si>
    <t xml:space="preserve">Items recycled to P&amp;L </t>
  </si>
  <si>
    <t>Fair-value gain/(loss)</t>
  </si>
  <si>
    <t>Statement of Profit or Loss and Other Comprehensive Income</t>
  </si>
  <si>
    <t>SFP</t>
  </si>
  <si>
    <t>Link to Note</t>
  </si>
  <si>
    <t>Back to Investment Schedule</t>
  </si>
  <si>
    <t>Redeemable preference shares</t>
  </si>
  <si>
    <t>Irredeemable preference shares</t>
  </si>
  <si>
    <t>IRREDEEMABLE PREFERENCE SHARES</t>
  </si>
  <si>
    <t>Link to Income Statement</t>
  </si>
  <si>
    <t>Link to Notes</t>
  </si>
  <si>
    <t>Link to SFP</t>
  </si>
  <si>
    <t>Link</t>
  </si>
  <si>
    <r>
      <t xml:space="preserve">a)  </t>
    </r>
    <r>
      <rPr>
        <sz val="8"/>
        <color indexed="8"/>
        <rFont val="Arial"/>
        <family val="2"/>
      </rPr>
      <t>Investment in Capital Market (Mkt Value)</t>
    </r>
  </si>
  <si>
    <r>
      <t xml:space="preserve">        </t>
    </r>
    <r>
      <rPr>
        <b/>
        <sz val="8"/>
        <color indexed="8"/>
        <rFont val="Calibri"/>
        <family val="2"/>
      </rPr>
      <t>b)</t>
    </r>
    <r>
      <rPr>
        <sz val="8"/>
        <color indexed="8"/>
        <rFont val="Calibri"/>
        <family val="2"/>
      </rPr>
      <t xml:space="preserve">  Investment in Money Market (=N=)</t>
    </r>
  </si>
  <si>
    <r>
      <t xml:space="preserve">c)  </t>
    </r>
    <r>
      <rPr>
        <sz val="8"/>
        <color indexed="8"/>
        <rFont val="Arial"/>
        <family val="2"/>
      </rPr>
      <t>Investments in others (Mkt Value)( =N=)</t>
    </r>
  </si>
  <si>
    <r>
      <t xml:space="preserve">d)         </t>
    </r>
    <r>
      <rPr>
        <sz val="8"/>
        <color indexed="8"/>
        <rFont val="Arial"/>
        <family val="2"/>
      </rPr>
      <t>Un-invested Funds) (=N=)</t>
    </r>
  </si>
  <si>
    <t>SECURITIES AND EXCHANGE COMMISSION / NIGERIAN STOCK EXCHANGE</t>
  </si>
  <si>
    <t>QUARTERLY RETURNS FROM BROKER DEALERS</t>
  </si>
  <si>
    <t xml:space="preserve">Date Licensed by Nigerian Stock Exchange: </t>
  </si>
  <si>
    <t xml:space="preserve">Have you notified The Nigerian Stock Exchange?                                   </t>
  </si>
  <si>
    <t xml:space="preserve">e)     </t>
  </si>
  <si>
    <t xml:space="preserve">b) </t>
  </si>
  <si>
    <t xml:space="preserve">Any Resignation/Termination of Approved personnel?  </t>
  </si>
  <si>
    <t>Institutional</t>
  </si>
  <si>
    <t>Total Value of Investment in Quoted Securities:</t>
  </si>
  <si>
    <t>20a</t>
  </si>
  <si>
    <t xml:space="preserve">i)     Type of Loan: </t>
  </si>
  <si>
    <t xml:space="preserve">ii)     Duration of Loan: </t>
  </si>
  <si>
    <t>iii)     Outstanding  Loan Amount: =N=</t>
  </si>
  <si>
    <t xml:space="preserve">iv)     Collateral Pledged: </t>
  </si>
  <si>
    <t>v)     Value of Collateral: =N=</t>
  </si>
  <si>
    <t>b</t>
  </si>
  <si>
    <t>Counter party</t>
  </si>
  <si>
    <t>Narration</t>
  </si>
  <si>
    <t>Any other detail</t>
  </si>
  <si>
    <t>Foreign lending Institution</t>
  </si>
  <si>
    <t>Private Equity Companies</t>
  </si>
  <si>
    <t>Mutual funds</t>
  </si>
  <si>
    <t>Insurance Companies</t>
  </si>
  <si>
    <t>Money Deposit Institutions</t>
  </si>
  <si>
    <t xml:space="preserve">f) number referred to ASHON: </t>
  </si>
  <si>
    <t xml:space="preserve">g) number outstanding: </t>
  </si>
  <si>
    <t>Give further details of Complaints received in complaints register;</t>
  </si>
  <si>
    <t xml:space="preserve">NAME OF COMPLAINT </t>
  </si>
  <si>
    <t>DATE RECEIVED</t>
  </si>
  <si>
    <t>NATURE OF COMPLAINT</t>
  </si>
  <si>
    <t>STATUS (RESOLVED/UNRESOLVED</t>
  </si>
  <si>
    <t>DATE RESOLVED</t>
  </si>
  <si>
    <t>REMARKS</t>
  </si>
  <si>
    <t>22a</t>
  </si>
  <si>
    <t>Did your firm violate any of the Commissions rules?</t>
  </si>
  <si>
    <t xml:space="preserve"> Give details (including reasons):</t>
  </si>
  <si>
    <t>27a</t>
  </si>
  <si>
    <t>Level of correctness of transactions executed on behalf of customers</t>
  </si>
  <si>
    <t>HIGH RISK</t>
  </si>
  <si>
    <t>AVERAGE RISK</t>
  </si>
  <si>
    <t>LOW RISK</t>
  </si>
  <si>
    <t>Give details:</t>
  </si>
  <si>
    <r>
      <rPr>
        <b/>
        <sz val="11"/>
        <color rgb="FFFF0000"/>
        <rFont val="Calibri"/>
        <family val="2"/>
        <scheme val="minor"/>
      </rPr>
      <t>HIGH RISK</t>
    </r>
    <r>
      <rPr>
        <b/>
        <sz val="11"/>
        <color theme="1"/>
        <rFont val="Calibri"/>
        <family val="2"/>
        <scheme val="minor"/>
      </rPr>
      <t xml:space="preserve"> - When there is more than one deviation                         </t>
    </r>
    <r>
      <rPr>
        <b/>
        <sz val="11"/>
        <color rgb="FFFFC000"/>
        <rFont val="Calibri"/>
        <family val="2"/>
        <scheme val="minor"/>
      </rPr>
      <t>AVERAGE RISK</t>
    </r>
    <r>
      <rPr>
        <b/>
        <sz val="11"/>
        <color theme="1"/>
        <rFont val="Calibri"/>
        <family val="2"/>
        <scheme val="minor"/>
      </rPr>
      <t xml:space="preserve">- When there is one deviation                                               </t>
    </r>
    <r>
      <rPr>
        <b/>
        <sz val="11"/>
        <color rgb="FF00B050"/>
        <rFont val="Calibri"/>
        <family val="2"/>
        <scheme val="minor"/>
      </rPr>
      <t>LOW RISK</t>
    </r>
    <r>
      <rPr>
        <b/>
        <sz val="11"/>
        <color theme="1"/>
        <rFont val="Calibri"/>
        <family val="2"/>
        <scheme val="minor"/>
      </rPr>
      <t xml:space="preserve">-100% Compliance </t>
    </r>
  </si>
  <si>
    <t>Level of correctness and reconciliation of customers account</t>
  </si>
  <si>
    <t>28a</t>
  </si>
  <si>
    <t>Compliance with Know Your Customer (KYC)</t>
  </si>
  <si>
    <t>FULL COMPLIANCE</t>
  </si>
  <si>
    <t>PARTIAL COMPLIANCE</t>
  </si>
  <si>
    <t>NON COMPLIANCE</t>
  </si>
  <si>
    <r>
      <rPr>
        <b/>
        <sz val="11"/>
        <color rgb="FF00B050"/>
        <rFont val="Calibri"/>
        <family val="2"/>
        <scheme val="minor"/>
      </rPr>
      <t xml:space="preserve">FULL COMPLIANCE </t>
    </r>
    <r>
      <rPr>
        <b/>
        <sz val="11"/>
        <color theme="1"/>
        <rFont val="Calibri"/>
        <family val="2"/>
        <scheme val="minor"/>
      </rPr>
      <t xml:space="preserve">-100% Compliance                               </t>
    </r>
    <r>
      <rPr>
        <b/>
        <sz val="11"/>
        <color rgb="FFFFC000"/>
        <rFont val="Calibri"/>
        <family val="2"/>
        <scheme val="minor"/>
      </rPr>
      <t xml:space="preserve">PARTIAL COMPLIANCE </t>
    </r>
    <r>
      <rPr>
        <b/>
        <sz val="11"/>
        <color theme="1"/>
        <rFont val="Calibri"/>
        <family val="2"/>
        <scheme val="minor"/>
      </rPr>
      <t xml:space="preserve">- Where there is one deviation                                  </t>
    </r>
    <r>
      <rPr>
        <b/>
        <sz val="11"/>
        <color rgb="FFFF0000"/>
        <rFont val="Calibri"/>
        <family val="2"/>
        <scheme val="minor"/>
      </rPr>
      <t>NON COMPLIANCE-</t>
    </r>
    <r>
      <rPr>
        <b/>
        <sz val="11"/>
        <color theme="1"/>
        <rFont val="Calibri"/>
        <family val="2"/>
        <scheme val="minor"/>
      </rPr>
      <t xml:space="preserve"> where there is more than one deviation</t>
    </r>
  </si>
  <si>
    <t>Compliance with Know Your Employee (KYE)</t>
  </si>
  <si>
    <t>Minimum Capital Adequacy Ratio.</t>
  </si>
  <si>
    <r>
      <rPr>
        <b/>
        <u/>
        <sz val="11"/>
        <color rgb="FFFF0000"/>
        <rFont val="Calibri"/>
        <family val="2"/>
        <scheme val="minor"/>
      </rPr>
      <t>Comment on MCAR</t>
    </r>
    <r>
      <rPr>
        <b/>
        <sz val="11"/>
        <color rgb="FFFF0000"/>
        <rFont val="Calibri"/>
        <family val="2"/>
        <scheme val="minor"/>
      </rPr>
      <t xml:space="preserve">                                                                                             Retention of Line 29 (Minimum Capital Requirements for DMF) is subject to the access rights to be provided by SEC to NSE as regards the computation of MCAR and ratios done at the back end. </t>
    </r>
  </si>
  <si>
    <t>a.     Maintain a minimum Shareholders Fund to Total Debt Ratio of 3:1.</t>
  </si>
  <si>
    <t>Shareholders fund shall be made up of;</t>
  </si>
  <si>
    <t xml:space="preserve">                                          i.    Fully Paid up share capital of the company (nominal value), </t>
  </si>
  <si>
    <t>                                         ii.    General Reserve for loan losses which are not created against identified losses and is freely available to meet unidentified losses.</t>
  </si>
  <si>
    <t xml:space="preserve">           iii. Revaluation Reserves shall be the revaluation created by the revaluation of fixed assets and Equity instruments held by the Dealing Member Firm, prudently valued taking into account possible price fluctuation and forced sale. </t>
  </si>
  <si>
    <t>Disclose all capital importation dealt with during the period</t>
  </si>
  <si>
    <t>a</t>
  </si>
  <si>
    <t>Hedge Fund Investment</t>
  </si>
  <si>
    <t>Private Equities</t>
  </si>
  <si>
    <t>c</t>
  </si>
  <si>
    <t>Diaspora imports</t>
  </si>
  <si>
    <t>d</t>
  </si>
  <si>
    <t>Portfolio Management</t>
  </si>
  <si>
    <t>e</t>
  </si>
  <si>
    <t>Direct portfolio Investment</t>
  </si>
  <si>
    <t xml:space="preserve">Reparation of Capital by Investors </t>
  </si>
  <si>
    <t>Investment in Foreign Securities</t>
  </si>
  <si>
    <t>i)   Equity Securities</t>
  </si>
  <si>
    <t>ii)   Fixed Income Securities</t>
  </si>
  <si>
    <t>iii)   Mutual Fund</t>
  </si>
  <si>
    <t>iv)   Others</t>
  </si>
  <si>
    <t>Current disputation whose financial exposure is above N20 million (Twenty Million Naira)</t>
  </si>
  <si>
    <t>Financial Implication</t>
  </si>
  <si>
    <t>a)   Settlement Banks</t>
  </si>
  <si>
    <t>b)   Shareholders</t>
  </si>
  <si>
    <t>c)   Investors</t>
  </si>
  <si>
    <t>d)   Public Issue and Capital raising related transactions</t>
  </si>
  <si>
    <t>Disclosure of Regulatory Breaches</t>
  </si>
  <si>
    <t>Current status</t>
  </si>
  <si>
    <t>a)  Pension commission</t>
  </si>
  <si>
    <t>b)   Federal and State Revenue Services</t>
  </si>
  <si>
    <t>c)   Advertisers Practitioners Council of Nigeria</t>
  </si>
  <si>
    <t>d)   Economic and Financial Crimes Commission (EFCC)</t>
  </si>
  <si>
    <t>e)  Independent Corrupt Practices and Other Related Offences Commission (ICPC)</t>
  </si>
  <si>
    <t>f)  Nigerian Police Force</t>
  </si>
  <si>
    <t xml:space="preserve">g)   Nigerian Financial Intelligence Unit </t>
  </si>
  <si>
    <t xml:space="preserve">Signature &amp; Date   </t>
  </si>
  <si>
    <t>MANAGING DIRECTOR</t>
  </si>
  <si>
    <t>CHIEF FINANCIAL OFFICER</t>
  </si>
  <si>
    <t xml:space="preserve">COMPLIANCE OFFICER </t>
  </si>
  <si>
    <t>Disclosure on Nominee accounts operated</t>
  </si>
  <si>
    <t>No. of Clients under Nominee</t>
  </si>
  <si>
    <t>Value of Securities as at reporting date</t>
  </si>
  <si>
    <t>Cash bal as at reporting date</t>
  </si>
  <si>
    <t>Nominee account</t>
  </si>
  <si>
    <t>Legal Entity under which securities is held</t>
  </si>
  <si>
    <t>Opening Balance</t>
  </si>
  <si>
    <t>Payments Received</t>
  </si>
  <si>
    <t xml:space="preserve">Opening Balance </t>
  </si>
  <si>
    <t xml:space="preserve">Closing Balance </t>
  </si>
  <si>
    <t>Closing Balance</t>
  </si>
  <si>
    <t>Revaluations</t>
  </si>
  <si>
    <t>Acquisitions</t>
  </si>
  <si>
    <t>Charge for the period</t>
  </si>
  <si>
    <t>Shares purchased</t>
  </si>
  <si>
    <t>List Bank and disclose  loan type, tenure and amount outstanding:</t>
  </si>
  <si>
    <t>Additional deposit</t>
  </si>
  <si>
    <t>Allotments</t>
  </si>
  <si>
    <t>Paid during the perid</t>
  </si>
  <si>
    <t>Additions within the period</t>
  </si>
  <si>
    <t xml:space="preserve">Receivables </t>
  </si>
  <si>
    <t>Investment in associates and joint ventures</t>
  </si>
  <si>
    <t>Investment in subsidiaries</t>
  </si>
  <si>
    <t>PROPERTY, PLANT AND EQUIPMENTS</t>
  </si>
  <si>
    <t>Deferred tax assets</t>
  </si>
  <si>
    <t>Deferred tax liabilities</t>
  </si>
  <si>
    <t>Payables</t>
  </si>
  <si>
    <t>Other components of equity</t>
  </si>
  <si>
    <t>Income tax relating to items recycled to P&amp;L</t>
  </si>
  <si>
    <t>Income tax relating to items not recycled to P&amp;L</t>
  </si>
  <si>
    <t>Share of other comprehensive income of associates</t>
  </si>
  <si>
    <t>Profit for the period</t>
  </si>
  <si>
    <t>YEAREND DATE</t>
  </si>
  <si>
    <t>Prior year adjustment/accounting policy changes (give details)</t>
  </si>
  <si>
    <t>Disclosure on prior year adjustment/accounting policy changes</t>
  </si>
  <si>
    <t>Items from other comprehensive income</t>
  </si>
  <si>
    <t>Investment property</t>
  </si>
  <si>
    <t>INVESTMENT PROPERTY</t>
  </si>
  <si>
    <t>Clients investment</t>
  </si>
  <si>
    <t>Own investment</t>
  </si>
  <si>
    <t>Property under construction</t>
  </si>
  <si>
    <t>CASHFLOW STATEMENT</t>
  </si>
  <si>
    <t>CASH FLOW RECONCILIATION</t>
  </si>
  <si>
    <t>Receivables</t>
  </si>
  <si>
    <t>RECEIVABLES</t>
  </si>
  <si>
    <t>From Clients:</t>
  </si>
  <si>
    <t>Investment Property</t>
  </si>
  <si>
    <t xml:space="preserve">Investment in Subsidiaries </t>
  </si>
  <si>
    <t>Investment in associates</t>
  </si>
  <si>
    <t>Property, Plant and Equipments</t>
  </si>
  <si>
    <t>Statutory deposits</t>
  </si>
  <si>
    <t>To Clients:</t>
  </si>
  <si>
    <t>PAYABLES</t>
  </si>
  <si>
    <t xml:space="preserve">(Kindly note that this is not the final status of your company. The Commission reserves the right to re-compute a Capital Market Operator's Capital Adequacy upon the review of information contained in the filed returns .) </t>
  </si>
  <si>
    <t>Total Equity</t>
  </si>
  <si>
    <t>State all queries received from regulatory institution, government and security agencies</t>
  </si>
  <si>
    <t>Disclosure on managed products and current status</t>
  </si>
  <si>
    <t>Capital exported out of Nigeria</t>
  </si>
  <si>
    <t>Did your firm violate any of the rules of The Exchange ?</t>
  </si>
  <si>
    <t>How many unauthorised transactions were executed in the quarter under review?</t>
  </si>
  <si>
    <t>Exposure to lending  and other institutions</t>
  </si>
  <si>
    <t>Portfolio under management</t>
  </si>
  <si>
    <t>Clients' deposit for purchase of shares</t>
  </si>
  <si>
    <t>Property, plant and equipment</t>
  </si>
  <si>
    <t>Retained earnings</t>
  </si>
  <si>
    <t>Revaluation reserves</t>
  </si>
  <si>
    <t>RECONCILE YOUR CASHFLOW FROM OPERATING ACTIVITIES HERE !</t>
  </si>
  <si>
    <r>
      <t xml:space="preserve">We certify that all information provided in this form is true, correct and complete. We also understand that failure to report completely and accurately all information required in this form or file false/misleading information renders the return </t>
    </r>
    <r>
      <rPr>
        <b/>
        <i/>
        <sz val="11"/>
        <color rgb="FFFF0000"/>
        <rFont val="Calibri"/>
        <family val="2"/>
      </rPr>
      <t>VOID</t>
    </r>
    <r>
      <rPr>
        <b/>
        <i/>
        <sz val="11"/>
        <color rgb="FF000000"/>
        <rFont val="Calibri"/>
        <family val="2"/>
      </rPr>
      <t xml:space="preserve">. This will result in sanctions pursuant to the Investment and Securities Act (2007), SEC Rules and other capital market rules and regulations. </t>
    </r>
  </si>
  <si>
    <t>ACCOUNT</t>
  </si>
  <si>
    <t>ANALYSIS OF INVESTMENTS MADE</t>
  </si>
  <si>
    <t>Summary:</t>
  </si>
  <si>
    <t>Refund to Issuer</t>
  </si>
  <si>
    <t>individuals</t>
  </si>
  <si>
    <t>Discretionary Unguaranteed (DU)</t>
  </si>
  <si>
    <t>Domestic (D)</t>
  </si>
  <si>
    <t>Foreign (F)</t>
  </si>
  <si>
    <t>Clients' Demography (D/F)</t>
  </si>
  <si>
    <t>Total Foreign Investments</t>
  </si>
  <si>
    <t>Total Domestic Investments</t>
  </si>
  <si>
    <r>
      <t xml:space="preserve">Total Value of funds being Managed </t>
    </r>
    <r>
      <rPr>
        <b/>
        <sz val="8"/>
        <color indexed="8"/>
        <rFont val="Arial"/>
        <family val="2"/>
      </rPr>
      <t>(a+b+c+d+e)</t>
    </r>
  </si>
  <si>
    <t xml:space="preserve">e) Client’s Bank Account Balance(=N=) </t>
  </si>
  <si>
    <t>ANALYSIS OF INVESTMENT BY DEMOGRAPHY</t>
  </si>
  <si>
    <t>Registered/CIS Schemes</t>
  </si>
  <si>
    <t>Other Fund/ Schemes</t>
  </si>
  <si>
    <t>Domestic Portfolio Investment</t>
  </si>
  <si>
    <t>Foreign Portfolio Investments</t>
  </si>
  <si>
    <t>Foreign Direct Investment within the Qtr</t>
  </si>
  <si>
    <t>Other Overheads</t>
  </si>
  <si>
    <t>d)            number referred to SRO/Trade group:</t>
  </si>
  <si>
    <t xml:space="preserve">e)            number referred to SEC: </t>
  </si>
  <si>
    <t>(XX)</t>
  </si>
  <si>
    <t>HOME!</t>
  </si>
  <si>
    <t xml:space="preserve">Others (specify) </t>
  </si>
  <si>
    <t>Market Maker</t>
  </si>
  <si>
    <r>
      <t xml:space="preserve">We certify that all information provided in this form is true, correct and complete. We also understand that failure to report completely and accurately all information required in this form, attempt to modify or amend the structure of the template or file false/misleading information renders the return </t>
    </r>
    <r>
      <rPr>
        <b/>
        <i/>
        <sz val="11"/>
        <color rgb="FFFF0000"/>
        <rFont val="Calibri"/>
        <family val="2"/>
      </rPr>
      <t>VOID</t>
    </r>
    <r>
      <rPr>
        <b/>
        <i/>
        <sz val="11"/>
        <color rgb="FF000000"/>
        <rFont val="Calibri"/>
        <family val="2"/>
      </rPr>
      <t xml:space="preserve">. This will result in sanctions pursuant to the Investment and Securities Act (2007), SEC Rules and other capital market rules and regulations. </t>
    </r>
  </si>
  <si>
    <t xml:space="preserve">NAME OF COMPLAINANT </t>
  </si>
  <si>
    <t>NAME</t>
  </si>
  <si>
    <t>Please click here to provide details</t>
  </si>
  <si>
    <t>QR/2/FORM</t>
  </si>
  <si>
    <t>Enterprise Stockbrokers Plc.</t>
  </si>
  <si>
    <t>Mainstreet Bank Securities Limited</t>
  </si>
  <si>
    <t>Afribank Securities Limited, AIL Securities Limited</t>
  </si>
  <si>
    <t>Capital Assets Limited</t>
  </si>
  <si>
    <t>CAN Fund Manager Limited</t>
  </si>
  <si>
    <t>SME Managers Ltd</t>
  </si>
  <si>
    <t>First Funds Limited</t>
  </si>
  <si>
    <t>IBTC Ventures Limited</t>
  </si>
  <si>
    <t>Mainstreet Bank Registrars</t>
  </si>
  <si>
    <t>Afribank Registrars</t>
  </si>
  <si>
    <t>Trustbanc Capital Management Ltd</t>
  </si>
  <si>
    <t>IMTL Securities Ltd, Investment Masters &amp; Trust Ltd</t>
  </si>
  <si>
    <t>Cowry Asset Management Ltd</t>
  </si>
  <si>
    <t>ECOBANK Development Company Ltd.</t>
  </si>
  <si>
    <t>United Capital Trustees Ltd</t>
  </si>
  <si>
    <t>Taraba Investment &amp; Properties Ltd</t>
  </si>
  <si>
    <t>UACN Property Development Company Plc</t>
  </si>
  <si>
    <t>Boston Advisory Limited</t>
  </si>
  <si>
    <t>BGL Capital Limited</t>
  </si>
  <si>
    <t>Heritage Bank Plc</t>
  </si>
  <si>
    <t>Heritage Banking Company limited.</t>
  </si>
  <si>
    <t>Radix Trustees Limited</t>
  </si>
  <si>
    <t>Meristem Stockbrokers Ltd.</t>
  </si>
  <si>
    <t>LCM Consulting Nigeria Ltd.</t>
  </si>
  <si>
    <t>EFCP Limited</t>
  </si>
  <si>
    <t>JVL Capital Limited</t>
  </si>
  <si>
    <t>Alpha Morgan Capital Managers Ltd.</t>
  </si>
  <si>
    <t>ARM-Harith Infrastructure Investment Limited</t>
  </si>
  <si>
    <t>Elixir Asset Management Limited</t>
  </si>
  <si>
    <t>First Ally Capital Limited</t>
  </si>
  <si>
    <t>Citigroup Global Markets Nigeria Limited</t>
  </si>
  <si>
    <t>Financial &amp; Analytics Capital Limited</t>
  </si>
  <si>
    <t>Xcellon Capital Advisors Nig. Limited</t>
  </si>
  <si>
    <t>Tyndale Securities Ltd</t>
  </si>
  <si>
    <t>Hedge &amp; Risk Limited</t>
  </si>
  <si>
    <t>Quest M&amp;A Professional Services</t>
  </si>
  <si>
    <t>TAK Asset Management LTD</t>
  </si>
  <si>
    <t>Cashcraft Securities Limited</t>
  </si>
  <si>
    <t>ARM Investment Managers Limited</t>
  </si>
  <si>
    <t>TIB Asset Management Llimited</t>
  </si>
  <si>
    <t>Quest Advisory Services Limited</t>
  </si>
  <si>
    <t>SME Ventures Capital Investment Ltd</t>
  </si>
  <si>
    <t>Imperial Portfolio Limited</t>
  </si>
  <si>
    <t>Opulent Investment &amp; Consultancy Limited</t>
  </si>
  <si>
    <t>Obhielo Investment and Consultancy Limited</t>
  </si>
  <si>
    <t>Allan Gray Investment Management Nig. Ltd</t>
  </si>
  <si>
    <t>First Ally Asset Management Ltd</t>
  </si>
  <si>
    <t>Verod Advisory Services Limited</t>
  </si>
  <si>
    <t>Sewa Capital Ltd</t>
  </si>
  <si>
    <t>Fundvine Capital &amp; Securities Limited</t>
  </si>
  <si>
    <t>El-Elyon Alliance &amp; Securities Limited</t>
  </si>
  <si>
    <t>Micro Small &amp; Medium Enterprises Development Trust Fund Limited</t>
  </si>
  <si>
    <t>The Infrastructure Bank Plc</t>
  </si>
  <si>
    <t>Helix Securities Limited</t>
  </si>
  <si>
    <t>RMB Nigeria Stockbrokers Limited</t>
  </si>
  <si>
    <t>Elixir Capital Partners Ltd</t>
  </si>
  <si>
    <t>Coronation Trustees Limited</t>
  </si>
  <si>
    <t>Coronation Nominees and Trustee Limited</t>
  </si>
  <si>
    <t>PlanetCap Asset Management Limited</t>
  </si>
  <si>
    <t>Blackbit Limited</t>
  </si>
  <si>
    <t>Cordros Securities Limited</t>
  </si>
  <si>
    <t>Capitalfield Asset Management Limited</t>
  </si>
  <si>
    <t>Coronation Assets Management Ltd</t>
  </si>
  <si>
    <t>Paxhill Minerva Ltd</t>
  </si>
  <si>
    <t>NSL Capital Partners Ltd</t>
  </si>
  <si>
    <t>Felix Ogunmade &amp; Co.</t>
  </si>
  <si>
    <t>Securities and Capital Management Company Ltd</t>
  </si>
  <si>
    <t>Fountain Securities Limited</t>
  </si>
  <si>
    <t>Cashcraft Capital Ltd</t>
  </si>
  <si>
    <t>United Capital Asset Management Limited</t>
  </si>
  <si>
    <t>UBA Asset Management Ltd (Formerly UBA Capital &amp; Trust Ltd)</t>
  </si>
  <si>
    <t>FCMB Limited</t>
  </si>
  <si>
    <t>First City Monument Bank PLc</t>
  </si>
  <si>
    <t>First Registrars and Investor Services Limited (Formerly First Registrars Nig. Limited)</t>
  </si>
  <si>
    <t>Zion Stockbroker and Securities Ltd (Formerly Zion Stockbrokers Limited,Altrade Securities Limited)</t>
  </si>
  <si>
    <t>Qualinvest Capital Limited (Formerly Independent Securities Ltd)</t>
  </si>
  <si>
    <t>Pace Registrars Ltd  (Formerly Sterling Registrars Ltd, NAL Tower Limited)</t>
  </si>
  <si>
    <t>FBN Merchant Bank Ltd (Formerly Kakawa Discount House Limited.)</t>
  </si>
  <si>
    <t>Akintola Williams Deloitte ( Formerly Akintola Williams Deloitte &amp; Touche)</t>
  </si>
  <si>
    <t>Coronation Merchant Bank Ltd (Formerly Associated Discount House Limited)</t>
  </si>
  <si>
    <t>Investment One Funds Mgt. Ltd (Formerly Kakawa Asset Mgt. Limited)</t>
  </si>
  <si>
    <t>Trust Capital Management Ltd {IMTL Securities Ltd Formely Investment Masters &amp; Trust Ltd}</t>
  </si>
  <si>
    <t>Growth &amp; Development Asset Management Limited (Formerly Express Discount Asset Management Ltd)</t>
  </si>
  <si>
    <t>Mainstreet Bank Capital Ltd (Formerly Afribank Capital Ltd Afribank Capital Markets Ltd)</t>
  </si>
  <si>
    <t>GTL Registrars Ltd (Formerly Union Registrars Ltd)</t>
  </si>
  <si>
    <t>Royal Exchange Finance &amp; Asset (REFAM)Limited (Formerly Royal Finance &amp; Investment Limited Rean Finance Company Limited)</t>
  </si>
  <si>
    <t>Cardinalstone Registrars Ltd (Formerly City Securities (Registrars) Ltd)</t>
  </si>
  <si>
    <t>United Capital Trustees (Formerly UBA Trustees Ltd)</t>
  </si>
  <si>
    <t>SCM Capital Ltd (Formerly Sterling Capital Market Ltd)</t>
  </si>
  <si>
    <t>United Securities Ltd (Formerly UBA Stockbrokers Ltd)</t>
  </si>
  <si>
    <t>Trustbanc Asset Management Limited (Formerly Bridgepoint Asset Management Ltd)</t>
  </si>
  <si>
    <t>Constant Capital Markets and Securities Limited (Formerly Rembrandt Advisory Services Ltd (Constant Capital))</t>
  </si>
  <si>
    <t>FBN Trustees Ltd ( Formerly First Trustees Nig. Limited)</t>
  </si>
  <si>
    <t>Atlas Registrars Ltd (Formerly) Flour Mills Registrars Ltd</t>
  </si>
  <si>
    <t>SFS Financial Services Limited (Formerly Skye Financial Services Ltd)</t>
  </si>
  <si>
    <t>CLG Stockbrokers Limited (Formerly Anchorage Securities &amp; Finance Ltd)</t>
  </si>
  <si>
    <t>Mega Capital Financial Services ltd (Formerly Eclat Capital Ltd Maven Kapital Ltd)</t>
  </si>
  <si>
    <t>AXA Mansard Investment Ltd  (Formerly Mansard Investment LtdAssur Asset Management Ltd)</t>
  </si>
  <si>
    <t>ValuAlliance Asset Management Limited (Formerly SIM Capital Alliance Ltd)</t>
  </si>
  <si>
    <t>Dunn Loren Merrifield Advisory Partners Limited (Formerly Dunn Loren Merrifiel Ltd)</t>
  </si>
  <si>
    <t>Dunn Loren Merrifield Asset Management &amp; Research Co. Limited (Formerly Access Investment &amp; Securities)</t>
  </si>
  <si>
    <t>Capital Express Asset &amp; Trust Ltd (Formerly Kellogs Assets Mgt Ltd)</t>
  </si>
  <si>
    <t>Global View Capital Limited (Formerly Global View Consult &amp; Investment Ltd)</t>
  </si>
  <si>
    <t>Standard Chartered Capital &amp; Advisory Nigeria Limited (Formerly Standard Chartered Securities Nigeria Ltd)</t>
  </si>
  <si>
    <t>Coronation Securities Ltd (Formerly Marina Securities Limited)</t>
  </si>
  <si>
    <t>Gruene Capital Limited (Formerly MC-Finerco Investment limited)</t>
  </si>
  <si>
    <t>Elixir Securities Limited (Formerly Merit Securities Ltd)</t>
  </si>
  <si>
    <t>Milestone Capital Management Limited (Formerly Ocean securities and stock Brokers Ltd)</t>
  </si>
  <si>
    <t>Pivot Capital Limited (Pivot Trust &amp; Investment Company Limited)</t>
  </si>
  <si>
    <t>United Capital Plc(formerly UBA CapitalPlc  UBA Global Markets)</t>
  </si>
  <si>
    <t>STL Trustees Ltd (FormerlySkye Trustees Ltd EIB Trustees Limited}</t>
  </si>
  <si>
    <t>UTL Trustees Management Services Limited (formerly Union Trustees Limited)</t>
  </si>
  <si>
    <t>EDC Registrars Limited (Formerly Oceanic Registrars Ltd)</t>
  </si>
  <si>
    <t>Lead Capital Plc (formerly Lead Sec &amp; Inv Ltd)</t>
  </si>
  <si>
    <t>Portfolio Advisers Ltd (Merged with LMB Stockbrokers Ltd)</t>
  </si>
  <si>
    <t>Brief Description of Property</t>
  </si>
  <si>
    <t>Location</t>
  </si>
  <si>
    <t>Details of Property (Description, Number of Units, Location)</t>
  </si>
  <si>
    <t>Treasury Bills (91 days maturity)</t>
  </si>
  <si>
    <t>Total (E)</t>
  </si>
  <si>
    <t>F=(A+B+C+D+E)</t>
  </si>
  <si>
    <t>Total (J)</t>
  </si>
  <si>
    <t>Cash in hand(G)</t>
  </si>
  <si>
    <t>Total (K)</t>
  </si>
  <si>
    <t>L=(G+H+I+J+K)</t>
  </si>
  <si>
    <t>M=F+L</t>
  </si>
  <si>
    <t>Treasury Bills (91 days Maturity)</t>
  </si>
  <si>
    <t>Others (specify and attach detailed breakdown)</t>
  </si>
  <si>
    <t>Others (Specify and attach detailed breakdown)</t>
  </si>
  <si>
    <t>Age Analysis:</t>
  </si>
  <si>
    <t>Less than 90 days</t>
  </si>
  <si>
    <t>Less than 365 days</t>
  </si>
  <si>
    <t>Above 365 days</t>
  </si>
  <si>
    <t>Please click here to report</t>
  </si>
  <si>
    <t xml:space="preserve">We certify that all information provided in this form is true, correct and complete. We also understand that failure to report completely and accurately all information required in this form, attempt to modify or amend the structure of the template or file false/misleading information renders the return VOID. This will result in sanctions pursuant to the Investment and Securities Act (2007), SEC Rules and other capital market rules and regulations. </t>
  </si>
  <si>
    <t xml:space="preserve">Changes in payable </t>
  </si>
  <si>
    <t xml:space="preserve">Changes in receivables </t>
  </si>
  <si>
    <t>Changes in investment property</t>
  </si>
  <si>
    <t>Irredeemable Preference Shares</t>
  </si>
  <si>
    <t xml:space="preserve">Issue of new shares </t>
  </si>
  <si>
    <t xml:space="preserve">Translation </t>
  </si>
  <si>
    <t>Fair Value</t>
  </si>
  <si>
    <t>Revaluation</t>
  </si>
  <si>
    <t>Others/Adjustment (specify and attach detailed breakdown)</t>
  </si>
  <si>
    <t>From other CMOs</t>
  </si>
  <si>
    <t>Receivables from other CMOs impairment/Write-backs</t>
  </si>
  <si>
    <t>Central Securities Clearing System</t>
  </si>
  <si>
    <t>Fair-Value Changes on FVOCI Securities</t>
  </si>
  <si>
    <t>Value of Securities as at reporting date(=N=)</t>
  </si>
  <si>
    <t>Legal Entity under which securities are held</t>
  </si>
  <si>
    <t>Number of clients</t>
  </si>
  <si>
    <t>QR/5/FORM</t>
  </si>
  <si>
    <t>QR/10/FORM</t>
  </si>
  <si>
    <t>Financial Assets</t>
  </si>
  <si>
    <t>AC</t>
  </si>
  <si>
    <t>Government Bonds @ Amortised Cost (AC)</t>
  </si>
  <si>
    <t>Corporate/Other Bonds @ Amortised Cost (AC)</t>
  </si>
  <si>
    <t>Treasury Bills @ Amortised Cost (AC)</t>
  </si>
  <si>
    <t>Classification (FVTPL/FVOCI)</t>
  </si>
  <si>
    <t>Unquoted Equities</t>
  </si>
  <si>
    <t>UNQUOTED EQUITIES</t>
  </si>
  <si>
    <t>Trusteeship fees</t>
  </si>
  <si>
    <t>DEALING FIRM'S NAME:</t>
  </si>
  <si>
    <t>REPORTING PERIOD :</t>
  </si>
  <si>
    <t>Period Start:    01/04/2019</t>
  </si>
  <si>
    <t>Period End:</t>
  </si>
  <si>
    <t>30/06/2019</t>
  </si>
  <si>
    <t>COMPLIANCE OFFICER:</t>
  </si>
  <si>
    <t>PHONE NO:</t>
  </si>
  <si>
    <t xml:space="preserve">BRANCH OFFICE: </t>
  </si>
  <si>
    <t>BUY</t>
  </si>
  <si>
    <t>DATE OF TRADING</t>
  </si>
  <si>
    <t>LOCATION</t>
  </si>
  <si>
    <t>INVESTOR'S ACCOUNT NUMBER</t>
  </si>
  <si>
    <t>STOCK</t>
  </si>
  <si>
    <t>UNITS</t>
  </si>
  <si>
    <t>PRICE</t>
  </si>
  <si>
    <t>VALUE</t>
  </si>
  <si>
    <t>N:B -Create more rows as you deem necessary</t>
  </si>
  <si>
    <t xml:space="preserve">REPRESENTATIVE OFFICE: </t>
  </si>
  <si>
    <t>_</t>
  </si>
  <si>
    <t>Buy</t>
  </si>
  <si>
    <t>Sell</t>
  </si>
  <si>
    <t>SELL</t>
  </si>
  <si>
    <t>S/No.</t>
  </si>
  <si>
    <t>Date of Trade</t>
  </si>
  <si>
    <t>Name of Security</t>
  </si>
  <si>
    <t>CSCS Account Name</t>
  </si>
  <si>
    <t>CSCS Number</t>
  </si>
  <si>
    <t>House Name</t>
  </si>
  <si>
    <t>Classification (FVPL/FVOCI)</t>
  </si>
  <si>
    <t>Units</t>
  </si>
  <si>
    <t>Trade Price</t>
  </si>
  <si>
    <t>Value of Trade (N)</t>
  </si>
  <si>
    <t>Weighted Average Trade Price</t>
  </si>
  <si>
    <t xml:space="preserve">                    Quarterly Error Trade Report</t>
  </si>
  <si>
    <t>S/n</t>
  </si>
  <si>
    <t>Transaction Date</t>
  </si>
  <si>
    <t>Transaction Time</t>
  </si>
  <si>
    <t>Type of Error</t>
  </si>
  <si>
    <t>Security Name</t>
  </si>
  <si>
    <t>Quantity 
(Units)</t>
  </si>
  <si>
    <t>Security Price
N</t>
  </si>
  <si>
    <t>Total Consideration (inclusive of transaction charges)</t>
  </si>
  <si>
    <t>Regularisation Status</t>
  </si>
  <si>
    <t>Action Taken</t>
  </si>
  <si>
    <t>Date Closed</t>
  </si>
  <si>
    <t>Trader Name</t>
  </si>
  <si>
    <t xml:space="preserve">Reported Within the Exchange Threshold </t>
  </si>
  <si>
    <t xml:space="preserve">Aggregate Error </t>
  </si>
  <si>
    <t>10:04am</t>
  </si>
  <si>
    <t>overpurchase</t>
  </si>
  <si>
    <t>UBA</t>
  </si>
  <si>
    <t>Closed</t>
  </si>
  <si>
    <t>credited client account with the sum of N51,000</t>
  </si>
  <si>
    <t>Ciroma</t>
  </si>
  <si>
    <t>Applicable</t>
  </si>
  <si>
    <t>ERROR TRADE REPORT</t>
  </si>
  <si>
    <t>BROKER/DEALER QUARTERLY PROPRIETARY TRADING REPORT</t>
  </si>
  <si>
    <t>PROP TRADING REPORT</t>
  </si>
  <si>
    <t xml:space="preserve">  Representative Office Quarterly Report</t>
  </si>
  <si>
    <t>REP OFFICE REPORT</t>
  </si>
  <si>
    <t>Branch Office Quarterly Report</t>
  </si>
  <si>
    <t>BRANCH REPORT</t>
  </si>
  <si>
    <t>SEC QR FORMS:</t>
  </si>
  <si>
    <t>NSE FORMS (BROKER/DEALERS ONLY)</t>
  </si>
  <si>
    <t>REPORT ON NOMINEE ACCOUNTS</t>
  </si>
  <si>
    <t>KLM Note</t>
  </si>
  <si>
    <t>To Other CMOs</t>
  </si>
  <si>
    <t>COMPLAINTS</t>
  </si>
  <si>
    <t>BANK LOANS/DEBT</t>
  </si>
  <si>
    <t>Net charge for the period/(Write-backs)</t>
  </si>
  <si>
    <t>Kindly provide a breakdown of the net charge/write-back for the period:</t>
  </si>
  <si>
    <t>FINANCIAL ASSETS</t>
  </si>
  <si>
    <t>Impairments (Please attach a detailed breakdown)</t>
  </si>
  <si>
    <t>OTHER COMPONENTS OF EQUITY</t>
  </si>
  <si>
    <t>Other Components of Equity</t>
  </si>
  <si>
    <t>Please provide relevant disclosures on deferred tax assets including disclosures on the possibility of utilizing deferred tax assets in the future</t>
  </si>
  <si>
    <t>Cash balance as at reporting date (=N=)</t>
  </si>
  <si>
    <t>Financial Assets/Investments</t>
  </si>
  <si>
    <t>FINANCIAL ASSETS/INVESTMENTS</t>
  </si>
  <si>
    <t>Nominee Account Details (Name and Account Number)</t>
  </si>
  <si>
    <t>Rating Fees</t>
  </si>
  <si>
    <t>Other Fees (Please provide a breakdown)</t>
  </si>
  <si>
    <t>Transaction expenses</t>
  </si>
  <si>
    <t>Others (Please provide a breakdown)</t>
  </si>
  <si>
    <t>FREQUENTLY ASKED QUESTIONS</t>
  </si>
  <si>
    <t>What has changed from the previous version?</t>
  </si>
  <si>
    <t>Why is the closing value of financial assets not reporting from the schedule to the Statement of Financial Position (SFP)?</t>
  </si>
  <si>
    <r>
      <t xml:space="preserve">The SFP may not capture the total value of financial assets if 
i) The asset is not accurately classified as FVTPL (Fair Value through P&amp;L), FVTOCI (Fair Value through OCI) or AC* (Amortized Cost)
ii) If the ownership of the asset is not accurately identified as "o" (propreitary) or "c" (clients')
</t>
    </r>
    <r>
      <rPr>
        <b/>
        <i/>
        <sz val="10"/>
        <color theme="1"/>
        <rFont val="Times New Roman"/>
        <family val="1"/>
      </rPr>
      <t>*Equities are not exepcted to be classified as amortized cost</t>
    </r>
  </si>
  <si>
    <t>What do we do if the line items in the financial statements and notes do not adequately capture all items in a firm's chart of accounts?</t>
  </si>
  <si>
    <t>Ans:</t>
  </si>
  <si>
    <t>Cutting figures from a cell with a different format may affect the formatting in the destination cell. However, figures may be copied and pasted.</t>
  </si>
  <si>
    <t>Most key items have an "others" option to report on items that have not been directly captured in the template. However, CMOs are required to provide an accompanying explanatory note to provide a comprehensive breakdown and disclosure on figures reported as "others"</t>
  </si>
  <si>
    <t>Can the template/ line items be modified?</t>
  </si>
  <si>
    <t xml:space="preserve">Under no circumstance should the template be modified. Submissions received in templates other that the version made available on the Commisison's website would considered as invalid and the CMO may be sanctioned for attempting to submit misleading returns to the Commisison. </t>
  </si>
  <si>
    <t>How can a new Accountant/Finance Officer/newly registered CMO be trained on the use of the template?</t>
  </si>
  <si>
    <t xml:space="preserve">New CMOs or finance officers using the template for the first time may contact the Commission to request for a walkthrough on the template. </t>
  </si>
  <si>
    <t>What are QR Forms?</t>
  </si>
  <si>
    <t>How should a CMO quarterly return be filed?</t>
  </si>
  <si>
    <t>The QR Forms are the Commission's approved quarterly return forms for the different registered functions. CMOs are to select their registered function and fill in the relevant QR Form. QR forms are to be filled completely and signed off by the Managing Director/CEO, Chief Finance Officer and Compliance Officer every quarter. An unsigned QR form would be regarded as an incomplete filing. Likewise, a filing without the financial statements is regarded as incomplete.</t>
  </si>
  <si>
    <t>Are helplines available?</t>
  </si>
  <si>
    <t>The Commission may be contacted for help/support in completing the CMO Quarterly Returns Template prior to the submission deadline. Emails may be sent to the dedicated email address for each function. CMOs may also call 09 4621133 Ext 1247.</t>
  </si>
  <si>
    <t>Why does a cell show "REF" error when the cut and past function is used?</t>
  </si>
  <si>
    <r>
      <t xml:space="preserve">After duly completing the QR form and financial statements (using the same template), the template should be saved with the quarter, year and name of the firm.e.g </t>
    </r>
    <r>
      <rPr>
        <b/>
        <sz val="11"/>
        <color rgb="FFFF0000"/>
        <rFont val="Times New Roman"/>
        <family val="1"/>
      </rPr>
      <t>Q1 2020 ABC Asset Managers Limited</t>
    </r>
    <r>
      <rPr>
        <sz val="11"/>
        <color theme="1"/>
        <rFont val="Times New Roman"/>
        <family val="1"/>
      </rPr>
      <t>. An email attaching the saved return and using the quarter, year and firm name as subject matter,  should be forwarded to the SEC dedicated email address for the relevant function. Upon receipt by the Commission, an automated acknowledgement is sent.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</si>
</sst>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_(* \(#,##0\);_(* &quot;-&quot;_);_(@_)"/>
    <numFmt numFmtId="165" formatCode="_(* #,##0.00_);_(* \(#,##0.00\);_(* &quot;-&quot;??_);_(@_)"/>
    <numFmt numFmtId="166" formatCode="_-* #,##0_-;\-* #,##0_-;_-* &quot;-&quot;??_-;_-@_-"/>
    <numFmt numFmtId="167" formatCode="_(* #,##0_);_(* \(#,##0\);_(* &quot;-&quot;??_);_(@_)"/>
    <numFmt numFmtId="168" formatCode="[$-409]d\-mmm\-yy;@"/>
    <numFmt numFmtId="169" formatCode="[$-409]mmmm\ d\,\ yyyy;@"/>
  </numFmts>
  <fonts count="126" x14ac:knownFonts="1">
    <font>
      <sz val="11"/>
      <color theme="1"/>
      <name val="Calibri"/>
      <family val="2"/>
      <scheme val="minor"/>
    </font>
    <font>
      <sz val="11"/>
      <color indexed="8"/>
      <name val="Arial"/>
      <family val="2"/>
    </font>
    <font>
      <sz val="11"/>
      <name val="Arial"/>
      <family val="2"/>
    </font>
    <font>
      <b/>
      <sz val="11"/>
      <name val="Arial"/>
      <family val="2"/>
    </font>
    <font>
      <b/>
      <sz val="7"/>
      <name val="Arial"/>
      <family val="2"/>
    </font>
    <font>
      <b/>
      <sz val="10"/>
      <name val="Arial"/>
      <family val="2"/>
    </font>
    <font>
      <sz val="9"/>
      <name val="Arial"/>
      <family val="2"/>
    </font>
    <font>
      <sz val="11"/>
      <color theme="1"/>
      <name val="Calibri"/>
      <family val="2"/>
      <scheme val="minor"/>
    </font>
    <font>
      <u/>
      <sz val="11"/>
      <color theme="10"/>
      <name val="Calibri"/>
      <family val="2"/>
    </font>
    <font>
      <sz val="11"/>
      <color theme="1"/>
      <name val="Arial"/>
      <family val="2"/>
    </font>
    <font>
      <b/>
      <sz val="11"/>
      <color theme="1"/>
      <name val="Arial"/>
      <family val="2"/>
    </font>
    <font>
      <b/>
      <strike/>
      <sz val="11"/>
      <color theme="1"/>
      <name val="Arial"/>
      <family val="2"/>
    </font>
    <font>
      <b/>
      <sz val="12"/>
      <color theme="1"/>
      <name val="Arial"/>
      <family val="2"/>
    </font>
    <font>
      <sz val="11"/>
      <color rgb="FFFF0000"/>
      <name val="Arial"/>
      <family val="2"/>
    </font>
    <font>
      <sz val="11"/>
      <color theme="3" tint="0.79998168889431442"/>
      <name val="Arial"/>
      <family val="2"/>
    </font>
    <font>
      <sz val="8"/>
      <color theme="1"/>
      <name val="Arial"/>
      <family val="2"/>
    </font>
    <font>
      <b/>
      <sz val="8"/>
      <color theme="1"/>
      <name val="Arial"/>
      <family val="2"/>
    </font>
    <font>
      <sz val="8"/>
      <color theme="1"/>
      <name val="Calibri"/>
      <family val="2"/>
      <scheme val="minor"/>
    </font>
    <font>
      <b/>
      <sz val="8"/>
      <color theme="1"/>
      <name val="Calibri"/>
      <family val="2"/>
      <scheme val="minor"/>
    </font>
    <font>
      <sz val="8"/>
      <color rgb="FFFF0000"/>
      <name val="Arial"/>
      <family val="2"/>
    </font>
    <font>
      <sz val="11"/>
      <name val="Calibri"/>
      <family val="2"/>
      <scheme val="minor"/>
    </font>
    <font>
      <sz val="11"/>
      <color rgb="FF000000"/>
      <name val="Calibri"/>
      <family val="2"/>
      <scheme val="minor"/>
    </font>
    <font>
      <sz val="36"/>
      <color rgb="FFFFFFFF"/>
      <name val="Calibri"/>
      <family val="2"/>
      <scheme val="minor"/>
    </font>
    <font>
      <sz val="11"/>
      <color rgb="FFFFFFFF"/>
      <name val="Calibri"/>
      <family val="2"/>
      <scheme val="minor"/>
    </font>
    <font>
      <sz val="11"/>
      <color rgb="FFA6A6A6"/>
      <name val="Calibri"/>
      <family val="2"/>
      <scheme val="minor"/>
    </font>
    <font>
      <b/>
      <sz val="14"/>
      <color rgb="FF000000"/>
      <name val="Calibri"/>
      <family val="2"/>
      <scheme val="minor"/>
    </font>
    <font>
      <sz val="14"/>
      <color rgb="FF000000"/>
      <name val="Calibri"/>
      <family val="2"/>
      <scheme val="minor"/>
    </font>
    <font>
      <b/>
      <u/>
      <sz val="14"/>
      <color rgb="FFFFFFFF"/>
      <name val="Calibri"/>
      <family val="2"/>
      <scheme val="minor"/>
    </font>
    <font>
      <b/>
      <sz val="10"/>
      <color rgb="FFFFFFFF"/>
      <name val="Arial"/>
      <family val="2"/>
    </font>
    <font>
      <b/>
      <sz val="14"/>
      <color theme="0"/>
      <name val="Calibri"/>
      <family val="2"/>
    </font>
    <font>
      <sz val="11"/>
      <color theme="0"/>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0"/>
      <color theme="1"/>
      <name val="Calibri"/>
      <family val="2"/>
      <scheme val="minor"/>
    </font>
    <font>
      <b/>
      <sz val="14"/>
      <color rgb="FFFFFFFF"/>
      <name val="Calibri"/>
      <family val="2"/>
      <scheme val="minor"/>
    </font>
    <font>
      <b/>
      <u/>
      <sz val="11"/>
      <color theme="0"/>
      <name val="Calibri"/>
      <family val="2"/>
    </font>
    <font>
      <b/>
      <sz val="11"/>
      <color rgb="FF000000"/>
      <name val="Calibri"/>
      <family val="2"/>
      <scheme val="minor"/>
    </font>
    <font>
      <b/>
      <sz val="10"/>
      <color rgb="FF000000"/>
      <name val="Arial"/>
      <family val="2"/>
    </font>
    <font>
      <b/>
      <sz val="11"/>
      <color rgb="FF000000"/>
      <name val="Arial"/>
      <family val="2"/>
    </font>
    <font>
      <sz val="11"/>
      <color rgb="FF000000"/>
      <name val="Arial"/>
      <family val="2"/>
    </font>
    <font>
      <b/>
      <sz val="11"/>
      <color theme="0"/>
      <name val="Calibri"/>
      <family val="2"/>
      <scheme val="minor"/>
    </font>
    <font>
      <sz val="11"/>
      <color theme="0"/>
      <name val="Calibri"/>
      <family val="2"/>
      <scheme val="minor"/>
    </font>
    <font>
      <sz val="11"/>
      <color rgb="FFFFFFFF"/>
      <name val="Calibri"/>
      <family val="2"/>
      <scheme val="minor"/>
    </font>
    <font>
      <sz val="11"/>
      <color theme="4" tint="-0.499984740745262"/>
      <name val="Calibri"/>
      <family val="2"/>
      <scheme val="minor"/>
    </font>
    <font>
      <b/>
      <sz val="12"/>
      <color theme="0"/>
      <name val="Calibri"/>
      <family val="2"/>
    </font>
    <font>
      <b/>
      <sz val="11"/>
      <color rgb="FFFFFFFF"/>
      <name val="Calibri"/>
      <family val="2"/>
      <scheme val="minor"/>
    </font>
    <font>
      <i/>
      <sz val="10"/>
      <color rgb="FF000000"/>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2"/>
      <color theme="1"/>
      <name val="Arial"/>
      <family val="2"/>
    </font>
    <font>
      <sz val="11"/>
      <color indexed="8"/>
      <name val="Calibri"/>
      <family val="2"/>
    </font>
    <font>
      <sz val="8"/>
      <color theme="0"/>
      <name val="Calibri"/>
      <family val="2"/>
      <scheme val="minor"/>
    </font>
    <font>
      <b/>
      <sz val="8"/>
      <color theme="0"/>
      <name val="Calibri"/>
      <family val="2"/>
      <scheme val="minor"/>
    </font>
    <font>
      <b/>
      <sz val="11"/>
      <color theme="0"/>
      <name val="Arial"/>
      <family val="2"/>
    </font>
    <font>
      <b/>
      <sz val="18"/>
      <name val="Calibri"/>
      <family val="2"/>
      <scheme val="minor"/>
    </font>
    <font>
      <b/>
      <u/>
      <sz val="11"/>
      <color theme="0" tint="-0.499984740745262"/>
      <name val="Calibri"/>
      <family val="2"/>
    </font>
    <font>
      <b/>
      <i/>
      <sz val="11"/>
      <color theme="1"/>
      <name val="Calibri"/>
      <family val="2"/>
      <scheme val="minor"/>
    </font>
    <font>
      <i/>
      <sz val="11"/>
      <color theme="1"/>
      <name val="Calibri"/>
      <family val="2"/>
      <scheme val="minor"/>
    </font>
    <font>
      <strike/>
      <sz val="11"/>
      <color theme="1"/>
      <name val="Calibri"/>
      <family val="2"/>
      <scheme val="minor"/>
    </font>
    <font>
      <b/>
      <i/>
      <sz val="11"/>
      <color rgb="FF000000"/>
      <name val="Calibri"/>
      <family val="2"/>
      <scheme val="minor"/>
    </font>
    <font>
      <strike/>
      <sz val="10"/>
      <color theme="1"/>
      <name val="Verdana"/>
      <family val="2"/>
    </font>
    <font>
      <sz val="11"/>
      <color rgb="FF1F497D"/>
      <name val="Calibri"/>
      <family val="2"/>
      <scheme val="minor"/>
    </font>
    <font>
      <b/>
      <strike/>
      <sz val="11"/>
      <color theme="1"/>
      <name val="Calibri"/>
      <family val="2"/>
      <scheme val="minor"/>
    </font>
    <font>
      <u/>
      <sz val="11"/>
      <color theme="0"/>
      <name val="Calibri"/>
      <family val="2"/>
    </font>
    <font>
      <sz val="9"/>
      <color indexed="81"/>
      <name val="Tahoma"/>
      <family val="2"/>
    </font>
    <font>
      <sz val="7"/>
      <name val="Arial"/>
      <family val="2"/>
    </font>
    <font>
      <i/>
      <sz val="11"/>
      <color theme="1"/>
      <name val="Arial"/>
      <family val="2"/>
    </font>
    <font>
      <i/>
      <sz val="8"/>
      <color theme="1"/>
      <name val="Arial"/>
      <family val="2"/>
    </font>
    <font>
      <b/>
      <i/>
      <sz val="10"/>
      <color rgb="FF000000"/>
      <name val="Verdana"/>
      <family val="2"/>
    </font>
    <font>
      <b/>
      <sz val="10"/>
      <color theme="1"/>
      <name val="Arial"/>
      <family val="2"/>
    </font>
    <font>
      <sz val="10"/>
      <color theme="1"/>
      <name val="Arial"/>
      <family val="2"/>
    </font>
    <font>
      <i/>
      <sz val="11"/>
      <color rgb="FF000000"/>
      <name val="Arial"/>
      <family val="2"/>
    </font>
    <font>
      <i/>
      <sz val="10"/>
      <color theme="1"/>
      <name val="Arial"/>
      <family val="2"/>
    </font>
    <font>
      <b/>
      <i/>
      <sz val="11"/>
      <color theme="1"/>
      <name val="Arial"/>
      <family val="2"/>
    </font>
    <font>
      <b/>
      <i/>
      <sz val="11"/>
      <color rgb="FF000000"/>
      <name val="Arial"/>
      <family val="2"/>
    </font>
    <font>
      <b/>
      <sz val="12"/>
      <color theme="0"/>
      <name val="Calibri"/>
      <family val="2"/>
      <scheme val="minor"/>
    </font>
    <font>
      <b/>
      <u/>
      <sz val="11"/>
      <color theme="1"/>
      <name val="Calibri"/>
      <family val="2"/>
    </font>
    <font>
      <b/>
      <u/>
      <sz val="9"/>
      <color theme="0"/>
      <name val="Calibri"/>
      <family val="2"/>
    </font>
    <font>
      <sz val="8"/>
      <color theme="1"/>
      <name val="Verdana"/>
      <family val="2"/>
    </font>
    <font>
      <sz val="8"/>
      <name val="Arial"/>
      <family val="2"/>
    </font>
    <font>
      <b/>
      <sz val="8"/>
      <color indexed="8"/>
      <name val="Arial"/>
      <family val="2"/>
    </font>
    <font>
      <sz val="8"/>
      <color indexed="8"/>
      <name val="Arial"/>
      <family val="2"/>
    </font>
    <font>
      <b/>
      <sz val="8"/>
      <color indexed="8"/>
      <name val="Calibri"/>
      <family val="2"/>
    </font>
    <font>
      <sz val="8"/>
      <color indexed="8"/>
      <name val="Calibri"/>
      <family val="2"/>
    </font>
    <font>
      <b/>
      <sz val="11"/>
      <color rgb="FFFF0000"/>
      <name val="Calibri"/>
      <family val="2"/>
      <scheme val="minor"/>
    </font>
    <font>
      <b/>
      <sz val="11"/>
      <color rgb="FFFFC000"/>
      <name val="Calibri"/>
      <family val="2"/>
      <scheme val="minor"/>
    </font>
    <font>
      <b/>
      <sz val="11"/>
      <color rgb="FF00B050"/>
      <name val="Calibri"/>
      <family val="2"/>
      <scheme val="minor"/>
    </font>
    <font>
      <b/>
      <sz val="12"/>
      <color rgb="FFFF0000"/>
      <name val="Calibri"/>
      <family val="2"/>
      <scheme val="minor"/>
    </font>
    <font>
      <b/>
      <u/>
      <sz val="11"/>
      <color rgb="FFFF0000"/>
      <name val="Calibri"/>
      <family val="2"/>
      <scheme val="minor"/>
    </font>
    <font>
      <b/>
      <u/>
      <sz val="16"/>
      <color theme="10"/>
      <name val="Arial"/>
      <family val="2"/>
    </font>
    <font>
      <b/>
      <i/>
      <sz val="11"/>
      <color rgb="FF000000"/>
      <name val="Calibri"/>
      <family val="2"/>
    </font>
    <font>
      <b/>
      <i/>
      <sz val="11"/>
      <color rgb="FFFF0000"/>
      <name val="Calibri"/>
      <family val="2"/>
    </font>
    <font>
      <sz val="11"/>
      <color theme="0"/>
      <name val="Arial"/>
      <family val="2"/>
    </font>
    <font>
      <b/>
      <sz val="10"/>
      <color rgb="FFFF0000"/>
      <name val="Calibri"/>
      <family val="2"/>
      <scheme val="minor"/>
    </font>
    <font>
      <b/>
      <sz val="8"/>
      <color theme="1"/>
      <name val="Verdana"/>
      <family val="2"/>
    </font>
    <font>
      <sz val="10"/>
      <name val="Arial"/>
      <family val="2"/>
    </font>
    <font>
      <sz val="10"/>
      <color rgb="FFFF0000"/>
      <name val="Arial"/>
      <family val="2"/>
    </font>
    <font>
      <b/>
      <sz val="10"/>
      <color rgb="FFFF0000"/>
      <name val="Arial"/>
      <family val="2"/>
    </font>
    <font>
      <b/>
      <u/>
      <sz val="11"/>
      <color theme="10"/>
      <name val="Calibri"/>
      <family val="2"/>
    </font>
    <font>
      <b/>
      <sz val="16"/>
      <color theme="1"/>
      <name val="Calibri"/>
      <family val="2"/>
      <scheme val="minor"/>
    </font>
    <font>
      <b/>
      <sz val="16"/>
      <color theme="1"/>
      <name val="Tahoma"/>
      <family val="2"/>
    </font>
    <font>
      <b/>
      <sz val="16"/>
      <color rgb="FFFF0000"/>
      <name val="Tahoma"/>
      <family val="2"/>
    </font>
    <font>
      <sz val="16"/>
      <color theme="1"/>
      <name val="Calibri"/>
      <family val="2"/>
      <scheme val="minor"/>
    </font>
    <font>
      <b/>
      <sz val="11"/>
      <name val="Calibri"/>
      <family val="2"/>
      <scheme val="minor"/>
    </font>
    <font>
      <sz val="11"/>
      <color theme="1"/>
      <name val="Tahoma"/>
      <family val="2"/>
    </font>
    <font>
      <sz val="11"/>
      <color theme="1"/>
      <name val="Segoe UI"/>
      <family val="2"/>
    </font>
    <font>
      <b/>
      <sz val="11"/>
      <color theme="1"/>
      <name val="Segoe UI"/>
      <family val="2"/>
    </font>
    <font>
      <b/>
      <sz val="14"/>
      <color theme="1"/>
      <name val="Tahoma"/>
      <family val="2"/>
    </font>
    <font>
      <b/>
      <sz val="16"/>
      <name val="Calibri"/>
      <family val="2"/>
    </font>
    <font>
      <b/>
      <u/>
      <sz val="11"/>
      <color theme="0"/>
      <name val="Times New Roman"/>
      <family val="1"/>
    </font>
    <font>
      <sz val="11"/>
      <color theme="1"/>
      <name val="Times New Roman"/>
      <family val="1"/>
    </font>
    <font>
      <b/>
      <i/>
      <sz val="10"/>
      <color theme="1"/>
      <name val="Times New Roman"/>
      <family val="1"/>
    </font>
    <font>
      <b/>
      <sz val="11"/>
      <color theme="1"/>
      <name val="Times New Roman"/>
      <family val="1"/>
    </font>
    <font>
      <b/>
      <sz val="11"/>
      <color rgb="FFFF0000"/>
      <name val="Times New Roman"/>
      <family val="1"/>
    </font>
  </fonts>
  <fills count="66">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244062"/>
        <bgColor rgb="FF000000"/>
      </patternFill>
    </fill>
    <fill>
      <patternFill patternType="solid">
        <fgColor rgb="FF008000"/>
        <bgColor rgb="FF000000"/>
      </patternFill>
    </fill>
    <fill>
      <patternFill patternType="solid">
        <fgColor rgb="FFBFBFBF"/>
        <bgColor rgb="FF000000"/>
      </patternFill>
    </fill>
    <fill>
      <patternFill patternType="solid">
        <fgColor theme="3" tint="-0.249977111117893"/>
        <bgColor rgb="FF000000"/>
      </patternFill>
    </fill>
    <fill>
      <patternFill patternType="solid">
        <fgColor theme="3" tint="-0.249977111117893"/>
        <bgColor indexed="64"/>
      </patternFill>
    </fill>
    <fill>
      <patternFill patternType="solid">
        <fgColor theme="3"/>
        <bgColor indexed="64"/>
      </patternFill>
    </fill>
    <fill>
      <patternFill patternType="solid">
        <fgColor theme="4" tint="0.39997558519241921"/>
        <bgColor indexed="64"/>
      </patternFill>
    </fill>
    <fill>
      <patternFill patternType="solid">
        <fgColor theme="0" tint="-0.249977111117893"/>
        <bgColor rgb="FF000000"/>
      </patternFill>
    </fill>
    <fill>
      <patternFill patternType="solid">
        <fgColor rgb="FF00B05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499984740745262"/>
        <bgColor indexed="64"/>
      </patternFill>
    </fill>
    <fill>
      <patternFill patternType="solid">
        <fgColor theme="4" tint="0.59999389629810485"/>
        <bgColor indexed="64"/>
      </patternFill>
    </fill>
    <fill>
      <patternFill patternType="solid">
        <fgColor theme="2"/>
        <bgColor indexed="64"/>
      </patternFill>
    </fill>
    <fill>
      <patternFill patternType="solid">
        <fgColor theme="4" tint="-0.499984740745262"/>
        <bgColor indexed="64"/>
      </patternFill>
    </fill>
    <fill>
      <patternFill patternType="solid">
        <fgColor theme="0"/>
        <bgColor indexed="64"/>
      </patternFill>
    </fill>
    <fill>
      <patternFill patternType="solid">
        <fgColor theme="4" tint="-0.249977111117893"/>
        <bgColor rgb="FF000000"/>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rgb="FF000000"/>
      </patternFill>
    </fill>
    <fill>
      <patternFill patternType="solid">
        <fgColor theme="6"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14999847407452621"/>
        <bgColor indexed="64"/>
      </patternFill>
    </fill>
  </fills>
  <borders count="124">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hair">
        <color indexed="64"/>
      </top>
      <bottom style="double">
        <color indexed="64"/>
      </bottom>
      <diagonal/>
    </border>
    <border>
      <left/>
      <right/>
      <top style="dotted">
        <color indexed="64"/>
      </top>
      <bottom/>
      <diagonal/>
    </border>
    <border>
      <left/>
      <right/>
      <top style="dotted">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dotted">
        <color indexed="64"/>
      </top>
      <bottom style="dotted">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right/>
      <top/>
      <bottom style="medium">
        <color rgb="FF000000"/>
      </bottom>
      <diagonal/>
    </border>
    <border>
      <left style="medium">
        <color indexed="64"/>
      </left>
      <right style="medium">
        <color rgb="FF000000"/>
      </right>
      <top/>
      <bottom style="medium">
        <color rgb="FF000000"/>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double">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rgb="FFCCCC00"/>
      </left>
      <right/>
      <top style="thick">
        <color rgb="FFCCCC00"/>
      </top>
      <bottom style="thick">
        <color rgb="FFCCCC00"/>
      </bottom>
      <diagonal/>
    </border>
    <border>
      <left/>
      <right/>
      <top style="thick">
        <color rgb="FFCCCC00"/>
      </top>
      <bottom style="thick">
        <color rgb="FFCCCC00"/>
      </bottom>
      <diagonal/>
    </border>
    <border>
      <left/>
      <right style="thick">
        <color rgb="FFCCCC00"/>
      </right>
      <top style="thick">
        <color rgb="FFCCCC00"/>
      </top>
      <bottom style="thick">
        <color rgb="FFCCCC00"/>
      </bottom>
      <diagonal/>
    </border>
    <border>
      <left style="medium">
        <color indexed="64"/>
      </left>
      <right style="thin">
        <color auto="1"/>
      </right>
      <top/>
      <bottom style="thin">
        <color auto="1"/>
      </bottom>
      <diagonal/>
    </border>
    <border>
      <left style="thin">
        <color auto="1"/>
      </left>
      <right style="thick">
        <color rgb="FFCCCC00"/>
      </right>
      <top/>
      <bottom style="thin">
        <color auto="1"/>
      </bottom>
      <diagonal/>
    </border>
    <border>
      <left style="thin">
        <color auto="1"/>
      </left>
      <right style="thick">
        <color rgb="FFCCCC00"/>
      </right>
      <top style="thin">
        <color auto="1"/>
      </top>
      <bottom style="medium">
        <color indexed="64"/>
      </bottom>
      <diagonal/>
    </border>
    <border>
      <left style="thin">
        <color auto="1"/>
      </left>
      <right style="thick">
        <color rgb="FFCCCC00"/>
      </right>
      <top style="medium">
        <color indexed="64"/>
      </top>
      <bottom style="thin">
        <color auto="1"/>
      </bottom>
      <diagonal/>
    </border>
    <border>
      <left style="thin">
        <color auto="1"/>
      </left>
      <right style="thick">
        <color rgb="FFCCCC00"/>
      </right>
      <top style="thin">
        <color auto="1"/>
      </top>
      <bottom style="thin">
        <color auto="1"/>
      </bottom>
      <diagonal/>
    </border>
    <border>
      <left style="medium">
        <color indexed="64"/>
      </left>
      <right style="thin">
        <color auto="1"/>
      </right>
      <top style="thin">
        <color auto="1"/>
      </top>
      <bottom style="thick">
        <color rgb="FFCCCC00"/>
      </bottom>
      <diagonal/>
    </border>
    <border>
      <left style="thin">
        <color auto="1"/>
      </left>
      <right style="thin">
        <color auto="1"/>
      </right>
      <top style="thin">
        <color auto="1"/>
      </top>
      <bottom style="thick">
        <color rgb="FFCCCC00"/>
      </bottom>
      <diagonal/>
    </border>
    <border>
      <left style="thin">
        <color auto="1"/>
      </left>
      <right style="thick">
        <color rgb="FFCCCC00"/>
      </right>
      <top style="thin">
        <color auto="1"/>
      </top>
      <bottom style="thick">
        <color rgb="FFCCCC00"/>
      </bottom>
      <diagonal/>
    </border>
    <border>
      <left/>
      <right/>
      <top style="thick">
        <color rgb="FFCCCC00"/>
      </top>
      <bottom/>
      <diagonal/>
    </border>
    <border>
      <left/>
      <right/>
      <top style="medium">
        <color indexed="64"/>
      </top>
      <bottom style="thin">
        <color indexed="64"/>
      </bottom>
      <diagonal/>
    </border>
  </borders>
  <cellStyleXfs count="55">
    <xf numFmtId="0" fontId="0" fillId="0" borderId="0"/>
    <xf numFmtId="43" fontId="7" fillId="0" borderId="0" applyFont="0" applyFill="0" applyBorder="0" applyAlignment="0" applyProtection="0"/>
    <xf numFmtId="165" fontId="7" fillId="0" borderId="0" applyFont="0" applyFill="0" applyBorder="0" applyAlignment="0" applyProtection="0"/>
    <xf numFmtId="0" fontId="8" fillId="0" borderId="0" applyNumberFormat="0" applyFill="0" applyBorder="0" applyAlignment="0" applyProtection="0">
      <alignment vertical="top"/>
      <protection locked="0"/>
    </xf>
    <xf numFmtId="0" fontId="48" fillId="0" borderId="0" applyNumberFormat="0" applyFill="0" applyBorder="0" applyAlignment="0" applyProtection="0"/>
    <xf numFmtId="0" fontId="7" fillId="0" borderId="0"/>
    <xf numFmtId="0" fontId="61" fillId="0" borderId="0"/>
    <xf numFmtId="165" fontId="61" fillId="0" borderId="0" applyFont="0" applyFill="0" applyBorder="0" applyAlignment="0" applyProtection="0"/>
    <xf numFmtId="0" fontId="7" fillId="0" borderId="0"/>
    <xf numFmtId="43" fontId="7" fillId="0" borderId="0" applyFont="0" applyFill="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8"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36" borderId="0" applyNumberFormat="0" applyBorder="0" applyAlignment="0" applyProtection="0"/>
    <xf numFmtId="0" fontId="30" fillId="40" borderId="0" applyNumberFormat="0" applyBorder="0" applyAlignment="0" applyProtection="0"/>
    <xf numFmtId="0" fontId="30" fillId="44"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37" borderId="0" applyNumberFormat="0" applyBorder="0" applyAlignment="0" applyProtection="0"/>
    <xf numFmtId="0" fontId="30" fillId="41" borderId="0" applyNumberFormat="0" applyBorder="0" applyAlignment="0" applyProtection="0"/>
    <xf numFmtId="0" fontId="53" fillId="15" borderId="0" applyNumberFormat="0" applyBorder="0" applyAlignment="0" applyProtection="0"/>
    <xf numFmtId="0" fontId="57" fillId="18" borderId="48" applyNumberFormat="0" applyAlignment="0" applyProtection="0"/>
    <xf numFmtId="0" fontId="41" fillId="19" borderId="51" applyNumberFormat="0" applyAlignment="0" applyProtection="0"/>
    <xf numFmtId="165" fontId="62" fillId="0" borderId="0" applyFont="0" applyFill="0" applyBorder="0" applyAlignment="0" applyProtection="0"/>
    <xf numFmtId="0" fontId="60" fillId="0" borderId="0" applyNumberFormat="0" applyFill="0" applyBorder="0" applyAlignment="0" applyProtection="0"/>
    <xf numFmtId="0" fontId="52" fillId="14" borderId="0" applyNumberFormat="0" applyBorder="0" applyAlignment="0" applyProtection="0"/>
    <xf numFmtId="0" fontId="49" fillId="0" borderId="45" applyNumberFormat="0" applyFill="0" applyAlignment="0" applyProtection="0"/>
    <xf numFmtId="0" fontId="50" fillId="0" borderId="46" applyNumberFormat="0" applyFill="0" applyAlignment="0" applyProtection="0"/>
    <xf numFmtId="0" fontId="51" fillId="0" borderId="47" applyNumberFormat="0" applyFill="0" applyAlignment="0" applyProtection="0"/>
    <xf numFmtId="0" fontId="51" fillId="0" borderId="0" applyNumberFormat="0" applyFill="0" applyBorder="0" applyAlignment="0" applyProtection="0"/>
    <xf numFmtId="0" fontId="55" fillId="17" borderId="48" applyNumberFormat="0" applyAlignment="0" applyProtection="0"/>
    <xf numFmtId="0" fontId="58" fillId="0" borderId="50" applyNumberFormat="0" applyFill="0" applyAlignment="0" applyProtection="0"/>
    <xf numFmtId="0" fontId="54" fillId="16" borderId="0" applyNumberFormat="0" applyBorder="0" applyAlignment="0" applyProtection="0"/>
    <xf numFmtId="0" fontId="7" fillId="20" borderId="52" applyNumberFormat="0" applyFont="0" applyAlignment="0" applyProtection="0"/>
    <xf numFmtId="0" fontId="56" fillId="18" borderId="49" applyNumberFormat="0" applyAlignment="0" applyProtection="0"/>
    <xf numFmtId="9" fontId="62" fillId="0" borderId="0" applyFont="0" applyFill="0" applyBorder="0" applyAlignment="0" applyProtection="0"/>
    <xf numFmtId="9" fontId="62" fillId="0" borderId="0" applyFont="0" applyFill="0" applyBorder="0" applyAlignment="0" applyProtection="0"/>
    <xf numFmtId="0" fontId="33" fillId="0" borderId="53" applyNumberFormat="0" applyFill="0" applyAlignment="0" applyProtection="0"/>
    <xf numFmtId="0" fontId="59" fillId="0" borderId="0" applyNumberFormat="0" applyFill="0" applyBorder="0" applyAlignment="0" applyProtection="0"/>
    <xf numFmtId="9" fontId="7" fillId="0" borderId="0" applyFont="0" applyFill="0" applyBorder="0" applyAlignment="0" applyProtection="0"/>
    <xf numFmtId="0" fontId="30" fillId="37" borderId="0" applyNumberFormat="0" applyBorder="0" applyAlignment="0" applyProtection="0"/>
  </cellStyleXfs>
  <cellXfs count="1407">
    <xf numFmtId="0" fontId="0" fillId="0" borderId="0" xfId="0"/>
    <xf numFmtId="165" fontId="10" fillId="0" borderId="0" xfId="0" applyNumberFormat="1" applyFont="1" applyBorder="1" applyProtection="1">
      <protection locked="0"/>
    </xf>
    <xf numFmtId="165" fontId="10" fillId="0" borderId="0" xfId="0" applyNumberFormat="1" applyFont="1" applyBorder="1" applyAlignment="1" applyProtection="1">
      <alignment horizontal="center"/>
      <protection locked="0"/>
    </xf>
    <xf numFmtId="165" fontId="10" fillId="0" borderId="0" xfId="0" applyNumberFormat="1" applyFont="1" applyFill="1" applyBorder="1" applyAlignment="1" applyProtection="1">
      <alignment horizontal="center"/>
      <protection locked="0"/>
    </xf>
    <xf numFmtId="165" fontId="11" fillId="0" borderId="0" xfId="1" applyNumberFormat="1" applyFont="1" applyFill="1" applyBorder="1" applyAlignment="1" applyProtection="1">
      <alignment horizontal="center"/>
      <protection locked="0"/>
    </xf>
    <xf numFmtId="165" fontId="9" fillId="0" borderId="0" xfId="1" applyNumberFormat="1" applyFont="1" applyFill="1" applyBorder="1" applyProtection="1">
      <protection locked="0"/>
    </xf>
    <xf numFmtId="166" fontId="15" fillId="0" borderId="0" xfId="1" applyNumberFormat="1" applyFont="1" applyProtection="1">
      <protection locked="0"/>
    </xf>
    <xf numFmtId="43" fontId="16" fillId="0" borderId="0" xfId="1" applyFont="1" applyProtection="1">
      <protection locked="0"/>
    </xf>
    <xf numFmtId="166" fontId="16" fillId="0" borderId="0" xfId="1" applyNumberFormat="1" applyFont="1" applyProtection="1">
      <protection locked="0"/>
    </xf>
    <xf numFmtId="43" fontId="15" fillId="0" borderId="0" xfId="1" applyFont="1" applyProtection="1">
      <protection locked="0"/>
    </xf>
    <xf numFmtId="43" fontId="17" fillId="0" borderId="0" xfId="1" applyFont="1" applyProtection="1">
      <protection locked="0"/>
    </xf>
    <xf numFmtId="43" fontId="16" fillId="0" borderId="7" xfId="1" applyFont="1" applyBorder="1" applyAlignment="1" applyProtection="1">
      <alignment horizontal="center" wrapText="1"/>
      <protection locked="0"/>
    </xf>
    <xf numFmtId="166" fontId="16" fillId="0" borderId="8" xfId="1" applyNumberFormat="1" applyFont="1" applyBorder="1" applyAlignment="1" applyProtection="1">
      <alignment horizontal="center"/>
      <protection locked="0"/>
    </xf>
    <xf numFmtId="43" fontId="16" fillId="0" borderId="10" xfId="1" applyFont="1" applyBorder="1" applyProtection="1">
      <protection locked="0"/>
    </xf>
    <xf numFmtId="166" fontId="15" fillId="0" borderId="11" xfId="1" applyNumberFormat="1" applyFont="1" applyBorder="1" applyProtection="1">
      <protection locked="0"/>
    </xf>
    <xf numFmtId="43" fontId="16" fillId="0" borderId="12" xfId="1" applyFont="1" applyBorder="1" applyProtection="1">
      <protection locked="0"/>
    </xf>
    <xf numFmtId="166" fontId="15" fillId="0" borderId="13" xfId="1" applyNumberFormat="1" applyFont="1" applyBorder="1" applyProtection="1">
      <protection locked="0"/>
    </xf>
    <xf numFmtId="43" fontId="15" fillId="0" borderId="11" xfId="1" applyFont="1" applyBorder="1" applyAlignment="1" applyProtection="1">
      <alignment horizontal="center"/>
      <protection locked="0"/>
    </xf>
    <xf numFmtId="166" fontId="15" fillId="0" borderId="13" xfId="1" applyNumberFormat="1" applyFont="1" applyBorder="1" applyAlignment="1" applyProtection="1">
      <alignment horizontal="center"/>
      <protection locked="0"/>
    </xf>
    <xf numFmtId="43" fontId="15" fillId="0" borderId="13" xfId="1" applyFont="1" applyBorder="1" applyAlignment="1" applyProtection="1">
      <alignment horizontal="center"/>
      <protection locked="0"/>
    </xf>
    <xf numFmtId="43" fontId="15" fillId="0" borderId="12" xfId="1" applyFont="1" applyBorder="1" applyAlignment="1" applyProtection="1">
      <alignment horizontal="center"/>
      <protection locked="0"/>
    </xf>
    <xf numFmtId="43" fontId="16" fillId="0" borderId="0" xfId="1" applyFont="1" applyAlignment="1" applyProtection="1">
      <alignment horizontal="center"/>
      <protection locked="0"/>
    </xf>
    <xf numFmtId="166" fontId="15" fillId="0" borderId="0" xfId="1" applyNumberFormat="1" applyFont="1" applyBorder="1" applyProtection="1">
      <protection locked="0"/>
    </xf>
    <xf numFmtId="43" fontId="15" fillId="0" borderId="11" xfId="1" applyFont="1" applyBorder="1" applyProtection="1">
      <protection locked="0"/>
    </xf>
    <xf numFmtId="43" fontId="15" fillId="0" borderId="13" xfId="1" applyFont="1" applyBorder="1" applyProtection="1">
      <protection locked="0"/>
    </xf>
    <xf numFmtId="43" fontId="16" fillId="0" borderId="0" xfId="1" applyNumberFormat="1" applyFont="1" applyProtection="1">
      <protection locked="0"/>
    </xf>
    <xf numFmtId="43" fontId="15" fillId="0" borderId="0" xfId="1" applyNumberFormat="1" applyFont="1" applyProtection="1">
      <protection locked="0"/>
    </xf>
    <xf numFmtId="43" fontId="18" fillId="0" borderId="11" xfId="1" applyNumberFormat="1" applyFont="1" applyBorder="1" applyProtection="1">
      <protection locked="0"/>
    </xf>
    <xf numFmtId="43" fontId="18" fillId="0" borderId="0" xfId="1" applyNumberFormat="1" applyFont="1" applyProtection="1">
      <protection locked="0"/>
    </xf>
    <xf numFmtId="43" fontId="17" fillId="0" borderId="0" xfId="1" applyNumberFormat="1" applyFont="1" applyProtection="1">
      <protection locked="0"/>
    </xf>
    <xf numFmtId="43" fontId="16" fillId="0" borderId="15" xfId="1" applyFont="1" applyBorder="1" applyProtection="1">
      <protection locked="0"/>
    </xf>
    <xf numFmtId="43" fontId="18" fillId="0" borderId="0" xfId="1" applyFont="1" applyProtection="1">
      <protection locked="0"/>
    </xf>
    <xf numFmtId="166" fontId="16" fillId="0" borderId="10" xfId="1" applyNumberFormat="1" applyFont="1" applyBorder="1" applyAlignment="1" applyProtection="1">
      <alignment horizontal="center"/>
      <protection locked="0"/>
    </xf>
    <xf numFmtId="43" fontId="15" fillId="0" borderId="10" xfId="1" applyNumberFormat="1" applyFont="1" applyBorder="1" applyProtection="1">
      <protection locked="0"/>
    </xf>
    <xf numFmtId="43" fontId="15" fillId="0" borderId="0" xfId="1" applyNumberFormat="1" applyFont="1" applyBorder="1" applyProtection="1">
      <protection locked="0"/>
    </xf>
    <xf numFmtId="43" fontId="15" fillId="0" borderId="9" xfId="1" applyNumberFormat="1" applyFont="1" applyBorder="1" applyProtection="1">
      <protection locked="0"/>
    </xf>
    <xf numFmtId="43" fontId="15" fillId="0" borderId="17" xfId="1" applyNumberFormat="1" applyFont="1" applyBorder="1" applyProtection="1">
      <protection locked="0"/>
    </xf>
    <xf numFmtId="43" fontId="17" fillId="0" borderId="10" xfId="1" applyNumberFormat="1" applyFont="1" applyBorder="1" applyProtection="1">
      <protection locked="0"/>
    </xf>
    <xf numFmtId="43" fontId="17" fillId="0" borderId="10" xfId="1" applyFont="1" applyBorder="1" applyProtection="1">
      <protection locked="0"/>
    </xf>
    <xf numFmtId="166" fontId="15" fillId="0" borderId="10" xfId="1" applyNumberFormat="1" applyFont="1" applyBorder="1" applyProtection="1">
      <protection locked="0"/>
    </xf>
    <xf numFmtId="43" fontId="15" fillId="0" borderId="10" xfId="1" applyFont="1" applyBorder="1" applyProtection="1">
      <protection locked="0"/>
    </xf>
    <xf numFmtId="43" fontId="15" fillId="0" borderId="18" xfId="1" applyNumberFormat="1" applyFont="1" applyBorder="1" applyProtection="1">
      <protection locked="0"/>
    </xf>
    <xf numFmtId="166" fontId="15" fillId="0" borderId="12" xfId="1" applyNumberFormat="1" applyFont="1" applyBorder="1" applyProtection="1">
      <protection locked="0"/>
    </xf>
    <xf numFmtId="166" fontId="15" fillId="0" borderId="10" xfId="1" applyNumberFormat="1" applyFont="1" applyBorder="1" applyProtection="1"/>
    <xf numFmtId="43" fontId="18" fillId="0" borderId="13" xfId="1" applyNumberFormat="1" applyFont="1" applyBorder="1" applyProtection="1">
      <protection locked="0"/>
    </xf>
    <xf numFmtId="43" fontId="18" fillId="0" borderId="0" xfId="1" applyFont="1" applyBorder="1" applyProtection="1">
      <protection locked="0"/>
    </xf>
    <xf numFmtId="43" fontId="17" fillId="0" borderId="0" xfId="1" applyFont="1" applyBorder="1" applyProtection="1">
      <protection locked="0"/>
    </xf>
    <xf numFmtId="43" fontId="15" fillId="0" borderId="11" xfId="1" applyNumberFormat="1" applyFont="1" applyBorder="1" applyAlignment="1" applyProtection="1">
      <alignment horizontal="center"/>
      <protection locked="0"/>
    </xf>
    <xf numFmtId="43" fontId="15" fillId="0" borderId="12" xfId="1" applyNumberFormat="1" applyFont="1" applyBorder="1" applyAlignment="1" applyProtection="1">
      <alignment horizontal="center"/>
      <protection locked="0"/>
    </xf>
    <xf numFmtId="0" fontId="0" fillId="0" borderId="0" xfId="0" applyProtection="1">
      <protection locked="0"/>
    </xf>
    <xf numFmtId="0" fontId="20" fillId="0" borderId="0" xfId="0" applyFont="1" applyFill="1" applyProtection="1">
      <protection locked="0"/>
    </xf>
    <xf numFmtId="0" fontId="8" fillId="0" borderId="0" xfId="3" applyAlignment="1" applyProtection="1">
      <protection locked="0"/>
    </xf>
    <xf numFmtId="0" fontId="21" fillId="5" borderId="0" xfId="0" applyFont="1" applyFill="1"/>
    <xf numFmtId="0" fontId="22" fillId="5" borderId="0" xfId="0" applyFont="1" applyFill="1"/>
    <xf numFmtId="0" fontId="8" fillId="0" borderId="0" xfId="3" applyAlignment="1" applyProtection="1">
      <alignment vertical="center" wrapText="1"/>
    </xf>
    <xf numFmtId="0" fontId="8" fillId="0" borderId="0" xfId="3" applyAlignment="1" applyProtection="1">
      <alignment vertical="center"/>
    </xf>
    <xf numFmtId="0" fontId="8" fillId="0" borderId="0" xfId="3" applyNumberFormat="1" applyAlignment="1" applyProtection="1">
      <alignment vertical="center" wrapText="1"/>
    </xf>
    <xf numFmtId="0" fontId="30" fillId="5" borderId="0" xfId="0" applyFont="1" applyFill="1" applyAlignment="1">
      <alignment vertical="center"/>
    </xf>
    <xf numFmtId="0" fontId="30" fillId="5" borderId="0" xfId="0" applyFont="1" applyFill="1" applyAlignment="1">
      <alignment horizontal="center" vertical="center"/>
    </xf>
    <xf numFmtId="0" fontId="8" fillId="0" borderId="0" xfId="3" applyFill="1" applyAlignment="1" applyProtection="1">
      <alignment vertical="center"/>
      <protection locked="0"/>
    </xf>
    <xf numFmtId="43" fontId="31" fillId="0" borderId="0" xfId="1" applyFont="1" applyProtection="1">
      <protection locked="0"/>
    </xf>
    <xf numFmtId="43" fontId="32" fillId="0" borderId="0" xfId="1" applyFont="1" applyProtection="1">
      <protection locked="0"/>
    </xf>
    <xf numFmtId="43" fontId="15" fillId="0" borderId="30" xfId="1" applyNumberFormat="1" applyFont="1" applyBorder="1" applyAlignment="1" applyProtection="1">
      <alignment horizontal="center"/>
      <protection locked="0"/>
    </xf>
    <xf numFmtId="43" fontId="15" fillId="0" borderId="31" xfId="1" applyNumberFormat="1" applyFont="1" applyBorder="1" applyAlignment="1" applyProtection="1">
      <alignment horizontal="center"/>
      <protection locked="0"/>
    </xf>
    <xf numFmtId="43" fontId="15" fillId="0" borderId="32" xfId="1" applyNumberFormat="1" applyFont="1" applyBorder="1" applyAlignment="1" applyProtection="1">
      <alignment horizontal="center"/>
      <protection locked="0"/>
    </xf>
    <xf numFmtId="43" fontId="18" fillId="0" borderId="0" xfId="1" applyNumberFormat="1" applyFont="1" applyBorder="1" applyProtection="1">
      <protection locked="0"/>
    </xf>
    <xf numFmtId="43" fontId="16" fillId="0" borderId="0" xfId="1" applyNumberFormat="1" applyFont="1" applyBorder="1" applyAlignment="1" applyProtection="1">
      <alignment horizontal="center"/>
      <protection locked="0"/>
    </xf>
    <xf numFmtId="43" fontId="15" fillId="0" borderId="0" xfId="1" applyNumberFormat="1" applyFont="1" applyBorder="1" applyAlignment="1" applyProtection="1">
      <alignment horizontal="center"/>
      <protection locked="0"/>
    </xf>
    <xf numFmtId="0" fontId="32" fillId="0" borderId="38" xfId="0" applyFont="1" applyBorder="1" applyProtection="1">
      <protection locked="0"/>
    </xf>
    <xf numFmtId="0" fontId="32" fillId="0" borderId="0" xfId="0" applyFont="1" applyProtection="1">
      <protection locked="0"/>
    </xf>
    <xf numFmtId="0" fontId="33" fillId="0" borderId="0" xfId="0" applyFont="1" applyProtection="1">
      <protection locked="0"/>
    </xf>
    <xf numFmtId="0" fontId="34" fillId="0" borderId="0" xfId="0" applyFont="1" applyProtection="1">
      <protection locked="0"/>
    </xf>
    <xf numFmtId="0" fontId="6" fillId="0" borderId="0" xfId="0" applyFont="1" applyFill="1" applyProtection="1">
      <protection locked="0"/>
    </xf>
    <xf numFmtId="166" fontId="16" fillId="0" borderId="8" xfId="1" applyNumberFormat="1" applyFont="1" applyBorder="1" applyAlignment="1" applyProtection="1">
      <alignment horizontal="center" wrapText="1"/>
      <protection locked="0"/>
    </xf>
    <xf numFmtId="164" fontId="15" fillId="0" borderId="0" xfId="1" applyNumberFormat="1" applyFont="1" applyProtection="1">
      <protection locked="0"/>
    </xf>
    <xf numFmtId="165" fontId="20" fillId="0" borderId="0" xfId="0" applyNumberFormat="1" applyFont="1" applyFill="1" applyProtection="1">
      <protection locked="0"/>
    </xf>
    <xf numFmtId="0" fontId="9" fillId="0" borderId="0" xfId="0" applyFont="1" applyAlignment="1" applyProtection="1">
      <alignment wrapText="1"/>
      <protection locked="0"/>
    </xf>
    <xf numFmtId="43" fontId="18" fillId="0" borderId="38" xfId="1" applyFont="1" applyBorder="1" applyProtection="1">
      <protection locked="0"/>
    </xf>
    <xf numFmtId="43" fontId="18" fillId="0" borderId="38" xfId="1" applyFont="1" applyBorder="1" applyAlignment="1" applyProtection="1">
      <alignment horizontal="center"/>
      <protection locked="0"/>
    </xf>
    <xf numFmtId="43" fontId="16" fillId="0" borderId="15" xfId="1" applyFont="1" applyBorder="1" applyAlignment="1" applyProtection="1">
      <alignment wrapText="1"/>
      <protection locked="0"/>
    </xf>
    <xf numFmtId="0" fontId="9" fillId="0" borderId="0" xfId="0" applyFont="1" applyBorder="1" applyProtection="1">
      <protection locked="0"/>
    </xf>
    <xf numFmtId="0" fontId="42" fillId="5" borderId="0" xfId="0" applyFont="1" applyFill="1"/>
    <xf numFmtId="0" fontId="43" fillId="5" borderId="0" xfId="0" applyFont="1" applyFill="1"/>
    <xf numFmtId="0" fontId="42" fillId="0" borderId="0" xfId="0" applyFont="1"/>
    <xf numFmtId="0" fontId="41" fillId="5" borderId="0" xfId="0" applyFont="1" applyFill="1"/>
    <xf numFmtId="0" fontId="46" fillId="5" borderId="0" xfId="0" applyFont="1" applyFill="1"/>
    <xf numFmtId="0" fontId="8" fillId="0" borderId="0" xfId="3" applyAlignment="1" applyProtection="1"/>
    <xf numFmtId="0" fontId="42" fillId="5" borderId="0" xfId="0" applyFont="1" applyFill="1" applyAlignment="1">
      <alignment vertical="center"/>
    </xf>
    <xf numFmtId="0" fontId="47" fillId="0" borderId="0" xfId="0" applyFont="1" applyAlignment="1">
      <alignment horizontal="justify"/>
    </xf>
    <xf numFmtId="165" fontId="10" fillId="0" borderId="0" xfId="1" applyNumberFormat="1" applyFont="1" applyFill="1" applyBorder="1" applyProtection="1"/>
    <xf numFmtId="0" fontId="39" fillId="0" borderId="1" xfId="0" applyFont="1" applyBorder="1" applyAlignment="1" applyProtection="1">
      <alignment vertical="top"/>
      <protection locked="0"/>
    </xf>
    <xf numFmtId="0" fontId="0" fillId="0" borderId="1" xfId="0" applyFont="1" applyBorder="1" applyProtection="1">
      <protection locked="0"/>
    </xf>
    <xf numFmtId="0" fontId="39" fillId="0" borderId="0" xfId="0" applyFont="1" applyAlignment="1" applyProtection="1">
      <alignment horizontal="center" vertical="top"/>
      <protection locked="0"/>
    </xf>
    <xf numFmtId="0" fontId="0" fillId="0" borderId="0" xfId="0" applyFont="1" applyAlignment="1" applyProtection="1">
      <alignment horizontal="center"/>
      <protection locked="0"/>
    </xf>
    <xf numFmtId="0" fontId="0" fillId="0" borderId="0" xfId="0" applyFont="1" applyProtection="1">
      <protection locked="0"/>
    </xf>
    <xf numFmtId="0" fontId="39" fillId="0" borderId="0" xfId="0" applyFont="1" applyAlignment="1" applyProtection="1">
      <alignment vertical="top"/>
      <protection locked="0"/>
    </xf>
    <xf numFmtId="0" fontId="40" fillId="0" borderId="0" xfId="0" applyFont="1" applyAlignment="1" applyProtection="1">
      <alignment vertical="top"/>
      <protection locked="0"/>
    </xf>
    <xf numFmtId="0" fontId="38" fillId="0" borderId="0" xfId="0" applyFont="1" applyAlignment="1" applyProtection="1">
      <alignment vertical="top"/>
      <protection locked="0"/>
    </xf>
    <xf numFmtId="0" fontId="38" fillId="0" borderId="0" xfId="0" applyFont="1" applyBorder="1" applyAlignment="1" applyProtection="1">
      <alignment vertical="top"/>
      <protection locked="0"/>
    </xf>
    <xf numFmtId="0" fontId="10" fillId="0" borderId="0" xfId="0" applyFont="1" applyAlignment="1" applyProtection="1">
      <alignment vertical="top"/>
      <protection locked="0"/>
    </xf>
    <xf numFmtId="0" fontId="9" fillId="0" borderId="0" xfId="0" applyFont="1" applyAlignment="1" applyProtection="1">
      <protection locked="0"/>
    </xf>
    <xf numFmtId="0" fontId="9" fillId="0" borderId="0" xfId="0" applyFont="1" applyFill="1" applyBorder="1" applyAlignment="1" applyProtection="1">
      <protection locked="0"/>
    </xf>
    <xf numFmtId="15" fontId="39" fillId="0" borderId="0" xfId="0" applyNumberFormat="1" applyFont="1" applyFill="1" applyBorder="1" applyAlignment="1" applyProtection="1">
      <alignment vertical="top"/>
      <protection locked="0"/>
    </xf>
    <xf numFmtId="0" fontId="39" fillId="0" borderId="0" xfId="0" applyFont="1" applyBorder="1" applyAlignment="1" applyProtection="1">
      <alignment vertical="top"/>
      <protection locked="0"/>
    </xf>
    <xf numFmtId="0" fontId="39" fillId="0" borderId="0" xfId="0" applyFont="1" applyBorder="1" applyAlignment="1" applyProtection="1">
      <alignment horizontal="center" vertical="top"/>
      <protection locked="0"/>
    </xf>
    <xf numFmtId="0" fontId="39" fillId="0" borderId="0" xfId="0" applyFont="1" applyFill="1" applyBorder="1" applyAlignment="1" applyProtection="1">
      <alignment vertical="top"/>
      <protection locked="0"/>
    </xf>
    <xf numFmtId="0" fontId="0" fillId="0" borderId="0" xfId="0" applyBorder="1" applyProtection="1">
      <protection locked="0"/>
    </xf>
    <xf numFmtId="43" fontId="39" fillId="0" borderId="0" xfId="1" applyFont="1" applyAlignment="1" applyProtection="1">
      <alignment vertical="top"/>
      <protection locked="0"/>
    </xf>
    <xf numFmtId="43" fontId="39" fillId="0" borderId="0" xfId="1" applyFont="1" applyFill="1" applyBorder="1" applyAlignment="1" applyProtection="1">
      <alignment vertical="top"/>
      <protection locked="0"/>
    </xf>
    <xf numFmtId="0" fontId="40" fillId="0" borderId="0" xfId="0" applyFont="1" applyAlignment="1" applyProtection="1">
      <alignment horizontal="center" vertical="top"/>
      <protection locked="0"/>
    </xf>
    <xf numFmtId="0" fontId="0" fillId="0" borderId="0" xfId="0" applyFill="1" applyBorder="1" applyProtection="1">
      <protection locked="0"/>
    </xf>
    <xf numFmtId="43" fontId="16" fillId="0" borderId="0" xfId="1" applyFont="1" applyBorder="1" applyProtection="1">
      <protection locked="0"/>
    </xf>
    <xf numFmtId="43" fontId="15" fillId="0" borderId="0" xfId="1" applyFont="1" applyBorder="1" applyProtection="1">
      <protection locked="0"/>
    </xf>
    <xf numFmtId="43" fontId="15" fillId="0" borderId="0" xfId="1" applyFont="1" applyFill="1" applyBorder="1" applyProtection="1"/>
    <xf numFmtId="164" fontId="15" fillId="0" borderId="0" xfId="1" applyNumberFormat="1" applyFont="1" applyFill="1" applyBorder="1" applyProtection="1"/>
    <xf numFmtId="166" fontId="16" fillId="0" borderId="23" xfId="1" applyNumberFormat="1" applyFont="1" applyBorder="1" applyAlignment="1" applyProtection="1">
      <alignment wrapText="1"/>
      <protection locked="0"/>
    </xf>
    <xf numFmtId="43" fontId="16" fillId="0" borderId="23" xfId="1" applyFont="1" applyBorder="1" applyAlignment="1" applyProtection="1">
      <alignment wrapText="1"/>
      <protection locked="0"/>
    </xf>
    <xf numFmtId="43" fontId="16" fillId="0" borderId="23" xfId="1" applyFont="1" applyFill="1" applyBorder="1" applyAlignment="1" applyProtection="1">
      <alignment wrapText="1"/>
    </xf>
    <xf numFmtId="43" fontId="16" fillId="0" borderId="12" xfId="1" applyFont="1" applyFill="1" applyBorder="1" applyProtection="1">
      <protection locked="0"/>
    </xf>
    <xf numFmtId="166" fontId="16" fillId="0" borderId="12" xfId="1" applyNumberFormat="1" applyFont="1" applyFill="1" applyBorder="1" applyProtection="1">
      <protection locked="0"/>
    </xf>
    <xf numFmtId="43" fontId="15" fillId="0" borderId="12" xfId="1" applyFont="1" applyFill="1" applyBorder="1" applyProtection="1">
      <protection locked="0"/>
    </xf>
    <xf numFmtId="43" fontId="15" fillId="3" borderId="10" xfId="1" applyFont="1" applyFill="1" applyBorder="1" applyProtection="1">
      <protection locked="0"/>
    </xf>
    <xf numFmtId="0" fontId="0" fillId="0" borderId="0" xfId="0"/>
    <xf numFmtId="0" fontId="9" fillId="0" borderId="0" xfId="0" applyFont="1" applyAlignment="1" applyProtection="1">
      <alignment horizontal="center"/>
      <protection locked="0"/>
    </xf>
    <xf numFmtId="165" fontId="9" fillId="0" borderId="0" xfId="0" applyNumberFormat="1" applyFont="1" applyFill="1" applyBorder="1" applyProtection="1">
      <protection locked="0"/>
    </xf>
    <xf numFmtId="165" fontId="10" fillId="0" borderId="0" xfId="0" applyNumberFormat="1" applyFont="1" applyFill="1" applyProtection="1">
      <protection locked="0"/>
    </xf>
    <xf numFmtId="165" fontId="14" fillId="0" borderId="0" xfId="0" applyNumberFormat="1" applyFont="1" applyFill="1" applyProtection="1">
      <protection locked="0"/>
    </xf>
    <xf numFmtId="0" fontId="9" fillId="0" borderId="0" xfId="0" applyNumberFormat="1" applyFont="1" applyAlignment="1" applyProtection="1">
      <alignment horizontal="center"/>
      <protection locked="0"/>
    </xf>
    <xf numFmtId="0" fontId="10" fillId="0" borderId="0" xfId="0" applyFont="1" applyFill="1" applyBorder="1" applyProtection="1">
      <protection locked="0"/>
    </xf>
    <xf numFmtId="0" fontId="9" fillId="0" borderId="0" xfId="0" applyFont="1" applyFill="1" applyBorder="1" applyProtection="1">
      <protection locked="0"/>
    </xf>
    <xf numFmtId="165" fontId="10" fillId="0" borderId="0" xfId="0" applyNumberFormat="1" applyFont="1" applyFill="1" applyBorder="1" applyAlignment="1" applyProtection="1">
      <alignment wrapText="1"/>
      <protection locked="0"/>
    </xf>
    <xf numFmtId="165" fontId="9" fillId="0" borderId="0" xfId="0" applyNumberFormat="1" applyFont="1" applyFill="1" applyBorder="1" applyProtection="1"/>
    <xf numFmtId="165" fontId="10" fillId="0" borderId="0" xfId="0" applyNumberFormat="1" applyFont="1" applyFill="1" applyBorder="1" applyProtection="1">
      <protection locked="0"/>
    </xf>
    <xf numFmtId="17" fontId="10" fillId="0" borderId="0" xfId="0" applyNumberFormat="1" applyFont="1" applyAlignment="1" applyProtection="1"/>
    <xf numFmtId="0" fontId="9" fillId="0" borderId="0" xfId="0" applyFont="1" applyProtection="1">
      <protection locked="0"/>
    </xf>
    <xf numFmtId="0" fontId="10" fillId="0" borderId="0" xfId="0" applyFont="1" applyProtection="1">
      <protection locked="0"/>
    </xf>
    <xf numFmtId="165" fontId="9" fillId="0" borderId="0" xfId="0" applyNumberFormat="1" applyFont="1" applyProtection="1">
      <protection locked="0"/>
    </xf>
    <xf numFmtId="165" fontId="9" fillId="0" borderId="0" xfId="0" applyNumberFormat="1" applyFont="1" applyBorder="1" applyProtection="1">
      <protection locked="0"/>
    </xf>
    <xf numFmtId="165" fontId="10" fillId="0" borderId="0" xfId="0" applyNumberFormat="1" applyFont="1" applyProtection="1">
      <protection locked="0"/>
    </xf>
    <xf numFmtId="165" fontId="10" fillId="0" borderId="0" xfId="0" applyNumberFormat="1" applyFont="1" applyAlignment="1" applyProtection="1">
      <alignment horizontal="center"/>
      <protection locked="0"/>
    </xf>
    <xf numFmtId="165" fontId="9" fillId="0" borderId="0" xfId="1" applyNumberFormat="1" applyFont="1" applyBorder="1" applyProtection="1">
      <protection locked="0"/>
    </xf>
    <xf numFmtId="165" fontId="9" fillId="0" borderId="0" xfId="1" applyNumberFormat="1" applyFont="1" applyProtection="1">
      <protection locked="0"/>
    </xf>
    <xf numFmtId="0" fontId="10" fillId="0" borderId="0" xfId="0" applyFont="1" applyFill="1" applyProtection="1">
      <protection locked="0"/>
    </xf>
    <xf numFmtId="0" fontId="9" fillId="0" borderId="0" xfId="0" applyFont="1" applyFill="1" applyProtection="1">
      <protection locked="0"/>
    </xf>
    <xf numFmtId="165" fontId="9" fillId="0" borderId="0" xfId="0" applyNumberFormat="1" applyFont="1" applyFill="1" applyProtection="1">
      <protection locked="0"/>
    </xf>
    <xf numFmtId="0" fontId="10" fillId="0" borderId="0" xfId="0" applyFont="1" applyFill="1" applyAlignment="1" applyProtection="1">
      <alignment horizontal="center"/>
      <protection locked="0"/>
    </xf>
    <xf numFmtId="0" fontId="9" fillId="4" borderId="0" xfId="0" applyFont="1" applyFill="1" applyProtection="1">
      <protection locked="0"/>
    </xf>
    <xf numFmtId="0" fontId="2" fillId="0" borderId="0" xfId="0" applyFont="1" applyFill="1" applyProtection="1">
      <protection locked="0"/>
    </xf>
    <xf numFmtId="165" fontId="9" fillId="0" borderId="0" xfId="1" applyNumberFormat="1" applyFont="1" applyFill="1" applyProtection="1">
      <protection locked="0"/>
    </xf>
    <xf numFmtId="0" fontId="12" fillId="0" borderId="0" xfId="0" applyFont="1" applyFill="1" applyProtection="1">
      <protection locked="0"/>
    </xf>
    <xf numFmtId="165" fontId="10" fillId="0" borderId="0" xfId="1" applyNumberFormat="1" applyFont="1" applyAlignment="1" applyProtection="1">
      <alignment horizontal="center"/>
      <protection locked="0"/>
    </xf>
    <xf numFmtId="165" fontId="10" fillId="0" borderId="0" xfId="1" applyNumberFormat="1" applyFont="1" applyProtection="1">
      <protection locked="0"/>
    </xf>
    <xf numFmtId="165" fontId="9" fillId="0" borderId="0" xfId="1" applyNumberFormat="1" applyFont="1" applyFill="1" applyBorder="1" applyProtection="1"/>
    <xf numFmtId="17" fontId="10" fillId="0" borderId="0" xfId="0" applyNumberFormat="1" applyFont="1" applyProtection="1"/>
    <xf numFmtId="0" fontId="9" fillId="0" borderId="0" xfId="0" applyFont="1" applyFill="1" applyAlignment="1" applyProtection="1">
      <protection locked="0"/>
    </xf>
    <xf numFmtId="0" fontId="9" fillId="0" borderId="0" xfId="0" applyFont="1" applyFill="1" applyAlignment="1" applyProtection="1">
      <alignment horizontal="left"/>
      <protection locked="0"/>
    </xf>
    <xf numFmtId="0" fontId="10" fillId="0" borderId="0" xfId="0" applyFont="1" applyFill="1" applyAlignment="1" applyProtection="1">
      <alignment horizontal="center" vertical="top"/>
      <protection locked="0"/>
    </xf>
    <xf numFmtId="165" fontId="9" fillId="0" borderId="0" xfId="1" applyNumberFormat="1" applyFont="1" applyAlignment="1" applyProtection="1">
      <alignment horizontal="center" vertical="top"/>
      <protection locked="0"/>
    </xf>
    <xf numFmtId="165" fontId="9" fillId="0" borderId="0" xfId="1" applyNumberFormat="1" applyFont="1" applyAlignment="1" applyProtection="1">
      <alignment horizontal="center" wrapText="1"/>
      <protection locked="0"/>
    </xf>
    <xf numFmtId="165" fontId="9" fillId="0" borderId="0" xfId="0" applyNumberFormat="1" applyFont="1" applyAlignment="1" applyProtection="1">
      <alignment horizontal="center" wrapText="1"/>
      <protection locked="0"/>
    </xf>
    <xf numFmtId="165" fontId="9" fillId="0" borderId="0" xfId="0" applyNumberFormat="1" applyFont="1" applyAlignment="1" applyProtection="1">
      <alignment horizontal="center" vertical="top" wrapText="1"/>
      <protection locked="0"/>
    </xf>
    <xf numFmtId="165" fontId="9" fillId="0" borderId="0" xfId="0" applyNumberFormat="1" applyFont="1" applyAlignment="1" applyProtection="1">
      <alignment horizontal="center"/>
      <protection locked="0"/>
    </xf>
    <xf numFmtId="0" fontId="3" fillId="0" borderId="0" xfId="0" applyFont="1" applyFill="1" applyProtection="1">
      <protection locked="0"/>
    </xf>
    <xf numFmtId="165" fontId="13" fillId="0" borderId="0" xfId="1" applyNumberFormat="1" applyFont="1" applyProtection="1">
      <protection locked="0"/>
    </xf>
    <xf numFmtId="165" fontId="13" fillId="0" borderId="0" xfId="0" applyNumberFormat="1" applyFont="1" applyFill="1" applyProtection="1">
      <protection locked="0"/>
    </xf>
    <xf numFmtId="0" fontId="1" fillId="0" borderId="0" xfId="0" applyFont="1" applyFill="1" applyProtection="1">
      <protection locked="0"/>
    </xf>
    <xf numFmtId="43" fontId="63" fillId="0" borderId="0" xfId="1" applyFont="1" applyProtection="1">
      <protection locked="0"/>
    </xf>
    <xf numFmtId="43" fontId="64" fillId="0" borderId="0" xfId="1" applyFont="1" applyProtection="1">
      <protection locked="0"/>
    </xf>
    <xf numFmtId="165" fontId="40" fillId="0" borderId="0" xfId="1" applyNumberFormat="1" applyFont="1" applyFill="1" applyBorder="1" applyAlignment="1" applyProtection="1">
      <alignment horizontal="center" vertical="top"/>
      <protection locked="0"/>
    </xf>
    <xf numFmtId="165" fontId="2" fillId="0" borderId="0" xfId="1" applyNumberFormat="1" applyFont="1" applyFill="1" applyBorder="1" applyAlignment="1" applyProtection="1">
      <alignment horizontal="center" vertical="top"/>
      <protection locked="0"/>
    </xf>
    <xf numFmtId="165" fontId="39" fillId="0" borderId="0" xfId="1" applyNumberFormat="1" applyFont="1" applyFill="1" applyBorder="1" applyAlignment="1" applyProtection="1">
      <alignment horizontal="center" vertical="top"/>
      <protection locked="0"/>
    </xf>
    <xf numFmtId="165" fontId="39" fillId="0" borderId="0" xfId="1" applyNumberFormat="1" applyFont="1" applyAlignment="1" applyProtection="1">
      <alignment horizontal="center" vertical="top"/>
      <protection locked="0"/>
    </xf>
    <xf numFmtId="165" fontId="39" fillId="0" borderId="0" xfId="1" applyNumberFormat="1" applyFont="1" applyBorder="1" applyAlignment="1" applyProtection="1">
      <alignment horizontal="center" vertical="top"/>
      <protection locked="0"/>
    </xf>
    <xf numFmtId="167" fontId="4" fillId="0" borderId="42" xfId="2" applyNumberFormat="1" applyFont="1" applyFill="1" applyBorder="1" applyAlignment="1" applyProtection="1">
      <alignment horizontal="center" vertical="center" wrapText="1"/>
      <protection locked="0"/>
    </xf>
    <xf numFmtId="167" fontId="4" fillId="0" borderId="37" xfId="2" applyNumberFormat="1" applyFont="1" applyFill="1" applyBorder="1" applyAlignment="1" applyProtection="1">
      <alignment horizontal="center" vertical="center" wrapText="1"/>
      <protection locked="0"/>
    </xf>
    <xf numFmtId="167" fontId="4" fillId="0" borderId="38" xfId="2" applyNumberFormat="1" applyFont="1" applyFill="1" applyBorder="1" applyAlignment="1" applyProtection="1">
      <alignment horizontal="center" vertical="center"/>
      <protection locked="0"/>
    </xf>
    <xf numFmtId="167" fontId="4" fillId="11" borderId="38" xfId="2" applyNumberFormat="1" applyFont="1" applyFill="1" applyBorder="1" applyAlignment="1" applyProtection="1">
      <alignment horizontal="center" vertical="center" wrapText="1"/>
      <protection locked="0"/>
    </xf>
    <xf numFmtId="43" fontId="17" fillId="2" borderId="10" xfId="1" applyNumberFormat="1" applyFont="1" applyFill="1" applyBorder="1" applyProtection="1"/>
    <xf numFmtId="43" fontId="63" fillId="0" borderId="0" xfId="1" applyFont="1" applyProtection="1"/>
    <xf numFmtId="167" fontId="4" fillId="0" borderId="0" xfId="2" applyNumberFormat="1" applyFont="1" applyFill="1" applyBorder="1" applyAlignment="1" applyProtection="1">
      <alignment horizontal="center" vertical="center" wrapText="1"/>
      <protection locked="0"/>
    </xf>
    <xf numFmtId="167" fontId="4" fillId="0" borderId="0" xfId="2" applyNumberFormat="1" applyFont="1" applyFill="1" applyBorder="1" applyAlignment="1" applyProtection="1">
      <alignment horizontal="center" wrapText="1"/>
      <protection locked="0"/>
    </xf>
    <xf numFmtId="167" fontId="4" fillId="11" borderId="0" xfId="2" applyNumberFormat="1" applyFont="1" applyFill="1" applyBorder="1" applyAlignment="1" applyProtection="1">
      <alignment horizontal="center" vertical="center" wrapText="1"/>
      <protection locked="0"/>
    </xf>
    <xf numFmtId="0" fontId="0" fillId="0" borderId="38" xfId="0" applyBorder="1"/>
    <xf numFmtId="2" fontId="6" fillId="11" borderId="38" xfId="1" applyNumberFormat="1" applyFont="1" applyFill="1" applyBorder="1" applyProtection="1">
      <protection hidden="1"/>
    </xf>
    <xf numFmtId="167" fontId="4" fillId="45" borderId="38" xfId="2" applyNumberFormat="1" applyFont="1" applyFill="1" applyBorder="1" applyAlignment="1" applyProtection="1">
      <alignment horizontal="center" vertical="center"/>
      <protection locked="0"/>
    </xf>
    <xf numFmtId="43" fontId="6" fillId="45" borderId="38" xfId="1" applyFont="1" applyFill="1" applyBorder="1" applyProtection="1">
      <protection hidden="1"/>
    </xf>
    <xf numFmtId="167" fontId="4" fillId="46" borderId="38" xfId="2" applyNumberFormat="1" applyFont="1" applyFill="1" applyBorder="1" applyAlignment="1" applyProtection="1">
      <alignment horizontal="center" vertical="center"/>
      <protection locked="0"/>
    </xf>
    <xf numFmtId="167" fontId="4" fillId="47" borderId="38" xfId="2" applyNumberFormat="1" applyFont="1" applyFill="1" applyBorder="1" applyAlignment="1" applyProtection="1">
      <alignment horizontal="center" vertical="center"/>
      <protection locked="0"/>
    </xf>
    <xf numFmtId="167" fontId="4" fillId="47" borderId="37" xfId="2" applyNumberFormat="1" applyFont="1" applyFill="1" applyBorder="1" applyAlignment="1" applyProtection="1">
      <alignment horizontal="center" vertical="center"/>
      <protection locked="0"/>
    </xf>
    <xf numFmtId="43" fontId="6" fillId="47" borderId="38" xfId="1" applyFont="1" applyFill="1" applyBorder="1" applyProtection="1">
      <protection hidden="1"/>
    </xf>
    <xf numFmtId="167" fontId="4" fillId="49" borderId="42" xfId="2" applyNumberFormat="1" applyFont="1" applyFill="1" applyBorder="1" applyAlignment="1" applyProtection="1">
      <alignment horizontal="center" vertical="center" wrapText="1"/>
      <protection locked="0"/>
    </xf>
    <xf numFmtId="167" fontId="4" fillId="49" borderId="37" xfId="2" applyNumberFormat="1" applyFont="1" applyFill="1" applyBorder="1" applyAlignment="1" applyProtection="1">
      <alignment horizontal="center" vertical="center" wrapText="1"/>
      <protection locked="0"/>
    </xf>
    <xf numFmtId="167" fontId="4" fillId="49" borderId="38" xfId="2" applyNumberFormat="1" applyFont="1" applyFill="1" applyBorder="1" applyAlignment="1" applyProtection="1">
      <alignment horizontal="center" vertical="center"/>
      <protection locked="0"/>
    </xf>
    <xf numFmtId="167" fontId="4" fillId="49" borderId="37" xfId="2" applyNumberFormat="1" applyFont="1" applyFill="1" applyBorder="1" applyAlignment="1" applyProtection="1">
      <alignment horizontal="center" vertical="center"/>
      <protection locked="0"/>
    </xf>
    <xf numFmtId="43" fontId="6" fillId="49" borderId="38" xfId="1" applyFont="1" applyFill="1" applyBorder="1" applyProtection="1">
      <protection hidden="1"/>
    </xf>
    <xf numFmtId="43" fontId="6" fillId="49" borderId="38" xfId="1" applyNumberFormat="1" applyFont="1" applyFill="1" applyBorder="1" applyProtection="1">
      <protection hidden="1"/>
    </xf>
    <xf numFmtId="165" fontId="6" fillId="48" borderId="38" xfId="1" applyNumberFormat="1" applyFont="1" applyFill="1" applyBorder="1" applyProtection="1">
      <protection hidden="1"/>
    </xf>
    <xf numFmtId="2" fontId="6" fillId="48" borderId="38" xfId="1" applyNumberFormat="1" applyFont="1" applyFill="1" applyBorder="1" applyProtection="1">
      <protection hidden="1"/>
    </xf>
    <xf numFmtId="43" fontId="32" fillId="46" borderId="38" xfId="1" applyFont="1" applyFill="1" applyBorder="1" applyProtection="1">
      <protection hidden="1"/>
    </xf>
    <xf numFmtId="167" fontId="4" fillId="49" borderId="38" xfId="2" applyNumberFormat="1" applyFont="1" applyFill="1" applyBorder="1" applyAlignment="1" applyProtection="1">
      <alignment vertical="center" wrapText="1"/>
      <protection locked="0"/>
    </xf>
    <xf numFmtId="167" fontId="4" fillId="49" borderId="38" xfId="2" applyNumberFormat="1" applyFont="1" applyFill="1" applyBorder="1" applyAlignment="1" applyProtection="1">
      <alignment horizontal="center" vertical="center" wrapText="1"/>
      <protection locked="0"/>
    </xf>
    <xf numFmtId="167" fontId="5" fillId="49" borderId="38" xfId="2" applyNumberFormat="1" applyFont="1" applyFill="1" applyBorder="1" applyAlignment="1" applyProtection="1">
      <alignment horizontal="center" vertical="center" wrapText="1"/>
      <protection locked="0"/>
    </xf>
    <xf numFmtId="167" fontId="4" fillId="49" borderId="37" xfId="2" applyNumberFormat="1" applyFont="1" applyFill="1" applyBorder="1" applyAlignment="1" applyProtection="1">
      <alignment vertical="center" wrapText="1"/>
      <protection locked="0"/>
    </xf>
    <xf numFmtId="167" fontId="5" fillId="49" borderId="37" xfId="2" applyNumberFormat="1" applyFont="1" applyFill="1" applyBorder="1" applyAlignment="1" applyProtection="1">
      <alignment horizontal="center" vertical="center" wrapText="1"/>
      <protection locked="0"/>
    </xf>
    <xf numFmtId="43" fontId="32" fillId="49" borderId="38" xfId="1" applyFont="1" applyFill="1" applyBorder="1" applyProtection="1">
      <protection hidden="1"/>
    </xf>
    <xf numFmtId="43" fontId="32" fillId="49" borderId="38" xfId="1" applyNumberFormat="1" applyFont="1" applyFill="1" applyBorder="1" applyProtection="1">
      <protection hidden="1"/>
    </xf>
    <xf numFmtId="43" fontId="31" fillId="49" borderId="38" xfId="1" applyFont="1" applyFill="1" applyBorder="1" applyProtection="1">
      <protection hidden="1"/>
    </xf>
    <xf numFmtId="1" fontId="32" fillId="49" borderId="38" xfId="1" applyNumberFormat="1" applyFont="1" applyFill="1" applyBorder="1" applyProtection="1">
      <protection hidden="1"/>
    </xf>
    <xf numFmtId="43" fontId="34" fillId="49" borderId="38" xfId="1" applyFont="1" applyFill="1" applyBorder="1" applyProtection="1">
      <protection hidden="1"/>
    </xf>
    <xf numFmtId="0" fontId="32" fillId="49" borderId="38" xfId="1" applyNumberFormat="1" applyFont="1" applyFill="1" applyBorder="1" applyProtection="1">
      <protection hidden="1"/>
    </xf>
    <xf numFmtId="43" fontId="32" fillId="47" borderId="38" xfId="1" applyFont="1" applyFill="1" applyBorder="1" applyProtection="1">
      <protection hidden="1"/>
    </xf>
    <xf numFmtId="43" fontId="32" fillId="47" borderId="39" xfId="1" applyFont="1" applyFill="1" applyBorder="1" applyProtection="1">
      <protection hidden="1"/>
    </xf>
    <xf numFmtId="0" fontId="32" fillId="47" borderId="38" xfId="0" applyFont="1" applyFill="1" applyBorder="1" applyProtection="1">
      <protection hidden="1"/>
    </xf>
    <xf numFmtId="165" fontId="0" fillId="47" borderId="38" xfId="0" applyNumberFormat="1" applyFill="1" applyBorder="1"/>
    <xf numFmtId="0" fontId="0" fillId="47" borderId="38" xfId="0" applyFill="1" applyBorder="1"/>
    <xf numFmtId="167" fontId="4" fillId="50" borderId="38" xfId="2" applyNumberFormat="1" applyFont="1" applyFill="1" applyBorder="1" applyAlignment="1" applyProtection="1">
      <alignment horizontal="center" vertical="center"/>
      <protection locked="0"/>
    </xf>
    <xf numFmtId="167" fontId="4" fillId="50" borderId="37" xfId="2" applyNumberFormat="1" applyFont="1" applyFill="1" applyBorder="1" applyAlignment="1" applyProtection="1">
      <alignment horizontal="center" vertical="center"/>
      <protection locked="0"/>
    </xf>
    <xf numFmtId="165" fontId="0" fillId="50" borderId="38" xfId="0" applyNumberFormat="1" applyFill="1" applyBorder="1"/>
    <xf numFmtId="165" fontId="6" fillId="50" borderId="38" xfId="1" applyNumberFormat="1" applyFont="1" applyFill="1" applyBorder="1" applyProtection="1">
      <protection hidden="1"/>
    </xf>
    <xf numFmtId="0" fontId="0" fillId="50" borderId="38" xfId="0" applyFill="1" applyBorder="1"/>
    <xf numFmtId="165" fontId="0" fillId="46" borderId="38" xfId="0" applyNumberFormat="1" applyFill="1" applyBorder="1"/>
    <xf numFmtId="0" fontId="10" fillId="0" borderId="0" xfId="0" applyFont="1"/>
    <xf numFmtId="0" fontId="9" fillId="0" borderId="0" xfId="0" applyFont="1"/>
    <xf numFmtId="0" fontId="9" fillId="0" borderId="0" xfId="0" applyFont="1" applyAlignment="1">
      <alignment horizontal="center"/>
    </xf>
    <xf numFmtId="0" fontId="9" fillId="0" borderId="0" xfId="0" applyFont="1" applyAlignment="1">
      <alignment horizontal="left"/>
    </xf>
    <xf numFmtId="0" fontId="40" fillId="51" borderId="56" xfId="0" applyFont="1" applyFill="1" applyBorder="1" applyAlignment="1" applyProtection="1">
      <alignment horizontal="center" vertical="center" wrapText="1"/>
    </xf>
    <xf numFmtId="0" fontId="40" fillId="51" borderId="58" xfId="0" applyFont="1" applyFill="1" applyBorder="1" applyAlignment="1" applyProtection="1">
      <alignment horizontal="center" vertical="center" wrapText="1"/>
    </xf>
    <xf numFmtId="0" fontId="65" fillId="52" borderId="54" xfId="0" applyFont="1" applyFill="1" applyBorder="1" applyAlignment="1">
      <alignment horizontal="center"/>
    </xf>
    <xf numFmtId="0" fontId="65" fillId="53" borderId="55" xfId="0" applyFont="1" applyFill="1" applyBorder="1" applyAlignment="1">
      <alignment horizontal="center"/>
    </xf>
    <xf numFmtId="0" fontId="40" fillId="54" borderId="57" xfId="0" applyFont="1" applyFill="1" applyBorder="1" applyAlignment="1" applyProtection="1">
      <alignment horizontal="left" vertical="center"/>
    </xf>
    <xf numFmtId="0" fontId="40" fillId="54" borderId="57" xfId="0" applyFont="1" applyFill="1" applyBorder="1" applyAlignment="1" applyProtection="1">
      <alignment horizontal="left" vertical="center" wrapText="1"/>
    </xf>
    <xf numFmtId="0" fontId="40" fillId="54" borderId="59" xfId="0" applyFont="1" applyFill="1" applyBorder="1" applyAlignment="1" applyProtection="1">
      <alignment horizontal="left" vertical="center"/>
    </xf>
    <xf numFmtId="0" fontId="67" fillId="7" borderId="0" xfId="3" applyFont="1" applyFill="1" applyAlignment="1" applyProtection="1">
      <alignment horizontal="center"/>
    </xf>
    <xf numFmtId="0" fontId="9" fillId="55" borderId="0" xfId="0" applyFont="1" applyFill="1"/>
    <xf numFmtId="0" fontId="21" fillId="5" borderId="0" xfId="0" applyFont="1" applyFill="1" applyProtection="1"/>
    <xf numFmtId="0" fontId="42" fillId="0" borderId="0" xfId="0" applyFont="1" applyProtection="1"/>
    <xf numFmtId="0" fontId="22" fillId="5" borderId="0" xfId="0" applyFont="1" applyFill="1" applyProtection="1"/>
    <xf numFmtId="0" fontId="21" fillId="7" borderId="0" xfId="0" applyFont="1" applyFill="1" applyProtection="1"/>
    <xf numFmtId="0" fontId="23" fillId="5" borderId="0" xfId="0" applyFont="1" applyFill="1" applyAlignment="1" applyProtection="1">
      <alignment vertical="top"/>
    </xf>
    <xf numFmtId="0" fontId="21" fillId="12" borderId="0" xfId="0" applyFont="1" applyFill="1" applyProtection="1"/>
    <xf numFmtId="0" fontId="23" fillId="5" borderId="0" xfId="0" applyFont="1" applyFill="1" applyProtection="1"/>
    <xf numFmtId="0" fontId="26" fillId="5" borderId="0" xfId="0" applyFont="1" applyFill="1" applyAlignment="1" applyProtection="1">
      <alignment horizontal="left"/>
    </xf>
    <xf numFmtId="0" fontId="21" fillId="7" borderId="0" xfId="0" applyFont="1" applyFill="1" applyAlignment="1" applyProtection="1"/>
    <xf numFmtId="0" fontId="23" fillId="5" borderId="0" xfId="0" applyFont="1" applyFill="1" applyAlignment="1" applyProtection="1">
      <alignment horizontal="right" vertical="top"/>
    </xf>
    <xf numFmtId="0" fontId="21" fillId="5" borderId="0" xfId="0" applyFont="1" applyFill="1" applyBorder="1" applyProtection="1"/>
    <xf numFmtId="0" fontId="27" fillId="5" borderId="0" xfId="0" applyFont="1" applyFill="1" applyAlignment="1" applyProtection="1">
      <alignment horizontal="left"/>
    </xf>
    <xf numFmtId="0" fontId="23" fillId="5" borderId="0" xfId="0" applyFont="1" applyFill="1" applyAlignment="1" applyProtection="1">
      <alignment vertical="top" wrapText="1"/>
    </xf>
    <xf numFmtId="0" fontId="45" fillId="5" borderId="0" xfId="0" applyFont="1" applyFill="1" applyBorder="1" applyProtection="1"/>
    <xf numFmtId="0" fontId="30" fillId="5" borderId="0" xfId="0" applyFont="1" applyFill="1" applyAlignment="1" applyProtection="1">
      <alignment vertical="center"/>
    </xf>
    <xf numFmtId="0" fontId="30" fillId="5" borderId="0" xfId="0" applyFont="1" applyFill="1" applyAlignment="1" applyProtection="1">
      <alignment horizontal="center" vertical="center"/>
    </xf>
    <xf numFmtId="0" fontId="8" fillId="0" borderId="0" xfId="3" applyFill="1" applyAlignment="1" applyProtection="1">
      <alignment vertical="center"/>
    </xf>
    <xf numFmtId="0" fontId="21" fillId="5" borderId="0" xfId="0" applyFont="1" applyFill="1" applyAlignment="1" applyProtection="1">
      <alignment vertical="center"/>
    </xf>
    <xf numFmtId="0" fontId="28" fillId="8" borderId="0" xfId="0" applyFont="1" applyFill="1" applyAlignment="1" applyProtection="1">
      <alignment vertical="center"/>
    </xf>
    <xf numFmtId="0" fontId="8" fillId="0" borderId="0" xfId="3" applyAlignment="1" applyProtection="1">
      <alignment wrapText="1"/>
    </xf>
    <xf numFmtId="0" fontId="21" fillId="5" borderId="0" xfId="0" applyFont="1" applyFill="1" applyAlignment="1" applyProtection="1"/>
    <xf numFmtId="0" fontId="21" fillId="5" borderId="0" xfId="0" applyFont="1" applyFill="1" applyProtection="1"/>
    <xf numFmtId="0" fontId="23" fillId="5" borderId="0" xfId="0" applyFont="1" applyFill="1" applyBorder="1" applyProtection="1"/>
    <xf numFmtId="0" fontId="33" fillId="0" borderId="0" xfId="0" applyFont="1" applyAlignment="1">
      <alignment horizontal="left" vertical="center"/>
    </xf>
    <xf numFmtId="0" fontId="0" fillId="0" borderId="0" xfId="0" applyFont="1"/>
    <xf numFmtId="0" fontId="33" fillId="0" borderId="0" xfId="0" applyFont="1" applyAlignment="1"/>
    <xf numFmtId="0" fontId="33" fillId="0" borderId="0" xfId="0" applyFont="1"/>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horizontal="justify" vertical="center"/>
    </xf>
    <xf numFmtId="0" fontId="33" fillId="0" borderId="0" xfId="0" applyFont="1" applyAlignment="1">
      <alignment horizontal="left"/>
    </xf>
    <xf numFmtId="0" fontId="0" fillId="0" borderId="0" xfId="0" applyFont="1" applyAlignment="1">
      <alignment horizontal="justify" vertical="center"/>
    </xf>
    <xf numFmtId="0" fontId="0" fillId="0" borderId="15" xfId="0" applyFont="1" applyBorder="1" applyAlignment="1">
      <alignment vertical="center" wrapText="1"/>
    </xf>
    <xf numFmtId="0" fontId="0" fillId="0" borderId="16" xfId="0" applyFont="1" applyBorder="1" applyAlignment="1">
      <alignment vertical="center" wrapText="1"/>
    </xf>
    <xf numFmtId="9" fontId="0" fillId="0" borderId="16" xfId="53" applyFont="1" applyBorder="1" applyAlignment="1">
      <alignment horizontal="center" vertical="center" wrapText="1"/>
    </xf>
    <xf numFmtId="0" fontId="0" fillId="0" borderId="7" xfId="0" applyFont="1" applyBorder="1" applyAlignment="1">
      <alignment vertical="center" wrapText="1"/>
    </xf>
    <xf numFmtId="0" fontId="0" fillId="0" borderId="63" xfId="0" applyFont="1" applyBorder="1" applyAlignment="1">
      <alignment vertical="center" wrapText="1"/>
    </xf>
    <xf numFmtId="0" fontId="0" fillId="0" borderId="55" xfId="0" applyFont="1" applyBorder="1" applyAlignment="1">
      <alignment vertical="center" wrapText="1"/>
    </xf>
    <xf numFmtId="0" fontId="0" fillId="0" borderId="20" xfId="0" applyFont="1" applyBorder="1" applyAlignment="1">
      <alignment vertical="center" wrapText="1"/>
    </xf>
    <xf numFmtId="0" fontId="0" fillId="0" borderId="38" xfId="0" applyFont="1" applyBorder="1" applyAlignment="1">
      <alignment vertical="center" wrapText="1"/>
    </xf>
    <xf numFmtId="0" fontId="0" fillId="0" borderId="57" xfId="0" applyFont="1" applyBorder="1" applyAlignment="1">
      <alignment vertical="center" wrapText="1"/>
    </xf>
    <xf numFmtId="0" fontId="0" fillId="0" borderId="56" xfId="0" applyFont="1" applyBorder="1" applyAlignment="1">
      <alignment vertical="center" wrapText="1"/>
    </xf>
    <xf numFmtId="0" fontId="0" fillId="0" borderId="11" xfId="0" applyFont="1" applyBorder="1" applyAlignment="1">
      <alignment vertical="center" wrapText="1"/>
    </xf>
    <xf numFmtId="0" fontId="0" fillId="0" borderId="64" xfId="0" applyFont="1" applyBorder="1" applyAlignment="1">
      <alignment vertical="center" wrapText="1"/>
    </xf>
    <xf numFmtId="0" fontId="0" fillId="0" borderId="59" xfId="0" applyFont="1" applyBorder="1" applyAlignment="1">
      <alignment vertical="center" wrapText="1"/>
    </xf>
    <xf numFmtId="0" fontId="33"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xf>
    <xf numFmtId="0" fontId="0" fillId="0" borderId="0" xfId="0" applyFont="1" applyAlignment="1">
      <alignment horizontal="right" vertical="center"/>
    </xf>
    <xf numFmtId="0" fontId="0" fillId="0" borderId="38" xfId="0" applyFont="1" applyBorder="1"/>
    <xf numFmtId="0" fontId="0" fillId="0" borderId="0" xfId="0" applyAlignment="1">
      <alignment vertical="center"/>
    </xf>
    <xf numFmtId="0" fontId="0" fillId="0" borderId="0" xfId="0" applyFont="1" applyAlignment="1">
      <alignment vertical="center"/>
    </xf>
    <xf numFmtId="0" fontId="0" fillId="0" borderId="0" xfId="0" applyFont="1" applyBorder="1"/>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left" vertical="center" wrapText="1"/>
    </xf>
    <xf numFmtId="0" fontId="0" fillId="0" borderId="61" xfId="0" applyFont="1" applyBorder="1"/>
    <xf numFmtId="0" fontId="0" fillId="0" borderId="0" xfId="0" applyAlignment="1">
      <alignment vertical="center" wrapText="1"/>
    </xf>
    <xf numFmtId="0" fontId="0" fillId="0" borderId="62" xfId="0" applyFont="1" applyBorder="1"/>
    <xf numFmtId="0" fontId="0" fillId="0" borderId="0" xfId="0" applyAlignment="1">
      <alignment wrapText="1"/>
    </xf>
    <xf numFmtId="0" fontId="33" fillId="0" borderId="0" xfId="0" applyFont="1" applyAlignment="1">
      <alignment horizontal="left" vertical="top"/>
    </xf>
    <xf numFmtId="0" fontId="33" fillId="0" borderId="0" xfId="0" applyFont="1" applyAlignment="1">
      <alignment vertical="center" wrapText="1"/>
    </xf>
    <xf numFmtId="0" fontId="0" fillId="0" borderId="0" xfId="0" applyFont="1" applyAlignment="1"/>
    <xf numFmtId="0" fontId="0" fillId="0" borderId="61" xfId="0" applyFont="1" applyBorder="1" applyAlignment="1">
      <alignment horizontal="center"/>
    </xf>
    <xf numFmtId="0" fontId="0" fillId="0" borderId="62" xfId="0" applyFont="1" applyBorder="1" applyAlignment="1">
      <alignment horizontal="center"/>
    </xf>
    <xf numFmtId="0" fontId="33" fillId="0" borderId="0" xfId="0" applyFont="1" applyAlignment="1">
      <alignment horizontal="center"/>
    </xf>
    <xf numFmtId="165" fontId="20" fillId="57" borderId="65" xfId="2" applyFont="1" applyFill="1" applyBorder="1" applyAlignment="1">
      <alignment horizontal="center"/>
    </xf>
    <xf numFmtId="0" fontId="0" fillId="0" borderId="0" xfId="0" applyAlignment="1"/>
    <xf numFmtId="0" fontId="0" fillId="0" borderId="61" xfId="0" applyFont="1" applyFill="1" applyBorder="1" applyAlignment="1">
      <alignment horizontal="center"/>
    </xf>
    <xf numFmtId="0" fontId="0" fillId="0" borderId="62" xfId="0" applyFont="1" applyFill="1" applyBorder="1" applyAlignment="1">
      <alignment horizont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68" fillId="0" borderId="0" xfId="0" applyFont="1" applyAlignment="1">
      <alignment vertical="center" wrapText="1"/>
    </xf>
    <xf numFmtId="0" fontId="0" fillId="0" borderId="60" xfId="0" applyFont="1" applyBorder="1" applyAlignment="1">
      <alignment horizontal="center"/>
    </xf>
    <xf numFmtId="0" fontId="0" fillId="0" borderId="0" xfId="0" applyFont="1" applyAlignment="1">
      <alignment horizontal="center"/>
    </xf>
    <xf numFmtId="0" fontId="68" fillId="0" borderId="0" xfId="0" applyFont="1" applyAlignment="1">
      <alignment vertical="center"/>
    </xf>
    <xf numFmtId="0" fontId="0" fillId="0" borderId="60" xfId="0" applyFont="1" applyBorder="1" applyAlignment="1"/>
    <xf numFmtId="0" fontId="0" fillId="0" borderId="0" xfId="0" applyFont="1" applyBorder="1" applyAlignment="1">
      <alignment horizontal="justify" vertical="center"/>
    </xf>
    <xf numFmtId="0" fontId="0" fillId="0" borderId="0" xfId="0" applyFont="1" applyAlignment="1">
      <alignment horizontal="justify" vertical="top"/>
    </xf>
    <xf numFmtId="0" fontId="69" fillId="0" borderId="61" xfId="0" applyFont="1" applyBorder="1" applyAlignment="1">
      <alignment vertical="center"/>
    </xf>
    <xf numFmtId="0" fontId="33" fillId="0" borderId="0" xfId="0" applyFont="1" applyAlignment="1">
      <alignment horizontal="left" vertical="center" wrapText="1"/>
    </xf>
    <xf numFmtId="0" fontId="0" fillId="0" borderId="0" xfId="0" applyFont="1" applyAlignment="1">
      <alignment vertical="top"/>
    </xf>
    <xf numFmtId="0" fontId="69" fillId="0" borderId="0" xfId="0" applyFont="1" applyAlignment="1">
      <alignment horizontal="justify" vertical="center"/>
    </xf>
    <xf numFmtId="0" fontId="69" fillId="0" borderId="0" xfId="0" applyFont="1" applyAlignment="1">
      <alignment horizontal="left" vertical="center"/>
    </xf>
    <xf numFmtId="0" fontId="33" fillId="0" borderId="77" xfId="0" applyFont="1" applyBorder="1" applyAlignment="1">
      <alignment vertical="center" wrapText="1"/>
    </xf>
    <xf numFmtId="0" fontId="33" fillId="0" borderId="78" xfId="0" applyFont="1" applyBorder="1" applyAlignment="1">
      <alignment vertical="center" wrapText="1"/>
    </xf>
    <xf numFmtId="0" fontId="33" fillId="0" borderId="79" xfId="0" applyFont="1" applyBorder="1" applyAlignment="1">
      <alignment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165" fontId="0" fillId="0" borderId="81" xfId="2" applyFont="1" applyBorder="1" applyAlignment="1">
      <alignment vertical="center" wrapText="1"/>
    </xf>
    <xf numFmtId="165" fontId="33" fillId="0" borderId="81" xfId="2" applyFont="1" applyBorder="1" applyAlignment="1">
      <alignment vertical="center" wrapText="1"/>
    </xf>
    <xf numFmtId="0" fontId="0" fillId="0" borderId="0" xfId="0" applyFont="1" applyAlignment="1">
      <alignment horizontal="left" vertical="center"/>
    </xf>
    <xf numFmtId="0" fontId="0" fillId="0" borderId="0" xfId="0" applyFont="1" applyBorder="1" applyAlignment="1">
      <alignment horizontal="center" wrapText="1"/>
    </xf>
    <xf numFmtId="0" fontId="0" fillId="0" borderId="0" xfId="0" applyFont="1" applyAlignment="1">
      <alignment vertical="center" wrapText="1"/>
    </xf>
    <xf numFmtId="0" fontId="69" fillId="0" borderId="0" xfId="0" applyFont="1" applyAlignment="1">
      <alignment horizontal="left" vertical="center" indent="5"/>
    </xf>
    <xf numFmtId="0" fontId="69" fillId="0" borderId="0" xfId="0" applyFont="1" applyAlignment="1">
      <alignment vertical="center"/>
    </xf>
    <xf numFmtId="0" fontId="0" fillId="0" borderId="38" xfId="0" applyFont="1" applyBorder="1" applyAlignment="1">
      <alignment wrapText="1"/>
    </xf>
    <xf numFmtId="0" fontId="33" fillId="0" borderId="38" xfId="0" applyFont="1" applyBorder="1"/>
    <xf numFmtId="0" fontId="0" fillId="0" borderId="0" xfId="0" applyFont="1" applyAlignment="1">
      <alignment wrapText="1"/>
    </xf>
    <xf numFmtId="0" fontId="0" fillId="0" borderId="60" xfId="0" applyFont="1" applyBorder="1"/>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0" xfId="0" applyFont="1" applyAlignment="1">
      <alignment horizontal="left" vertical="center" indent="5"/>
    </xf>
    <xf numFmtId="0" fontId="0" fillId="0" borderId="0" xfId="0" applyFont="1" applyAlignment="1">
      <alignment horizontal="left" vertical="center" indent="8"/>
    </xf>
    <xf numFmtId="0" fontId="0" fillId="0" borderId="83" xfId="0" applyFont="1" applyBorder="1" applyAlignment="1">
      <alignment vertical="center" wrapText="1"/>
    </xf>
    <xf numFmtId="0" fontId="0" fillId="0" borderId="79" xfId="0" applyFont="1" applyBorder="1" applyAlignment="1">
      <alignment vertical="center" wrapText="1"/>
    </xf>
    <xf numFmtId="0" fontId="0" fillId="0" borderId="3" xfId="0" applyFont="1" applyBorder="1" applyAlignment="1">
      <alignment vertical="center"/>
    </xf>
    <xf numFmtId="0" fontId="33" fillId="0" borderId="0" xfId="0" applyFont="1" applyBorder="1" applyAlignment="1">
      <alignment horizontal="justify" vertical="center"/>
    </xf>
    <xf numFmtId="0" fontId="0" fillId="0" borderId="0" xfId="0" applyFont="1" applyAlignment="1">
      <alignment horizontal="left" indent="8"/>
    </xf>
    <xf numFmtId="0" fontId="0" fillId="0" borderId="38" xfId="0" applyFont="1" applyBorder="1" applyAlignment="1"/>
    <xf numFmtId="0" fontId="0" fillId="0" borderId="22" xfId="0" applyFont="1" applyBorder="1" applyAlignment="1">
      <alignment horizontal="center"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xf>
    <xf numFmtId="0" fontId="33" fillId="0" borderId="0" xfId="0" applyFont="1" applyBorder="1" applyAlignment="1">
      <alignment vertical="center"/>
    </xf>
    <xf numFmtId="0" fontId="0" fillId="0" borderId="83" xfId="0" applyFont="1" applyBorder="1" applyAlignment="1">
      <alignment vertical="top" wrapText="1"/>
    </xf>
    <xf numFmtId="0" fontId="33" fillId="0" borderId="77" xfId="0" applyFont="1" applyBorder="1" applyAlignment="1">
      <alignment horizontal="center" vertical="top" wrapText="1"/>
    </xf>
    <xf numFmtId="0" fontId="33" fillId="0" borderId="78" xfId="0" applyFont="1" applyBorder="1" applyAlignment="1">
      <alignment horizontal="center" vertical="top" wrapText="1"/>
    </xf>
    <xf numFmtId="0" fontId="33" fillId="0" borderId="79" xfId="0" applyFont="1" applyBorder="1" applyAlignment="1">
      <alignment horizontal="center" vertical="top" wrapText="1"/>
    </xf>
    <xf numFmtId="0" fontId="0" fillId="0" borderId="80" xfId="0" applyFont="1" applyBorder="1" applyAlignment="1">
      <alignment vertical="top" wrapText="1"/>
    </xf>
    <xf numFmtId="0" fontId="33" fillId="0" borderId="81" xfId="0" applyFont="1" applyBorder="1" applyAlignment="1">
      <alignment horizontal="center" vertical="top" wrapText="1"/>
    </xf>
    <xf numFmtId="0" fontId="33" fillId="0" borderId="81" xfId="0" applyFont="1" applyBorder="1" applyAlignment="1">
      <alignment vertical="top" wrapText="1"/>
    </xf>
    <xf numFmtId="0" fontId="0" fillId="0" borderId="81" xfId="0" applyFont="1" applyBorder="1" applyAlignment="1">
      <alignment vertical="top" wrapText="1"/>
    </xf>
    <xf numFmtId="0" fontId="73" fillId="0" borderId="81" xfId="0" applyFont="1" applyBorder="1" applyAlignment="1">
      <alignment vertical="top" wrapText="1"/>
    </xf>
    <xf numFmtId="0" fontId="33" fillId="0" borderId="80" xfId="0" applyFont="1" applyBorder="1" applyAlignment="1">
      <alignment horizontal="left" vertical="top" wrapText="1" indent="3"/>
    </xf>
    <xf numFmtId="0" fontId="0" fillId="0" borderId="78" xfId="0" applyFont="1" applyBorder="1" applyAlignment="1">
      <alignment vertical="top" wrapText="1"/>
    </xf>
    <xf numFmtId="0" fontId="0" fillId="0" borderId="84" xfId="0" applyFont="1" applyBorder="1" applyAlignment="1">
      <alignment horizontal="left" vertical="top" wrapText="1" indent="3"/>
    </xf>
    <xf numFmtId="0" fontId="0" fillId="0" borderId="85" xfId="0" applyFont="1" applyBorder="1" applyAlignment="1">
      <alignment vertical="top" wrapText="1"/>
    </xf>
    <xf numFmtId="0" fontId="33" fillId="0" borderId="86" xfId="0" applyFont="1" applyBorder="1" applyAlignment="1">
      <alignment horizontal="center" vertical="top" wrapText="1"/>
    </xf>
    <xf numFmtId="0" fontId="33" fillId="0" borderId="87" xfId="0" applyFont="1" applyBorder="1" applyAlignment="1">
      <alignment vertical="top" wrapText="1"/>
    </xf>
    <xf numFmtId="0" fontId="0" fillId="0" borderId="86" xfId="0" applyFont="1" applyBorder="1" applyAlignment="1">
      <alignment vertical="top" wrapText="1"/>
    </xf>
    <xf numFmtId="0" fontId="0" fillId="0" borderId="87" xfId="0" applyFont="1" applyBorder="1" applyAlignment="1">
      <alignment vertical="top" wrapText="1"/>
    </xf>
    <xf numFmtId="0" fontId="33" fillId="0" borderId="80" xfId="0" applyFont="1" applyBorder="1" applyAlignment="1">
      <alignment horizontal="left" vertical="top" wrapText="1" indent="2"/>
    </xf>
    <xf numFmtId="0" fontId="33" fillId="0" borderId="16" xfId="0" applyFont="1" applyBorder="1" applyAlignment="1">
      <alignment horizontal="center" vertical="top" wrapText="1"/>
    </xf>
    <xf numFmtId="0" fontId="74" fillId="0" borderId="25" xfId="0" applyFont="1" applyBorder="1" applyAlignment="1">
      <alignment horizontal="center" vertical="top" wrapText="1"/>
    </xf>
    <xf numFmtId="0" fontId="0" fillId="0" borderId="12" xfId="0" applyFont="1" applyBorder="1" applyAlignment="1">
      <alignment vertical="top" wrapText="1"/>
    </xf>
    <xf numFmtId="0" fontId="0" fillId="0" borderId="25" xfId="0" applyFont="1" applyBorder="1" applyAlignment="1">
      <alignment vertical="top" wrapText="1"/>
    </xf>
    <xf numFmtId="0" fontId="0" fillId="0" borderId="0" xfId="0" applyFont="1" applyAlignment="1">
      <alignment horizontal="left" indent="10"/>
    </xf>
    <xf numFmtId="0" fontId="0" fillId="0" borderId="2" xfId="0" applyFont="1" applyBorder="1" applyAlignment="1">
      <alignment horizontal="center"/>
    </xf>
    <xf numFmtId="0" fontId="33" fillId="0" borderId="0" xfId="0" applyFont="1" applyAlignment="1">
      <alignment horizontal="left" indent="5"/>
    </xf>
    <xf numFmtId="0" fontId="0" fillId="0" borderId="0" xfId="0" applyFont="1" applyBorder="1" applyAlignment="1"/>
    <xf numFmtId="0" fontId="0" fillId="0" borderId="0" xfId="0" applyFont="1" applyBorder="1" applyAlignment="1">
      <alignment vertical="top"/>
    </xf>
    <xf numFmtId="0" fontId="0" fillId="0" borderId="0" xfId="0" applyFont="1" applyAlignment="1">
      <alignment horizontal="left" vertical="center" indent="10"/>
    </xf>
    <xf numFmtId="0" fontId="0" fillId="0" borderId="82" xfId="0" applyFont="1" applyBorder="1"/>
    <xf numFmtId="0" fontId="0" fillId="0" borderId="0" xfId="0" applyFont="1" applyAlignment="1">
      <alignment horizontal="justify"/>
    </xf>
    <xf numFmtId="0" fontId="0" fillId="0" borderId="83" xfId="0" applyFont="1" applyBorder="1" applyAlignment="1">
      <alignment horizontal="justify" vertical="top" wrapText="1"/>
    </xf>
    <xf numFmtId="0" fontId="0" fillId="0" borderId="79" xfId="0" applyFont="1" applyBorder="1" applyAlignment="1">
      <alignment horizontal="justify" vertical="top" wrapText="1"/>
    </xf>
    <xf numFmtId="0" fontId="0" fillId="0" borderId="80" xfId="0" applyFont="1" applyBorder="1" applyAlignment="1">
      <alignment horizontal="justify" vertical="top" wrapText="1"/>
    </xf>
    <xf numFmtId="0" fontId="0" fillId="0" borderId="81" xfId="0" applyFont="1" applyBorder="1" applyAlignment="1">
      <alignment horizontal="justify" vertical="top" wrapText="1"/>
    </xf>
    <xf numFmtId="0" fontId="0" fillId="0" borderId="77" xfId="0" applyFont="1" applyBorder="1" applyAlignment="1">
      <alignment vertical="top" wrapText="1"/>
    </xf>
    <xf numFmtId="0" fontId="0" fillId="0" borderId="79" xfId="0" applyFont="1" applyBorder="1" applyAlignment="1">
      <alignment vertical="top" wrapText="1"/>
    </xf>
    <xf numFmtId="0" fontId="68" fillId="0" borderId="0" xfId="0" applyFont="1"/>
    <xf numFmtId="0" fontId="0" fillId="0" borderId="0" xfId="0" applyFont="1" applyAlignment="1">
      <alignment vertical="top" wrapText="1"/>
    </xf>
    <xf numFmtId="0" fontId="0" fillId="0" borderId="0" xfId="0" applyFont="1" applyAlignment="1">
      <alignment horizontal="center" vertical="top" wrapText="1"/>
    </xf>
    <xf numFmtId="0" fontId="33" fillId="0" borderId="3" xfId="0" applyFont="1" applyBorder="1" applyAlignment="1">
      <alignment horizontal="center" vertical="top" wrapText="1"/>
    </xf>
    <xf numFmtId="0" fontId="33" fillId="0" borderId="38" xfId="0" applyFont="1" applyBorder="1" applyAlignment="1">
      <alignment horizontal="right" vertical="center" wrapText="1"/>
    </xf>
    <xf numFmtId="0" fontId="33" fillId="0" borderId="38" xfId="0" applyFont="1" applyBorder="1" applyAlignment="1">
      <alignment vertical="center" wrapText="1"/>
    </xf>
    <xf numFmtId="0" fontId="33" fillId="0" borderId="38" xfId="0" applyFont="1" applyBorder="1" applyAlignment="1">
      <alignment vertical="center"/>
    </xf>
    <xf numFmtId="0" fontId="41" fillId="5" borderId="0" xfId="0" applyFont="1" applyFill="1" applyProtection="1"/>
    <xf numFmtId="0" fontId="75" fillId="5" borderId="0" xfId="3" applyFont="1" applyFill="1" applyAlignment="1" applyProtection="1"/>
    <xf numFmtId="0" fontId="0" fillId="0" borderId="0" xfId="0" applyAlignment="1">
      <alignment horizontal="center"/>
    </xf>
    <xf numFmtId="0" fontId="33" fillId="0" borderId="3" xfId="0" applyFont="1" applyBorder="1" applyAlignment="1">
      <alignment horizontal="center"/>
    </xf>
    <xf numFmtId="43" fontId="15" fillId="0" borderId="0" xfId="1" applyFont="1" applyFill="1" applyBorder="1" applyProtection="1">
      <protection locked="0"/>
    </xf>
    <xf numFmtId="43" fontId="16" fillId="0" borderId="23" xfId="1" applyFont="1" applyFill="1" applyBorder="1" applyAlignment="1" applyProtection="1">
      <alignment wrapText="1"/>
      <protection locked="0"/>
    </xf>
    <xf numFmtId="166" fontId="15" fillId="0" borderId="0" xfId="1" applyNumberFormat="1" applyFont="1" applyAlignment="1" applyProtection="1">
      <protection locked="0"/>
    </xf>
    <xf numFmtId="166" fontId="16" fillId="0" borderId="7" xfId="1" applyNumberFormat="1" applyFont="1" applyBorder="1" applyAlignment="1" applyProtection="1">
      <protection locked="0"/>
    </xf>
    <xf numFmtId="166" fontId="15" fillId="0" borderId="11" xfId="1" applyNumberFormat="1" applyFont="1" applyBorder="1" applyAlignment="1" applyProtection="1">
      <protection locked="0"/>
    </xf>
    <xf numFmtId="166" fontId="15" fillId="0" borderId="0" xfId="1" applyNumberFormat="1" applyFont="1" applyBorder="1" applyAlignment="1" applyProtection="1">
      <protection locked="0"/>
    </xf>
    <xf numFmtId="166" fontId="15" fillId="0" borderId="0" xfId="1" applyNumberFormat="1" applyFont="1" applyBorder="1" applyAlignment="1" applyProtection="1"/>
    <xf numFmtId="166" fontId="16" fillId="0" borderId="0" xfId="1" applyNumberFormat="1" applyFont="1" applyAlignment="1" applyProtection="1">
      <protection locked="0"/>
    </xf>
    <xf numFmtId="166" fontId="15" fillId="0" borderId="17" xfId="1" applyNumberFormat="1" applyFont="1" applyBorder="1" applyAlignment="1" applyProtection="1">
      <protection locked="0"/>
    </xf>
    <xf numFmtId="166" fontId="16" fillId="0" borderId="0" xfId="1" applyNumberFormat="1" applyFont="1" applyBorder="1" applyAlignment="1" applyProtection="1">
      <protection locked="0"/>
    </xf>
    <xf numFmtId="43" fontId="18" fillId="0" borderId="0" xfId="1" applyFont="1" applyAlignment="1" applyProtection="1">
      <protection locked="0"/>
    </xf>
    <xf numFmtId="43" fontId="16" fillId="0" borderId="93" xfId="1" applyFont="1" applyBorder="1" applyAlignment="1" applyProtection="1">
      <alignment vertical="top" wrapText="1"/>
      <protection locked="0"/>
    </xf>
    <xf numFmtId="166" fontId="16" fillId="0" borderId="93" xfId="1" applyNumberFormat="1" applyFont="1" applyBorder="1" applyAlignment="1" applyProtection="1">
      <alignment vertical="top" wrapText="1"/>
      <protection locked="0"/>
    </xf>
    <xf numFmtId="166" fontId="16" fillId="0" borderId="94" xfId="1" applyNumberFormat="1" applyFont="1" applyBorder="1" applyAlignment="1" applyProtection="1">
      <alignment vertical="top"/>
      <protection locked="0"/>
    </xf>
    <xf numFmtId="43" fontId="18" fillId="0" borderId="38" xfId="1" applyFont="1" applyBorder="1" applyAlignment="1" applyProtection="1">
      <alignment horizontal="left"/>
      <protection locked="0"/>
    </xf>
    <xf numFmtId="165" fontId="9" fillId="2" borderId="3" xfId="1" applyNumberFormat="1" applyFont="1" applyFill="1" applyBorder="1" applyProtection="1">
      <protection locked="0"/>
    </xf>
    <xf numFmtId="165" fontId="9" fillId="2" borderId="0" xfId="1" applyNumberFormat="1" applyFont="1" applyFill="1" applyProtection="1">
      <protection locked="0"/>
    </xf>
    <xf numFmtId="43" fontId="15" fillId="0" borderId="0" xfId="1" applyFont="1" applyAlignment="1" applyProtection="1">
      <alignment wrapText="1"/>
      <protection locked="0"/>
    </xf>
    <xf numFmtId="166" fontId="15" fillId="0" borderId="0" xfId="1" applyNumberFormat="1" applyFont="1" applyAlignment="1" applyProtection="1">
      <alignment wrapText="1"/>
      <protection locked="0"/>
    </xf>
    <xf numFmtId="0" fontId="9" fillId="0" borderId="7" xfId="0" applyFont="1" applyFill="1" applyBorder="1" applyProtection="1">
      <protection locked="0"/>
    </xf>
    <xf numFmtId="0" fontId="9" fillId="0" borderId="11" xfId="0" applyFont="1" applyFill="1" applyBorder="1" applyProtection="1">
      <protection locked="0"/>
    </xf>
    <xf numFmtId="43" fontId="16" fillId="0" borderId="23" xfId="1" applyFont="1" applyBorder="1" applyAlignment="1" applyProtection="1">
      <alignment vertical="top" wrapText="1"/>
      <protection locked="0"/>
    </xf>
    <xf numFmtId="165" fontId="10" fillId="0" borderId="12" xfId="1" applyNumberFormat="1" applyFont="1" applyBorder="1" applyAlignment="1" applyProtection="1">
      <alignment horizontal="center"/>
      <protection locked="0"/>
    </xf>
    <xf numFmtId="166" fontId="16" fillId="0" borderId="23" xfId="1" applyNumberFormat="1" applyFont="1" applyBorder="1" applyAlignment="1" applyProtection="1">
      <alignment vertical="top" wrapText="1"/>
      <protection locked="0"/>
    </xf>
    <xf numFmtId="43" fontId="16" fillId="0" borderId="24" xfId="1" applyFont="1" applyBorder="1" applyAlignment="1" applyProtection="1">
      <alignment wrapText="1"/>
      <protection locked="0"/>
    </xf>
    <xf numFmtId="43" fontId="15" fillId="0" borderId="10" xfId="1" applyFont="1" applyFill="1" applyBorder="1" applyProtection="1">
      <protection locked="0"/>
    </xf>
    <xf numFmtId="166" fontId="15" fillId="0" borderId="0" xfId="1" applyNumberFormat="1" applyFont="1" applyFill="1" applyBorder="1" applyProtection="1">
      <protection locked="0"/>
    </xf>
    <xf numFmtId="43" fontId="15" fillId="0" borderId="9" xfId="1" applyFont="1" applyFill="1" applyBorder="1" applyProtection="1">
      <protection locked="0"/>
    </xf>
    <xf numFmtId="166" fontId="16" fillId="0" borderId="13" xfId="1" applyNumberFormat="1" applyFont="1" applyFill="1" applyBorder="1" applyProtection="1">
      <protection locked="0"/>
    </xf>
    <xf numFmtId="43" fontId="15" fillId="0" borderId="11" xfId="1" applyFont="1" applyFill="1" applyBorder="1" applyProtection="1">
      <protection locked="0"/>
    </xf>
    <xf numFmtId="43" fontId="15" fillId="0" borderId="0" xfId="1" applyFont="1" applyFill="1" applyProtection="1">
      <protection locked="0"/>
    </xf>
    <xf numFmtId="166" fontId="15" fillId="0" borderId="0" xfId="1" applyNumberFormat="1" applyFont="1" applyFill="1" applyProtection="1">
      <protection locked="0"/>
    </xf>
    <xf numFmtId="43" fontId="16" fillId="0" borderId="0" xfId="1" applyFont="1" applyFill="1" applyProtection="1">
      <protection locked="0"/>
    </xf>
    <xf numFmtId="43" fontId="16" fillId="0" borderId="0" xfId="1" applyFont="1" applyFill="1" applyBorder="1" applyProtection="1">
      <protection locked="0"/>
    </xf>
    <xf numFmtId="166" fontId="16" fillId="0" borderId="0" xfId="1" applyNumberFormat="1" applyFont="1" applyFill="1" applyBorder="1" applyProtection="1">
      <protection locked="0"/>
    </xf>
    <xf numFmtId="43" fontId="16" fillId="0" borderId="23" xfId="1" applyFont="1" applyFill="1" applyBorder="1" applyProtection="1">
      <protection locked="0"/>
    </xf>
    <xf numFmtId="43" fontId="18" fillId="0" borderId="23" xfId="1" applyFont="1" applyFill="1" applyBorder="1" applyAlignment="1" applyProtection="1">
      <alignment wrapText="1"/>
      <protection locked="0"/>
    </xf>
    <xf numFmtId="166" fontId="16" fillId="0" borderId="23" xfId="1" applyNumberFormat="1" applyFont="1" applyFill="1" applyBorder="1" applyAlignment="1" applyProtection="1">
      <alignment wrapText="1"/>
      <protection locked="0"/>
    </xf>
    <xf numFmtId="43" fontId="16" fillId="0" borderId="10" xfId="1" applyFont="1" applyFill="1" applyBorder="1" applyProtection="1">
      <protection locked="0"/>
    </xf>
    <xf numFmtId="166" fontId="16" fillId="0" borderId="10" xfId="1" applyNumberFormat="1" applyFont="1" applyFill="1" applyBorder="1" applyProtection="1">
      <protection locked="0"/>
    </xf>
    <xf numFmtId="43" fontId="17" fillId="0" borderId="0" xfId="1" applyFont="1" applyFill="1" applyProtection="1">
      <protection locked="0"/>
    </xf>
    <xf numFmtId="43" fontId="16" fillId="0" borderId="92" xfId="1" applyFont="1" applyFill="1" applyBorder="1" applyAlignment="1" applyProtection="1">
      <alignment vertical="top"/>
      <protection locked="0"/>
    </xf>
    <xf numFmtId="43" fontId="16" fillId="0" borderId="93" xfId="1" applyFont="1" applyFill="1" applyBorder="1" applyAlignment="1" applyProtection="1">
      <alignment vertical="top"/>
      <protection locked="0"/>
    </xf>
    <xf numFmtId="43" fontId="16" fillId="0" borderId="93" xfId="1" applyFont="1" applyFill="1" applyBorder="1" applyAlignment="1" applyProtection="1">
      <alignment vertical="top" wrapText="1"/>
      <protection locked="0"/>
    </xf>
    <xf numFmtId="166" fontId="16" fillId="0" borderId="93" xfId="1" applyNumberFormat="1" applyFont="1" applyFill="1" applyBorder="1" applyAlignment="1" applyProtection="1">
      <alignment vertical="top" wrapText="1"/>
      <protection locked="0"/>
    </xf>
    <xf numFmtId="166" fontId="15" fillId="0" borderId="17" xfId="1" applyNumberFormat="1" applyFont="1" applyFill="1" applyBorder="1" applyProtection="1">
      <protection locked="0"/>
    </xf>
    <xf numFmtId="165" fontId="9" fillId="0" borderId="3" xfId="1" applyNumberFormat="1" applyFont="1" applyFill="1" applyBorder="1" applyProtection="1">
      <protection locked="0"/>
    </xf>
    <xf numFmtId="166" fontId="15" fillId="0" borderId="9" xfId="1" applyNumberFormat="1" applyFont="1" applyFill="1" applyBorder="1" applyProtection="1">
      <protection locked="0"/>
    </xf>
    <xf numFmtId="166" fontId="15" fillId="0" borderId="13" xfId="1" applyNumberFormat="1" applyFont="1" applyFill="1" applyBorder="1" applyProtection="1">
      <protection locked="0"/>
    </xf>
    <xf numFmtId="166" fontId="15" fillId="0" borderId="7" xfId="1" applyNumberFormat="1" applyFont="1" applyFill="1" applyBorder="1" applyProtection="1">
      <protection locked="0"/>
    </xf>
    <xf numFmtId="166" fontId="15" fillId="0" borderId="8" xfId="1" applyNumberFormat="1" applyFont="1" applyFill="1" applyBorder="1" applyProtection="1">
      <protection locked="0"/>
    </xf>
    <xf numFmtId="166" fontId="15" fillId="0" borderId="16" xfId="1" applyNumberFormat="1" applyFont="1" applyFill="1" applyBorder="1" applyProtection="1">
      <protection locked="0"/>
    </xf>
    <xf numFmtId="166" fontId="15" fillId="0" borderId="15" xfId="1" applyNumberFormat="1" applyFont="1" applyFill="1" applyBorder="1" applyProtection="1">
      <protection locked="0"/>
    </xf>
    <xf numFmtId="43" fontId="15" fillId="0" borderId="13" xfId="1" applyFont="1" applyFill="1" applyBorder="1" applyProtection="1">
      <protection locked="0"/>
    </xf>
    <xf numFmtId="43" fontId="15" fillId="0" borderId="0" xfId="9" applyNumberFormat="1" applyFont="1" applyFill="1" applyBorder="1" applyProtection="1">
      <protection locked="0"/>
    </xf>
    <xf numFmtId="166" fontId="16" fillId="0" borderId="22" xfId="1" applyNumberFormat="1" applyFont="1" applyBorder="1" applyAlignment="1" applyProtection="1">
      <alignment wrapText="1"/>
      <protection locked="0"/>
    </xf>
    <xf numFmtId="166" fontId="15" fillId="0" borderId="10" xfId="1" applyNumberFormat="1" applyFont="1" applyFill="1" applyBorder="1" applyProtection="1">
      <protection locked="0"/>
    </xf>
    <xf numFmtId="166" fontId="15" fillId="0" borderId="12" xfId="1" applyNumberFormat="1" applyFont="1" applyFill="1" applyBorder="1" applyProtection="1">
      <protection locked="0"/>
    </xf>
    <xf numFmtId="166" fontId="15" fillId="0" borderId="17" xfId="1" applyNumberFormat="1" applyFont="1" applyBorder="1" applyProtection="1">
      <protection locked="0"/>
    </xf>
    <xf numFmtId="166" fontId="15" fillId="0" borderId="96" xfId="1" applyNumberFormat="1" applyFont="1" applyFill="1" applyBorder="1" applyProtection="1">
      <protection locked="0"/>
    </xf>
    <xf numFmtId="43" fontId="15" fillId="0" borderId="17" xfId="1" applyFont="1" applyFill="1" applyBorder="1" applyProtection="1">
      <protection locked="0"/>
    </xf>
    <xf numFmtId="43" fontId="15" fillId="0" borderId="25" xfId="1" applyFont="1" applyBorder="1" applyProtection="1">
      <protection locked="0"/>
    </xf>
    <xf numFmtId="166" fontId="15" fillId="0" borderId="12" xfId="1" applyNumberFormat="1" applyFont="1" applyBorder="1" applyAlignment="1" applyProtection="1">
      <alignment horizontal="center"/>
      <protection locked="0"/>
    </xf>
    <xf numFmtId="43" fontId="16" fillId="0" borderId="8" xfId="1" applyFont="1" applyBorder="1" applyAlignment="1" applyProtection="1">
      <alignment horizontal="center" wrapText="1"/>
      <protection locked="0"/>
    </xf>
    <xf numFmtId="166" fontId="16" fillId="0" borderId="15" xfId="1" applyNumberFormat="1" applyFont="1" applyBorder="1" applyAlignment="1" applyProtection="1">
      <alignment horizontal="center" wrapText="1"/>
      <protection locked="0"/>
    </xf>
    <xf numFmtId="166" fontId="15" fillId="0" borderId="10" xfId="1" applyNumberFormat="1" applyFont="1" applyBorder="1" applyAlignment="1" applyProtection="1">
      <alignment horizontal="center"/>
      <protection locked="0"/>
    </xf>
    <xf numFmtId="166" fontId="16" fillId="0" borderId="15" xfId="1" applyNumberFormat="1" applyFont="1" applyBorder="1" applyAlignment="1" applyProtection="1">
      <alignment horizontal="center"/>
      <protection locked="0"/>
    </xf>
    <xf numFmtId="43" fontId="16" fillId="0" borderId="12" xfId="1" applyFont="1" applyBorder="1" applyAlignment="1" applyProtection="1">
      <alignment horizontal="center" wrapText="1"/>
      <protection locked="0"/>
    </xf>
    <xf numFmtId="43" fontId="16" fillId="0" borderId="15" xfId="1" applyFont="1" applyBorder="1" applyAlignment="1" applyProtection="1">
      <alignment horizontal="center" wrapText="1"/>
      <protection locked="0"/>
    </xf>
    <xf numFmtId="43" fontId="15" fillId="0" borderId="15" xfId="1" applyFont="1" applyFill="1" applyBorder="1" applyProtection="1">
      <protection locked="0"/>
    </xf>
    <xf numFmtId="0" fontId="10" fillId="0" borderId="16" xfId="0" applyFont="1" applyFill="1" applyBorder="1" applyProtection="1">
      <protection locked="0"/>
    </xf>
    <xf numFmtId="0" fontId="9" fillId="0" borderId="17" xfId="0" applyFont="1" applyFill="1" applyBorder="1" applyProtection="1">
      <protection locked="0"/>
    </xf>
    <xf numFmtId="0" fontId="10" fillId="0" borderId="17" xfId="0" applyFont="1" applyFill="1" applyBorder="1" applyProtection="1">
      <protection locked="0"/>
    </xf>
    <xf numFmtId="0" fontId="9" fillId="0" borderId="12" xfId="0" applyFont="1" applyFill="1" applyBorder="1" applyProtection="1">
      <protection locked="0"/>
    </xf>
    <xf numFmtId="166" fontId="15" fillId="0" borderId="16" xfId="1" applyNumberFormat="1" applyFont="1" applyBorder="1" applyProtection="1">
      <protection locked="0"/>
    </xf>
    <xf numFmtId="165" fontId="9" fillId="0" borderId="17" xfId="1" applyNumberFormat="1" applyFont="1" applyFill="1" applyBorder="1" applyProtection="1">
      <protection locked="0"/>
    </xf>
    <xf numFmtId="165" fontId="9" fillId="2" borderId="18" xfId="1" applyNumberFormat="1" applyFont="1" applyFill="1" applyBorder="1" applyProtection="1">
      <protection locked="0"/>
    </xf>
    <xf numFmtId="165" fontId="9" fillId="0" borderId="17" xfId="1" applyNumberFormat="1" applyFont="1" applyBorder="1" applyProtection="1">
      <protection locked="0"/>
    </xf>
    <xf numFmtId="165" fontId="9" fillId="2" borderId="17" xfId="1" applyNumberFormat="1" applyFont="1" applyFill="1" applyBorder="1" applyProtection="1">
      <protection locked="0"/>
    </xf>
    <xf numFmtId="165" fontId="9" fillId="0" borderId="18" xfId="1" applyNumberFormat="1" applyFont="1" applyFill="1" applyBorder="1" applyProtection="1">
      <protection locked="0"/>
    </xf>
    <xf numFmtId="165" fontId="10" fillId="0" borderId="25" xfId="1" applyNumberFormat="1" applyFont="1" applyBorder="1" applyAlignment="1" applyProtection="1">
      <alignment horizontal="center"/>
      <protection locked="0"/>
    </xf>
    <xf numFmtId="165" fontId="10" fillId="0" borderId="23" xfId="1" applyNumberFormat="1" applyFont="1" applyBorder="1" applyAlignment="1" applyProtection="1">
      <alignment horizontal="center"/>
      <protection locked="0"/>
    </xf>
    <xf numFmtId="43" fontId="17" fillId="0" borderId="15" xfId="1" applyFont="1" applyBorder="1" applyProtection="1">
      <protection locked="0"/>
    </xf>
    <xf numFmtId="43" fontId="17" fillId="2" borderId="10" xfId="1" applyFont="1" applyFill="1" applyBorder="1" applyProtection="1">
      <protection locked="0"/>
    </xf>
    <xf numFmtId="165" fontId="9" fillId="2" borderId="14" xfId="1" applyNumberFormat="1" applyFont="1" applyFill="1" applyBorder="1" applyProtection="1">
      <protection locked="0"/>
    </xf>
    <xf numFmtId="166" fontId="15" fillId="0" borderId="97" xfId="1" applyNumberFormat="1" applyFont="1" applyBorder="1" applyProtection="1">
      <protection locked="0"/>
    </xf>
    <xf numFmtId="43" fontId="15" fillId="0" borderId="8" xfId="1" applyFont="1" applyFill="1" applyBorder="1" applyProtection="1">
      <protection locked="0"/>
    </xf>
    <xf numFmtId="43" fontId="15" fillId="0" borderId="16" xfId="1" applyFont="1" applyFill="1" applyBorder="1" applyProtection="1">
      <protection locked="0"/>
    </xf>
    <xf numFmtId="43" fontId="15" fillId="0" borderId="0" xfId="9" applyFont="1" applyFill="1" applyBorder="1" applyProtection="1">
      <protection locked="0"/>
    </xf>
    <xf numFmtId="43" fontId="15" fillId="0" borderId="9" xfId="1" applyFont="1" applyFill="1" applyBorder="1" applyAlignment="1" applyProtection="1">
      <alignment horizontal="center"/>
      <protection locked="0"/>
    </xf>
    <xf numFmtId="43" fontId="16" fillId="0" borderId="22" xfId="1" applyFont="1" applyFill="1" applyBorder="1" applyAlignment="1" applyProtection="1">
      <alignment wrapText="1"/>
    </xf>
    <xf numFmtId="43" fontId="15" fillId="0" borderId="15" xfId="9" applyNumberFormat="1" applyFont="1" applyFill="1" applyBorder="1" applyProtection="1">
      <protection locked="0"/>
    </xf>
    <xf numFmtId="43" fontId="15" fillId="0" borderId="10" xfId="9" applyNumberFormat="1" applyFont="1" applyFill="1" applyBorder="1" applyProtection="1">
      <protection locked="0"/>
    </xf>
    <xf numFmtId="43" fontId="15" fillId="0" borderId="12" xfId="1" applyFont="1" applyBorder="1" applyProtection="1">
      <protection locked="0"/>
    </xf>
    <xf numFmtId="164" fontId="15" fillId="0" borderId="13" xfId="1" applyNumberFormat="1" applyFont="1" applyBorder="1" applyProtection="1">
      <protection locked="0"/>
    </xf>
    <xf numFmtId="0" fontId="15" fillId="0" borderId="95" xfId="0" applyFont="1" applyFill="1" applyBorder="1" applyProtection="1">
      <protection locked="0"/>
    </xf>
    <xf numFmtId="0" fontId="15" fillId="0" borderId="21" xfId="0" applyFont="1" applyFill="1" applyBorder="1" applyProtection="1">
      <protection locked="0"/>
    </xf>
    <xf numFmtId="0" fontId="15" fillId="0" borderId="99" xfId="0" applyFont="1" applyFill="1" applyBorder="1" applyProtection="1">
      <protection locked="0"/>
    </xf>
    <xf numFmtId="164" fontId="15" fillId="0" borderId="0" xfId="1" applyNumberFormat="1" applyFont="1" applyBorder="1" applyProtection="1">
      <protection locked="0"/>
    </xf>
    <xf numFmtId="0" fontId="15" fillId="0" borderId="16" xfId="0" applyFont="1" applyFill="1" applyBorder="1" applyProtection="1">
      <protection locked="0"/>
    </xf>
    <xf numFmtId="0" fontId="15" fillId="0" borderId="17" xfId="0" applyFont="1" applyFill="1" applyBorder="1" applyProtection="1">
      <protection locked="0"/>
    </xf>
    <xf numFmtId="43" fontId="15" fillId="0" borderId="23" xfId="1" applyFont="1" applyFill="1" applyBorder="1" applyProtection="1">
      <protection locked="0"/>
    </xf>
    <xf numFmtId="14" fontId="15" fillId="0" borderId="23" xfId="1" applyNumberFormat="1" applyFont="1" applyFill="1" applyBorder="1" applyProtection="1">
      <protection locked="0"/>
    </xf>
    <xf numFmtId="43" fontId="17" fillId="0" borderId="23" xfId="1" applyFont="1" applyFill="1" applyBorder="1" applyProtection="1">
      <protection locked="0"/>
    </xf>
    <xf numFmtId="164" fontId="15" fillId="0" borderId="23" xfId="1" applyNumberFormat="1" applyFont="1" applyFill="1" applyBorder="1" applyProtection="1"/>
    <xf numFmtId="43" fontId="17" fillId="0" borderId="0" xfId="1" applyFont="1" applyFill="1" applyBorder="1" applyProtection="1">
      <protection locked="0"/>
    </xf>
    <xf numFmtId="43" fontId="16" fillId="0" borderId="15" xfId="1" applyFont="1" applyFill="1" applyBorder="1" applyProtection="1">
      <protection locked="0"/>
    </xf>
    <xf numFmtId="43" fontId="17" fillId="0" borderId="12" xfId="1" applyFont="1" applyBorder="1" applyProtection="1">
      <protection locked="0"/>
    </xf>
    <xf numFmtId="165" fontId="40" fillId="0" borderId="1" xfId="1" applyNumberFormat="1" applyFont="1" applyFill="1" applyBorder="1" applyAlignment="1" applyProtection="1">
      <alignment vertical="top"/>
      <protection locked="0"/>
    </xf>
    <xf numFmtId="165" fontId="40" fillId="0" borderId="0" xfId="1" applyNumberFormat="1" applyFont="1" applyFill="1" applyBorder="1" applyAlignment="1" applyProtection="1">
      <alignment vertical="top"/>
      <protection locked="0"/>
    </xf>
    <xf numFmtId="165" fontId="40" fillId="0" borderId="0" xfId="1" applyNumberFormat="1" applyFont="1" applyFill="1" applyAlignment="1" applyProtection="1">
      <alignment vertical="top"/>
      <protection locked="0"/>
    </xf>
    <xf numFmtId="165" fontId="2" fillId="0" borderId="0" xfId="1" applyNumberFormat="1" applyFont="1" applyFill="1" applyAlignment="1" applyProtection="1">
      <alignment horizontal="center" vertical="top"/>
      <protection locked="0"/>
    </xf>
    <xf numFmtId="165" fontId="40" fillId="0" borderId="0" xfId="1" applyNumberFormat="1" applyFont="1" applyFill="1" applyAlignment="1" applyProtection="1">
      <alignment horizontal="center" vertical="top"/>
      <protection locked="0"/>
    </xf>
    <xf numFmtId="165" fontId="2" fillId="0" borderId="1" xfId="1" applyNumberFormat="1" applyFont="1" applyFill="1" applyBorder="1" applyAlignment="1" applyProtection="1">
      <alignment horizontal="center" vertical="top"/>
      <protection locked="0"/>
    </xf>
    <xf numFmtId="165" fontId="40" fillId="0" borderId="1" xfId="1" applyNumberFormat="1" applyFont="1" applyFill="1" applyBorder="1" applyAlignment="1" applyProtection="1">
      <alignment horizontal="center" vertical="top"/>
      <protection locked="0"/>
    </xf>
    <xf numFmtId="0" fontId="9" fillId="0" borderId="23" xfId="0" applyFont="1" applyFill="1" applyBorder="1" applyProtection="1">
      <protection locked="0"/>
    </xf>
    <xf numFmtId="165" fontId="9" fillId="0" borderId="23" xfId="1" applyNumberFormat="1" applyFont="1" applyBorder="1" applyProtection="1">
      <protection locked="0"/>
    </xf>
    <xf numFmtId="165" fontId="9" fillId="0" borderId="23" xfId="1" applyNumberFormat="1" applyFont="1" applyFill="1" applyBorder="1" applyProtection="1">
      <protection locked="0"/>
    </xf>
    <xf numFmtId="0" fontId="10" fillId="0" borderId="23" xfId="0" applyFont="1" applyFill="1" applyBorder="1" applyProtection="1">
      <protection locked="0"/>
    </xf>
    <xf numFmtId="165" fontId="9" fillId="0" borderId="5" xfId="1" applyNumberFormat="1" applyFont="1" applyFill="1" applyBorder="1" applyProtection="1">
      <protection locked="0"/>
    </xf>
    <xf numFmtId="165" fontId="9" fillId="0" borderId="23" xfId="0" applyNumberFormat="1" applyFont="1" applyFill="1" applyBorder="1" applyProtection="1">
      <protection locked="0"/>
    </xf>
    <xf numFmtId="165" fontId="2" fillId="0" borderId="0" xfId="1" applyNumberFormat="1" applyFont="1" applyFill="1" applyProtection="1">
      <protection locked="0"/>
    </xf>
    <xf numFmtId="0" fontId="0" fillId="0" borderId="0" xfId="0" applyFill="1"/>
    <xf numFmtId="43" fontId="15" fillId="0" borderId="10" xfId="1" applyNumberFormat="1" applyFont="1" applyFill="1" applyBorder="1" applyProtection="1">
      <protection locked="0"/>
    </xf>
    <xf numFmtId="43" fontId="15" fillId="0" borderId="0" xfId="1" applyNumberFormat="1" applyFont="1" applyFill="1" applyBorder="1" applyProtection="1">
      <protection locked="0"/>
    </xf>
    <xf numFmtId="43" fontId="15" fillId="0" borderId="17" xfId="1" applyNumberFormat="1" applyFont="1" applyFill="1" applyBorder="1" applyProtection="1">
      <protection locked="0"/>
    </xf>
    <xf numFmtId="43" fontId="17" fillId="0" borderId="10" xfId="1" applyNumberFormat="1" applyFont="1" applyFill="1" applyBorder="1" applyProtection="1">
      <protection locked="0"/>
    </xf>
    <xf numFmtId="43" fontId="16" fillId="0" borderId="25" xfId="1" applyFont="1" applyBorder="1" applyProtection="1">
      <protection locked="0"/>
    </xf>
    <xf numFmtId="43" fontId="17" fillId="0" borderId="12" xfId="1" applyNumberFormat="1" applyFont="1" applyBorder="1" applyProtection="1">
      <protection locked="0"/>
    </xf>
    <xf numFmtId="165" fontId="0" fillId="0" borderId="0" xfId="0" applyNumberFormat="1" applyProtection="1">
      <protection locked="0"/>
    </xf>
    <xf numFmtId="0" fontId="0" fillId="0" borderId="0" xfId="0" applyAlignment="1">
      <alignment horizontal="justify" vertical="center"/>
    </xf>
    <xf numFmtId="0" fontId="0" fillId="0" borderId="60" xfId="0" applyBorder="1"/>
    <xf numFmtId="0" fontId="0" fillId="0" borderId="0" xfId="0" applyBorder="1"/>
    <xf numFmtId="43" fontId="16" fillId="0" borderId="0" xfId="1" applyFont="1" applyBorder="1" applyAlignment="1" applyProtection="1">
      <alignment horizontal="center" wrapText="1"/>
      <protection locked="0"/>
    </xf>
    <xf numFmtId="0" fontId="15" fillId="0" borderId="0" xfId="0" applyFont="1" applyFill="1" applyBorder="1" applyProtection="1">
      <protection locked="0"/>
    </xf>
    <xf numFmtId="0" fontId="15" fillId="0" borderId="15" xfId="0" applyFont="1" applyFill="1" applyBorder="1" applyProtection="1">
      <protection locked="0"/>
    </xf>
    <xf numFmtId="0" fontId="15" fillId="0" borderId="10" xfId="0" applyFont="1" applyFill="1" applyBorder="1" applyProtection="1">
      <protection locked="0"/>
    </xf>
    <xf numFmtId="0" fontId="15" fillId="0" borderId="12" xfId="0" applyFont="1" applyFill="1" applyBorder="1" applyProtection="1">
      <protection locked="0"/>
    </xf>
    <xf numFmtId="43" fontId="16" fillId="0" borderId="23" xfId="1" applyFont="1" applyBorder="1" applyAlignment="1" applyProtection="1">
      <alignment horizontal="center" wrapText="1"/>
      <protection locked="0"/>
    </xf>
    <xf numFmtId="167" fontId="4" fillId="11" borderId="38" xfId="2" applyNumberFormat="1" applyFont="1" applyFill="1" applyBorder="1" applyAlignment="1" applyProtection="1">
      <alignment horizontal="center" vertical="center" wrapText="1"/>
      <protection locked="0"/>
    </xf>
    <xf numFmtId="0" fontId="21" fillId="5" borderId="0" xfId="0" applyFont="1" applyFill="1" applyProtection="1"/>
    <xf numFmtId="167" fontId="4" fillId="46" borderId="38" xfId="2" applyNumberFormat="1" applyFont="1" applyFill="1" applyBorder="1" applyAlignment="1" applyProtection="1">
      <alignment horizontal="center" vertical="center"/>
      <protection locked="0"/>
    </xf>
    <xf numFmtId="0" fontId="6" fillId="0" borderId="38" xfId="0" applyFont="1" applyFill="1" applyBorder="1" applyProtection="1"/>
    <xf numFmtId="0" fontId="20" fillId="59" borderId="0" xfId="0" applyFont="1" applyFill="1" applyProtection="1">
      <protection locked="0"/>
    </xf>
    <xf numFmtId="0" fontId="4" fillId="59" borderId="0" xfId="0" applyFont="1" applyFill="1" applyProtection="1">
      <protection locked="0"/>
    </xf>
    <xf numFmtId="0" fontId="4" fillId="59" borderId="0" xfId="0" applyFont="1" applyFill="1" applyAlignment="1" applyProtection="1">
      <alignment horizontal="center"/>
      <protection locked="0"/>
    </xf>
    <xf numFmtId="0" fontId="77" fillId="59" borderId="0" xfId="0" applyFont="1" applyFill="1" applyProtection="1">
      <protection locked="0"/>
    </xf>
    <xf numFmtId="43" fontId="77" fillId="59" borderId="0" xfId="1" applyFont="1" applyFill="1" applyProtection="1"/>
    <xf numFmtId="43" fontId="4" fillId="59" borderId="4" xfId="1" applyFont="1" applyFill="1" applyBorder="1" applyProtection="1"/>
    <xf numFmtId="0" fontId="77" fillId="59" borderId="0" xfId="0" applyFont="1" applyFill="1" applyAlignment="1" applyProtection="1">
      <alignment wrapText="1"/>
      <protection locked="0"/>
    </xf>
    <xf numFmtId="43" fontId="4" fillId="59" borderId="3" xfId="1" applyFont="1" applyFill="1" applyBorder="1" applyProtection="1"/>
    <xf numFmtId="43" fontId="77" fillId="59" borderId="0" xfId="1" applyFont="1" applyFill="1" applyProtection="1">
      <protection locked="0"/>
    </xf>
    <xf numFmtId="43" fontId="30" fillId="57" borderId="0" xfId="1" applyFont="1" applyFill="1"/>
    <xf numFmtId="0" fontId="30" fillId="57" borderId="0" xfId="0" applyFont="1" applyFill="1" applyProtection="1"/>
    <xf numFmtId="0" fontId="30" fillId="57" borderId="0" xfId="0" applyFont="1" applyFill="1"/>
    <xf numFmtId="0" fontId="21" fillId="5" borderId="0" xfId="0" applyFont="1" applyFill="1" applyProtection="1">
      <protection locked="0"/>
    </xf>
    <xf numFmtId="0" fontId="21" fillId="5" borderId="0" xfId="0" applyFont="1" applyFill="1" applyProtection="1">
      <protection hidden="1"/>
    </xf>
    <xf numFmtId="0" fontId="30" fillId="5" borderId="0" xfId="0" applyFont="1" applyFill="1" applyProtection="1">
      <protection hidden="1"/>
    </xf>
    <xf numFmtId="43" fontId="21" fillId="58" borderId="0" xfId="1" applyFont="1" applyFill="1" applyAlignment="1" applyProtection="1">
      <alignment horizontal="center"/>
      <protection hidden="1"/>
    </xf>
    <xf numFmtId="43" fontId="41" fillId="5" borderId="0" xfId="1" applyFont="1" applyFill="1" applyProtection="1">
      <protection hidden="1"/>
    </xf>
    <xf numFmtId="0" fontId="37" fillId="5" borderId="0" xfId="0" applyFont="1" applyFill="1" applyProtection="1">
      <protection hidden="1"/>
    </xf>
    <xf numFmtId="0" fontId="21" fillId="13" borderId="0" xfId="0" applyNumberFormat="1" applyFont="1" applyFill="1" applyProtection="1">
      <protection locked="0"/>
    </xf>
    <xf numFmtId="0" fontId="44" fillId="5" borderId="0" xfId="0" applyFont="1" applyFill="1" applyProtection="1">
      <protection locked="0"/>
    </xf>
    <xf numFmtId="0" fontId="21" fillId="5" borderId="0" xfId="0" applyFont="1" applyFill="1" applyProtection="1">
      <protection locked="0" hidden="1"/>
    </xf>
    <xf numFmtId="0" fontId="24" fillId="5" borderId="1" xfId="0" applyFont="1" applyFill="1" applyBorder="1" applyProtection="1">
      <protection locked="0"/>
    </xf>
    <xf numFmtId="0" fontId="24" fillId="6" borderId="1" xfId="0" applyFont="1" applyFill="1" applyBorder="1" applyProtection="1">
      <protection locked="0"/>
    </xf>
    <xf numFmtId="168" fontId="37" fillId="13" borderId="0" xfId="0" applyNumberFormat="1" applyFont="1" applyFill="1" applyProtection="1">
      <protection locked="0"/>
    </xf>
    <xf numFmtId="0" fontId="21" fillId="7" borderId="0" xfId="0" applyFont="1" applyFill="1" applyProtection="1">
      <protection locked="0"/>
    </xf>
    <xf numFmtId="0" fontId="23" fillId="5" borderId="0" xfId="0" applyFont="1" applyFill="1" applyAlignment="1" applyProtection="1">
      <alignment vertical="top"/>
      <protection locked="0"/>
    </xf>
    <xf numFmtId="0" fontId="21" fillId="12" borderId="0" xfId="0" applyFont="1" applyFill="1" applyProtection="1">
      <protection locked="0"/>
    </xf>
    <xf numFmtId="0" fontId="25" fillId="5" borderId="0" xfId="0" applyFont="1" applyFill="1" applyAlignment="1" applyProtection="1">
      <alignment horizontal="left"/>
      <protection locked="0"/>
    </xf>
    <xf numFmtId="0" fontId="26" fillId="5" borderId="0" xfId="0" applyFont="1" applyFill="1" applyAlignment="1" applyProtection="1">
      <alignment horizontal="left"/>
      <protection locked="0"/>
    </xf>
    <xf numFmtId="0" fontId="29" fillId="8" borderId="0" xfId="0" applyFont="1" applyFill="1" applyAlignment="1" applyProtection="1">
      <alignment horizontal="left"/>
      <protection locked="0"/>
    </xf>
    <xf numFmtId="43" fontId="15" fillId="0" borderId="0" xfId="1" applyNumberFormat="1" applyFont="1" applyAlignment="1" applyProtection="1">
      <protection locked="0"/>
    </xf>
    <xf numFmtId="43" fontId="16" fillId="0" borderId="11" xfId="1" applyNumberFormat="1" applyFont="1" applyBorder="1" applyProtection="1">
      <protection locked="0"/>
    </xf>
    <xf numFmtId="0" fontId="10" fillId="0" borderId="0" xfId="0" applyFont="1" applyFill="1" applyBorder="1" applyAlignment="1" applyProtection="1">
      <alignment horizontal="center"/>
      <protection locked="0"/>
    </xf>
    <xf numFmtId="165" fontId="9" fillId="0" borderId="2" xfId="1" applyNumberFormat="1" applyFont="1" applyFill="1" applyBorder="1" applyProtection="1"/>
    <xf numFmtId="17" fontId="10" fillId="0" borderId="0" xfId="0" applyNumberFormat="1" applyFont="1" applyFill="1" applyBorder="1" applyProtection="1"/>
    <xf numFmtId="165" fontId="82" fillId="0" borderId="0" xfId="0" applyNumberFormat="1" applyFont="1" applyBorder="1" applyProtection="1">
      <protection locked="0"/>
    </xf>
    <xf numFmtId="0" fontId="81" fillId="0" borderId="7" xfId="0" applyFont="1" applyBorder="1" applyProtection="1">
      <protection locked="0"/>
    </xf>
    <xf numFmtId="0" fontId="9" fillId="0" borderId="8" xfId="0" applyFont="1" applyBorder="1" applyAlignment="1" applyProtection="1">
      <alignment horizontal="center"/>
      <protection locked="0"/>
    </xf>
    <xf numFmtId="0" fontId="82" fillId="0" borderId="8" xfId="0" applyFont="1" applyBorder="1" applyAlignment="1" applyProtection="1">
      <alignment horizontal="center"/>
      <protection locked="0"/>
    </xf>
    <xf numFmtId="165" fontId="82" fillId="0" borderId="8" xfId="0" applyNumberFormat="1" applyFont="1" applyBorder="1" applyProtection="1">
      <protection locked="0"/>
    </xf>
    <xf numFmtId="17" fontId="81" fillId="0" borderId="8" xfId="0" applyNumberFormat="1" applyFont="1" applyBorder="1" applyProtection="1"/>
    <xf numFmtId="165" fontId="9" fillId="0" borderId="8" xfId="0" applyNumberFormat="1" applyFont="1" applyBorder="1" applyProtection="1">
      <protection locked="0"/>
    </xf>
    <xf numFmtId="165" fontId="9" fillId="0" borderId="16" xfId="0" applyNumberFormat="1" applyFont="1" applyBorder="1" applyProtection="1">
      <protection locked="0"/>
    </xf>
    <xf numFmtId="0" fontId="81" fillId="0" borderId="9" xfId="0" applyFont="1" applyBorder="1" applyProtection="1">
      <protection locked="0"/>
    </xf>
    <xf numFmtId="0" fontId="9" fillId="0" borderId="0" xfId="0" applyFont="1" applyBorder="1" applyAlignment="1" applyProtection="1">
      <alignment horizontal="center"/>
      <protection locked="0"/>
    </xf>
    <xf numFmtId="17" fontId="81" fillId="0" borderId="0" xfId="0" applyNumberFormat="1" applyFont="1" applyBorder="1" applyProtection="1"/>
    <xf numFmtId="0" fontId="82" fillId="0" borderId="0" xfId="0" applyFont="1" applyBorder="1" applyAlignment="1" applyProtection="1">
      <alignment horizontal="center"/>
      <protection locked="0"/>
    </xf>
    <xf numFmtId="165" fontId="9" fillId="0" borderId="17" xfId="0" applyNumberFormat="1" applyFont="1" applyBorder="1" applyProtection="1">
      <protection locked="0"/>
    </xf>
    <xf numFmtId="0" fontId="10" fillId="0" borderId="9" xfId="0" applyFont="1" applyBorder="1" applyProtection="1">
      <protection locked="0"/>
    </xf>
    <xf numFmtId="0" fontId="9" fillId="0" borderId="9" xfId="0" applyFont="1" applyBorder="1" applyProtection="1">
      <protection locked="0"/>
    </xf>
    <xf numFmtId="0" fontId="10" fillId="0" borderId="0" xfId="0" applyFont="1" applyBorder="1" applyAlignment="1" applyProtection="1">
      <alignment horizontal="center"/>
      <protection locked="0"/>
    </xf>
    <xf numFmtId="165" fontId="10" fillId="0" borderId="17" xfId="0" applyNumberFormat="1" applyFont="1" applyBorder="1" applyAlignment="1" applyProtection="1">
      <alignment horizontal="center"/>
      <protection locked="0"/>
    </xf>
    <xf numFmtId="0" fontId="9" fillId="0" borderId="9" xfId="0" applyFont="1" applyBorder="1" applyProtection="1"/>
    <xf numFmtId="0" fontId="9" fillId="0" borderId="9" xfId="0" applyFont="1" applyBorder="1" applyAlignment="1" applyProtection="1">
      <alignment wrapText="1"/>
    </xf>
    <xf numFmtId="0" fontId="10" fillId="0" borderId="9" xfId="0" applyFont="1" applyBorder="1" applyProtection="1"/>
    <xf numFmtId="0" fontId="9" fillId="0" borderId="11" xfId="0" applyFont="1" applyBorder="1" applyProtection="1">
      <protection locked="0"/>
    </xf>
    <xf numFmtId="0" fontId="9" fillId="0" borderId="13" xfId="0" applyFont="1" applyBorder="1" applyAlignment="1" applyProtection="1">
      <alignment horizontal="center"/>
      <protection locked="0"/>
    </xf>
    <xf numFmtId="165" fontId="9" fillId="0" borderId="13" xfId="0" applyNumberFormat="1" applyFont="1" applyBorder="1" applyProtection="1">
      <protection locked="0"/>
    </xf>
    <xf numFmtId="165" fontId="9" fillId="0" borderId="25" xfId="0" applyNumberFormat="1" applyFont="1" applyBorder="1" applyProtection="1">
      <protection locked="0"/>
    </xf>
    <xf numFmtId="0" fontId="10" fillId="0" borderId="7" xfId="0" applyFont="1" applyFill="1" applyBorder="1" applyProtection="1">
      <protection locked="0"/>
    </xf>
    <xf numFmtId="0" fontId="9" fillId="0" borderId="8" xfId="0" applyFont="1" applyFill="1" applyBorder="1" applyProtection="1">
      <protection locked="0"/>
    </xf>
    <xf numFmtId="165" fontId="9" fillId="0" borderId="8" xfId="0" applyNumberFormat="1" applyFont="1" applyFill="1" applyBorder="1" applyProtection="1">
      <protection locked="0"/>
    </xf>
    <xf numFmtId="165" fontId="9" fillId="0" borderId="16" xfId="0" applyNumberFormat="1" applyFont="1" applyFill="1" applyBorder="1" applyProtection="1">
      <protection locked="0"/>
    </xf>
    <xf numFmtId="0" fontId="10" fillId="0" borderId="9" xfId="0" applyFont="1" applyFill="1" applyBorder="1" applyProtection="1">
      <protection locked="0"/>
    </xf>
    <xf numFmtId="165" fontId="9" fillId="0" borderId="17" xfId="0" applyNumberFormat="1" applyFont="1" applyFill="1" applyBorder="1" applyProtection="1">
      <protection locked="0"/>
    </xf>
    <xf numFmtId="0" fontId="9" fillId="0" borderId="9" xfId="0" applyFont="1" applyFill="1" applyBorder="1" applyProtection="1">
      <protection locked="0"/>
    </xf>
    <xf numFmtId="0" fontId="10" fillId="0" borderId="9" xfId="0" applyFont="1" applyFill="1" applyBorder="1" applyProtection="1"/>
    <xf numFmtId="165" fontId="11" fillId="0" borderId="17" xfId="1" applyNumberFormat="1" applyFont="1" applyFill="1" applyBorder="1" applyAlignment="1" applyProtection="1">
      <alignment horizontal="center"/>
      <protection locked="0"/>
    </xf>
    <xf numFmtId="0" fontId="9" fillId="0" borderId="9" xfId="0" applyFont="1" applyFill="1" applyBorder="1" applyProtection="1"/>
    <xf numFmtId="0" fontId="2" fillId="0" borderId="9" xfId="0" applyFont="1" applyFill="1" applyBorder="1" applyProtection="1"/>
    <xf numFmtId="0" fontId="12" fillId="0" borderId="9" xfId="0" applyFont="1" applyFill="1" applyBorder="1" applyProtection="1"/>
    <xf numFmtId="165" fontId="10" fillId="0" borderId="17" xfId="1" applyNumberFormat="1" applyFont="1" applyFill="1" applyBorder="1" applyProtection="1"/>
    <xf numFmtId="0" fontId="12" fillId="0" borderId="9" xfId="0" applyFont="1" applyFill="1" applyBorder="1" applyProtection="1">
      <protection locked="0"/>
    </xf>
    <xf numFmtId="0" fontId="10" fillId="0" borderId="101" xfId="0" applyFont="1" applyFill="1" applyBorder="1" applyProtection="1">
      <protection locked="0"/>
    </xf>
    <xf numFmtId="0" fontId="79" fillId="0" borderId="9" xfId="0" applyFont="1" applyFill="1" applyBorder="1" applyProtection="1">
      <protection locked="0"/>
    </xf>
    <xf numFmtId="0" fontId="9" fillId="0" borderId="13" xfId="0" applyFont="1" applyBorder="1" applyProtection="1">
      <protection locked="0"/>
    </xf>
    <xf numFmtId="0" fontId="9" fillId="0" borderId="13" xfId="0" applyFont="1" applyFill="1" applyBorder="1" applyProtection="1">
      <protection locked="0"/>
    </xf>
    <xf numFmtId="165" fontId="9" fillId="47" borderId="0" xfId="1" applyNumberFormat="1" applyFont="1" applyFill="1" applyBorder="1" applyProtection="1"/>
    <xf numFmtId="165" fontId="9" fillId="47" borderId="1" xfId="1" applyNumberFormat="1" applyFont="1" applyFill="1" applyBorder="1" applyProtection="1"/>
    <xf numFmtId="165" fontId="9" fillId="47" borderId="2" xfId="1" applyNumberFormat="1" applyFont="1" applyFill="1" applyBorder="1" applyProtection="1"/>
    <xf numFmtId="165" fontId="9" fillId="47" borderId="3" xfId="1" applyNumberFormat="1" applyFont="1" applyFill="1" applyBorder="1" applyProtection="1"/>
    <xf numFmtId="165" fontId="9" fillId="47" borderId="4" xfId="1" applyNumberFormat="1" applyFont="1" applyFill="1" applyBorder="1" applyProtection="1"/>
    <xf numFmtId="165" fontId="10" fillId="47" borderId="3" xfId="1" applyNumberFormat="1" applyFont="1" applyFill="1" applyBorder="1" applyProtection="1"/>
    <xf numFmtId="165" fontId="9" fillId="47" borderId="17" xfId="1" applyNumberFormat="1" applyFont="1" applyFill="1" applyBorder="1" applyProtection="1"/>
    <xf numFmtId="165" fontId="9" fillId="47" borderId="21" xfId="1" applyNumberFormat="1" applyFont="1" applyFill="1" applyBorder="1" applyProtection="1"/>
    <xf numFmtId="165" fontId="10" fillId="60" borderId="0" xfId="0" applyNumberFormat="1" applyFont="1" applyFill="1" applyBorder="1" applyAlignment="1" applyProtection="1">
      <alignment horizontal="center"/>
      <protection locked="0"/>
    </xf>
    <xf numFmtId="165" fontId="10" fillId="60" borderId="17" xfId="0" applyNumberFormat="1" applyFont="1" applyFill="1" applyBorder="1" applyAlignment="1" applyProtection="1">
      <alignment horizontal="center"/>
      <protection locked="0"/>
    </xf>
    <xf numFmtId="165" fontId="9" fillId="47" borderId="0" xfId="1" applyNumberFormat="1" applyFont="1" applyFill="1" applyBorder="1" applyProtection="1">
      <protection locked="0"/>
    </xf>
    <xf numFmtId="165" fontId="9" fillId="47" borderId="17" xfId="1" applyNumberFormat="1" applyFont="1" applyFill="1" applyBorder="1" applyProtection="1">
      <protection locked="0"/>
    </xf>
    <xf numFmtId="0" fontId="39" fillId="0" borderId="0" xfId="0" applyFont="1" applyFill="1" applyAlignment="1" applyProtection="1">
      <alignment horizontal="center" vertical="top"/>
      <protection locked="0"/>
    </xf>
    <xf numFmtId="15" fontId="39" fillId="60" borderId="0" xfId="0" applyNumberFormat="1" applyFont="1" applyFill="1" applyAlignment="1" applyProtection="1">
      <alignment vertical="top"/>
      <protection locked="0"/>
    </xf>
    <xf numFmtId="15" fontId="39" fillId="60" borderId="0" xfId="0" applyNumberFormat="1" applyFont="1" applyFill="1" applyBorder="1" applyAlignment="1" applyProtection="1">
      <alignment horizontal="center" vertical="top" wrapText="1"/>
      <protection locked="0"/>
    </xf>
    <xf numFmtId="15" fontId="39" fillId="60" borderId="0" xfId="0" applyNumberFormat="1" applyFont="1" applyFill="1" applyBorder="1" applyAlignment="1" applyProtection="1">
      <alignment vertical="top" wrapText="1"/>
      <protection locked="0"/>
    </xf>
    <xf numFmtId="165" fontId="40" fillId="0" borderId="0" xfId="1" applyNumberFormat="1" applyFont="1" applyFill="1" applyAlignment="1" applyProtection="1">
      <alignment horizontal="center" vertical="top"/>
    </xf>
    <xf numFmtId="165" fontId="40" fillId="0" borderId="0" xfId="1" applyNumberFormat="1" applyFont="1" applyFill="1" applyBorder="1" applyAlignment="1" applyProtection="1">
      <alignment horizontal="center" vertical="top"/>
    </xf>
    <xf numFmtId="165" fontId="39" fillId="0" borderId="0" xfId="1" applyNumberFormat="1" applyFont="1" applyFill="1" applyBorder="1" applyAlignment="1" applyProtection="1">
      <alignment horizontal="center" vertical="top"/>
    </xf>
    <xf numFmtId="165" fontId="39" fillId="47" borderId="0" xfId="1" applyNumberFormat="1" applyFont="1" applyFill="1" applyAlignment="1" applyProtection="1">
      <alignment horizontal="center" vertical="top"/>
    </xf>
    <xf numFmtId="165" fontId="39" fillId="47" borderId="1" xfId="1" applyNumberFormat="1" applyFont="1" applyFill="1" applyBorder="1" applyAlignment="1" applyProtection="1">
      <alignment horizontal="center" vertical="top"/>
    </xf>
    <xf numFmtId="165" fontId="39" fillId="47" borderId="3" xfId="1" applyNumberFormat="1" applyFont="1" applyFill="1" applyBorder="1" applyAlignment="1" applyProtection="1">
      <alignment horizontal="center" vertical="top"/>
    </xf>
    <xf numFmtId="165" fontId="39" fillId="0" borderId="0" xfId="1" applyNumberFormat="1" applyFont="1" applyFill="1" applyAlignment="1" applyProtection="1">
      <alignment horizontal="center" vertical="top"/>
    </xf>
    <xf numFmtId="165" fontId="40" fillId="47" borderId="0" xfId="1" applyNumberFormat="1" applyFont="1" applyFill="1" applyAlignment="1" applyProtection="1">
      <alignment vertical="top"/>
    </xf>
    <xf numFmtId="165" fontId="40" fillId="47" borderId="0" xfId="1" applyNumberFormat="1" applyFont="1" applyFill="1" applyAlignment="1" applyProtection="1">
      <alignment vertical="top"/>
      <protection locked="0"/>
    </xf>
    <xf numFmtId="165" fontId="40" fillId="47" borderId="0" xfId="1" applyNumberFormat="1" applyFont="1" applyFill="1" applyBorder="1" applyAlignment="1" applyProtection="1">
      <alignment vertical="top"/>
      <protection locked="0"/>
    </xf>
    <xf numFmtId="165" fontId="40" fillId="47" borderId="0" xfId="1" applyNumberFormat="1" applyFont="1" applyFill="1" applyBorder="1" applyAlignment="1" applyProtection="1">
      <alignment vertical="top"/>
    </xf>
    <xf numFmtId="165" fontId="40" fillId="47" borderId="1" xfId="1" applyNumberFormat="1" applyFont="1" applyFill="1" applyBorder="1" applyAlignment="1" applyProtection="1">
      <alignment vertical="top"/>
    </xf>
    <xf numFmtId="165" fontId="40" fillId="47" borderId="3" xfId="1" applyNumberFormat="1" applyFont="1" applyFill="1" applyBorder="1" applyAlignment="1" applyProtection="1">
      <alignment vertical="top"/>
    </xf>
    <xf numFmtId="165" fontId="39" fillId="47" borderId="3" xfId="1" applyNumberFormat="1" applyFont="1" applyFill="1" applyBorder="1" applyAlignment="1" applyProtection="1">
      <alignment vertical="top"/>
    </xf>
    <xf numFmtId="0" fontId="39" fillId="60" borderId="1" xfId="0" applyFont="1" applyFill="1" applyBorder="1" applyAlignment="1" applyProtection="1">
      <alignment vertical="top"/>
      <protection locked="0"/>
    </xf>
    <xf numFmtId="0" fontId="39" fillId="60" borderId="1" xfId="0" applyFont="1" applyFill="1" applyBorder="1" applyAlignment="1" applyProtection="1">
      <alignment vertical="top" wrapText="1"/>
      <protection locked="0"/>
    </xf>
    <xf numFmtId="165" fontId="40" fillId="47" borderId="0" xfId="1" applyNumberFormat="1" applyFont="1" applyFill="1" applyAlignment="1" applyProtection="1">
      <alignment horizontal="center" vertical="top"/>
    </xf>
    <xf numFmtId="165" fontId="40" fillId="47" borderId="2" xfId="1" applyNumberFormat="1" applyFont="1" applyFill="1" applyBorder="1" applyAlignment="1" applyProtection="1">
      <alignment horizontal="center" vertical="top"/>
    </xf>
    <xf numFmtId="165" fontId="39" fillId="47" borderId="43" xfId="1" applyNumberFormat="1" applyFont="1" applyFill="1" applyBorder="1" applyAlignment="1" applyProtection="1">
      <alignment horizontal="center" vertical="top"/>
    </xf>
    <xf numFmtId="0" fontId="0" fillId="0" borderId="0" xfId="0" applyFont="1" applyBorder="1" applyProtection="1">
      <protection locked="0"/>
    </xf>
    <xf numFmtId="0" fontId="36" fillId="57" borderId="0" xfId="3" applyFont="1" applyFill="1" applyAlignment="1" applyProtection="1">
      <alignment vertical="center"/>
      <protection locked="0"/>
    </xf>
    <xf numFmtId="0" fontId="83" fillId="0" borderId="0" xfId="0" applyFont="1" applyBorder="1" applyAlignment="1" applyProtection="1">
      <alignment vertical="top"/>
      <protection locked="0"/>
    </xf>
    <xf numFmtId="0" fontId="36" fillId="0" borderId="0" xfId="3" applyFont="1" applyFill="1" applyAlignment="1" applyProtection="1">
      <alignment horizontal="center" vertical="center"/>
      <protection locked="0"/>
    </xf>
    <xf numFmtId="17" fontId="84" fillId="0" borderId="0" xfId="0" applyNumberFormat="1" applyFont="1" applyBorder="1" applyAlignment="1" applyProtection="1">
      <alignment horizontal="center"/>
    </xf>
    <xf numFmtId="0" fontId="0" fillId="0" borderId="0" xfId="0" applyFill="1" applyBorder="1"/>
    <xf numFmtId="165" fontId="10" fillId="60" borderId="0" xfId="0" applyNumberFormat="1" applyFont="1" applyFill="1" applyAlignment="1" applyProtection="1">
      <alignment horizontal="center"/>
      <protection locked="0"/>
    </xf>
    <xf numFmtId="165" fontId="9" fillId="0" borderId="1" xfId="1" applyNumberFormat="1" applyFont="1" applyFill="1" applyBorder="1" applyProtection="1">
      <protection locked="0"/>
    </xf>
    <xf numFmtId="165" fontId="9" fillId="47" borderId="96" xfId="1" applyNumberFormat="1" applyFont="1" applyFill="1" applyBorder="1" applyProtection="1">
      <protection locked="0"/>
    </xf>
    <xf numFmtId="43" fontId="9" fillId="47" borderId="1" xfId="1" applyFont="1" applyFill="1" applyBorder="1" applyProtection="1">
      <protection locked="0"/>
    </xf>
    <xf numFmtId="165" fontId="9" fillId="0" borderId="96" xfId="1" applyNumberFormat="1" applyFont="1" applyFill="1" applyBorder="1" applyProtection="1">
      <protection locked="0"/>
    </xf>
    <xf numFmtId="165" fontId="10" fillId="60" borderId="0" xfId="0" applyNumberFormat="1" applyFont="1" applyFill="1" applyBorder="1" applyAlignment="1" applyProtection="1">
      <alignment horizontal="center" wrapText="1"/>
      <protection locked="0"/>
    </xf>
    <xf numFmtId="165" fontId="10" fillId="60" borderId="17" xfId="0" applyNumberFormat="1" applyFont="1" applyFill="1" applyBorder="1" applyAlignment="1" applyProtection="1">
      <alignment horizontal="center" wrapText="1"/>
      <protection locked="0"/>
    </xf>
    <xf numFmtId="0" fontId="21" fillId="5" borderId="0" xfId="0" applyFont="1" applyFill="1" applyProtection="1"/>
    <xf numFmtId="165" fontId="10" fillId="47" borderId="18" xfId="1" applyNumberFormat="1" applyFont="1" applyFill="1" applyBorder="1" applyProtection="1"/>
    <xf numFmtId="165" fontId="9" fillId="47" borderId="96" xfId="1" applyNumberFormat="1" applyFont="1" applyFill="1" applyBorder="1" applyProtection="1"/>
    <xf numFmtId="165" fontId="9" fillId="47" borderId="102" xfId="1" applyNumberFormat="1" applyFont="1" applyFill="1" applyBorder="1" applyProtection="1"/>
    <xf numFmtId="165" fontId="9" fillId="47" borderId="18" xfId="1" applyNumberFormat="1" applyFont="1" applyFill="1" applyBorder="1" applyProtection="1"/>
    <xf numFmtId="165" fontId="9" fillId="0" borderId="5" xfId="1" applyNumberFormat="1" applyFont="1" applyBorder="1" applyProtection="1">
      <protection locked="0"/>
    </xf>
    <xf numFmtId="165" fontId="9" fillId="0" borderId="5" xfId="0" applyNumberFormat="1" applyFont="1" applyBorder="1" applyProtection="1">
      <protection locked="0"/>
    </xf>
    <xf numFmtId="165" fontId="9" fillId="0" borderId="4" xfId="1" applyNumberFormat="1" applyFont="1" applyFill="1" applyBorder="1" applyProtection="1">
      <protection locked="0"/>
    </xf>
    <xf numFmtId="165" fontId="9" fillId="0" borderId="3" xfId="1" applyNumberFormat="1" applyFont="1" applyBorder="1" applyProtection="1">
      <protection locked="0"/>
    </xf>
    <xf numFmtId="165" fontId="9" fillId="0" borderId="3" xfId="0" applyNumberFormat="1" applyFont="1" applyBorder="1" applyProtection="1">
      <protection locked="0"/>
    </xf>
    <xf numFmtId="0" fontId="10" fillId="0" borderId="0" xfId="0" applyFont="1" applyFill="1" applyAlignment="1" applyProtection="1">
      <alignment horizontal="left"/>
      <protection locked="0"/>
    </xf>
    <xf numFmtId="165" fontId="10" fillId="0" borderId="0" xfId="1" applyNumberFormat="1" applyFont="1" applyFill="1" applyAlignment="1" applyProtection="1">
      <alignment horizontal="center"/>
      <protection locked="0"/>
    </xf>
    <xf numFmtId="165" fontId="10" fillId="0" borderId="0" xfId="0" applyNumberFormat="1" applyFont="1" applyFill="1" applyAlignment="1" applyProtection="1">
      <alignment horizontal="center"/>
      <protection locked="0"/>
    </xf>
    <xf numFmtId="165" fontId="78" fillId="0" borderId="0" xfId="1" applyNumberFormat="1" applyFont="1" applyFill="1" applyAlignment="1" applyProtection="1">
      <alignment horizontal="left"/>
      <protection locked="0"/>
    </xf>
    <xf numFmtId="165" fontId="78" fillId="0" borderId="0" xfId="1" applyNumberFormat="1" applyFont="1" applyFill="1" applyAlignment="1" applyProtection="1">
      <protection locked="0"/>
    </xf>
    <xf numFmtId="165" fontId="9" fillId="0" borderId="0" xfId="1" applyNumberFormat="1" applyFont="1" applyFill="1" applyAlignment="1" applyProtection="1">
      <alignment horizontal="center"/>
      <protection locked="0"/>
    </xf>
    <xf numFmtId="165" fontId="9" fillId="0" borderId="0" xfId="0" applyNumberFormat="1" applyFont="1" applyFill="1" applyAlignment="1" applyProtection="1">
      <alignment horizontal="center"/>
      <protection locked="0"/>
    </xf>
    <xf numFmtId="165" fontId="9" fillId="47" borderId="0" xfId="1" applyNumberFormat="1" applyFont="1" applyFill="1" applyProtection="1"/>
    <xf numFmtId="165" fontId="9" fillId="47" borderId="0" xfId="0" applyNumberFormat="1" applyFont="1" applyFill="1" applyProtection="1"/>
    <xf numFmtId="165" fontId="9" fillId="47" borderId="5" xfId="1" applyNumberFormat="1" applyFont="1" applyFill="1" applyBorder="1" applyProtection="1"/>
    <xf numFmtId="165" fontId="9" fillId="47" borderId="1" xfId="0" applyNumberFormat="1" applyFont="1" applyFill="1" applyBorder="1" applyProtection="1"/>
    <xf numFmtId="165" fontId="9" fillId="47" borderId="3" xfId="0" applyNumberFormat="1" applyFont="1" applyFill="1" applyBorder="1" applyProtection="1">
      <protection locked="0"/>
    </xf>
    <xf numFmtId="0" fontId="9" fillId="0" borderId="0" xfId="0" applyFont="1" applyFill="1" applyAlignment="1" applyProtection="1">
      <alignment horizontal="center"/>
      <protection locked="0"/>
    </xf>
    <xf numFmtId="165" fontId="78" fillId="0" borderId="0" xfId="1" applyNumberFormat="1" applyFont="1" applyFill="1" applyAlignment="1" applyProtection="1">
      <alignment horizontal="center"/>
      <protection locked="0"/>
    </xf>
    <xf numFmtId="165" fontId="78" fillId="0" borderId="0" xfId="0" applyNumberFormat="1" applyFont="1" applyFill="1" applyAlignment="1" applyProtection="1">
      <alignment horizontal="center"/>
      <protection locked="0"/>
    </xf>
    <xf numFmtId="0" fontId="78" fillId="0" borderId="0" xfId="0" applyFont="1" applyFill="1" applyProtection="1">
      <protection locked="0"/>
    </xf>
    <xf numFmtId="0" fontId="10" fillId="0" borderId="0" xfId="0" applyFont="1" applyAlignment="1" applyProtection="1">
      <alignment horizontal="center"/>
      <protection locked="0"/>
    </xf>
    <xf numFmtId="165" fontId="9" fillId="0" borderId="0" xfId="1" applyNumberFormat="1" applyFont="1" applyFill="1" applyBorder="1" applyAlignment="1" applyProtection="1">
      <alignment horizontal="center"/>
      <protection locked="0"/>
    </xf>
    <xf numFmtId="0" fontId="9" fillId="0" borderId="0" xfId="1" applyNumberFormat="1" applyFont="1" applyFill="1" applyAlignment="1" applyProtection="1">
      <alignment horizontal="left"/>
      <protection locked="0"/>
    </xf>
    <xf numFmtId="0" fontId="9" fillId="0" borderId="0" xfId="0" applyNumberFormat="1" applyFont="1" applyAlignment="1" applyProtection="1">
      <alignment horizontal="left"/>
      <protection locked="0"/>
    </xf>
    <xf numFmtId="0" fontId="9" fillId="0" borderId="0" xfId="1" applyNumberFormat="1" applyFont="1" applyFill="1" applyAlignment="1" applyProtection="1">
      <protection locked="0"/>
    </xf>
    <xf numFmtId="43" fontId="10" fillId="0" borderId="0" xfId="1" applyFont="1" applyFill="1" applyAlignment="1" applyProtection="1">
      <alignment horizontal="center"/>
      <protection locked="0"/>
    </xf>
    <xf numFmtId="165" fontId="9" fillId="47" borderId="0" xfId="0" applyNumberFormat="1" applyFont="1" applyFill="1" applyProtection="1">
      <protection locked="0"/>
    </xf>
    <xf numFmtId="0" fontId="9" fillId="47" borderId="0" xfId="0" applyFont="1" applyFill="1" applyBorder="1" applyProtection="1">
      <protection locked="0"/>
    </xf>
    <xf numFmtId="0" fontId="10" fillId="47" borderId="0" xfId="0" applyFont="1" applyFill="1" applyBorder="1" applyProtection="1">
      <protection locked="0"/>
    </xf>
    <xf numFmtId="165" fontId="10" fillId="47" borderId="0" xfId="0" applyNumberFormat="1" applyFont="1" applyFill="1" applyProtection="1">
      <protection locked="0"/>
    </xf>
    <xf numFmtId="165" fontId="9" fillId="47" borderId="0" xfId="0" applyNumberFormat="1" applyFont="1" applyFill="1" applyBorder="1" applyProtection="1">
      <protection locked="0"/>
    </xf>
    <xf numFmtId="165" fontId="10" fillId="47" borderId="0" xfId="0" applyNumberFormat="1" applyFont="1" applyFill="1" applyBorder="1" applyProtection="1">
      <protection locked="0"/>
    </xf>
    <xf numFmtId="165" fontId="9" fillId="47" borderId="0" xfId="1" applyNumberFormat="1" applyFont="1" applyFill="1" applyProtection="1">
      <protection locked="0"/>
    </xf>
    <xf numFmtId="0" fontId="9" fillId="47" borderId="0" xfId="0" applyFont="1" applyFill="1" applyProtection="1">
      <protection locked="0"/>
    </xf>
    <xf numFmtId="0" fontId="10" fillId="47" borderId="0" xfId="0" applyFont="1" applyFill="1" applyProtection="1">
      <protection locked="0"/>
    </xf>
    <xf numFmtId="165" fontId="78" fillId="47" borderId="0" xfId="1" applyNumberFormat="1" applyFont="1" applyFill="1" applyAlignment="1" applyProtection="1">
      <alignment horizontal="left"/>
      <protection locked="0"/>
    </xf>
    <xf numFmtId="165" fontId="10" fillId="47" borderId="0" xfId="0" applyNumberFormat="1" applyFont="1" applyFill="1" applyAlignment="1" applyProtection="1">
      <alignment horizontal="center"/>
      <protection locked="0"/>
    </xf>
    <xf numFmtId="165" fontId="9" fillId="47" borderId="0" xfId="1" applyNumberFormat="1" applyFont="1" applyFill="1" applyAlignment="1" applyProtection="1">
      <alignment horizontal="center"/>
      <protection locked="0"/>
    </xf>
    <xf numFmtId="165" fontId="78" fillId="47" borderId="0" xfId="1" applyNumberFormat="1" applyFont="1" applyFill="1" applyAlignment="1" applyProtection="1">
      <alignment horizontal="center"/>
      <protection locked="0"/>
    </xf>
    <xf numFmtId="165" fontId="9" fillId="47" borderId="0" xfId="0" applyNumberFormat="1" applyFont="1" applyFill="1" applyBorder="1" applyProtection="1"/>
    <xf numFmtId="43" fontId="9" fillId="0" borderId="5" xfId="1" applyFont="1" applyFill="1" applyBorder="1" applyAlignment="1" applyProtection="1">
      <alignment horizontal="left"/>
      <protection locked="0"/>
    </xf>
    <xf numFmtId="43" fontId="9" fillId="0" borderId="5" xfId="1" applyFont="1" applyFill="1" applyBorder="1" applyProtection="1">
      <protection locked="0"/>
    </xf>
    <xf numFmtId="43" fontId="9" fillId="0" borderId="5" xfId="1" applyFont="1" applyBorder="1" applyProtection="1">
      <protection locked="0"/>
    </xf>
    <xf numFmtId="165" fontId="9" fillId="47" borderId="5" xfId="0" applyNumberFormat="1" applyFont="1" applyFill="1" applyBorder="1" applyProtection="1">
      <protection locked="0"/>
    </xf>
    <xf numFmtId="0" fontId="9" fillId="47" borderId="0" xfId="0" applyNumberFormat="1" applyFont="1" applyFill="1" applyAlignment="1" applyProtection="1">
      <alignment horizontal="center"/>
      <protection locked="0"/>
    </xf>
    <xf numFmtId="165" fontId="85" fillId="0" borderId="0" xfId="0" applyNumberFormat="1" applyFont="1" applyProtection="1">
      <protection locked="0"/>
    </xf>
    <xf numFmtId="0" fontId="85" fillId="0" borderId="0" xfId="0" applyFont="1" applyFill="1" applyProtection="1">
      <protection locked="0"/>
    </xf>
    <xf numFmtId="165" fontId="10" fillId="0" borderId="0" xfId="0" applyNumberFormat="1" applyFont="1" applyAlignment="1" applyProtection="1">
      <alignment horizontal="left"/>
      <protection locked="0"/>
    </xf>
    <xf numFmtId="165" fontId="14" fillId="47" borderId="0" xfId="0" applyNumberFormat="1" applyFont="1" applyFill="1" applyProtection="1">
      <protection locked="0"/>
    </xf>
    <xf numFmtId="0" fontId="9" fillId="47" borderId="0" xfId="0" applyFont="1" applyFill="1" applyAlignment="1" applyProtection="1">
      <alignment horizontal="center"/>
      <protection locked="0"/>
    </xf>
    <xf numFmtId="165" fontId="2" fillId="47" borderId="0" xfId="1" applyNumberFormat="1" applyFont="1" applyFill="1" applyProtection="1"/>
    <xf numFmtId="165" fontId="2" fillId="47" borderId="3" xfId="1" applyNumberFormat="1" applyFont="1" applyFill="1" applyBorder="1" applyProtection="1"/>
    <xf numFmtId="165" fontId="9" fillId="47" borderId="3" xfId="0" applyNumberFormat="1" applyFont="1" applyFill="1" applyBorder="1" applyProtection="1"/>
    <xf numFmtId="165" fontId="9" fillId="47" borderId="5" xfId="0" applyNumberFormat="1" applyFont="1" applyFill="1" applyBorder="1" applyProtection="1"/>
    <xf numFmtId="165" fontId="9" fillId="47" borderId="6" xfId="0" applyNumberFormat="1" applyFont="1" applyFill="1" applyBorder="1" applyProtection="1"/>
    <xf numFmtId="0" fontId="86" fillId="0" borderId="0" xfId="0" applyFont="1" applyBorder="1" applyAlignment="1" applyProtection="1">
      <alignment vertical="top"/>
      <protection locked="0"/>
    </xf>
    <xf numFmtId="0" fontId="3" fillId="0" borderId="0" xfId="0" applyFont="1" applyFill="1" applyAlignment="1" applyProtection="1">
      <alignment horizontal="center"/>
      <protection locked="0"/>
    </xf>
    <xf numFmtId="43" fontId="36" fillId="10" borderId="0" xfId="3" applyNumberFormat="1" applyFont="1" applyFill="1" applyBorder="1" applyAlignment="1" applyProtection="1">
      <alignment horizontal="center" wrapText="1"/>
      <protection locked="0"/>
    </xf>
    <xf numFmtId="43" fontId="15" fillId="47" borderId="17" xfId="1" applyFont="1" applyFill="1" applyBorder="1" applyProtection="1"/>
    <xf numFmtId="43" fontId="15" fillId="47" borderId="18" xfId="1" applyFont="1" applyFill="1" applyBorder="1" applyProtection="1"/>
    <xf numFmtId="166" fontId="15" fillId="47" borderId="10" xfId="1" applyNumberFormat="1" applyFont="1" applyFill="1" applyBorder="1" applyProtection="1"/>
    <xf numFmtId="164" fontId="15" fillId="47" borderId="14" xfId="1" applyNumberFormat="1" applyFont="1" applyFill="1" applyBorder="1" applyProtection="1"/>
    <xf numFmtId="43" fontId="15" fillId="47" borderId="9" xfId="1" applyFont="1" applyFill="1" applyBorder="1" applyProtection="1"/>
    <xf numFmtId="43" fontId="15" fillId="47" borderId="14" xfId="1" applyFont="1" applyFill="1" applyBorder="1" applyProtection="1"/>
    <xf numFmtId="43" fontId="15" fillId="47" borderId="7" xfId="1" applyFont="1" applyFill="1" applyBorder="1" applyProtection="1"/>
    <xf numFmtId="166" fontId="15" fillId="47" borderId="7" xfId="1" applyNumberFormat="1" applyFont="1" applyFill="1" applyBorder="1" applyProtection="1"/>
    <xf numFmtId="166" fontId="15" fillId="47" borderId="9" xfId="1" applyNumberFormat="1" applyFont="1" applyFill="1" applyBorder="1" applyProtection="1"/>
    <xf numFmtId="43" fontId="15" fillId="47" borderId="8" xfId="1" applyFont="1" applyFill="1" applyBorder="1" applyProtection="1"/>
    <xf numFmtId="43" fontId="15" fillId="47" borderId="0" xfId="1" applyFont="1" applyFill="1" applyBorder="1" applyProtection="1"/>
    <xf numFmtId="164" fontId="15" fillId="47" borderId="100" xfId="1" applyNumberFormat="1" applyFont="1" applyFill="1" applyBorder="1" applyProtection="1"/>
    <xf numFmtId="43" fontId="15" fillId="47" borderId="15" xfId="1" applyFont="1" applyFill="1" applyBorder="1" applyProtection="1"/>
    <xf numFmtId="43" fontId="15" fillId="47" borderId="10" xfId="1" applyFont="1" applyFill="1" applyBorder="1" applyProtection="1"/>
    <xf numFmtId="43" fontId="15" fillId="47" borderId="12" xfId="1" applyFont="1" applyFill="1" applyBorder="1" applyProtection="1"/>
    <xf numFmtId="43" fontId="15" fillId="47" borderId="44" xfId="1" applyFont="1" applyFill="1" applyBorder="1" applyProtection="1"/>
    <xf numFmtId="166" fontId="15" fillId="47" borderId="14" xfId="1" applyNumberFormat="1" applyFont="1" applyFill="1" applyBorder="1" applyProtection="1"/>
    <xf numFmtId="166" fontId="15" fillId="47" borderId="15" xfId="1" applyNumberFormat="1" applyFont="1" applyFill="1" applyBorder="1" applyProtection="1"/>
    <xf numFmtId="166" fontId="15" fillId="47" borderId="12" xfId="1" applyNumberFormat="1" applyFont="1" applyFill="1" applyBorder="1" applyProtection="1"/>
    <xf numFmtId="166" fontId="15" fillId="0" borderId="0" xfId="1" applyNumberFormat="1" applyFont="1" applyFill="1" applyBorder="1" applyProtection="1"/>
    <xf numFmtId="43" fontId="15" fillId="47" borderId="98" xfId="1" applyFont="1" applyFill="1" applyBorder="1" applyProtection="1"/>
    <xf numFmtId="43" fontId="15" fillId="47" borderId="0" xfId="1" applyFont="1" applyFill="1" applyProtection="1">
      <protection locked="0"/>
    </xf>
    <xf numFmtId="43" fontId="15" fillId="47" borderId="15" xfId="1" applyFont="1" applyFill="1" applyBorder="1" applyProtection="1">
      <protection locked="0"/>
    </xf>
    <xf numFmtId="43" fontId="15" fillId="47" borderId="10" xfId="1" applyFont="1" applyFill="1" applyBorder="1" applyProtection="1">
      <protection locked="0"/>
    </xf>
    <xf numFmtId="43" fontId="15" fillId="47" borderId="14" xfId="1" applyFont="1" applyFill="1" applyBorder="1" applyProtection="1">
      <protection locked="0"/>
    </xf>
    <xf numFmtId="164" fontId="15" fillId="47" borderId="14" xfId="1" applyNumberFormat="1" applyFont="1" applyFill="1" applyBorder="1" applyProtection="1">
      <protection locked="0"/>
    </xf>
    <xf numFmtId="166" fontId="15" fillId="47" borderId="7" xfId="1" applyNumberFormat="1" applyFont="1" applyFill="1" applyBorder="1" applyProtection="1">
      <protection locked="0"/>
    </xf>
    <xf numFmtId="166" fontId="15" fillId="47" borderId="9" xfId="1" applyNumberFormat="1" applyFont="1" applyFill="1" applyBorder="1" applyProtection="1">
      <protection locked="0"/>
    </xf>
    <xf numFmtId="43" fontId="15" fillId="47" borderId="7" xfId="1" applyFont="1" applyFill="1" applyBorder="1" applyProtection="1">
      <protection locked="0"/>
    </xf>
    <xf numFmtId="43" fontId="15" fillId="47" borderId="9" xfId="1" applyFont="1" applyFill="1" applyBorder="1" applyProtection="1">
      <protection locked="0"/>
    </xf>
    <xf numFmtId="43" fontId="15" fillId="47" borderId="12" xfId="1" applyFont="1" applyFill="1" applyBorder="1" applyProtection="1">
      <protection locked="0"/>
    </xf>
    <xf numFmtId="43" fontId="15" fillId="47" borderId="44" xfId="1" applyFont="1" applyFill="1" applyBorder="1" applyProtection="1">
      <protection locked="0"/>
    </xf>
    <xf numFmtId="166" fontId="15" fillId="47" borderId="14" xfId="1" applyNumberFormat="1" applyFont="1" applyFill="1" applyBorder="1" applyProtection="1">
      <protection locked="0"/>
    </xf>
    <xf numFmtId="166" fontId="15" fillId="47" borderId="15" xfId="1" applyNumberFormat="1" applyFont="1" applyFill="1" applyBorder="1" applyProtection="1">
      <protection locked="0"/>
    </xf>
    <xf numFmtId="166" fontId="15" fillId="47" borderId="10" xfId="1" applyNumberFormat="1" applyFont="1" applyFill="1" applyBorder="1" applyProtection="1">
      <protection locked="0"/>
    </xf>
    <xf numFmtId="166" fontId="15" fillId="47" borderId="12" xfId="1" applyNumberFormat="1" applyFont="1" applyFill="1" applyBorder="1" applyProtection="1">
      <protection locked="0"/>
    </xf>
    <xf numFmtId="43" fontId="17" fillId="47" borderId="38" xfId="1" applyFont="1" applyFill="1" applyBorder="1" applyProtection="1"/>
    <xf numFmtId="43" fontId="18" fillId="47" borderId="38" xfId="1" applyFont="1" applyFill="1" applyBorder="1" applyProtection="1"/>
    <xf numFmtId="0" fontId="8" fillId="61" borderId="0" xfId="3" applyFill="1" applyAlignment="1" applyProtection="1">
      <alignment vertical="center"/>
    </xf>
    <xf numFmtId="0" fontId="8" fillId="57" borderId="0" xfId="3" applyFill="1" applyAlignment="1" applyProtection="1"/>
    <xf numFmtId="0" fontId="30" fillId="5" borderId="0" xfId="0" applyFont="1" applyFill="1" applyProtection="1"/>
    <xf numFmtId="0" fontId="0" fillId="0" borderId="60" xfId="0" applyFont="1" applyBorder="1" applyAlignment="1">
      <alignment horizontal="center"/>
    </xf>
    <xf numFmtId="43" fontId="9" fillId="0" borderId="0" xfId="1" applyFont="1" applyProtection="1">
      <protection locked="0"/>
    </xf>
    <xf numFmtId="43" fontId="9" fillId="0" borderId="0" xfId="1" applyFont="1" applyFill="1" applyBorder="1" applyProtection="1">
      <protection locked="0"/>
    </xf>
    <xf numFmtId="43" fontId="9" fillId="0" borderId="0" xfId="1" applyFont="1" applyFill="1" applyProtection="1">
      <protection locked="0"/>
    </xf>
    <xf numFmtId="43" fontId="15" fillId="55" borderId="9" xfId="1" applyNumberFormat="1" applyFont="1" applyFill="1" applyBorder="1" applyProtection="1"/>
    <xf numFmtId="43" fontId="15" fillId="55" borderId="20" xfId="1" applyNumberFormat="1" applyFont="1" applyFill="1" applyBorder="1" applyProtection="1"/>
    <xf numFmtId="166" fontId="15" fillId="60" borderId="7" xfId="1" applyNumberFormat="1" applyFont="1" applyFill="1" applyBorder="1" applyProtection="1">
      <protection locked="0"/>
    </xf>
    <xf numFmtId="43" fontId="16" fillId="60" borderId="15" xfId="1" applyFont="1" applyFill="1" applyBorder="1" applyProtection="1">
      <protection locked="0"/>
    </xf>
    <xf numFmtId="43" fontId="15" fillId="60" borderId="15" xfId="1" applyFont="1" applyFill="1" applyBorder="1" applyProtection="1">
      <protection locked="0"/>
    </xf>
    <xf numFmtId="43" fontId="16" fillId="60" borderId="15" xfId="1" applyNumberFormat="1" applyFont="1" applyFill="1" applyBorder="1" applyAlignment="1" applyProtection="1">
      <protection locked="0"/>
    </xf>
    <xf numFmtId="43" fontId="16" fillId="60" borderId="16" xfId="1" applyNumberFormat="1" applyFont="1" applyFill="1" applyBorder="1" applyAlignment="1" applyProtection="1">
      <protection locked="0"/>
    </xf>
    <xf numFmtId="43" fontId="16" fillId="60" borderId="15" xfId="1" applyNumberFormat="1" applyFont="1" applyFill="1" applyBorder="1" applyProtection="1">
      <protection locked="0"/>
    </xf>
    <xf numFmtId="43" fontId="15" fillId="60" borderId="15" xfId="1" applyNumberFormat="1" applyFont="1" applyFill="1" applyBorder="1" applyProtection="1">
      <protection locked="0"/>
    </xf>
    <xf numFmtId="166" fontId="16" fillId="60" borderId="12" xfId="1" applyNumberFormat="1" applyFont="1" applyFill="1" applyBorder="1" applyProtection="1">
      <protection locked="0"/>
    </xf>
    <xf numFmtId="43" fontId="16" fillId="60" borderId="12" xfId="1" applyFont="1" applyFill="1" applyBorder="1" applyProtection="1">
      <protection locked="0"/>
    </xf>
    <xf numFmtId="43" fontId="16" fillId="60" borderId="11" xfId="1" applyFont="1" applyFill="1" applyBorder="1" applyProtection="1">
      <protection locked="0"/>
    </xf>
    <xf numFmtId="43" fontId="16" fillId="60" borderId="11" xfId="1" applyNumberFormat="1" applyFont="1" applyFill="1" applyBorder="1" applyAlignment="1" applyProtection="1">
      <alignment horizontal="center"/>
      <protection locked="0"/>
    </xf>
    <xf numFmtId="43" fontId="16" fillId="60" borderId="12" xfId="1" applyNumberFormat="1" applyFont="1" applyFill="1" applyBorder="1" applyAlignment="1" applyProtection="1">
      <alignment horizontal="center"/>
      <protection locked="0"/>
    </xf>
    <xf numFmtId="43" fontId="16" fillId="60" borderId="12" xfId="1" applyNumberFormat="1" applyFont="1" applyFill="1" applyBorder="1" applyProtection="1">
      <protection locked="0"/>
    </xf>
    <xf numFmtId="43" fontId="16" fillId="60" borderId="10" xfId="1" applyFont="1" applyFill="1" applyBorder="1" applyAlignment="1" applyProtection="1">
      <alignment horizontal="center"/>
      <protection locked="0"/>
    </xf>
    <xf numFmtId="43" fontId="17" fillId="55" borderId="10" xfId="1" applyNumberFormat="1" applyFont="1" applyFill="1" applyBorder="1" applyProtection="1"/>
    <xf numFmtId="43" fontId="17" fillId="55" borderId="10" xfId="1" applyFont="1" applyFill="1" applyBorder="1" applyProtection="1"/>
    <xf numFmtId="43" fontId="17" fillId="55" borderId="19" xfId="1" applyFont="1" applyFill="1" applyBorder="1" applyProtection="1"/>
    <xf numFmtId="43" fontId="17" fillId="55" borderId="19" xfId="1" applyNumberFormat="1" applyFont="1" applyFill="1" applyBorder="1" applyProtection="1"/>
    <xf numFmtId="43" fontId="15" fillId="55" borderId="19" xfId="1" applyNumberFormat="1" applyFont="1" applyFill="1" applyBorder="1" applyProtection="1"/>
    <xf numFmtId="43" fontId="15" fillId="55" borderId="18" xfId="1" applyNumberFormat="1" applyFont="1" applyFill="1" applyBorder="1" applyProtection="1"/>
    <xf numFmtId="43" fontId="15" fillId="55" borderId="10" xfId="1" applyNumberFormat="1" applyFont="1" applyFill="1" applyBorder="1" applyProtection="1"/>
    <xf numFmtId="43" fontId="15" fillId="55" borderId="4" xfId="1" applyNumberFormat="1" applyFont="1" applyFill="1" applyBorder="1" applyProtection="1"/>
    <xf numFmtId="43" fontId="15" fillId="55" borderId="21" xfId="1" applyNumberFormat="1" applyFont="1" applyFill="1" applyBorder="1" applyProtection="1"/>
    <xf numFmtId="43" fontId="15" fillId="55" borderId="10" xfId="1" applyFont="1" applyFill="1" applyBorder="1" applyProtection="1"/>
    <xf numFmtId="43" fontId="16" fillId="55" borderId="23" xfId="1" applyFont="1" applyFill="1" applyBorder="1" applyProtection="1"/>
    <xf numFmtId="43" fontId="15" fillId="55" borderId="10" xfId="1" applyFont="1" applyFill="1" applyBorder="1" applyAlignment="1" applyProtection="1">
      <alignment vertical="top" wrapText="1"/>
    </xf>
    <xf numFmtId="43" fontId="15" fillId="55" borderId="17" xfId="0" applyNumberFormat="1" applyFont="1" applyFill="1" applyBorder="1" applyAlignment="1" applyProtection="1">
      <alignment vertical="top" wrapText="1"/>
    </xf>
    <xf numFmtId="0" fontId="36" fillId="9" borderId="0" xfId="3" applyFont="1" applyFill="1" applyAlignment="1" applyProtection="1">
      <alignment horizontal="left" vertical="center"/>
    </xf>
    <xf numFmtId="0" fontId="46" fillId="5" borderId="0" xfId="0" applyFont="1" applyFill="1" applyAlignment="1" applyProtection="1">
      <alignment horizontal="left" vertical="top"/>
      <protection locked="0"/>
    </xf>
    <xf numFmtId="0" fontId="37" fillId="8" borderId="0" xfId="0" applyFont="1" applyFill="1" applyAlignment="1" applyProtection="1">
      <alignment horizontal="left"/>
    </xf>
    <xf numFmtId="0" fontId="8" fillId="0" borderId="0" xfId="3" applyFill="1" applyAlignment="1" applyProtection="1">
      <alignment horizontal="center"/>
      <protection locked="0"/>
    </xf>
    <xf numFmtId="0" fontId="36" fillId="10" borderId="0" xfId="3" applyFont="1" applyFill="1" applyAlignment="1" applyProtection="1">
      <alignment horizontal="center" vertical="center"/>
      <protection locked="0"/>
    </xf>
    <xf numFmtId="0" fontId="33" fillId="0" borderId="0" xfId="0" applyFont="1" applyAlignment="1">
      <alignment horizontal="left"/>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33" fillId="0" borderId="0" xfId="0" applyFont="1" applyAlignment="1">
      <alignment horizontal="center"/>
    </xf>
    <xf numFmtId="0" fontId="0" fillId="0" borderId="0" xfId="0" applyFont="1" applyAlignment="1">
      <alignment horizontal="center"/>
    </xf>
    <xf numFmtId="0" fontId="33" fillId="0" borderId="0" xfId="0" applyFont="1" applyAlignment="1">
      <alignment horizontal="left" vertical="center" wrapText="1"/>
    </xf>
    <xf numFmtId="0" fontId="33" fillId="0" borderId="0" xfId="0" applyFont="1" applyAlignment="1">
      <alignment horizontal="center" vertical="center"/>
    </xf>
    <xf numFmtId="0" fontId="0" fillId="0" borderId="0" xfId="0" applyFont="1" applyBorder="1" applyAlignment="1">
      <alignment horizontal="center"/>
    </xf>
    <xf numFmtId="0" fontId="33" fillId="0" borderId="0" xfId="0" applyFont="1" applyAlignment="1">
      <alignment horizontal="left" vertical="center"/>
    </xf>
    <xf numFmtId="0" fontId="88" fillId="0" borderId="0" xfId="3" applyFont="1" applyFill="1" applyBorder="1" applyAlignment="1" applyProtection="1">
      <alignment vertical="center"/>
      <protection locked="0"/>
    </xf>
    <xf numFmtId="0" fontId="36" fillId="10" borderId="0" xfId="3" applyFont="1" applyFill="1" applyBorder="1" applyAlignment="1" applyProtection="1">
      <alignment vertical="center" wrapText="1"/>
      <protection locked="0"/>
    </xf>
    <xf numFmtId="0" fontId="8" fillId="0" borderId="0" xfId="3" applyAlignment="1" applyProtection="1">
      <alignment horizontal="center"/>
      <protection locked="0"/>
    </xf>
    <xf numFmtId="0" fontId="8" fillId="0" borderId="0" xfId="3" applyAlignment="1" applyProtection="1">
      <alignment horizontal="center" vertical="center"/>
      <protection locked="0"/>
    </xf>
    <xf numFmtId="43" fontId="16" fillId="0" borderId="24" xfId="1" applyNumberFormat="1" applyFont="1" applyBorder="1" applyAlignment="1" applyProtection="1">
      <protection locked="0"/>
    </xf>
    <xf numFmtId="43" fontId="16" fillId="0" borderId="23" xfId="1" applyNumberFormat="1" applyFont="1" applyBorder="1" applyAlignment="1" applyProtection="1">
      <alignment horizontal="center"/>
      <protection locked="0"/>
    </xf>
    <xf numFmtId="0" fontId="15" fillId="0" borderId="7" xfId="0" applyFont="1" applyBorder="1" applyAlignment="1" applyProtection="1">
      <alignment vertical="top" wrapText="1"/>
      <protection locked="0"/>
    </xf>
    <xf numFmtId="0" fontId="16" fillId="0" borderId="16" xfId="0" applyFont="1" applyBorder="1" applyAlignment="1" applyProtection="1">
      <alignment vertical="top" wrapText="1"/>
      <protection locked="0"/>
    </xf>
    <xf numFmtId="43" fontId="15" fillId="0" borderId="9" xfId="1" applyNumberFormat="1" applyFont="1" applyBorder="1" applyAlignment="1" applyProtection="1">
      <alignment horizontal="center"/>
      <protection locked="0"/>
    </xf>
    <xf numFmtId="43" fontId="15" fillId="0" borderId="15" xfId="1" applyNumberFormat="1" applyFont="1" applyBorder="1" applyAlignment="1" applyProtection="1">
      <alignment horizontal="center"/>
      <protection locked="0"/>
    </xf>
    <xf numFmtId="43" fontId="15" fillId="0" borderId="27" xfId="1" applyNumberFormat="1" applyFont="1" applyBorder="1" applyAlignment="1" applyProtection="1">
      <alignment horizontal="center"/>
      <protection locked="0"/>
    </xf>
    <xf numFmtId="43" fontId="15" fillId="0" borderId="28" xfId="1" applyNumberFormat="1" applyFont="1" applyBorder="1" applyAlignment="1" applyProtection="1">
      <alignment horizontal="center"/>
      <protection locked="0"/>
    </xf>
    <xf numFmtId="43" fontId="15" fillId="0" borderId="29" xfId="1" applyNumberFormat="1" applyFont="1" applyBorder="1" applyAlignment="1" applyProtection="1">
      <alignment horizontal="center"/>
      <protection locked="0"/>
    </xf>
    <xf numFmtId="43" fontId="15" fillId="0" borderId="0" xfId="1" applyNumberFormat="1" applyFont="1" applyBorder="1" applyAlignment="1" applyProtection="1">
      <alignment horizontal="center" wrapText="1"/>
      <protection locked="0"/>
    </xf>
    <xf numFmtId="43" fontId="15" fillId="0" borderId="9" xfId="1" applyNumberFormat="1" applyFont="1" applyBorder="1" applyAlignment="1" applyProtection="1">
      <alignment horizontal="center" wrapText="1"/>
      <protection locked="0"/>
    </xf>
    <xf numFmtId="43" fontId="15" fillId="0" borderId="10" xfId="1" applyNumberFormat="1" applyFont="1" applyBorder="1" applyAlignment="1" applyProtection="1">
      <alignment horizontal="center"/>
      <protection locked="0"/>
    </xf>
    <xf numFmtId="0" fontId="15" fillId="0" borderId="9" xfId="0" applyFont="1" applyBorder="1" applyAlignment="1" applyProtection="1">
      <alignment vertical="top" wrapText="1"/>
      <protection locked="0"/>
    </xf>
    <xf numFmtId="43" fontId="15" fillId="0" borderId="9" xfId="1" applyNumberFormat="1" applyFont="1" applyFill="1" applyBorder="1" applyProtection="1">
      <protection locked="0"/>
    </xf>
    <xf numFmtId="43" fontId="15" fillId="55" borderId="17" xfId="1" applyNumberFormat="1" applyFont="1" applyFill="1" applyBorder="1" applyProtection="1"/>
    <xf numFmtId="43" fontId="15" fillId="0" borderId="33" xfId="1" applyNumberFormat="1" applyFont="1" applyFill="1" applyBorder="1" applyProtection="1">
      <protection locked="0"/>
    </xf>
    <xf numFmtId="43" fontId="15" fillId="0" borderId="34" xfId="1" applyNumberFormat="1" applyFont="1" applyFill="1" applyBorder="1" applyProtection="1">
      <protection locked="0"/>
    </xf>
    <xf numFmtId="43" fontId="15" fillId="0" borderId="35" xfId="1" applyNumberFormat="1" applyFont="1" applyFill="1" applyBorder="1" applyProtection="1">
      <protection locked="0"/>
    </xf>
    <xf numFmtId="43" fontId="15" fillId="0" borderId="0" xfId="1" applyNumberFormat="1" applyFont="1" applyFill="1" applyBorder="1" applyProtection="1"/>
    <xf numFmtId="0" fontId="16" fillId="0" borderId="9" xfId="0" applyFont="1" applyBorder="1" applyAlignment="1" applyProtection="1">
      <alignment horizontal="left" vertical="top" wrapText="1" indent="2"/>
      <protection locked="0"/>
    </xf>
    <xf numFmtId="0" fontId="15" fillId="0" borderId="11" xfId="0" applyFont="1" applyBorder="1" applyAlignment="1" applyProtection="1">
      <alignment vertical="top"/>
      <protection locked="0"/>
    </xf>
    <xf numFmtId="43" fontId="15" fillId="0" borderId="12" xfId="1" applyFont="1" applyFill="1" applyBorder="1" applyAlignment="1" applyProtection="1">
      <alignment vertical="top" wrapText="1"/>
      <protection locked="0"/>
    </xf>
    <xf numFmtId="0" fontId="15" fillId="0" borderId="12" xfId="0" applyFont="1" applyFill="1" applyBorder="1" applyAlignment="1" applyProtection="1">
      <alignment vertical="top" wrapText="1"/>
      <protection locked="0"/>
    </xf>
    <xf numFmtId="43" fontId="15" fillId="0" borderId="12" xfId="0" applyNumberFormat="1" applyFont="1" applyFill="1" applyBorder="1" applyAlignment="1" applyProtection="1">
      <alignment vertical="top" wrapText="1"/>
      <protection locked="0"/>
    </xf>
    <xf numFmtId="43" fontId="15" fillId="55" borderId="12" xfId="1" applyFont="1" applyFill="1" applyBorder="1" applyAlignment="1" applyProtection="1">
      <alignment vertical="top" wrapText="1"/>
    </xf>
    <xf numFmtId="43" fontId="18" fillId="55" borderId="0" xfId="1" applyFont="1" applyFill="1" applyProtection="1">
      <protection locked="0"/>
    </xf>
    <xf numFmtId="43" fontId="17" fillId="55" borderId="0" xfId="1" applyFont="1" applyFill="1" applyProtection="1">
      <protection locked="0"/>
    </xf>
    <xf numFmtId="43" fontId="17" fillId="55" borderId="38" xfId="1" applyFont="1" applyFill="1" applyBorder="1" applyProtection="1">
      <protection locked="0"/>
    </xf>
    <xf numFmtId="43" fontId="18" fillId="55" borderId="38" xfId="1" applyFont="1" applyFill="1" applyBorder="1" applyProtection="1">
      <protection locked="0"/>
    </xf>
    <xf numFmtId="43" fontId="18" fillId="55" borderId="38" xfId="1" applyFont="1" applyFill="1" applyBorder="1" applyAlignment="1" applyProtection="1">
      <alignment horizontal="center"/>
      <protection locked="0"/>
    </xf>
    <xf numFmtId="43" fontId="17" fillId="55" borderId="38" xfId="1" applyFont="1" applyFill="1" applyBorder="1" applyProtection="1"/>
    <xf numFmtId="43" fontId="17" fillId="55" borderId="38" xfId="1" applyFont="1" applyFill="1" applyBorder="1" applyAlignment="1" applyProtection="1">
      <alignment horizontal="center"/>
    </xf>
    <xf numFmtId="43" fontId="15" fillId="0" borderId="26" xfId="1" applyNumberFormat="1" applyFont="1" applyFill="1" applyBorder="1" applyProtection="1">
      <protection locked="0"/>
    </xf>
    <xf numFmtId="43" fontId="15" fillId="55" borderId="36" xfId="1" applyNumberFormat="1" applyFont="1" applyFill="1" applyBorder="1" applyProtection="1"/>
    <xf numFmtId="0" fontId="33" fillId="0" borderId="0" xfId="0" applyFont="1" applyFill="1" applyBorder="1" applyAlignment="1">
      <alignment horizontal="justify" vertical="center"/>
    </xf>
    <xf numFmtId="0" fontId="33" fillId="0" borderId="38" xfId="0" applyFont="1" applyFill="1" applyBorder="1"/>
    <xf numFmtId="0" fontId="0" fillId="0" borderId="38" xfId="0" applyFont="1" applyBorder="1" applyAlignment="1">
      <alignment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0" xfId="0" applyFont="1" applyBorder="1" applyAlignment="1">
      <alignment horizontal="center" vertical="center"/>
    </xf>
    <xf numFmtId="0" fontId="33" fillId="0" borderId="38" xfId="0" applyFont="1" applyBorder="1" applyAlignment="1">
      <alignment horizontal="center" vertical="center"/>
    </xf>
    <xf numFmtId="0" fontId="33" fillId="0" borderId="0" xfId="0" applyFont="1" applyBorder="1" applyAlignment="1">
      <alignment horizontal="right" vertical="center"/>
    </xf>
    <xf numFmtId="0" fontId="96" fillId="0" borderId="7" xfId="0" applyFont="1" applyBorder="1" applyAlignment="1">
      <alignment horizontal="left" vertical="center"/>
    </xf>
    <xf numFmtId="0" fontId="99" fillId="0" borderId="8" xfId="0" applyFont="1" applyBorder="1" applyAlignment="1">
      <alignment vertical="center"/>
    </xf>
    <xf numFmtId="0" fontId="99" fillId="0" borderId="8" xfId="0" applyFont="1" applyBorder="1"/>
    <xf numFmtId="0" fontId="99" fillId="0" borderId="16" xfId="0" applyFont="1" applyBorder="1"/>
    <xf numFmtId="0" fontId="96" fillId="0" borderId="9" xfId="0" applyFont="1" applyBorder="1"/>
    <xf numFmtId="0" fontId="99" fillId="0" borderId="0" xfId="0" applyFont="1" applyBorder="1" applyAlignment="1">
      <alignment vertical="center"/>
    </xf>
    <xf numFmtId="0" fontId="99" fillId="0" borderId="0" xfId="0" applyFont="1" applyBorder="1"/>
    <xf numFmtId="0" fontId="99" fillId="0" borderId="17" xfId="0" applyFont="1" applyBorder="1"/>
    <xf numFmtId="0" fontId="96" fillId="0" borderId="11" xfId="0" applyFont="1" applyBorder="1"/>
    <xf numFmtId="0" fontId="33" fillId="0" borderId="38" xfId="0" applyFont="1" applyBorder="1" applyAlignment="1">
      <alignment wrapText="1"/>
    </xf>
    <xf numFmtId="0" fontId="33" fillId="0" borderId="38" xfId="0" applyFont="1" applyFill="1" applyBorder="1" applyAlignment="1">
      <alignment wrapText="1"/>
    </xf>
    <xf numFmtId="0" fontId="33" fillId="0" borderId="38" xfId="0" applyFont="1" applyBorder="1" applyAlignment="1"/>
    <xf numFmtId="0" fontId="21" fillId="5" borderId="0" xfId="0" applyFont="1" applyFill="1" applyProtection="1"/>
    <xf numFmtId="0" fontId="10" fillId="0" borderId="0" xfId="0" applyFont="1" applyFill="1" applyBorder="1" applyAlignment="1" applyProtection="1">
      <alignment horizontal="left" vertical="top"/>
      <protection locked="0"/>
    </xf>
    <xf numFmtId="165" fontId="10" fillId="0" borderId="0" xfId="0" applyNumberFormat="1" applyFont="1" applyAlignment="1" applyProtection="1">
      <alignment horizontal="center"/>
      <protection locked="0"/>
    </xf>
    <xf numFmtId="0" fontId="30" fillId="5" borderId="0" xfId="0" applyFont="1" applyFill="1"/>
    <xf numFmtId="0" fontId="36" fillId="0" borderId="0" xfId="3" applyFont="1" applyFill="1" applyAlignment="1" applyProtection="1">
      <alignment horizontal="center" vertical="center" wrapText="1"/>
      <protection locked="0"/>
    </xf>
    <xf numFmtId="43" fontId="10" fillId="0" borderId="38" xfId="1" applyFont="1" applyBorder="1" applyProtection="1">
      <protection locked="0"/>
    </xf>
    <xf numFmtId="43" fontId="10" fillId="0" borderId="38" xfId="1" applyFont="1" applyBorder="1" applyAlignment="1" applyProtection="1">
      <alignment horizontal="center"/>
      <protection locked="0"/>
    </xf>
    <xf numFmtId="43" fontId="15" fillId="0" borderId="38" xfId="1" applyFont="1" applyBorder="1" applyProtection="1">
      <protection locked="0"/>
    </xf>
    <xf numFmtId="43" fontId="10" fillId="0" borderId="56" xfId="1" applyFont="1" applyBorder="1" applyProtection="1">
      <protection locked="0"/>
    </xf>
    <xf numFmtId="166" fontId="10" fillId="0" borderId="57" xfId="1" applyNumberFormat="1" applyFont="1" applyBorder="1" applyAlignment="1" applyProtection="1">
      <alignment horizontal="center"/>
      <protection locked="0"/>
    </xf>
    <xf numFmtId="43" fontId="15" fillId="0" borderId="56" xfId="1" applyFont="1" applyBorder="1" applyProtection="1">
      <protection locked="0"/>
    </xf>
    <xf numFmtId="166" fontId="15" fillId="0" borderId="57" xfId="1" applyNumberFormat="1" applyFont="1" applyBorder="1" applyProtection="1">
      <protection locked="0"/>
    </xf>
    <xf numFmtId="43" fontId="15" fillId="0" borderId="58" xfId="1" applyFont="1" applyBorder="1" applyProtection="1">
      <protection locked="0"/>
    </xf>
    <xf numFmtId="43" fontId="15" fillId="0" borderId="64" xfId="1" applyFont="1" applyBorder="1" applyProtection="1">
      <protection locked="0"/>
    </xf>
    <xf numFmtId="166" fontId="15" fillId="0" borderId="59" xfId="1" applyNumberFormat="1" applyFont="1" applyBorder="1" applyProtection="1">
      <protection locked="0"/>
    </xf>
    <xf numFmtId="166" fontId="16" fillId="0" borderId="57" xfId="1" applyNumberFormat="1" applyFont="1" applyBorder="1" applyProtection="1">
      <protection locked="0"/>
    </xf>
    <xf numFmtId="0" fontId="101" fillId="0" borderId="0" xfId="3" applyFont="1" applyAlignment="1" applyProtection="1">
      <alignment vertical="top"/>
      <protection locked="0"/>
    </xf>
    <xf numFmtId="0" fontId="36" fillId="0" borderId="0" xfId="3" applyFont="1" applyFill="1" applyAlignment="1" applyProtection="1">
      <alignment horizontal="center" wrapText="1"/>
    </xf>
    <xf numFmtId="0" fontId="36" fillId="0" borderId="0" xfId="3" applyFont="1" applyFill="1" applyAlignment="1" applyProtection="1">
      <alignment horizontal="center" vertical="center"/>
    </xf>
    <xf numFmtId="165" fontId="10" fillId="0" borderId="0" xfId="0" applyNumberFormat="1" applyFont="1" applyAlignment="1" applyProtection="1">
      <alignment horizontal="center"/>
      <protection locked="0"/>
    </xf>
    <xf numFmtId="0" fontId="33" fillId="0" borderId="0" xfId="0" applyFont="1" applyAlignment="1">
      <alignment horizontal="center" vertical="center"/>
    </xf>
    <xf numFmtId="0" fontId="104" fillId="0" borderId="0" xfId="0" applyFont="1" applyFill="1" applyProtection="1">
      <protection locked="0"/>
    </xf>
    <xf numFmtId="165" fontId="104" fillId="0" borderId="0" xfId="1" applyNumberFormat="1" applyFont="1" applyAlignment="1" applyProtection="1">
      <alignment horizontal="center" wrapText="1"/>
      <protection locked="0"/>
    </xf>
    <xf numFmtId="165" fontId="104" fillId="0" borderId="0" xfId="0" applyNumberFormat="1" applyFont="1" applyAlignment="1" applyProtection="1">
      <alignment horizontal="center" vertical="top"/>
      <protection locked="0"/>
    </xf>
    <xf numFmtId="165" fontId="65" fillId="0" borderId="0" xfId="1" applyNumberFormat="1" applyFont="1" applyAlignment="1" applyProtection="1">
      <alignment horizontal="center"/>
      <protection locked="0"/>
    </xf>
    <xf numFmtId="165" fontId="65" fillId="0" borderId="0" xfId="0" applyNumberFormat="1" applyFont="1" applyAlignment="1" applyProtection="1">
      <alignment horizontal="center"/>
      <protection locked="0"/>
    </xf>
    <xf numFmtId="165" fontId="104" fillId="47" borderId="0" xfId="1" applyNumberFormat="1" applyFont="1" applyFill="1" applyProtection="1"/>
    <xf numFmtId="165" fontId="104" fillId="47" borderId="0" xfId="0" applyNumberFormat="1" applyFont="1" applyFill="1" applyProtection="1"/>
    <xf numFmtId="165" fontId="104" fillId="47" borderId="2" xfId="1" applyNumberFormat="1" applyFont="1" applyFill="1" applyBorder="1" applyProtection="1"/>
    <xf numFmtId="165" fontId="104" fillId="0" borderId="3" xfId="1" applyNumberFormat="1" applyFont="1" applyBorder="1" applyProtection="1">
      <protection locked="0"/>
    </xf>
    <xf numFmtId="43" fontId="16" fillId="0" borderId="22" xfId="1" applyNumberFormat="1" applyFont="1" applyBorder="1" applyAlignment="1" applyProtection="1">
      <alignment horizontal="center"/>
      <protection locked="0"/>
    </xf>
    <xf numFmtId="166" fontId="15" fillId="60" borderId="7" xfId="9" applyNumberFormat="1" applyFont="1" applyFill="1" applyBorder="1" applyAlignment="1" applyProtection="1">
      <alignment wrapText="1"/>
      <protection locked="0"/>
    </xf>
    <xf numFmtId="43" fontId="16" fillId="60" borderId="15" xfId="9" applyFont="1" applyFill="1" applyBorder="1" applyAlignment="1" applyProtection="1">
      <alignment wrapText="1"/>
      <protection locked="0"/>
    </xf>
    <xf numFmtId="43" fontId="15" fillId="60" borderId="15" xfId="9" applyFont="1" applyFill="1" applyBorder="1" applyAlignment="1" applyProtection="1">
      <alignment wrapText="1"/>
      <protection locked="0"/>
    </xf>
    <xf numFmtId="43" fontId="16" fillId="60" borderId="10" xfId="9" applyNumberFormat="1" applyFont="1" applyFill="1" applyBorder="1" applyAlignment="1" applyProtection="1">
      <alignment wrapText="1"/>
      <protection locked="0"/>
    </xf>
    <xf numFmtId="43" fontId="16" fillId="60" borderId="17" xfId="9" applyNumberFormat="1" applyFont="1" applyFill="1" applyBorder="1" applyAlignment="1" applyProtection="1">
      <alignment wrapText="1"/>
      <protection locked="0"/>
    </xf>
    <xf numFmtId="43" fontId="15" fillId="60" borderId="10" xfId="9" applyNumberFormat="1" applyFont="1" applyFill="1" applyBorder="1" applyAlignment="1" applyProtection="1">
      <alignment wrapText="1"/>
      <protection locked="0"/>
    </xf>
    <xf numFmtId="43" fontId="16" fillId="60" borderId="10" xfId="9" applyFont="1" applyFill="1" applyBorder="1" applyAlignment="1" applyProtection="1">
      <alignment wrapText="1"/>
      <protection locked="0"/>
    </xf>
    <xf numFmtId="166" fontId="16" fillId="60" borderId="12" xfId="9" applyNumberFormat="1" applyFont="1" applyFill="1" applyBorder="1" applyProtection="1">
      <protection locked="0"/>
    </xf>
    <xf numFmtId="43" fontId="16" fillId="60" borderId="12" xfId="9" applyFont="1" applyFill="1" applyBorder="1" applyProtection="1">
      <protection locked="0"/>
    </xf>
    <xf numFmtId="43" fontId="16" fillId="60" borderId="11" xfId="9" applyFont="1" applyFill="1" applyBorder="1" applyProtection="1">
      <protection locked="0"/>
    </xf>
    <xf numFmtId="43" fontId="16" fillId="60" borderId="11" xfId="9" applyNumberFormat="1" applyFont="1" applyFill="1" applyBorder="1" applyAlignment="1" applyProtection="1">
      <alignment horizontal="center"/>
      <protection locked="0"/>
    </xf>
    <xf numFmtId="43" fontId="16" fillId="60" borderId="12" xfId="9" applyNumberFormat="1" applyFont="1" applyFill="1" applyBorder="1" applyAlignment="1" applyProtection="1">
      <alignment horizontal="center"/>
      <protection locked="0"/>
    </xf>
    <xf numFmtId="43" fontId="16" fillId="60" borderId="12" xfId="9" applyNumberFormat="1" applyFont="1" applyFill="1" applyBorder="1" applyProtection="1">
      <protection locked="0"/>
    </xf>
    <xf numFmtId="43" fontId="16" fillId="60" borderId="10" xfId="9" applyFont="1" applyFill="1" applyBorder="1" applyAlignment="1" applyProtection="1">
      <alignment horizontal="center"/>
      <protection locked="0"/>
    </xf>
    <xf numFmtId="166" fontId="16" fillId="0" borderId="10" xfId="9" applyNumberFormat="1" applyFont="1" applyBorder="1" applyAlignment="1" applyProtection="1">
      <alignment horizontal="center"/>
      <protection locked="0"/>
    </xf>
    <xf numFmtId="43" fontId="16" fillId="0" borderId="10" xfId="9" applyFont="1" applyBorder="1" applyProtection="1">
      <protection locked="0"/>
    </xf>
    <xf numFmtId="43" fontId="15" fillId="0" borderId="10" xfId="9" applyNumberFormat="1" applyFont="1" applyBorder="1" applyProtection="1">
      <protection locked="0"/>
    </xf>
    <xf numFmtId="43" fontId="15" fillId="0" borderId="0" xfId="9" applyNumberFormat="1" applyFont="1" applyBorder="1" applyProtection="1">
      <protection locked="0"/>
    </xf>
    <xf numFmtId="43" fontId="15" fillId="0" borderId="9" xfId="9" applyNumberFormat="1" applyFont="1" applyBorder="1" applyProtection="1">
      <protection locked="0"/>
    </xf>
    <xf numFmtId="43" fontId="15" fillId="0" borderId="17" xfId="9" applyNumberFormat="1" applyFont="1" applyBorder="1" applyProtection="1">
      <protection locked="0"/>
    </xf>
    <xf numFmtId="43" fontId="17" fillId="0" borderId="10" xfId="9" applyNumberFormat="1" applyFont="1" applyBorder="1" applyProtection="1">
      <protection locked="0"/>
    </xf>
    <xf numFmtId="43" fontId="17" fillId="0" borderId="10" xfId="9" applyFont="1" applyBorder="1" applyProtection="1">
      <protection locked="0"/>
    </xf>
    <xf numFmtId="166" fontId="15" fillId="0" borderId="10" xfId="9" applyNumberFormat="1" applyFont="1" applyBorder="1" applyProtection="1">
      <protection locked="0"/>
    </xf>
    <xf numFmtId="43" fontId="15" fillId="0" borderId="10" xfId="9" applyFont="1" applyFill="1" applyBorder="1" applyProtection="1">
      <protection locked="0"/>
    </xf>
    <xf numFmtId="43" fontId="15" fillId="55" borderId="10" xfId="9" applyFont="1" applyFill="1" applyBorder="1" applyProtection="1"/>
    <xf numFmtId="43" fontId="15" fillId="55" borderId="9" xfId="9" applyNumberFormat="1" applyFont="1" applyFill="1" applyBorder="1" applyProtection="1"/>
    <xf numFmtId="43" fontId="15" fillId="0" borderId="17" xfId="9" applyNumberFormat="1" applyFont="1" applyFill="1" applyBorder="1" applyProtection="1">
      <protection locked="0"/>
    </xf>
    <xf numFmtId="43" fontId="15" fillId="55" borderId="10" xfId="9" applyNumberFormat="1" applyFont="1" applyFill="1" applyBorder="1" applyProtection="1"/>
    <xf numFmtId="43" fontId="17" fillId="0" borderId="10" xfId="9" applyNumberFormat="1" applyFont="1" applyFill="1" applyBorder="1" applyProtection="1">
      <protection locked="0"/>
    </xf>
    <xf numFmtId="43" fontId="17" fillId="55" borderId="10" xfId="9" applyNumberFormat="1" applyFont="1" applyFill="1" applyBorder="1" applyProtection="1"/>
    <xf numFmtId="43" fontId="17" fillId="55" borderId="10" xfId="9" applyFont="1" applyFill="1" applyBorder="1" applyProtection="1"/>
    <xf numFmtId="166" fontId="15" fillId="0" borderId="10" xfId="9" applyNumberFormat="1" applyFont="1" applyBorder="1" applyProtection="1"/>
    <xf numFmtId="43" fontId="16" fillId="55" borderId="23" xfId="9" applyFont="1" applyFill="1" applyBorder="1" applyProtection="1"/>
    <xf numFmtId="43" fontId="15" fillId="55" borderId="19" xfId="9" applyNumberFormat="1" applyFont="1" applyFill="1" applyBorder="1" applyProtection="1"/>
    <xf numFmtId="43" fontId="15" fillId="55" borderId="4" xfId="9" applyNumberFormat="1" applyFont="1" applyFill="1" applyBorder="1" applyProtection="1"/>
    <xf numFmtId="43" fontId="15" fillId="55" borderId="20" xfId="9" applyNumberFormat="1" applyFont="1" applyFill="1" applyBorder="1" applyProtection="1"/>
    <xf numFmtId="43" fontId="15" fillId="55" borderId="21" xfId="9" applyNumberFormat="1" applyFont="1" applyFill="1" applyBorder="1" applyProtection="1"/>
    <xf numFmtId="43" fontId="17" fillId="55" borderId="19" xfId="9" applyNumberFormat="1" applyFont="1" applyFill="1" applyBorder="1" applyProtection="1"/>
    <xf numFmtId="43" fontId="17" fillId="55" borderId="19" xfId="9" applyFont="1" applyFill="1" applyBorder="1" applyProtection="1"/>
    <xf numFmtId="43" fontId="15" fillId="0" borderId="10" xfId="9" applyFont="1" applyBorder="1" applyProtection="1">
      <protection locked="0"/>
    </xf>
    <xf numFmtId="166" fontId="16" fillId="0" borderId="9" xfId="9" applyNumberFormat="1" applyFont="1" applyBorder="1" applyAlignment="1" applyProtection="1">
      <alignment horizontal="center"/>
      <protection locked="0"/>
    </xf>
    <xf numFmtId="166" fontId="15" fillId="60" borderId="7" xfId="9" applyNumberFormat="1" applyFont="1" applyFill="1" applyBorder="1" applyProtection="1">
      <protection locked="0"/>
    </xf>
    <xf numFmtId="43" fontId="16" fillId="60" borderId="15" xfId="9" applyFont="1" applyFill="1" applyBorder="1" applyProtection="1">
      <protection locked="0"/>
    </xf>
    <xf numFmtId="43" fontId="15" fillId="60" borderId="15" xfId="9" applyFont="1" applyFill="1" applyBorder="1" applyProtection="1">
      <protection locked="0"/>
    </xf>
    <xf numFmtId="43" fontId="16" fillId="60" borderId="15" xfId="9" applyNumberFormat="1" applyFont="1" applyFill="1" applyBorder="1" applyAlignment="1" applyProtection="1">
      <protection locked="0"/>
    </xf>
    <xf numFmtId="43" fontId="16" fillId="60" borderId="16" xfId="9" applyNumberFormat="1" applyFont="1" applyFill="1" applyBorder="1" applyAlignment="1" applyProtection="1">
      <protection locked="0"/>
    </xf>
    <xf numFmtId="43" fontId="16" fillId="60" borderId="15" xfId="9" applyNumberFormat="1" applyFont="1" applyFill="1" applyBorder="1" applyProtection="1">
      <protection locked="0"/>
    </xf>
    <xf numFmtId="43" fontId="15" fillId="60" borderId="15" xfId="9" applyNumberFormat="1" applyFont="1" applyFill="1" applyBorder="1" applyProtection="1">
      <protection locked="0"/>
    </xf>
    <xf numFmtId="43" fontId="15" fillId="0" borderId="18" xfId="9" applyNumberFormat="1" applyFont="1" applyBorder="1" applyProtection="1">
      <protection locked="0"/>
    </xf>
    <xf numFmtId="166" fontId="15" fillId="0" borderId="12" xfId="9" applyNumberFormat="1" applyFont="1" applyBorder="1" applyProtection="1">
      <protection locked="0"/>
    </xf>
    <xf numFmtId="43" fontId="16" fillId="0" borderId="12" xfId="9" applyFont="1" applyBorder="1" applyProtection="1">
      <protection locked="0"/>
    </xf>
    <xf numFmtId="43" fontId="16" fillId="0" borderId="25" xfId="9" applyFont="1" applyBorder="1" applyProtection="1">
      <protection locked="0"/>
    </xf>
    <xf numFmtId="43" fontId="15" fillId="55" borderId="18" xfId="9" applyNumberFormat="1" applyFont="1" applyFill="1" applyBorder="1" applyProtection="1"/>
    <xf numFmtId="43" fontId="17" fillId="0" borderId="12" xfId="9" applyNumberFormat="1" applyFont="1" applyBorder="1" applyProtection="1">
      <protection locked="0"/>
    </xf>
    <xf numFmtId="43" fontId="17" fillId="0" borderId="12" xfId="9" applyFont="1" applyBorder="1" applyProtection="1">
      <protection locked="0"/>
    </xf>
    <xf numFmtId="166" fontId="15" fillId="0" borderId="0" xfId="9" applyNumberFormat="1" applyFont="1" applyProtection="1">
      <protection locked="0"/>
    </xf>
    <xf numFmtId="43" fontId="105" fillId="0" borderId="0" xfId="9" applyFont="1" applyProtection="1">
      <protection locked="0"/>
    </xf>
    <xf numFmtId="43" fontId="15" fillId="0" borderId="0" xfId="9" applyFont="1" applyProtection="1">
      <protection locked="0"/>
    </xf>
    <xf numFmtId="43" fontId="15" fillId="0" borderId="0" xfId="9" applyNumberFormat="1" applyFont="1" applyProtection="1">
      <protection locked="0"/>
    </xf>
    <xf numFmtId="43" fontId="17" fillId="0" borderId="0" xfId="9" applyNumberFormat="1" applyFont="1" applyProtection="1">
      <protection locked="0"/>
    </xf>
    <xf numFmtId="43" fontId="17" fillId="0" borderId="0" xfId="9" applyFont="1" applyProtection="1">
      <protection locked="0"/>
    </xf>
    <xf numFmtId="43" fontId="18" fillId="0" borderId="0" xfId="9" applyFont="1" applyProtection="1">
      <protection locked="0"/>
    </xf>
    <xf numFmtId="43" fontId="10" fillId="0" borderId="0" xfId="9" applyFont="1" applyProtection="1">
      <protection locked="0"/>
    </xf>
    <xf numFmtId="165" fontId="9" fillId="0" borderId="0" xfId="0" applyNumberFormat="1" applyFont="1" applyAlignment="1" applyProtection="1">
      <alignment horizontal="center" vertical="top"/>
      <protection locked="0"/>
    </xf>
    <xf numFmtId="165" fontId="10" fillId="0" borderId="0" xfId="9" applyNumberFormat="1" applyFont="1" applyAlignment="1" applyProtection="1">
      <alignment horizontal="center"/>
      <protection locked="0"/>
    </xf>
    <xf numFmtId="165" fontId="9" fillId="47" borderId="0" xfId="9" applyNumberFormat="1" applyFont="1" applyFill="1" applyProtection="1"/>
    <xf numFmtId="165" fontId="9" fillId="47" borderId="2" xfId="9" applyNumberFormat="1" applyFont="1" applyFill="1" applyBorder="1" applyProtection="1"/>
    <xf numFmtId="165" fontId="9" fillId="0" borderId="3" xfId="9" applyNumberFormat="1" applyFont="1" applyBorder="1" applyProtection="1">
      <protection locked="0"/>
    </xf>
    <xf numFmtId="165" fontId="9" fillId="0" borderId="0" xfId="9" applyNumberFormat="1" applyFont="1" applyAlignment="1" applyProtection="1">
      <alignment horizontal="center" vertical="top" wrapText="1"/>
      <protection locked="0"/>
    </xf>
    <xf numFmtId="43" fontId="89" fillId="0" borderId="17" xfId="3" applyNumberFormat="1" applyFont="1" applyFill="1" applyBorder="1" applyAlignment="1" applyProtection="1">
      <alignment wrapText="1"/>
      <protection locked="0"/>
    </xf>
    <xf numFmtId="0" fontId="90" fillId="0" borderId="12" xfId="0" applyFont="1" applyBorder="1" applyAlignment="1" applyProtection="1">
      <alignment vertical="top" wrapText="1"/>
      <protection locked="0"/>
    </xf>
    <xf numFmtId="43" fontId="17" fillId="0" borderId="0" xfId="1" applyFont="1" applyAlignment="1" applyProtection="1">
      <alignment horizontal="center"/>
      <protection locked="0"/>
    </xf>
    <xf numFmtId="0" fontId="17" fillId="0" borderId="23" xfId="0" applyFont="1" applyBorder="1" applyAlignment="1" applyProtection="1">
      <alignment vertical="top" wrapText="1"/>
      <protection locked="0"/>
    </xf>
    <xf numFmtId="43" fontId="17" fillId="0" borderId="23" xfId="1" applyFont="1" applyBorder="1" applyProtection="1">
      <protection locked="0"/>
    </xf>
    <xf numFmtId="43" fontId="15" fillId="0" borderId="15" xfId="1" applyFont="1" applyBorder="1" applyAlignment="1" applyProtection="1">
      <alignment horizontal="center" vertical="top" wrapText="1"/>
      <protection locked="0"/>
    </xf>
    <xf numFmtId="43" fontId="15" fillId="0" borderId="15" xfId="1" applyFont="1" applyBorder="1" applyAlignment="1" applyProtection="1">
      <alignment horizontal="center" vertical="top"/>
      <protection locked="0"/>
    </xf>
    <xf numFmtId="166" fontId="15" fillId="55" borderId="10" xfId="1" applyNumberFormat="1" applyFont="1" applyFill="1" applyBorder="1" applyAlignment="1" applyProtection="1">
      <alignment vertical="top" wrapText="1"/>
    </xf>
    <xf numFmtId="166" fontId="91" fillId="55" borderId="17" xfId="0" applyNumberFormat="1" applyFont="1" applyFill="1" applyBorder="1" applyAlignment="1" applyProtection="1">
      <alignment vertical="top" wrapText="1"/>
    </xf>
    <xf numFmtId="43" fontId="15" fillId="0" borderId="0" xfId="1" applyFont="1" applyAlignment="1" applyProtection="1">
      <alignment horizontal="center"/>
      <protection locked="0"/>
    </xf>
    <xf numFmtId="43" fontId="15" fillId="0" borderId="10" xfId="1" applyFont="1" applyFill="1" applyBorder="1" applyAlignment="1" applyProtection="1">
      <alignment horizontal="center"/>
      <protection locked="0"/>
    </xf>
    <xf numFmtId="43" fontId="16" fillId="0" borderId="12" xfId="1" applyFont="1" applyBorder="1" applyAlignment="1" applyProtection="1">
      <alignment horizontal="center"/>
      <protection locked="0"/>
    </xf>
    <xf numFmtId="166" fontId="15" fillId="0" borderId="9" xfId="1" applyNumberFormat="1" applyFont="1" applyFill="1" applyBorder="1" applyAlignment="1" applyProtection="1">
      <alignment horizontal="center"/>
      <protection locked="0"/>
    </xf>
    <xf numFmtId="166" fontId="16" fillId="55" borderId="14" xfId="1" applyNumberFormat="1" applyFont="1" applyFill="1" applyBorder="1" applyAlignment="1" applyProtection="1">
      <alignment horizontal="center"/>
    </xf>
    <xf numFmtId="0" fontId="90" fillId="0" borderId="10" xfId="0" applyFont="1" applyBorder="1" applyAlignment="1" applyProtection="1">
      <alignment vertical="top" wrapText="1"/>
      <protection locked="0"/>
    </xf>
    <xf numFmtId="166" fontId="15" fillId="55" borderId="12" xfId="1" applyNumberFormat="1" applyFont="1" applyFill="1" applyBorder="1" applyAlignment="1" applyProtection="1">
      <alignment vertical="top" wrapText="1"/>
    </xf>
    <xf numFmtId="43" fontId="18" fillId="0" borderId="24" xfId="1" applyFont="1" applyBorder="1" applyProtection="1">
      <protection locked="0"/>
    </xf>
    <xf numFmtId="43" fontId="18" fillId="0" borderId="23" xfId="1" applyFont="1" applyBorder="1" applyProtection="1">
      <protection locked="0"/>
    </xf>
    <xf numFmtId="43" fontId="18" fillId="0" borderId="22" xfId="1" applyFont="1" applyBorder="1" applyProtection="1">
      <protection locked="0"/>
    </xf>
    <xf numFmtId="43" fontId="18" fillId="0" borderId="9" xfId="1" applyFont="1" applyBorder="1" applyProtection="1">
      <protection locked="0"/>
    </xf>
    <xf numFmtId="43" fontId="18" fillId="0" borderId="11" xfId="1" applyFont="1" applyBorder="1" applyProtection="1">
      <protection locked="0"/>
    </xf>
    <xf numFmtId="43" fontId="19" fillId="55" borderId="10" xfId="1" applyFont="1" applyFill="1" applyBorder="1" applyAlignment="1" applyProtection="1">
      <alignment vertical="top" wrapText="1"/>
    </xf>
    <xf numFmtId="2" fontId="19" fillId="55" borderId="10" xfId="1" applyNumberFormat="1" applyFont="1" applyFill="1" applyBorder="1" applyAlignment="1" applyProtection="1">
      <alignment vertical="top" wrapText="1"/>
    </xf>
    <xf numFmtId="43" fontId="18" fillId="0" borderId="10" xfId="1" applyFont="1" applyBorder="1" applyProtection="1"/>
    <xf numFmtId="43" fontId="18" fillId="0" borderId="17" xfId="1" applyFont="1" applyBorder="1" applyProtection="1"/>
    <xf numFmtId="43" fontId="17" fillId="0" borderId="10" xfId="1" applyFont="1" applyBorder="1" applyProtection="1"/>
    <xf numFmtId="43" fontId="18" fillId="0" borderId="12" xfId="1" applyFont="1" applyBorder="1" applyProtection="1"/>
    <xf numFmtId="43" fontId="18" fillId="0" borderId="25" xfId="1" applyFont="1" applyBorder="1" applyProtection="1"/>
    <xf numFmtId="43" fontId="17" fillId="0" borderId="12" xfId="1" applyFont="1" applyBorder="1" applyProtection="1"/>
    <xf numFmtId="165" fontId="10" fillId="0" borderId="0" xfId="0" applyNumberFormat="1" applyFont="1" applyAlignment="1" applyProtection="1">
      <alignment horizontal="center"/>
      <protection locked="0"/>
    </xf>
    <xf numFmtId="0" fontId="33" fillId="0" borderId="0" xfId="0" applyFont="1" applyAlignment="1">
      <alignment horizontal="center"/>
    </xf>
    <xf numFmtId="165" fontId="10" fillId="0" borderId="0" xfId="0" applyNumberFormat="1" applyFont="1" applyAlignment="1" applyProtection="1">
      <alignment horizontal="center"/>
      <protection locked="0"/>
    </xf>
    <xf numFmtId="43" fontId="9" fillId="47" borderId="3" xfId="1" applyFont="1" applyFill="1" applyBorder="1" applyProtection="1"/>
    <xf numFmtId="43" fontId="9" fillId="0" borderId="0" xfId="1" applyFont="1" applyFill="1" applyBorder="1" applyProtection="1"/>
    <xf numFmtId="43" fontId="37" fillId="13" borderId="0" xfId="1" applyFont="1" applyFill="1" applyProtection="1">
      <protection locked="0"/>
    </xf>
    <xf numFmtId="0" fontId="0" fillId="0" borderId="0" xfId="0" applyFill="1" applyBorder="1" applyAlignment="1">
      <alignment horizontal="center"/>
    </xf>
    <xf numFmtId="165" fontId="104" fillId="47" borderId="3" xfId="0" applyNumberFormat="1" applyFont="1" applyFill="1" applyBorder="1" applyProtection="1"/>
    <xf numFmtId="165" fontId="9" fillId="47" borderId="23" xfId="1" applyNumberFormat="1" applyFont="1" applyFill="1" applyBorder="1" applyProtection="1"/>
    <xf numFmtId="0" fontId="36" fillId="52" borderId="0" xfId="3" applyFont="1" applyFill="1" applyAlignment="1" applyProtection="1"/>
    <xf numFmtId="0" fontId="39" fillId="0" borderId="0" xfId="0" applyFont="1" applyAlignment="1" applyProtection="1">
      <alignment horizontal="left" vertical="top"/>
      <protection locked="0"/>
    </xf>
    <xf numFmtId="0" fontId="59" fillId="0" borderId="0" xfId="0" applyFont="1" applyProtection="1"/>
    <xf numFmtId="0" fontId="59" fillId="57" borderId="0" xfId="0" applyFont="1" applyFill="1" applyProtection="1"/>
    <xf numFmtId="0" fontId="10" fillId="0" borderId="0" xfId="0" applyFont="1" applyFill="1" applyBorder="1" applyAlignment="1" applyProtection="1">
      <alignment horizontal="left" vertical="top"/>
      <protection locked="0"/>
    </xf>
    <xf numFmtId="169" fontId="0" fillId="0" borderId="0" xfId="0" applyNumberFormat="1"/>
    <xf numFmtId="49" fontId="107" fillId="0" borderId="0" xfId="0" applyNumberFormat="1" applyFont="1"/>
    <xf numFmtId="49" fontId="108" fillId="0" borderId="0" xfId="0" applyNumberFormat="1" applyFont="1"/>
    <xf numFmtId="0" fontId="13" fillId="0" borderId="0" xfId="0" applyFont="1"/>
    <xf numFmtId="49" fontId="109" fillId="0" borderId="0" xfId="0" applyNumberFormat="1" applyFont="1"/>
    <xf numFmtId="0" fontId="40" fillId="51" borderId="0" xfId="0" applyFont="1" applyFill="1" applyBorder="1" applyAlignment="1" applyProtection="1">
      <alignment horizontal="center" vertical="center" wrapText="1"/>
    </xf>
    <xf numFmtId="0" fontId="40" fillId="54" borderId="0" xfId="0" applyFont="1" applyFill="1" applyBorder="1" applyAlignment="1" applyProtection="1">
      <alignment horizontal="left" vertical="center"/>
    </xf>
    <xf numFmtId="43" fontId="10" fillId="0" borderId="54" xfId="1" applyFont="1" applyBorder="1" applyAlignment="1" applyProtection="1">
      <alignment wrapText="1"/>
      <protection locked="0"/>
    </xf>
    <xf numFmtId="0" fontId="40" fillId="0" borderId="0" xfId="0" applyFont="1" applyBorder="1" applyAlignment="1" applyProtection="1">
      <alignment horizontal="center" vertical="top"/>
      <protection locked="0"/>
    </xf>
    <xf numFmtId="0" fontId="2" fillId="0" borderId="0" xfId="0" applyFont="1" applyFill="1" applyBorder="1" applyProtection="1">
      <protection locked="0"/>
    </xf>
    <xf numFmtId="165" fontId="9" fillId="57" borderId="1" xfId="1" applyNumberFormat="1" applyFont="1" applyFill="1" applyBorder="1" applyProtection="1">
      <protection locked="0"/>
    </xf>
    <xf numFmtId="0" fontId="39" fillId="60" borderId="1" xfId="0" applyFont="1" applyFill="1" applyBorder="1" applyAlignment="1" applyProtection="1">
      <alignment horizontal="center" vertical="top" wrapText="1"/>
      <protection locked="0"/>
    </xf>
    <xf numFmtId="0" fontId="21" fillId="5" borderId="0" xfId="0" applyFont="1" applyFill="1" applyProtection="1"/>
    <xf numFmtId="0" fontId="21" fillId="7" borderId="0" xfId="0" applyFont="1" applyFill="1" applyProtection="1"/>
    <xf numFmtId="0" fontId="0" fillId="0" borderId="11" xfId="0" applyBorder="1"/>
    <xf numFmtId="165" fontId="9" fillId="0" borderId="1" xfId="0" applyNumberFormat="1" applyFont="1" applyBorder="1" applyProtection="1">
      <protection locked="0"/>
    </xf>
    <xf numFmtId="0" fontId="78" fillId="0" borderId="9" xfId="0" applyFont="1" applyBorder="1" applyAlignment="1" applyProtection="1">
      <alignment wrapText="1"/>
      <protection locked="0"/>
    </xf>
    <xf numFmtId="0" fontId="0" fillId="0" borderId="0" xfId="0" applyAlignment="1">
      <alignment vertical="top"/>
    </xf>
    <xf numFmtId="43" fontId="33" fillId="0" borderId="106" xfId="1" applyFont="1" applyBorder="1" applyAlignment="1">
      <alignment vertical="center"/>
    </xf>
    <xf numFmtId="0" fontId="0" fillId="0" borderId="37" xfId="0" applyFont="1" applyBorder="1"/>
    <xf numFmtId="0" fontId="0" fillId="0" borderId="37" xfId="0" applyFont="1" applyBorder="1" applyAlignment="1">
      <alignment vertical="center"/>
    </xf>
    <xf numFmtId="0" fontId="33" fillId="0" borderId="92" xfId="0" applyFont="1" applyBorder="1" applyAlignment="1">
      <alignment vertical="top"/>
    </xf>
    <xf numFmtId="0" fontId="33" fillId="0" borderId="93" xfId="0" applyFont="1" applyBorder="1" applyAlignment="1">
      <alignment vertical="top" wrapText="1"/>
    </xf>
    <xf numFmtId="0" fontId="33" fillId="0" borderId="94" xfId="0" applyFont="1" applyFill="1" applyBorder="1" applyAlignment="1">
      <alignment vertical="top" wrapText="1"/>
    </xf>
    <xf numFmtId="0" fontId="33" fillId="0" borderId="56" xfId="0" applyFont="1" applyFill="1" applyBorder="1" applyAlignment="1"/>
    <xf numFmtId="0" fontId="33" fillId="0" borderId="38" xfId="0" applyFont="1" applyFill="1" applyBorder="1" applyAlignment="1"/>
    <xf numFmtId="0" fontId="33" fillId="0" borderId="57" xfId="0" applyFont="1" applyFill="1" applyBorder="1" applyAlignment="1"/>
    <xf numFmtId="0" fontId="33" fillId="0" borderId="38" xfId="0" applyFont="1" applyFill="1" applyBorder="1" applyAlignment="1">
      <alignment horizontal="left"/>
    </xf>
    <xf numFmtId="0" fontId="33" fillId="0" borderId="57" xfId="0" applyFont="1" applyFill="1" applyBorder="1" applyAlignment="1">
      <alignment horizontal="left"/>
    </xf>
    <xf numFmtId="0" fontId="114" fillId="0" borderId="0" xfId="0" applyFont="1"/>
    <xf numFmtId="0" fontId="33" fillId="63" borderId="56" xfId="0" applyFont="1" applyFill="1" applyBorder="1"/>
    <xf numFmtId="0" fontId="115" fillId="63" borderId="38" xfId="54" applyFont="1" applyFill="1" applyBorder="1" applyAlignment="1">
      <alignment horizontal="center"/>
    </xf>
    <xf numFmtId="0" fontId="115" fillId="63" borderId="38" xfId="54" applyFont="1" applyFill="1" applyBorder="1"/>
    <xf numFmtId="167" fontId="115" fillId="63" borderId="38" xfId="54" applyNumberFormat="1" applyFont="1" applyFill="1" applyBorder="1" applyAlignment="1">
      <alignment horizontal="center"/>
    </xf>
    <xf numFmtId="165" fontId="115" fillId="63" borderId="57" xfId="54" applyNumberFormat="1" applyFont="1" applyFill="1" applyBorder="1" applyAlignment="1">
      <alignment horizontal="center"/>
    </xf>
    <xf numFmtId="0" fontId="0" fillId="0" borderId="0" xfId="0" applyFont="1" applyFill="1"/>
    <xf numFmtId="0" fontId="116" fillId="0" borderId="56" xfId="0" applyFont="1" applyBorder="1"/>
    <xf numFmtId="0" fontId="116" fillId="0" borderId="38" xfId="0" applyFont="1" applyBorder="1"/>
    <xf numFmtId="4" fontId="7" fillId="0" borderId="57" xfId="2" applyNumberFormat="1" applyFont="1" applyBorder="1" applyAlignment="1">
      <alignment horizontal="center"/>
    </xf>
    <xf numFmtId="0" fontId="116" fillId="0" borderId="0" xfId="0" applyFont="1"/>
    <xf numFmtId="0" fontId="0" fillId="0" borderId="56" xfId="0" applyBorder="1"/>
    <xf numFmtId="0" fontId="117" fillId="0" borderId="38" xfId="0" applyFont="1" applyBorder="1" applyAlignment="1">
      <alignment horizontal="center"/>
    </xf>
    <xf numFmtId="0" fontId="117" fillId="0" borderId="38" xfId="0" applyFont="1" applyBorder="1"/>
    <xf numFmtId="167" fontId="117" fillId="0" borderId="38" xfId="2" applyNumberFormat="1" applyFont="1" applyBorder="1" applyAlignment="1">
      <alignment horizontal="center"/>
    </xf>
    <xf numFmtId="14" fontId="117" fillId="0" borderId="38" xfId="0" applyNumberFormat="1" applyFont="1" applyBorder="1" applyAlignment="1">
      <alignment horizontal="center"/>
    </xf>
    <xf numFmtId="0" fontId="117" fillId="0" borderId="38" xfId="0" applyFont="1" applyBorder="1" applyAlignment="1">
      <alignment wrapText="1"/>
    </xf>
    <xf numFmtId="3" fontId="117" fillId="0" borderId="38" xfId="0" applyNumberFormat="1" applyFont="1" applyBorder="1" applyAlignment="1">
      <alignment wrapText="1"/>
    </xf>
    <xf numFmtId="0" fontId="118" fillId="0" borderId="38" xfId="0" applyFont="1" applyBorder="1"/>
    <xf numFmtId="165" fontId="119" fillId="0" borderId="57" xfId="2" applyFont="1" applyBorder="1"/>
    <xf numFmtId="14" fontId="117" fillId="0" borderId="13" xfId="0" applyNumberFormat="1" applyFont="1" applyBorder="1" applyAlignment="1">
      <alignment horizontal="center"/>
    </xf>
    <xf numFmtId="0" fontId="69" fillId="0" borderId="13" xfId="0" applyFont="1" applyBorder="1"/>
    <xf numFmtId="0" fontId="0" fillId="0" borderId="13" xfId="0" applyBorder="1"/>
    <xf numFmtId="0" fontId="0" fillId="0" borderId="25" xfId="0" applyBorder="1"/>
    <xf numFmtId="0" fontId="0" fillId="0" borderId="8" xfId="0" applyBorder="1"/>
    <xf numFmtId="0" fontId="111" fillId="0" borderId="92" xfId="0" applyFont="1" applyFill="1" applyBorder="1" applyAlignment="1">
      <alignment horizontal="left" vertical="center"/>
    </xf>
    <xf numFmtId="0" fontId="111" fillId="0" borderId="93" xfId="0" applyFont="1" applyFill="1" applyBorder="1" applyAlignment="1">
      <alignment horizontal="left" vertical="center"/>
    </xf>
    <xf numFmtId="0" fontId="111" fillId="0" borderId="104" xfId="0" applyFont="1" applyFill="1" applyBorder="1" applyAlignment="1">
      <alignment horizontal="left" vertical="center"/>
    </xf>
    <xf numFmtId="0" fontId="33" fillId="0" borderId="108" xfId="0" applyFont="1" applyBorder="1" applyAlignment="1">
      <alignment wrapText="1"/>
    </xf>
    <xf numFmtId="0" fontId="33" fillId="0" borderId="109" xfId="0" applyFont="1" applyBorder="1" applyAlignment="1">
      <alignment wrapText="1"/>
    </xf>
    <xf numFmtId="0" fontId="33" fillId="0" borderId="110" xfId="0" applyFont="1" applyBorder="1" applyAlignment="1">
      <alignment wrapText="1"/>
    </xf>
    <xf numFmtId="0" fontId="0" fillId="0" borderId="54" xfId="0" applyBorder="1"/>
    <xf numFmtId="0" fontId="0" fillId="0" borderId="63" xfId="0" applyBorder="1"/>
    <xf numFmtId="0" fontId="0" fillId="0" borderId="58" xfId="0" applyBorder="1"/>
    <xf numFmtId="0" fontId="0" fillId="0" borderId="64" xfId="0" applyBorder="1"/>
    <xf numFmtId="0" fontId="0" fillId="0" borderId="111" xfId="0" applyBorder="1"/>
    <xf numFmtId="0" fontId="0" fillId="0" borderId="113" xfId="0" applyBorder="1"/>
    <xf numFmtId="0" fontId="0" fillId="0" borderId="114" xfId="0" applyNumberFormat="1" applyBorder="1" applyAlignment="1">
      <alignment horizontal="center"/>
    </xf>
    <xf numFmtId="14" fontId="0" fillId="0" borderId="88" xfId="0" applyNumberFormat="1" applyBorder="1" applyAlignment="1">
      <alignment horizontal="center"/>
    </xf>
    <xf numFmtId="14" fontId="0" fillId="0" borderId="37" xfId="0" applyNumberFormat="1" applyBorder="1" applyAlignment="1">
      <alignment horizontal="center"/>
    </xf>
    <xf numFmtId="0" fontId="0" fillId="0" borderId="37" xfId="0" applyBorder="1" applyAlignment="1">
      <alignment horizontal="center"/>
    </xf>
    <xf numFmtId="165" fontId="0" fillId="0" borderId="37" xfId="2" applyFont="1" applyBorder="1" applyAlignment="1">
      <alignment horizontal="center"/>
    </xf>
    <xf numFmtId="3" fontId="0" fillId="0" borderId="37" xfId="0" applyNumberFormat="1" applyBorder="1" applyAlignment="1">
      <alignment horizontal="center" wrapText="1"/>
    </xf>
    <xf numFmtId="0" fontId="0" fillId="0" borderId="37" xfId="0" applyBorder="1" applyAlignment="1">
      <alignment horizontal="center" wrapText="1"/>
    </xf>
    <xf numFmtId="165" fontId="0" fillId="0" borderId="117" xfId="2" applyFont="1" applyBorder="1" applyAlignment="1">
      <alignment horizontal="center"/>
    </xf>
    <xf numFmtId="0" fontId="0" fillId="0" borderId="56" xfId="0" applyBorder="1" applyAlignment="1">
      <alignment vertical="top"/>
    </xf>
    <xf numFmtId="0" fontId="0" fillId="0" borderId="39" xfId="0" applyBorder="1" applyAlignment="1">
      <alignment vertical="top"/>
    </xf>
    <xf numFmtId="0" fontId="0" fillId="0" borderId="38" xfId="0" applyBorder="1" applyAlignment="1">
      <alignment vertical="top"/>
    </xf>
    <xf numFmtId="0" fontId="0" fillId="0" borderId="118" xfId="0" applyBorder="1" applyAlignment="1">
      <alignment vertical="top"/>
    </xf>
    <xf numFmtId="0" fontId="0" fillId="0" borderId="39" xfId="0" applyBorder="1"/>
    <xf numFmtId="0" fontId="0" fillId="0" borderId="118" xfId="0" applyBorder="1"/>
    <xf numFmtId="0" fontId="0" fillId="0" borderId="119" xfId="0" applyBorder="1"/>
    <xf numFmtId="0" fontId="0" fillId="0" borderId="120" xfId="0" applyBorder="1"/>
    <xf numFmtId="0" fontId="0" fillId="0" borderId="121" xfId="0" applyBorder="1"/>
    <xf numFmtId="0" fontId="0" fillId="0" borderId="122" xfId="0" applyBorder="1"/>
    <xf numFmtId="0" fontId="75" fillId="9" borderId="111" xfId="3" applyFont="1" applyFill="1" applyBorder="1" applyAlignment="1" applyProtection="1">
      <alignment vertical="center"/>
    </xf>
    <xf numFmtId="0" fontId="111" fillId="62" borderId="8" xfId="0" applyFont="1" applyFill="1" applyBorder="1" applyAlignment="1">
      <alignment vertical="center"/>
    </xf>
    <xf numFmtId="0" fontId="75" fillId="9" borderId="7" xfId="3" applyFont="1" applyFill="1" applyBorder="1" applyAlignment="1" applyProtection="1">
      <alignment vertical="center"/>
    </xf>
    <xf numFmtId="0" fontId="111" fillId="62" borderId="16" xfId="0" applyFont="1" applyFill="1" applyBorder="1" applyAlignment="1">
      <alignment vertical="center"/>
    </xf>
    <xf numFmtId="0" fontId="10" fillId="0" borderId="8" xfId="0" applyFont="1" applyFill="1" applyBorder="1" applyAlignment="1" applyProtection="1">
      <alignment horizontal="left" vertical="top"/>
      <protection locked="0"/>
    </xf>
    <xf numFmtId="0" fontId="10" fillId="0" borderId="16"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17" xfId="0" applyFont="1" applyFill="1" applyBorder="1" applyAlignment="1" applyProtection="1">
      <alignment horizontal="left" vertical="top"/>
      <protection locked="0"/>
    </xf>
    <xf numFmtId="0" fontId="10" fillId="0" borderId="11" xfId="0" applyFont="1" applyFill="1" applyBorder="1" applyAlignment="1" applyProtection="1">
      <alignment horizontal="left" vertical="top"/>
      <protection locked="0"/>
    </xf>
    <xf numFmtId="0" fontId="10" fillId="0" borderId="13"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protection locked="0"/>
    </xf>
    <xf numFmtId="165" fontId="9" fillId="0" borderId="2" xfId="1" applyNumberFormat="1" applyFont="1" applyBorder="1" applyProtection="1">
      <protection locked="0"/>
    </xf>
    <xf numFmtId="165" fontId="9" fillId="0" borderId="2" xfId="0" applyNumberFormat="1" applyFont="1" applyBorder="1" applyProtection="1">
      <protection locked="0"/>
    </xf>
    <xf numFmtId="165" fontId="9" fillId="47" borderId="2" xfId="0" applyNumberFormat="1" applyFont="1" applyFill="1" applyBorder="1" applyProtection="1"/>
    <xf numFmtId="165" fontId="9" fillId="65" borderId="0" xfId="0" applyNumberFormat="1" applyFont="1" applyFill="1" applyProtection="1">
      <protection locked="0"/>
    </xf>
    <xf numFmtId="0" fontId="9" fillId="0" borderId="0" xfId="0" applyFont="1" applyBorder="1" applyAlignment="1" applyProtection="1">
      <alignment wrapText="1"/>
      <protection locked="0"/>
    </xf>
    <xf numFmtId="0" fontId="10" fillId="0" borderId="9" xfId="0" applyFont="1" applyBorder="1" applyAlignment="1" applyProtection="1">
      <alignment wrapText="1"/>
    </xf>
    <xf numFmtId="0" fontId="33" fillId="0" borderId="92" xfId="0" applyFont="1" applyBorder="1" applyAlignment="1">
      <alignment vertical="top" wrapText="1"/>
    </xf>
    <xf numFmtId="2" fontId="9" fillId="0" borderId="0" xfId="0" applyNumberFormat="1" applyFont="1" applyFill="1" applyProtection="1">
      <protection locked="0"/>
    </xf>
    <xf numFmtId="0" fontId="121" fillId="9" borderId="0" xfId="3" applyFont="1" applyFill="1" applyAlignment="1" applyProtection="1"/>
    <xf numFmtId="0" fontId="122" fillId="0" borderId="0" xfId="0" applyFont="1"/>
    <xf numFmtId="0" fontId="122" fillId="0" borderId="0" xfId="0" applyFont="1" applyAlignment="1">
      <alignment horizontal="left"/>
    </xf>
    <xf numFmtId="0" fontId="122" fillId="0" borderId="0" xfId="0" applyFont="1" applyAlignment="1">
      <alignment horizontal="center" vertical="top"/>
    </xf>
    <xf numFmtId="0" fontId="124" fillId="0" borderId="0" xfId="0" applyFont="1" applyAlignment="1">
      <alignment horizontal="center" vertical="top"/>
    </xf>
    <xf numFmtId="0" fontId="124" fillId="0" borderId="0" xfId="0" applyFont="1"/>
    <xf numFmtId="0" fontId="36" fillId="5" borderId="0" xfId="3" applyFont="1" applyFill="1" applyAlignment="1" applyProtection="1"/>
    <xf numFmtId="0" fontId="21" fillId="5" borderId="0" xfId="0" applyFont="1" applyFill="1" applyProtection="1"/>
    <xf numFmtId="0" fontId="41" fillId="6" borderId="1" xfId="0" applyFont="1" applyFill="1" applyBorder="1" applyAlignment="1" applyProtection="1">
      <alignment horizontal="center"/>
      <protection locked="0"/>
    </xf>
    <xf numFmtId="0" fontId="87" fillId="5" borderId="0" xfId="0" applyFont="1" applyFill="1" applyAlignment="1" applyProtection="1">
      <alignment horizontal="center" vertical="top" wrapText="1"/>
      <protection hidden="1"/>
    </xf>
    <xf numFmtId="0" fontId="21" fillId="7" borderId="0" xfId="0" applyFont="1" applyFill="1" applyProtection="1"/>
    <xf numFmtId="0" fontId="23" fillId="5" borderId="0" xfId="0" applyFont="1" applyFill="1" applyBorder="1" applyAlignment="1" applyProtection="1">
      <alignment vertical="top"/>
    </xf>
    <xf numFmtId="0" fontId="35" fillId="5" borderId="0" xfId="0" applyFont="1" applyFill="1" applyAlignment="1" applyProtection="1">
      <alignment horizontal="left" shrinkToFit="1"/>
      <protection locked="0"/>
    </xf>
    <xf numFmtId="0" fontId="66" fillId="7" borderId="0" xfId="0" applyFont="1" applyFill="1" applyAlignment="1" applyProtection="1">
      <alignment horizontal="center" vertical="center"/>
      <protection locked="0"/>
    </xf>
    <xf numFmtId="0" fontId="36" fillId="9" borderId="0" xfId="3" applyFont="1" applyFill="1" applyAlignment="1" applyProtection="1">
      <alignment horizontal="left" vertical="center"/>
    </xf>
    <xf numFmtId="0" fontId="36" fillId="9" borderId="0" xfId="3" applyFont="1" applyFill="1" applyAlignment="1" applyProtection="1">
      <alignment horizontal="left" vertical="center"/>
      <protection locked="0"/>
    </xf>
    <xf numFmtId="0" fontId="8" fillId="0" borderId="0" xfId="3" applyAlignment="1" applyProtection="1">
      <alignment horizontal="left"/>
    </xf>
    <xf numFmtId="0" fontId="122" fillId="0" borderId="0" xfId="0" applyFont="1" applyAlignment="1">
      <alignment horizontal="left" wrapText="1"/>
    </xf>
    <xf numFmtId="0" fontId="122" fillId="0" borderId="0" xfId="0" applyFont="1" applyAlignment="1">
      <alignment horizontal="left" vertical="top" wrapText="1"/>
    </xf>
    <xf numFmtId="0" fontId="8" fillId="0" borderId="0" xfId="3" applyAlignment="1" applyProtection="1">
      <alignment vertical="top" wrapText="1"/>
    </xf>
    <xf numFmtId="0" fontId="8" fillId="0" borderId="0" xfId="3" applyAlignment="1" applyProtection="1">
      <alignment horizontal="left" wrapText="1"/>
    </xf>
    <xf numFmtId="0" fontId="124" fillId="0" borderId="0" xfId="0" applyFont="1" applyAlignment="1">
      <alignment horizontal="left" wrapText="1"/>
    </xf>
    <xf numFmtId="0" fontId="124" fillId="0" borderId="0" xfId="0" applyFont="1" applyAlignment="1">
      <alignment horizontal="left"/>
    </xf>
    <xf numFmtId="17" fontId="84" fillId="0" borderId="0" xfId="0" applyNumberFormat="1" applyFont="1" applyBorder="1" applyAlignment="1" applyProtection="1">
      <alignment horizontal="center"/>
    </xf>
    <xf numFmtId="165" fontId="84" fillId="0" borderId="0" xfId="0" applyNumberFormat="1" applyFont="1" applyBorder="1" applyAlignment="1" applyProtection="1">
      <alignment horizontal="center"/>
      <protection locked="0"/>
    </xf>
    <xf numFmtId="165" fontId="84" fillId="0" borderId="17" xfId="0" applyNumberFormat="1" applyFont="1" applyBorder="1" applyAlignment="1" applyProtection="1">
      <alignment horizontal="center"/>
      <protection locked="0"/>
    </xf>
    <xf numFmtId="0" fontId="36" fillId="10" borderId="0" xfId="3"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protection locked="0"/>
    </xf>
    <xf numFmtId="0" fontId="0" fillId="0" borderId="9" xfId="0" applyBorder="1"/>
    <xf numFmtId="0" fontId="0" fillId="0" borderId="11" xfId="0" applyBorder="1"/>
    <xf numFmtId="0" fontId="9" fillId="0" borderId="11" xfId="0" applyFont="1" applyFill="1" applyBorder="1" applyAlignment="1" applyProtection="1">
      <alignment horizontal="center"/>
      <protection locked="0"/>
    </xf>
    <xf numFmtId="0" fontId="36" fillId="10" borderId="0" xfId="3" applyFont="1" applyFill="1" applyAlignment="1" applyProtection="1">
      <alignment horizontal="center" vertical="center"/>
      <protection locked="0"/>
    </xf>
    <xf numFmtId="0" fontId="80" fillId="0" borderId="9" xfId="0" applyFont="1" applyBorder="1" applyAlignment="1">
      <alignment horizontal="left" wrapText="1"/>
    </xf>
    <xf numFmtId="0" fontId="80" fillId="0" borderId="0" xfId="0" applyFont="1" applyBorder="1" applyAlignment="1">
      <alignment horizontal="left" wrapText="1"/>
    </xf>
    <xf numFmtId="0" fontId="80" fillId="0" borderId="17" xfId="0" applyFont="1" applyBorder="1" applyAlignment="1">
      <alignment horizontal="left" wrapText="1"/>
    </xf>
    <xf numFmtId="0" fontId="9" fillId="0" borderId="0" xfId="0" applyFont="1" applyFill="1" applyBorder="1" applyAlignment="1" applyProtection="1">
      <alignment horizontal="center"/>
      <protection locked="0"/>
    </xf>
    <xf numFmtId="0" fontId="9" fillId="0" borderId="13" xfId="0" applyFont="1" applyFill="1" applyBorder="1" applyAlignment="1" applyProtection="1">
      <alignment horizontal="center"/>
      <protection locked="0"/>
    </xf>
    <xf numFmtId="0" fontId="36" fillId="10" borderId="0" xfId="3" applyFont="1" applyFill="1" applyAlignment="1" applyProtection="1">
      <alignment horizontal="center" vertical="center" wrapText="1"/>
      <protection locked="0"/>
    </xf>
    <xf numFmtId="0" fontId="9" fillId="0" borderId="7"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17"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9" fillId="0" borderId="25" xfId="0" applyFont="1" applyBorder="1" applyAlignment="1" applyProtection="1">
      <alignment horizontal="center"/>
      <protection locked="0"/>
    </xf>
    <xf numFmtId="0" fontId="36" fillId="9" borderId="0" xfId="3" applyFont="1" applyFill="1" applyAlignment="1" applyProtection="1">
      <alignment horizontal="center" wrapText="1"/>
    </xf>
    <xf numFmtId="0" fontId="36" fillId="9" borderId="0" xfId="3" applyFont="1" applyFill="1" applyAlignment="1" applyProtection="1">
      <alignment horizontal="center" vertical="center"/>
    </xf>
    <xf numFmtId="0" fontId="10" fillId="0" borderId="7" xfId="0" applyFont="1" applyFill="1" applyBorder="1" applyAlignment="1" applyProtection="1">
      <alignment horizontal="left" vertical="top"/>
      <protection locked="0"/>
    </xf>
    <xf numFmtId="0" fontId="10" fillId="0" borderId="8" xfId="0" applyFont="1" applyFill="1" applyBorder="1" applyAlignment="1" applyProtection="1">
      <alignment horizontal="left" vertical="top"/>
      <protection locked="0"/>
    </xf>
    <xf numFmtId="0" fontId="10" fillId="0" borderId="16"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17" xfId="0" applyFont="1" applyFill="1" applyBorder="1" applyAlignment="1" applyProtection="1">
      <alignment horizontal="left" vertical="top"/>
      <protection locked="0"/>
    </xf>
    <xf numFmtId="0" fontId="10" fillId="0" borderId="11" xfId="0" applyFont="1" applyFill="1" applyBorder="1" applyAlignment="1" applyProtection="1">
      <alignment horizontal="left" vertical="top"/>
      <protection locked="0"/>
    </xf>
    <xf numFmtId="0" fontId="10" fillId="0" borderId="13" xfId="0" applyFont="1" applyFill="1" applyBorder="1" applyAlignment="1" applyProtection="1">
      <alignment horizontal="left" vertical="top"/>
      <protection locked="0"/>
    </xf>
    <xf numFmtId="0" fontId="10" fillId="0" borderId="25" xfId="0" applyFont="1" applyFill="1" applyBorder="1" applyAlignment="1" applyProtection="1">
      <alignment horizontal="left" vertical="top"/>
      <protection locked="0"/>
    </xf>
    <xf numFmtId="0" fontId="36" fillId="52" borderId="0" xfId="3" applyFont="1" applyFill="1" applyAlignment="1" applyProtection="1">
      <alignment horizontal="center" vertical="center"/>
    </xf>
    <xf numFmtId="17" fontId="78" fillId="0" borderId="0" xfId="0" applyNumberFormat="1" applyFont="1" applyAlignment="1" applyProtection="1">
      <alignment horizontal="center"/>
    </xf>
    <xf numFmtId="0" fontId="78" fillId="0" borderId="0" xfId="0" applyFont="1" applyAlignment="1">
      <alignment horizontal="center"/>
    </xf>
    <xf numFmtId="0" fontId="36" fillId="10" borderId="0" xfId="3" applyFont="1" applyFill="1" applyAlignment="1" applyProtection="1">
      <alignment horizontal="center" vertical="center" wrapText="1"/>
    </xf>
    <xf numFmtId="0" fontId="36" fillId="10" borderId="0" xfId="3" applyFont="1" applyFill="1" applyAlignment="1" applyProtection="1">
      <alignment horizontal="center" wrapText="1"/>
      <protection locked="0"/>
    </xf>
    <xf numFmtId="0" fontId="75" fillId="10" borderId="0" xfId="3" applyFont="1" applyFill="1" applyAlignment="1" applyProtection="1">
      <alignment horizontal="center" vertical="center"/>
      <protection locked="0"/>
    </xf>
    <xf numFmtId="0" fontId="10" fillId="0" borderId="7" xfId="0" applyFont="1" applyFill="1" applyBorder="1" applyAlignment="1" applyProtection="1">
      <alignment horizontal="center" vertical="top"/>
      <protection locked="0"/>
    </xf>
    <xf numFmtId="0" fontId="10" fillId="0" borderId="8" xfId="0" applyFont="1" applyFill="1" applyBorder="1" applyAlignment="1" applyProtection="1">
      <alignment horizontal="center" vertical="top"/>
      <protection locked="0"/>
    </xf>
    <xf numFmtId="0" fontId="10" fillId="0" borderId="16" xfId="0" applyFont="1" applyFill="1" applyBorder="1" applyAlignment="1" applyProtection="1">
      <alignment horizontal="center" vertical="top"/>
      <protection locked="0"/>
    </xf>
    <xf numFmtId="0" fontId="10" fillId="0" borderId="11"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0" borderId="25" xfId="0" applyFont="1" applyFill="1" applyBorder="1" applyAlignment="1" applyProtection="1">
      <alignment horizontal="center" vertical="top"/>
      <protection locked="0"/>
    </xf>
    <xf numFmtId="165" fontId="110" fillId="47" borderId="0" xfId="3" applyNumberFormat="1" applyFont="1" applyFill="1" applyAlignment="1" applyProtection="1">
      <alignment horizontal="center"/>
      <protection locked="0"/>
    </xf>
    <xf numFmtId="0" fontId="10" fillId="0" borderId="24" xfId="0" applyFont="1" applyFill="1" applyBorder="1" applyAlignment="1" applyProtection="1">
      <alignment horizontal="left" vertical="top"/>
      <protection locked="0"/>
    </xf>
    <xf numFmtId="0" fontId="9" fillId="0" borderId="41"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0" fontId="10" fillId="0" borderId="0" xfId="0" applyFont="1" applyAlignment="1" applyProtection="1">
      <alignment horizontal="center"/>
      <protection locked="0"/>
    </xf>
    <xf numFmtId="165" fontId="10" fillId="0" borderId="0" xfId="0" applyNumberFormat="1" applyFont="1" applyAlignment="1" applyProtection="1">
      <alignment horizontal="center"/>
      <protection locked="0"/>
    </xf>
    <xf numFmtId="43" fontId="10" fillId="0" borderId="0" xfId="1" applyFont="1" applyAlignment="1" applyProtection="1">
      <alignment horizontal="center"/>
      <protection locked="0"/>
    </xf>
    <xf numFmtId="43" fontId="16" fillId="0" borderId="24" xfId="1" applyFont="1" applyBorder="1" applyAlignment="1" applyProtection="1">
      <alignment horizontal="center" wrapText="1"/>
      <protection locked="0"/>
    </xf>
    <xf numFmtId="43" fontId="16" fillId="0" borderId="41" xfId="1" applyFont="1" applyBorder="1" applyAlignment="1" applyProtection="1">
      <alignment horizontal="center" wrapText="1"/>
      <protection locked="0"/>
    </xf>
    <xf numFmtId="43" fontId="16" fillId="0" borderId="22" xfId="1" applyFont="1" applyBorder="1" applyAlignment="1" applyProtection="1">
      <alignment horizontal="center" wrapText="1"/>
      <protection locked="0"/>
    </xf>
    <xf numFmtId="43" fontId="36" fillId="10" borderId="0" xfId="3" applyNumberFormat="1" applyFont="1" applyFill="1" applyAlignment="1" applyProtection="1">
      <alignment horizontal="center" vertical="center"/>
      <protection locked="0"/>
    </xf>
    <xf numFmtId="43" fontId="18" fillId="0" borderId="9" xfId="1" applyFont="1" applyBorder="1" applyAlignment="1" applyProtection="1">
      <alignment horizontal="center"/>
      <protection locked="0"/>
    </xf>
    <xf numFmtId="43" fontId="18" fillId="0" borderId="0" xfId="1" applyFont="1" applyAlignment="1" applyProtection="1">
      <alignment horizontal="center"/>
      <protection locked="0"/>
    </xf>
    <xf numFmtId="43" fontId="15" fillId="0" borderId="24" xfId="1" applyFont="1" applyBorder="1" applyAlignment="1" applyProtection="1">
      <alignment horizontal="center"/>
      <protection locked="0"/>
    </xf>
    <xf numFmtId="43" fontId="15" fillId="0" borderId="41" xfId="1" applyFont="1" applyBorder="1" applyAlignment="1" applyProtection="1">
      <alignment horizontal="center"/>
      <protection locked="0"/>
    </xf>
    <xf numFmtId="43" fontId="15" fillId="0" borderId="22" xfId="1" applyFont="1" applyBorder="1" applyAlignment="1" applyProtection="1">
      <alignment horizontal="center"/>
      <protection locked="0"/>
    </xf>
    <xf numFmtId="43" fontId="10" fillId="0" borderId="63" xfId="1" applyFont="1" applyBorder="1" applyAlignment="1" applyProtection="1">
      <alignment horizontal="center"/>
      <protection locked="0"/>
    </xf>
    <xf numFmtId="43" fontId="10" fillId="0" borderId="55" xfId="1" applyFont="1" applyBorder="1" applyAlignment="1" applyProtection="1">
      <alignment horizontal="center"/>
      <protection locked="0"/>
    </xf>
    <xf numFmtId="43" fontId="16" fillId="0" borderId="24" xfId="1" applyFont="1" applyBorder="1" applyAlignment="1" applyProtection="1">
      <alignment horizontal="center"/>
      <protection locked="0"/>
    </xf>
    <xf numFmtId="43" fontId="16" fillId="0" borderId="41" xfId="1" applyFont="1" applyBorder="1" applyAlignment="1" applyProtection="1">
      <alignment horizontal="center"/>
      <protection locked="0"/>
    </xf>
    <xf numFmtId="43" fontId="16" fillId="0" borderId="22" xfId="1" applyFont="1" applyBorder="1" applyAlignment="1" applyProtection="1">
      <alignment horizontal="center"/>
      <protection locked="0"/>
    </xf>
    <xf numFmtId="43" fontId="36" fillId="10" borderId="17" xfId="3" applyNumberFormat="1" applyFont="1" applyFill="1" applyBorder="1" applyAlignment="1" applyProtection="1">
      <alignment horizontal="center" wrapText="1"/>
      <protection locked="0"/>
    </xf>
    <xf numFmtId="43" fontId="89" fillId="10" borderId="17" xfId="3" applyNumberFormat="1" applyFont="1" applyFill="1" applyBorder="1" applyAlignment="1" applyProtection="1">
      <alignment horizontal="center" vertical="center" wrapText="1"/>
      <protection locked="0"/>
    </xf>
    <xf numFmtId="43" fontId="16" fillId="0" borderId="15" xfId="1" applyFont="1" applyBorder="1" applyAlignment="1" applyProtection="1">
      <alignment horizontal="center" vertical="center" wrapText="1"/>
      <protection locked="0"/>
    </xf>
    <xf numFmtId="43" fontId="16" fillId="0" borderId="10" xfId="1" applyFont="1" applyBorder="1" applyAlignment="1" applyProtection="1">
      <alignment horizontal="center" vertical="center" wrapText="1"/>
      <protection locked="0"/>
    </xf>
    <xf numFmtId="43" fontId="16" fillId="0" borderId="12" xfId="1" applyFont="1" applyBorder="1" applyAlignment="1" applyProtection="1">
      <alignment horizontal="center" vertical="center" wrapText="1"/>
      <protection locked="0"/>
    </xf>
    <xf numFmtId="43" fontId="16" fillId="0" borderId="24" xfId="1" applyNumberFormat="1" applyFont="1" applyBorder="1" applyAlignment="1" applyProtection="1">
      <alignment horizontal="center"/>
      <protection locked="0"/>
    </xf>
    <xf numFmtId="43" fontId="16" fillId="0" borderId="41" xfId="1" applyNumberFormat="1" applyFont="1" applyBorder="1" applyAlignment="1" applyProtection="1">
      <alignment horizontal="center"/>
      <protection locked="0"/>
    </xf>
    <xf numFmtId="43" fontId="16" fillId="0" borderId="22" xfId="1" applyNumberFormat="1" applyFont="1" applyBorder="1" applyAlignment="1" applyProtection="1">
      <alignment horizontal="center"/>
      <protection locked="0"/>
    </xf>
    <xf numFmtId="166" fontId="16" fillId="0" borderId="15" xfId="1" applyNumberFormat="1" applyFont="1" applyBorder="1" applyAlignment="1" applyProtection="1">
      <alignment horizontal="center" vertical="center"/>
      <protection locked="0"/>
    </xf>
    <xf numFmtId="166" fontId="16" fillId="0" borderId="10" xfId="1" applyNumberFormat="1" applyFont="1" applyBorder="1" applyAlignment="1" applyProtection="1">
      <alignment horizontal="center" vertical="center"/>
      <protection locked="0"/>
    </xf>
    <xf numFmtId="166" fontId="16" fillId="0" borderId="12" xfId="1" applyNumberFormat="1" applyFont="1" applyBorder="1" applyAlignment="1" applyProtection="1">
      <alignment horizontal="center" vertical="center"/>
      <protection locked="0"/>
    </xf>
    <xf numFmtId="43" fontId="16" fillId="0" borderId="15" xfId="1" applyFont="1" applyBorder="1" applyAlignment="1" applyProtection="1">
      <alignment horizontal="center" vertical="center"/>
      <protection locked="0"/>
    </xf>
    <xf numFmtId="43" fontId="16" fillId="0" borderId="10" xfId="1" applyFont="1" applyBorder="1" applyAlignment="1" applyProtection="1">
      <alignment horizontal="center" vertical="center"/>
      <protection locked="0"/>
    </xf>
    <xf numFmtId="43" fontId="16" fillId="0" borderId="12" xfId="1" applyFont="1" applyBorder="1" applyAlignment="1" applyProtection="1">
      <alignment horizontal="center" vertical="center"/>
      <protection locked="0"/>
    </xf>
    <xf numFmtId="0" fontId="89" fillId="10" borderId="0" xfId="3" applyFont="1" applyFill="1" applyAlignment="1" applyProtection="1">
      <alignment horizontal="center" vertical="center"/>
      <protection locked="0"/>
    </xf>
    <xf numFmtId="0" fontId="106" fillId="0" borderId="15" xfId="0" applyFont="1" applyBorder="1" applyAlignment="1" applyProtection="1">
      <alignment horizontal="center" vertical="top" wrapText="1"/>
      <protection locked="0"/>
    </xf>
    <xf numFmtId="0" fontId="106" fillId="0" borderId="10" xfId="0" applyFont="1" applyBorder="1" applyAlignment="1" applyProtection="1">
      <alignment horizontal="center" vertical="top" wrapText="1"/>
      <protection locked="0"/>
    </xf>
    <xf numFmtId="43" fontId="16" fillId="0" borderId="23" xfId="1" applyFont="1" applyBorder="1" applyAlignment="1" applyProtection="1">
      <alignment horizontal="center"/>
      <protection locked="0"/>
    </xf>
    <xf numFmtId="0" fontId="106" fillId="0" borderId="12" xfId="0" applyFont="1" applyBorder="1" applyAlignment="1" applyProtection="1">
      <alignment horizontal="center" vertical="top" wrapText="1"/>
      <protection locked="0"/>
    </xf>
    <xf numFmtId="0" fontId="106" fillId="0" borderId="7" xfId="0" applyFont="1" applyBorder="1" applyAlignment="1" applyProtection="1">
      <alignment horizontal="center" vertical="top" wrapText="1"/>
      <protection locked="0"/>
    </xf>
    <xf numFmtId="0" fontId="106" fillId="0" borderId="8" xfId="0" applyFont="1" applyBorder="1" applyAlignment="1" applyProtection="1">
      <alignment horizontal="center" vertical="top" wrapText="1"/>
      <protection locked="0"/>
    </xf>
    <xf numFmtId="0" fontId="106" fillId="0" borderId="16" xfId="0" applyFont="1" applyBorder="1" applyAlignment="1" applyProtection="1">
      <alignment horizontal="center" vertical="top" wrapText="1"/>
      <protection locked="0"/>
    </xf>
    <xf numFmtId="43" fontId="106" fillId="0" borderId="7" xfId="1" applyFont="1" applyBorder="1" applyAlignment="1" applyProtection="1">
      <alignment horizontal="center" vertical="top" wrapText="1"/>
      <protection locked="0"/>
    </xf>
    <xf numFmtId="43" fontId="106" fillId="0" borderId="8" xfId="1" applyFont="1" applyBorder="1" applyAlignment="1" applyProtection="1">
      <alignment horizontal="center" vertical="top" wrapText="1"/>
      <protection locked="0"/>
    </xf>
    <xf numFmtId="43" fontId="106" fillId="0" borderId="16" xfId="1" applyFont="1" applyBorder="1" applyAlignment="1" applyProtection="1">
      <alignment horizontal="center" vertical="top" wrapText="1"/>
      <protection locked="0"/>
    </xf>
    <xf numFmtId="167" fontId="4" fillId="49" borderId="38" xfId="2" applyNumberFormat="1" applyFont="1" applyFill="1" applyBorder="1" applyAlignment="1" applyProtection="1">
      <alignment horizontal="center" vertical="center" wrapText="1"/>
      <protection locked="0"/>
    </xf>
    <xf numFmtId="167" fontId="4" fillId="49" borderId="42" xfId="2" applyNumberFormat="1" applyFont="1" applyFill="1" applyBorder="1" applyAlignment="1" applyProtection="1">
      <alignment horizontal="center" vertical="center" wrapText="1"/>
      <protection locked="0"/>
    </xf>
    <xf numFmtId="167" fontId="4" fillId="49" borderId="37" xfId="2" applyNumberFormat="1" applyFont="1" applyFill="1" applyBorder="1" applyAlignment="1" applyProtection="1">
      <alignment horizontal="center" vertical="center" wrapText="1"/>
      <protection locked="0"/>
    </xf>
    <xf numFmtId="167" fontId="4" fillId="49" borderId="38" xfId="2" applyNumberFormat="1" applyFont="1" applyFill="1" applyBorder="1" applyAlignment="1" applyProtection="1">
      <alignment horizontal="center" wrapText="1"/>
      <protection locked="0"/>
    </xf>
    <xf numFmtId="167" fontId="4" fillId="45" borderId="38" xfId="2" applyNumberFormat="1" applyFont="1" applyFill="1" applyBorder="1" applyAlignment="1" applyProtection="1">
      <alignment horizontal="center" vertical="center"/>
      <protection locked="0"/>
    </xf>
    <xf numFmtId="167" fontId="4" fillId="47" borderId="38" xfId="2" applyNumberFormat="1" applyFont="1" applyFill="1" applyBorder="1" applyAlignment="1" applyProtection="1">
      <alignment horizontal="center" vertical="center"/>
      <protection locked="0"/>
    </xf>
    <xf numFmtId="167" fontId="4" fillId="47" borderId="38" xfId="2" applyNumberFormat="1" applyFont="1" applyFill="1" applyBorder="1" applyAlignment="1" applyProtection="1">
      <alignment horizontal="center" vertical="center" wrapText="1"/>
      <protection locked="0"/>
    </xf>
    <xf numFmtId="167" fontId="4" fillId="0" borderId="38" xfId="2" applyNumberFormat="1" applyFont="1" applyFill="1" applyBorder="1" applyAlignment="1" applyProtection="1">
      <alignment horizontal="center" vertical="center"/>
      <protection locked="0"/>
    </xf>
    <xf numFmtId="167" fontId="4" fillId="47" borderId="42" xfId="2" applyNumberFormat="1" applyFont="1" applyFill="1" applyBorder="1" applyAlignment="1" applyProtection="1">
      <alignment horizontal="center" vertical="center"/>
      <protection locked="0"/>
    </xf>
    <xf numFmtId="167" fontId="4" fillId="47" borderId="37" xfId="2" applyNumberFormat="1" applyFont="1" applyFill="1" applyBorder="1" applyAlignment="1" applyProtection="1">
      <alignment horizontal="center" vertical="center"/>
      <protection locked="0"/>
    </xf>
    <xf numFmtId="167" fontId="4" fillId="47" borderId="42" xfId="2" applyNumberFormat="1" applyFont="1" applyFill="1" applyBorder="1" applyAlignment="1" applyProtection="1">
      <alignment horizontal="center" vertical="center" wrapText="1"/>
      <protection locked="0"/>
    </xf>
    <xf numFmtId="167" fontId="4" fillId="47" borderId="37" xfId="2" applyNumberFormat="1" applyFont="1" applyFill="1" applyBorder="1" applyAlignment="1" applyProtection="1">
      <alignment horizontal="center" vertical="center" wrapText="1"/>
      <protection locked="0"/>
    </xf>
    <xf numFmtId="167" fontId="4" fillId="11" borderId="38" xfId="2" applyNumberFormat="1" applyFont="1" applyFill="1" applyBorder="1" applyAlignment="1" applyProtection="1">
      <alignment horizontal="center" vertical="center" wrapText="1"/>
      <protection locked="0"/>
    </xf>
    <xf numFmtId="167" fontId="4" fillId="49" borderId="42" xfId="2" applyNumberFormat="1" applyFont="1" applyFill="1" applyBorder="1" applyAlignment="1" applyProtection="1">
      <alignment horizontal="center" wrapText="1"/>
      <protection locked="0"/>
    </xf>
    <xf numFmtId="167" fontId="4" fillId="49" borderId="37" xfId="2" applyNumberFormat="1" applyFont="1" applyFill="1" applyBorder="1" applyAlignment="1" applyProtection="1">
      <alignment horizontal="center" wrapText="1"/>
      <protection locked="0"/>
    </xf>
    <xf numFmtId="167" fontId="4" fillId="49" borderId="38" xfId="2" applyNumberFormat="1" applyFont="1" applyFill="1" applyBorder="1" applyAlignment="1" applyProtection="1">
      <alignment horizontal="center" vertical="top" wrapText="1"/>
      <protection locked="0"/>
    </xf>
    <xf numFmtId="167" fontId="4" fillId="48" borderId="42" xfId="2" applyNumberFormat="1" applyFont="1" applyFill="1" applyBorder="1" applyAlignment="1" applyProtection="1">
      <alignment horizontal="center" vertical="top" wrapText="1"/>
      <protection locked="0"/>
    </xf>
    <xf numFmtId="167" fontId="4" fillId="48" borderId="37" xfId="2" applyNumberFormat="1" applyFont="1" applyFill="1" applyBorder="1" applyAlignment="1" applyProtection="1">
      <alignment horizontal="center" vertical="top" wrapText="1"/>
      <protection locked="0"/>
    </xf>
    <xf numFmtId="167" fontId="4" fillId="49" borderId="42" xfId="2" applyNumberFormat="1" applyFont="1" applyFill="1" applyBorder="1" applyAlignment="1" applyProtection="1">
      <alignment horizontal="center" vertical="top" wrapText="1"/>
      <protection locked="0"/>
    </xf>
    <xf numFmtId="167" fontId="4" fillId="49" borderId="37" xfId="2" applyNumberFormat="1" applyFont="1" applyFill="1" applyBorder="1" applyAlignment="1" applyProtection="1">
      <alignment horizontal="center" vertical="top" wrapText="1"/>
      <protection locked="0"/>
    </xf>
    <xf numFmtId="167" fontId="4" fillId="49" borderId="40" xfId="2" applyNumberFormat="1" applyFont="1" applyFill="1" applyBorder="1" applyAlignment="1" applyProtection="1">
      <alignment horizontal="center" vertical="center" wrapText="1"/>
      <protection locked="0"/>
    </xf>
    <xf numFmtId="167" fontId="4" fillId="49" borderId="39" xfId="2" applyNumberFormat="1" applyFont="1" applyFill="1" applyBorder="1" applyAlignment="1" applyProtection="1">
      <alignment horizontal="center" vertical="center" wrapText="1"/>
      <protection locked="0"/>
    </xf>
    <xf numFmtId="167" fontId="4" fillId="0" borderId="38" xfId="2" applyNumberFormat="1" applyFont="1" applyBorder="1" applyAlignment="1" applyProtection="1">
      <alignment horizontal="center" vertical="center"/>
      <protection locked="0"/>
    </xf>
    <xf numFmtId="167" fontId="4" fillId="46" borderId="38" xfId="2" applyNumberFormat="1" applyFont="1" applyFill="1" applyBorder="1" applyAlignment="1" applyProtection="1">
      <alignment horizontal="center" vertical="center"/>
      <protection locked="0"/>
    </xf>
    <xf numFmtId="167" fontId="4" fillId="49" borderId="4" xfId="2" applyNumberFormat="1" applyFont="1" applyFill="1" applyBorder="1" applyAlignment="1" applyProtection="1">
      <alignment horizontal="center" vertical="center" wrapText="1"/>
      <protection locked="0"/>
    </xf>
    <xf numFmtId="167" fontId="4" fillId="46" borderId="42" xfId="2" applyNumberFormat="1" applyFont="1" applyFill="1" applyBorder="1" applyAlignment="1" applyProtection="1">
      <alignment horizontal="center" vertical="center"/>
      <protection locked="0"/>
    </xf>
    <xf numFmtId="167" fontId="4" fillId="46" borderId="37" xfId="2" applyNumberFormat="1" applyFont="1" applyFill="1" applyBorder="1" applyAlignment="1" applyProtection="1">
      <alignment horizontal="center" vertical="center"/>
      <protection locked="0"/>
    </xf>
    <xf numFmtId="167" fontId="4" fillId="47" borderId="38" xfId="2" applyNumberFormat="1" applyFont="1" applyFill="1" applyBorder="1" applyAlignment="1" applyProtection="1">
      <alignment horizontal="center" vertical="top" wrapText="1"/>
      <protection locked="0"/>
    </xf>
    <xf numFmtId="167" fontId="4" fillId="50" borderId="42" xfId="2" applyNumberFormat="1" applyFont="1" applyFill="1" applyBorder="1" applyAlignment="1" applyProtection="1">
      <alignment horizontal="center" vertical="center" wrapText="1"/>
      <protection locked="0"/>
    </xf>
    <xf numFmtId="167" fontId="4" fillId="50" borderId="37" xfId="2" applyNumberFormat="1" applyFont="1" applyFill="1" applyBorder="1" applyAlignment="1" applyProtection="1">
      <alignment horizontal="center" vertical="center" wrapText="1"/>
      <protection locked="0"/>
    </xf>
    <xf numFmtId="167" fontId="4" fillId="47" borderId="42" xfId="2" applyNumberFormat="1" applyFont="1" applyFill="1" applyBorder="1" applyAlignment="1" applyProtection="1">
      <alignment horizontal="left" vertical="center" wrapText="1"/>
      <protection locked="0"/>
    </xf>
    <xf numFmtId="167" fontId="4" fillId="47" borderId="37" xfId="2" applyNumberFormat="1" applyFont="1" applyFill="1" applyBorder="1" applyAlignment="1" applyProtection="1">
      <alignment horizontal="left" vertical="center" wrapText="1"/>
      <protection locked="0"/>
    </xf>
    <xf numFmtId="167" fontId="4" fillId="0" borderId="38" xfId="2" applyNumberFormat="1" applyFont="1" applyFill="1" applyBorder="1" applyAlignment="1" applyProtection="1">
      <alignment horizontal="center" vertical="center" wrapText="1"/>
      <protection locked="0"/>
    </xf>
    <xf numFmtId="167" fontId="4" fillId="0" borderId="42" xfId="2" applyNumberFormat="1" applyFont="1" applyFill="1" applyBorder="1" applyAlignment="1" applyProtection="1">
      <alignment horizontal="center" vertical="center" wrapText="1"/>
      <protection locked="0"/>
    </xf>
    <xf numFmtId="167" fontId="4" fillId="0" borderId="37" xfId="2" applyNumberFormat="1" applyFont="1" applyFill="1" applyBorder="1" applyAlignment="1" applyProtection="1">
      <alignment horizontal="center" vertical="center" wrapText="1"/>
      <protection locked="0"/>
    </xf>
    <xf numFmtId="167" fontId="4" fillId="0" borderId="38" xfId="2" applyNumberFormat="1" applyFont="1" applyFill="1" applyBorder="1" applyAlignment="1" applyProtection="1">
      <alignment horizontal="center" wrapText="1"/>
      <protection locked="0"/>
    </xf>
    <xf numFmtId="167" fontId="4" fillId="0" borderId="42" xfId="2" applyNumberFormat="1" applyFont="1" applyFill="1" applyBorder="1" applyAlignment="1" applyProtection="1">
      <alignment horizontal="center" wrapText="1"/>
      <protection locked="0"/>
    </xf>
    <xf numFmtId="167" fontId="4" fillId="0" borderId="37" xfId="2" applyNumberFormat="1" applyFont="1" applyFill="1" applyBorder="1" applyAlignment="1" applyProtection="1">
      <alignment horizontal="center" wrapText="1"/>
      <protection locked="0"/>
    </xf>
    <xf numFmtId="167" fontId="4" fillId="50" borderId="38" xfId="2" applyNumberFormat="1" applyFont="1" applyFill="1" applyBorder="1" applyAlignment="1" applyProtection="1">
      <alignment horizontal="center" vertical="center" wrapText="1"/>
      <protection locked="0"/>
    </xf>
    <xf numFmtId="167" fontId="4" fillId="46" borderId="42" xfId="2" applyNumberFormat="1" applyFont="1" applyFill="1" applyBorder="1" applyAlignment="1" applyProtection="1">
      <alignment horizontal="center" vertical="center" wrapText="1"/>
      <protection locked="0"/>
    </xf>
    <xf numFmtId="167" fontId="4" fillId="46" borderId="37" xfId="2" applyNumberFormat="1" applyFont="1" applyFill="1" applyBorder="1" applyAlignment="1" applyProtection="1">
      <alignment horizontal="center" vertical="center" wrapText="1"/>
      <protection locked="0"/>
    </xf>
    <xf numFmtId="0" fontId="36" fillId="56" borderId="17" xfId="3" applyFont="1" applyFill="1" applyBorder="1" applyAlignment="1" applyProtection="1">
      <alignment horizontal="center" vertical="center"/>
    </xf>
    <xf numFmtId="0" fontId="0" fillId="0" borderId="60" xfId="0" applyFont="1" applyBorder="1" applyAlignment="1">
      <alignment horizontal="center"/>
    </xf>
    <xf numFmtId="0" fontId="36" fillId="9" borderId="0" xfId="3" applyFont="1" applyFill="1" applyAlignment="1" applyProtection="1">
      <alignment horizontal="center"/>
    </xf>
    <xf numFmtId="0" fontId="33" fillId="0" borderId="0" xfId="0" applyFont="1" applyAlignment="1">
      <alignment horizontal="left"/>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102" fillId="0" borderId="24" xfId="0" applyFont="1" applyBorder="1" applyAlignment="1">
      <alignment horizontal="left" wrapText="1"/>
    </xf>
    <xf numFmtId="0" fontId="102" fillId="0" borderId="41" xfId="0" applyFont="1" applyBorder="1" applyAlignment="1">
      <alignment horizontal="left" wrapText="1"/>
    </xf>
    <xf numFmtId="0" fontId="102" fillId="0" borderId="22" xfId="0" applyFont="1" applyBorder="1" applyAlignment="1">
      <alignment horizontal="left" wrapText="1"/>
    </xf>
    <xf numFmtId="0" fontId="0" fillId="0" borderId="61" xfId="0" applyFont="1" applyBorder="1" applyAlignment="1">
      <alignment horizontal="center"/>
    </xf>
    <xf numFmtId="0" fontId="33" fillId="0" borderId="0" xfId="0" applyFont="1" applyAlignment="1">
      <alignment horizontal="center"/>
    </xf>
    <xf numFmtId="0" fontId="0" fillId="0" borderId="61" xfId="0" applyBorder="1" applyAlignment="1">
      <alignment horizontal="center"/>
    </xf>
    <xf numFmtId="0" fontId="0" fillId="0" borderId="62" xfId="0" applyFont="1" applyBorder="1" applyAlignment="1">
      <alignment horizont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66" xfId="0" applyFont="1" applyBorder="1" applyAlignment="1">
      <alignment horizontal="center"/>
    </xf>
    <xf numFmtId="0" fontId="0" fillId="0" borderId="0" xfId="0" applyFont="1" applyAlignment="1">
      <alignment horizontal="center"/>
    </xf>
    <xf numFmtId="0" fontId="33" fillId="0" borderId="0" xfId="0" applyFont="1" applyAlignment="1">
      <alignment horizontal="left" vertical="center" wrapText="1"/>
    </xf>
    <xf numFmtId="0" fontId="69" fillId="0" borderId="0" xfId="0" applyFont="1" applyAlignment="1">
      <alignment horizontal="left" vertical="center" wrapText="1"/>
    </xf>
    <xf numFmtId="0" fontId="0" fillId="0" borderId="60" xfId="0" applyFont="1" applyBorder="1" applyAlignment="1">
      <alignment horizontal="center" wrapText="1"/>
    </xf>
    <xf numFmtId="0" fontId="69" fillId="0" borderId="0" xfId="0" applyFont="1" applyAlignment="1">
      <alignment horizontal="left" vertical="center"/>
    </xf>
    <xf numFmtId="0" fontId="0" fillId="0" borderId="67" xfId="0" applyFont="1" applyBorder="1" applyAlignment="1">
      <alignment horizontal="center"/>
    </xf>
    <xf numFmtId="0" fontId="0" fillId="0" borderId="74" xfId="0" applyFont="1" applyBorder="1" applyAlignment="1">
      <alignment horizontal="center"/>
    </xf>
    <xf numFmtId="0" fontId="0" fillId="0" borderId="75" xfId="0" applyFont="1" applyBorder="1" applyAlignment="1">
      <alignment horizontal="center"/>
    </xf>
    <xf numFmtId="0" fontId="0" fillId="0" borderId="76" xfId="0" applyFont="1" applyBorder="1" applyAlignment="1">
      <alignment horizontal="center"/>
    </xf>
    <xf numFmtId="0" fontId="33" fillId="0" borderId="77" xfId="0" applyFont="1" applyBorder="1" applyAlignment="1">
      <alignment horizontal="center" vertical="center" wrapText="1"/>
    </xf>
    <xf numFmtId="0" fontId="33" fillId="0" borderId="78"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77" xfId="0" applyFont="1" applyBorder="1" applyAlignment="1">
      <alignment vertical="center" wrapText="1"/>
    </xf>
    <xf numFmtId="0" fontId="33" fillId="0" borderId="79" xfId="0" applyFont="1" applyBorder="1" applyAlignment="1">
      <alignment vertical="center" wrapText="1"/>
    </xf>
    <xf numFmtId="0" fontId="69" fillId="0" borderId="66" xfId="0" applyFont="1" applyBorder="1" applyAlignment="1">
      <alignment horizontal="center"/>
    </xf>
    <xf numFmtId="0" fontId="0" fillId="0" borderId="68" xfId="0" applyFont="1" applyBorder="1" applyAlignment="1">
      <alignment horizontal="center"/>
    </xf>
    <xf numFmtId="0" fontId="0" fillId="0" borderId="69" xfId="0" applyFont="1" applyBorder="1" applyAlignment="1">
      <alignment horizontal="center"/>
    </xf>
    <xf numFmtId="0" fontId="0" fillId="0" borderId="70" xfId="0" applyFont="1" applyBorder="1" applyAlignment="1">
      <alignment horizontal="center"/>
    </xf>
    <xf numFmtId="0" fontId="0" fillId="0" borderId="71" xfId="0" applyFont="1" applyBorder="1" applyAlignment="1">
      <alignment horizontal="center"/>
    </xf>
    <xf numFmtId="0" fontId="0" fillId="0" borderId="72" xfId="0" applyFont="1" applyBorder="1" applyAlignment="1">
      <alignment horizontal="center"/>
    </xf>
    <xf numFmtId="0" fontId="0" fillId="0" borderId="73" xfId="0" applyFont="1" applyBorder="1" applyAlignment="1">
      <alignment horizontal="center"/>
    </xf>
    <xf numFmtId="0" fontId="33" fillId="0" borderId="60" xfId="0" applyFont="1" applyBorder="1" applyAlignment="1">
      <alignment horizontal="center"/>
    </xf>
    <xf numFmtId="0" fontId="0" fillId="0" borderId="0" xfId="0" applyFont="1" applyBorder="1" applyAlignment="1">
      <alignment horizontal="center"/>
    </xf>
    <xf numFmtId="0" fontId="33" fillId="0" borderId="0" xfId="0" applyFont="1" applyAlignment="1">
      <alignment horizontal="center" vertical="center"/>
    </xf>
    <xf numFmtId="0" fontId="33" fillId="0" borderId="24" xfId="0" applyFont="1" applyBorder="1" applyAlignment="1">
      <alignment horizontal="center"/>
    </xf>
    <xf numFmtId="0" fontId="33" fillId="0" borderId="41" xfId="0" applyFont="1" applyBorder="1" applyAlignment="1">
      <alignment horizontal="center"/>
    </xf>
    <xf numFmtId="0" fontId="33" fillId="0" borderId="22" xfId="0" applyFont="1" applyBorder="1" applyAlignment="1">
      <alignment horizontal="center"/>
    </xf>
    <xf numFmtId="0" fontId="96" fillId="0" borderId="7" xfId="0" applyFont="1" applyBorder="1" applyAlignment="1">
      <alignment horizontal="center" vertical="top" wrapText="1"/>
    </xf>
    <xf numFmtId="0" fontId="59" fillId="0" borderId="16" xfId="0" applyFont="1" applyBorder="1" applyAlignment="1">
      <alignment horizontal="center" vertical="top" wrapText="1"/>
    </xf>
    <xf numFmtId="0" fontId="59" fillId="0" borderId="9" xfId="0" applyFont="1" applyBorder="1" applyAlignment="1">
      <alignment horizontal="center" vertical="top" wrapText="1"/>
    </xf>
    <xf numFmtId="0" fontId="59" fillId="0" borderId="17" xfId="0" applyFont="1" applyBorder="1" applyAlignment="1">
      <alignment horizontal="center" vertical="top" wrapText="1"/>
    </xf>
    <xf numFmtId="0" fontId="59" fillId="0" borderId="11" xfId="0" applyFont="1" applyBorder="1" applyAlignment="1">
      <alignment horizontal="center" vertical="top" wrapText="1"/>
    </xf>
    <xf numFmtId="0" fontId="59" fillId="0" borderId="25" xfId="0" applyFont="1" applyBorder="1" applyAlignment="1">
      <alignment horizontal="center" vertical="top" wrapText="1"/>
    </xf>
    <xf numFmtId="0" fontId="99" fillId="0" borderId="0" xfId="0" applyFont="1" applyBorder="1" applyAlignment="1">
      <alignment horizontal="left" vertical="center"/>
    </xf>
    <xf numFmtId="0" fontId="99" fillId="0" borderId="17" xfId="0" applyFont="1" applyBorder="1" applyAlignment="1">
      <alignment horizontal="left" vertical="center"/>
    </xf>
    <xf numFmtId="0" fontId="99" fillId="0" borderId="0" xfId="0" applyFont="1" applyBorder="1" applyAlignment="1">
      <alignment horizontal="left" vertical="center" wrapText="1"/>
    </xf>
    <xf numFmtId="0" fontId="99" fillId="0" borderId="17" xfId="0" applyFont="1" applyBorder="1" applyAlignment="1">
      <alignment horizontal="left" vertical="center" wrapText="1"/>
    </xf>
    <xf numFmtId="0" fontId="99" fillId="0" borderId="0" xfId="0" applyFont="1" applyBorder="1" applyAlignment="1">
      <alignment vertical="center" wrapText="1"/>
    </xf>
    <xf numFmtId="0" fontId="99" fillId="0" borderId="17" xfId="0" applyFont="1" applyBorder="1" applyAlignment="1">
      <alignment vertical="center" wrapText="1"/>
    </xf>
    <xf numFmtId="0" fontId="99" fillId="0" borderId="13" xfId="0" applyFont="1" applyBorder="1" applyAlignment="1">
      <alignment vertical="center" wrapText="1"/>
    </xf>
    <xf numFmtId="0" fontId="99" fillId="0" borderId="25" xfId="0" applyFont="1" applyBorder="1" applyAlignment="1">
      <alignment vertical="center" wrapText="1"/>
    </xf>
    <xf numFmtId="0" fontId="33" fillId="0" borderId="15" xfId="0" applyFont="1" applyBorder="1" applyAlignment="1">
      <alignment horizontal="center" vertical="top" wrapText="1"/>
    </xf>
    <xf numFmtId="0" fontId="33" fillId="0" borderId="12" xfId="0" applyFont="1" applyBorder="1" applyAlignment="1">
      <alignment horizontal="center" vertical="top" wrapText="1"/>
    </xf>
    <xf numFmtId="0" fontId="33" fillId="0" borderId="24" xfId="0" applyFont="1" applyBorder="1" applyAlignment="1">
      <alignment vertical="top" wrapText="1"/>
    </xf>
    <xf numFmtId="0" fontId="33" fillId="0" borderId="22" xfId="0" applyFont="1" applyBorder="1" applyAlignment="1">
      <alignment vertical="top" wrapText="1"/>
    </xf>
    <xf numFmtId="0" fontId="71" fillId="0" borderId="0" xfId="0" applyFont="1" applyAlignment="1">
      <alignment horizontal="left" wrapText="1"/>
    </xf>
    <xf numFmtId="0" fontId="68" fillId="0" borderId="0" xfId="0" applyFont="1" applyAlignment="1">
      <alignment horizontal="left" vertical="center" wrapText="1"/>
    </xf>
    <xf numFmtId="0" fontId="33" fillId="0" borderId="24" xfId="0" applyFont="1" applyBorder="1" applyAlignment="1">
      <alignment horizontal="left"/>
    </xf>
    <xf numFmtId="0" fontId="33" fillId="0" borderId="41" xfId="0" applyFont="1" applyBorder="1" applyAlignment="1">
      <alignment horizontal="left"/>
    </xf>
    <xf numFmtId="0" fontId="33" fillId="0" borderId="103" xfId="0" applyFont="1" applyBorder="1" applyAlignment="1">
      <alignment horizontal="left"/>
    </xf>
    <xf numFmtId="0" fontId="33" fillId="0" borderId="104" xfId="0" applyFont="1" applyBorder="1" applyAlignment="1">
      <alignment horizontal="left"/>
    </xf>
    <xf numFmtId="0" fontId="33" fillId="0" borderId="22" xfId="0" applyFont="1" applyBorder="1" applyAlignment="1">
      <alignment horizontal="left"/>
    </xf>
    <xf numFmtId="0" fontId="33" fillId="0" borderId="105" xfId="0" applyFont="1" applyBorder="1" applyAlignment="1">
      <alignment horizontal="left"/>
    </xf>
    <xf numFmtId="0" fontId="33" fillId="0" borderId="43" xfId="0" applyFont="1" applyBorder="1" applyAlignment="1">
      <alignment horizontal="left"/>
    </xf>
    <xf numFmtId="0" fontId="33" fillId="0" borderId="99" xfId="0" applyFont="1" applyBorder="1" applyAlignment="1">
      <alignment horizontal="left"/>
    </xf>
    <xf numFmtId="0" fontId="33" fillId="0" borderId="0" xfId="0" applyFont="1" applyAlignment="1">
      <alignment horizontal="left" vertical="center"/>
    </xf>
    <xf numFmtId="0" fontId="33" fillId="0" borderId="0" xfId="0" applyFont="1" applyAlignment="1">
      <alignment horizontal="left" wrapText="1"/>
    </xf>
    <xf numFmtId="0" fontId="0" fillId="0" borderId="3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42" xfId="0" applyFont="1" applyBorder="1" applyAlignment="1">
      <alignment horizontal="center" vertical="center"/>
    </xf>
    <xf numFmtId="0" fontId="0" fillId="0" borderId="37" xfId="0" applyFont="1" applyBorder="1" applyAlignment="1">
      <alignment horizontal="center" vertical="center"/>
    </xf>
    <xf numFmtId="0" fontId="120" fillId="57" borderId="7" xfId="3" applyFont="1" applyFill="1" applyBorder="1" applyAlignment="1" applyProtection="1">
      <alignment horizontal="left" vertical="center" wrapText="1"/>
      <protection locked="0"/>
    </xf>
    <xf numFmtId="0" fontId="120" fillId="57" borderId="8" xfId="3" applyFont="1" applyFill="1" applyBorder="1" applyAlignment="1" applyProtection="1">
      <alignment horizontal="left" vertical="center" wrapText="1"/>
      <protection locked="0"/>
    </xf>
    <xf numFmtId="0" fontId="120" fillId="57" borderId="16" xfId="3" applyFont="1" applyFill="1" applyBorder="1" applyAlignment="1" applyProtection="1">
      <alignment horizontal="left" vertical="center" wrapText="1"/>
      <protection locked="0"/>
    </xf>
    <xf numFmtId="0" fontId="120" fillId="57" borderId="9" xfId="3" applyFont="1" applyFill="1" applyBorder="1" applyAlignment="1" applyProtection="1">
      <alignment horizontal="left" vertical="center" wrapText="1"/>
      <protection locked="0"/>
    </xf>
    <xf numFmtId="0" fontId="120" fillId="57" borderId="0" xfId="3" applyFont="1" applyFill="1" applyBorder="1" applyAlignment="1" applyProtection="1">
      <alignment horizontal="left" vertical="center" wrapText="1"/>
      <protection locked="0"/>
    </xf>
    <xf numFmtId="0" fontId="120" fillId="57" borderId="17" xfId="3" applyFont="1" applyFill="1" applyBorder="1" applyAlignment="1" applyProtection="1">
      <alignment horizontal="left" vertical="center" wrapText="1"/>
      <protection locked="0"/>
    </xf>
    <xf numFmtId="0" fontId="120" fillId="57" borderId="11" xfId="3" applyFont="1" applyFill="1" applyBorder="1" applyAlignment="1" applyProtection="1">
      <alignment horizontal="left" vertical="center" wrapText="1"/>
      <protection locked="0"/>
    </xf>
    <xf numFmtId="0" fontId="120" fillId="57" borderId="13" xfId="3" applyFont="1" applyFill="1" applyBorder="1" applyAlignment="1" applyProtection="1">
      <alignment horizontal="left" vertical="center" wrapText="1"/>
      <protection locked="0"/>
    </xf>
    <xf numFmtId="0" fontId="120" fillId="57" borderId="25" xfId="3" applyFont="1" applyFill="1" applyBorder="1" applyAlignment="1" applyProtection="1">
      <alignment horizontal="left" vertical="center" wrapText="1"/>
      <protection locked="0"/>
    </xf>
    <xf numFmtId="0" fontId="111" fillId="0" borderId="24" xfId="0" applyFont="1" applyBorder="1" applyAlignment="1">
      <alignment horizontal="left"/>
    </xf>
    <xf numFmtId="0" fontId="111" fillId="0" borderId="41" xfId="0" applyFont="1" applyBorder="1" applyAlignment="1">
      <alignment horizontal="left"/>
    </xf>
    <xf numFmtId="0" fontId="111" fillId="0" borderId="22" xfId="0" applyFont="1" applyBorder="1" applyAlignment="1">
      <alignment horizontal="left"/>
    </xf>
    <xf numFmtId="0" fontId="33" fillId="0" borderId="9" xfId="0" applyFont="1" applyFill="1" applyBorder="1" applyAlignment="1">
      <alignment horizontal="left"/>
    </xf>
    <xf numFmtId="0" fontId="33" fillId="0" borderId="0" xfId="0" applyFont="1" applyFill="1" applyBorder="1" applyAlignment="1">
      <alignment horizontal="left"/>
    </xf>
    <xf numFmtId="0" fontId="33" fillId="0" borderId="17" xfId="0" applyFont="1" applyFill="1" applyBorder="1" applyAlignment="1">
      <alignment horizontal="left"/>
    </xf>
    <xf numFmtId="0" fontId="112" fillId="0" borderId="56" xfId="0" applyFont="1" applyBorder="1" applyAlignment="1">
      <alignment horizontal="center" vertical="center"/>
    </xf>
    <xf numFmtId="0" fontId="113" fillId="0" borderId="38" xfId="0" applyFont="1" applyBorder="1" applyAlignment="1">
      <alignment horizontal="center" vertical="center"/>
    </xf>
    <xf numFmtId="0" fontId="113" fillId="0" borderId="57" xfId="0" applyFont="1" applyBorder="1" applyAlignment="1">
      <alignment horizontal="center" vertical="center"/>
    </xf>
    <xf numFmtId="0" fontId="111" fillId="62" borderId="123" xfId="0" applyFont="1" applyFill="1" applyBorder="1" applyAlignment="1">
      <alignment horizontal="center" vertical="center"/>
    </xf>
    <xf numFmtId="0" fontId="33" fillId="0" borderId="107" xfId="0" applyFont="1" applyFill="1" applyBorder="1" applyAlignment="1">
      <alignment horizontal="left"/>
    </xf>
    <xf numFmtId="0" fontId="33" fillId="0" borderId="2" xfId="0" applyFont="1" applyFill="1" applyBorder="1" applyAlignment="1">
      <alignment horizontal="left"/>
    </xf>
    <xf numFmtId="0" fontId="33" fillId="0" borderId="102" xfId="0" applyFont="1" applyFill="1" applyBorder="1" applyAlignment="1">
      <alignment horizontal="left"/>
    </xf>
    <xf numFmtId="0" fontId="33" fillId="0" borderId="38" xfId="0" applyFont="1" applyFill="1" applyBorder="1" applyAlignment="1">
      <alignment horizontal="left"/>
    </xf>
    <xf numFmtId="0" fontId="33" fillId="0" borderId="56" xfId="0" applyFont="1" applyFill="1" applyBorder="1" applyAlignment="1">
      <alignment horizontal="left"/>
    </xf>
    <xf numFmtId="0" fontId="33" fillId="0" borderId="38" xfId="0" applyFont="1" applyFill="1" applyBorder="1" applyAlignment="1">
      <alignment horizontal="center"/>
    </xf>
    <xf numFmtId="0" fontId="111" fillId="0" borderId="104" xfId="0" applyFont="1" applyFill="1" applyBorder="1" applyAlignment="1">
      <alignment horizontal="center" vertical="center"/>
    </xf>
    <xf numFmtId="0" fontId="111" fillId="0" borderId="41" xfId="0" applyFont="1" applyFill="1" applyBorder="1" applyAlignment="1">
      <alignment horizontal="center" vertical="center"/>
    </xf>
    <xf numFmtId="0" fontId="111" fillId="0" borderId="103" xfId="0" applyFont="1" applyFill="1" applyBorder="1" applyAlignment="1">
      <alignment horizontal="center" vertical="center"/>
    </xf>
    <xf numFmtId="0" fontId="111" fillId="0" borderId="24" xfId="0" applyFont="1" applyFill="1" applyBorder="1" applyAlignment="1">
      <alignment horizontal="center" vertical="center"/>
    </xf>
    <xf numFmtId="0" fontId="111" fillId="0" borderId="22" xfId="0" applyFont="1" applyFill="1" applyBorder="1" applyAlignment="1">
      <alignment horizontal="center" vertical="center"/>
    </xf>
    <xf numFmtId="0" fontId="111" fillId="62" borderId="41" xfId="0" applyFont="1" applyFill="1" applyBorder="1" applyAlignment="1">
      <alignment horizontal="left" vertical="center"/>
    </xf>
    <xf numFmtId="0" fontId="111" fillId="64" borderId="112" xfId="0" applyFont="1" applyFill="1" applyBorder="1" applyAlignment="1">
      <alignment horizontal="center" vertical="center"/>
    </xf>
    <xf numFmtId="0" fontId="111" fillId="64" borderId="113" xfId="0" applyFont="1" applyFill="1" applyBorder="1" applyAlignment="1">
      <alignment horizontal="center" vertical="center"/>
    </xf>
    <xf numFmtId="0" fontId="33" fillId="0" borderId="37" xfId="0" applyFont="1" applyFill="1" applyBorder="1" applyAlignment="1">
      <alignment horizontal="center" wrapText="1"/>
    </xf>
    <xf numFmtId="0" fontId="33" fillId="0" borderId="64" xfId="0" applyFont="1" applyFill="1" applyBorder="1" applyAlignment="1">
      <alignment horizontal="center" wrapText="1"/>
    </xf>
    <xf numFmtId="0" fontId="33" fillId="0" borderId="115" xfId="0" applyFont="1" applyFill="1" applyBorder="1" applyAlignment="1">
      <alignment horizontal="center" wrapText="1"/>
    </xf>
    <xf numFmtId="0" fontId="33" fillId="0" borderId="116" xfId="0" applyFont="1" applyFill="1" applyBorder="1" applyAlignment="1">
      <alignment horizontal="center" wrapText="1"/>
    </xf>
    <xf numFmtId="0" fontId="33" fillId="0" borderId="114" xfId="0" applyFont="1" applyFill="1" applyBorder="1" applyAlignment="1">
      <alignment horizontal="center"/>
    </xf>
    <xf numFmtId="0" fontId="33" fillId="0" borderId="58" xfId="0" applyFont="1" applyFill="1" applyBorder="1" applyAlignment="1">
      <alignment horizontal="center"/>
    </xf>
    <xf numFmtId="0" fontId="33" fillId="0" borderId="37" xfId="0" applyFont="1" applyFill="1" applyBorder="1" applyAlignment="1">
      <alignment horizontal="center"/>
    </xf>
    <xf numFmtId="0" fontId="33" fillId="0" borderId="64" xfId="0" applyFont="1" applyFill="1" applyBorder="1" applyAlignment="1">
      <alignment horizontal="center"/>
    </xf>
  </cellXfs>
  <cellStyles count="55">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xfId="54" builtinId="45"/>
    <cellStyle name="Accent5 2" xfId="32"/>
    <cellStyle name="Accent6 2" xfId="33"/>
    <cellStyle name="Bad 2" xfId="34"/>
    <cellStyle name="Calculation 2" xfId="35"/>
    <cellStyle name="Check Cell 2" xfId="36"/>
    <cellStyle name="Comma" xfId="1" builtinId="3"/>
    <cellStyle name="Comma 2" xfId="2"/>
    <cellStyle name="Comma 3" xfId="9"/>
    <cellStyle name="Comma 4" xfId="37"/>
    <cellStyle name="Comma 5" xfId="7"/>
    <cellStyle name="Explanatory Text 2" xfId="38"/>
    <cellStyle name="Good 2" xfId="39"/>
    <cellStyle name="Heading 1 2" xfId="40"/>
    <cellStyle name="Heading 2 2" xfId="41"/>
    <cellStyle name="Heading 3 2" xfId="42"/>
    <cellStyle name="Heading 4 2" xfId="43"/>
    <cellStyle name="Hyperlink" xfId="3" builtinId="8"/>
    <cellStyle name="Input 2" xfId="44"/>
    <cellStyle name="Linked Cell 2" xfId="45"/>
    <cellStyle name="Neutral 2" xfId="46"/>
    <cellStyle name="Normal" xfId="0" builtinId="0"/>
    <cellStyle name="Normal 11" xfId="5"/>
    <cellStyle name="Normal 2" xfId="8"/>
    <cellStyle name="Normal 3" xfId="6"/>
    <cellStyle name="Note 2" xfId="47"/>
    <cellStyle name="Output 2" xfId="48"/>
    <cellStyle name="Percent" xfId="53" builtinId="5"/>
    <cellStyle name="Percent 2" xfId="50"/>
    <cellStyle name="Percent 3" xfId="49"/>
    <cellStyle name="Title" xfId="4" builtinId="15" customBuiltin="1"/>
    <cellStyle name="Total 2" xfId="51"/>
    <cellStyle name="Warning Text 2" xfId="52"/>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B050"/>
        </patternFill>
      </fill>
    </dxf>
    <dxf>
      <fill>
        <patternFill>
          <bgColor rgb="FFFF0000"/>
        </patternFill>
      </fill>
    </dxf>
    <dxf>
      <font>
        <b/>
        <i val="0"/>
      </font>
      <fill>
        <patternFill>
          <bgColor rgb="FF00B050"/>
        </patternFill>
      </fill>
    </dxf>
    <dxf>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528785</xdr:colOff>
      <xdr:row>9</xdr:row>
      <xdr:rowOff>166687</xdr:rowOff>
    </xdr:to>
    <xdr:pic>
      <xdr:nvPicPr>
        <xdr:cNvPr id="3" name="Picture 2">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466725" y="190500"/>
          <a:ext cx="2052785" cy="209073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542925</xdr:colOff>
      <xdr:row>4</xdr:row>
      <xdr:rowOff>0</xdr:rowOff>
    </xdr:from>
    <xdr:to>
      <xdr:col>11</xdr:col>
      <xdr:colOff>47624</xdr:colOff>
      <xdr:row>28</xdr:row>
      <xdr:rowOff>8899</xdr:rowOff>
    </xdr:to>
    <xdr:pic>
      <xdr:nvPicPr>
        <xdr:cNvPr id="3" name="Picture 2"/>
        <xdr:cNvPicPr>
          <a:picLocks noChangeAspect="1"/>
        </xdr:cNvPicPr>
      </xdr:nvPicPr>
      <xdr:blipFill>
        <a:blip xmlns:r="http://schemas.openxmlformats.org/officeDocument/2006/relationships" r:embed="rId1"/>
        <a:stretch>
          <a:fillRect/>
        </a:stretch>
      </xdr:blipFill>
      <xdr:spPr>
        <a:xfrm>
          <a:off x="542925" y="762000"/>
          <a:ext cx="6210299" cy="50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219075</xdr:colOff>
      <xdr:row>0</xdr:row>
      <xdr:rowOff>19050</xdr:rowOff>
    </xdr:from>
    <xdr:to>
      <xdr:col>7</xdr:col>
      <xdr:colOff>1466850</xdr:colOff>
      <xdr:row>0</xdr:row>
      <xdr:rowOff>876300</xdr:rowOff>
    </xdr:to>
    <xdr:pic>
      <xdr:nvPicPr>
        <xdr:cNvPr id="2"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53275" y="19050"/>
          <a:ext cx="18573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219075</xdr:colOff>
      <xdr:row>0</xdr:row>
      <xdr:rowOff>19050</xdr:rowOff>
    </xdr:from>
    <xdr:to>
      <xdr:col>7</xdr:col>
      <xdr:colOff>1466850</xdr:colOff>
      <xdr:row>0</xdr:row>
      <xdr:rowOff>876300</xdr:rowOff>
    </xdr:to>
    <xdr:pic>
      <xdr:nvPicPr>
        <xdr:cNvPr id="2"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53275" y="19050"/>
          <a:ext cx="18573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771525</xdr:colOff>
      <xdr:row>0</xdr:row>
      <xdr:rowOff>0</xdr:rowOff>
    </xdr:from>
    <xdr:to>
      <xdr:col>19</xdr:col>
      <xdr:colOff>0</xdr:colOff>
      <xdr:row>1</xdr:row>
      <xdr:rowOff>0</xdr:rowOff>
    </xdr:to>
    <xdr:pic>
      <xdr:nvPicPr>
        <xdr:cNvPr id="2"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21875" y="0"/>
          <a:ext cx="19240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31750</xdr:colOff>
      <xdr:row>0</xdr:row>
      <xdr:rowOff>25400</xdr:rowOff>
    </xdr:from>
    <xdr:to>
      <xdr:col>14</xdr:col>
      <xdr:colOff>0</xdr:colOff>
      <xdr:row>0</xdr:row>
      <xdr:rowOff>901700</xdr:rowOff>
    </xdr:to>
    <xdr:pic>
      <xdr:nvPicPr>
        <xdr:cNvPr id="2"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90275" y="25400"/>
          <a:ext cx="22352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Z335"/>
  <sheetViews>
    <sheetView showGridLines="0" showRowColHeaders="0" showZeros="0" tabSelected="1" showOutlineSymbols="0" zoomScaleNormal="100" workbookViewId="0"/>
  </sheetViews>
  <sheetFormatPr defaultColWidth="11.42578125" defaultRowHeight="15" x14ac:dyDescent="0.25"/>
  <cols>
    <col min="1" max="1" width="2.28515625" customWidth="1"/>
    <col min="2" max="2" width="4.7109375" customWidth="1"/>
    <col min="5" max="5" width="9.42578125" customWidth="1"/>
    <col min="6" max="6" width="10.42578125" customWidth="1"/>
    <col min="7" max="7" width="2.42578125" customWidth="1"/>
    <col min="8" max="8" width="3.85546875" customWidth="1"/>
    <col min="9" max="9" width="28.7109375" customWidth="1"/>
    <col min="10" max="10" width="3.28515625" customWidth="1"/>
    <col min="11" max="11" width="29.28515625" customWidth="1"/>
    <col min="12" max="12" width="2.85546875" customWidth="1"/>
    <col min="13" max="13" width="43.7109375" customWidth="1"/>
    <col min="14" max="14" width="1.7109375" customWidth="1"/>
    <col min="15" max="15" width="17.85546875" customWidth="1"/>
    <col min="16" max="16" width="2.7109375" style="122" customWidth="1"/>
    <col min="17" max="17" width="17.85546875" style="122" customWidth="1"/>
    <col min="18" max="18" width="2.42578125" customWidth="1"/>
    <col min="19" max="19" width="28" customWidth="1"/>
    <col min="20" max="20" width="3.140625" customWidth="1"/>
    <col min="21" max="21" width="36.140625" customWidth="1"/>
    <col min="22" max="22" width="4.42578125" customWidth="1"/>
    <col min="23" max="23" width="19.28515625" customWidth="1"/>
    <col min="24" max="24" width="7" customWidth="1"/>
    <col min="25" max="25" width="15" hidden="1" customWidth="1"/>
    <col min="26" max="27" width="11.42578125" customWidth="1"/>
    <col min="49" max="49" width="24.28515625" style="83" customWidth="1"/>
    <col min="50" max="50" width="11.42578125" style="83"/>
    <col min="51" max="51" width="16.28515625" bestFit="1" customWidth="1"/>
  </cols>
  <sheetData>
    <row r="1" spans="1:52" x14ac:dyDescent="0.25">
      <c r="A1" s="234"/>
      <c r="B1" s="234"/>
      <c r="C1" s="234"/>
      <c r="D1" s="234"/>
      <c r="E1" s="234"/>
      <c r="F1" s="234"/>
      <c r="G1" s="234"/>
      <c r="H1" s="234"/>
      <c r="I1" s="234"/>
      <c r="J1" s="234"/>
      <c r="K1" s="234"/>
      <c r="L1" s="234"/>
      <c r="M1" s="234"/>
      <c r="N1" s="234"/>
      <c r="O1" s="234"/>
      <c r="P1" s="877"/>
      <c r="Q1" s="877"/>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1017"/>
      <c r="AX1" s="1017"/>
    </row>
    <row r="2" spans="1:52" x14ac:dyDescent="0.25">
      <c r="A2" s="52"/>
      <c r="B2" s="234"/>
      <c r="C2" s="234"/>
      <c r="D2" s="234"/>
      <c r="E2" s="234"/>
      <c r="F2" s="234"/>
      <c r="G2" s="234"/>
      <c r="H2" s="234"/>
      <c r="I2" s="234"/>
      <c r="J2" s="234"/>
      <c r="K2" s="234"/>
      <c r="L2" s="234"/>
      <c r="M2" s="234"/>
      <c r="N2" s="234"/>
      <c r="O2" s="234"/>
      <c r="P2" s="877"/>
      <c r="Q2" s="877"/>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1017"/>
      <c r="AX2" s="1017"/>
    </row>
    <row r="3" spans="1:52" ht="46.5" x14ac:dyDescent="0.7">
      <c r="A3" s="234"/>
      <c r="B3" s="234"/>
      <c r="C3" s="236"/>
      <c r="D3" s="234"/>
      <c r="E3" s="234"/>
      <c r="F3" s="234"/>
      <c r="G3" s="53" t="s">
        <v>277</v>
      </c>
      <c r="H3" s="234"/>
      <c r="I3" s="234"/>
      <c r="J3" s="234"/>
      <c r="K3" s="234"/>
      <c r="L3" s="234"/>
      <c r="M3" s="234"/>
      <c r="N3" s="234"/>
      <c r="O3" s="234"/>
      <c r="P3" s="877"/>
      <c r="Q3" s="877"/>
      <c r="R3" s="234"/>
      <c r="S3" s="234"/>
      <c r="T3" s="234"/>
      <c r="U3" s="554"/>
      <c r="V3" s="554"/>
      <c r="W3" s="554"/>
      <c r="X3" s="554"/>
      <c r="Y3" s="561"/>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1018"/>
      <c r="AX3" s="1018"/>
      <c r="AY3" s="550"/>
      <c r="AZ3" s="552"/>
    </row>
    <row r="4" spans="1:52" x14ac:dyDescent="0.25">
      <c r="A4" s="234"/>
      <c r="B4" s="234"/>
      <c r="C4" s="234"/>
      <c r="D4" s="234"/>
      <c r="E4" s="234"/>
      <c r="F4" s="234"/>
      <c r="G4" s="234"/>
      <c r="H4" s="234"/>
      <c r="I4" s="240" t="s">
        <v>274</v>
      </c>
      <c r="J4" s="234"/>
      <c r="K4" s="240"/>
      <c r="L4" s="234"/>
      <c r="M4" s="82" t="s">
        <v>400</v>
      </c>
      <c r="N4" s="234"/>
      <c r="O4" s="81" t="s">
        <v>401</v>
      </c>
      <c r="P4" s="81"/>
      <c r="Q4" s="880" t="s">
        <v>1802</v>
      </c>
      <c r="R4" s="234"/>
      <c r="S4" s="81" t="s">
        <v>402</v>
      </c>
      <c r="T4" s="234"/>
      <c r="U4" s="555" t="s">
        <v>1556</v>
      </c>
      <c r="V4" s="554"/>
      <c r="W4" s="555" t="s">
        <v>1561</v>
      </c>
      <c r="X4" s="554"/>
      <c r="Y4" s="555" t="str">
        <f>IF(S7="BROKER/DEALER","NET CAPITAL",IF(S9="BROKER/DEALER","NET CAPITAL",IF(S11="BROKER/DEALER","NET CAPITAL",IF(S13="BROKER/DEALER","NET CAPITAL",IF(S15="BROKER/DEALER","NET CAPITAL",IF(S17="BROKER/DEALER","NET CAPITAL",IF(S19="BROKER/DEALER","NET CAPITAL","")))))))</f>
        <v/>
      </c>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552" t="s">
        <v>403</v>
      </c>
      <c r="AX4" s="552">
        <v>1</v>
      </c>
      <c r="AY4" s="550">
        <v>200000000</v>
      </c>
      <c r="AZ4" s="552"/>
    </row>
    <row r="5" spans="1:52" x14ac:dyDescent="0.25">
      <c r="A5" s="234"/>
      <c r="B5" s="234"/>
      <c r="C5" s="234"/>
      <c r="D5" s="234"/>
      <c r="E5" s="234"/>
      <c r="F5" s="234"/>
      <c r="G5" s="234"/>
      <c r="H5" s="234"/>
      <c r="I5" s="1134"/>
      <c r="J5" s="1134"/>
      <c r="K5" s="1134"/>
      <c r="L5" s="562"/>
      <c r="M5" s="563"/>
      <c r="N5" s="553"/>
      <c r="O5" s="564">
        <v>42643</v>
      </c>
      <c r="P5" s="553"/>
      <c r="Q5" s="564"/>
      <c r="R5" s="234"/>
      <c r="S5" s="559"/>
      <c r="T5" s="553"/>
      <c r="U5" s="1011">
        <f>SUM(U7:U19)</f>
        <v>0</v>
      </c>
      <c r="V5" s="554"/>
      <c r="W5" s="556" t="str">
        <f>IF('Statement of Financial Position'!F46&gt;=HOME!U5,"ADEQUATE","INADEQUATE")</f>
        <v>ADEQUATE</v>
      </c>
      <c r="X5" s="554"/>
      <c r="Y5" s="554" t="str">
        <f>IF(Y4="","",'BROKER DEALER ANALYSIS'!AV5)</f>
        <v/>
      </c>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552" t="s">
        <v>404</v>
      </c>
      <c r="AX5" s="552">
        <v>2</v>
      </c>
      <c r="AY5" s="550">
        <v>100000000</v>
      </c>
      <c r="AZ5" s="552"/>
    </row>
    <row r="6" spans="1:52" ht="15" customHeight="1" x14ac:dyDescent="0.25">
      <c r="A6" s="234"/>
      <c r="B6" s="234"/>
      <c r="C6" s="234"/>
      <c r="D6" s="234"/>
      <c r="E6" s="234"/>
      <c r="F6" s="234"/>
      <c r="G6" s="234"/>
      <c r="H6" s="234"/>
      <c r="I6" s="553"/>
      <c r="J6" s="553"/>
      <c r="K6" s="553"/>
      <c r="L6" s="553"/>
      <c r="M6" s="553"/>
      <c r="N6" s="553"/>
      <c r="O6" s="553"/>
      <c r="P6" s="553"/>
      <c r="Q6" s="553"/>
      <c r="R6" s="234"/>
      <c r="S6" s="553"/>
      <c r="T6" s="553"/>
      <c r="U6" s="554"/>
      <c r="V6" s="554"/>
      <c r="W6" s="1135" t="s">
        <v>1823</v>
      </c>
      <c r="X6" s="1135"/>
      <c r="Y6" s="1135"/>
      <c r="Z6" s="1135"/>
      <c r="AA6" s="1135"/>
      <c r="AB6" s="234"/>
      <c r="AC6" s="234"/>
      <c r="AD6" s="234"/>
      <c r="AE6" s="234"/>
      <c r="AF6" s="234"/>
      <c r="AG6" s="234"/>
      <c r="AH6" s="234"/>
      <c r="AI6" s="234"/>
      <c r="AJ6" s="234"/>
      <c r="AK6" s="234"/>
      <c r="AL6" s="234"/>
      <c r="AM6" s="234"/>
      <c r="AN6" s="234"/>
      <c r="AO6" s="234"/>
      <c r="AP6" s="234"/>
      <c r="AQ6" s="234"/>
      <c r="AR6" s="234"/>
      <c r="AS6" s="234"/>
      <c r="AT6" s="234"/>
      <c r="AU6" s="234"/>
      <c r="AV6" s="234"/>
      <c r="AW6" s="552" t="s">
        <v>405</v>
      </c>
      <c r="AX6" s="552">
        <v>3</v>
      </c>
      <c r="AY6" s="550">
        <v>300000000</v>
      </c>
      <c r="AZ6" s="552"/>
    </row>
    <row r="7" spans="1:52" ht="15" customHeight="1" x14ac:dyDescent="0.25">
      <c r="A7" s="234"/>
      <c r="B7" s="234"/>
      <c r="C7" s="234"/>
      <c r="D7" s="234"/>
      <c r="E7" s="234"/>
      <c r="F7" s="234"/>
      <c r="G7" s="237"/>
      <c r="H7" s="237"/>
      <c r="I7" s="565"/>
      <c r="J7" s="565"/>
      <c r="K7" s="565"/>
      <c r="L7" s="565"/>
      <c r="M7" s="565"/>
      <c r="N7" s="565"/>
      <c r="O7" s="553">
        <f>IF(S5=1,"",O3)</f>
        <v>0</v>
      </c>
      <c r="P7" s="553"/>
      <c r="Q7" s="553"/>
      <c r="R7" s="234"/>
      <c r="S7" s="560"/>
      <c r="T7" s="553"/>
      <c r="U7" s="557" t="str">
        <f>IF(S7="Broker",$AY$4,IF(S7="Dealer",$AY$5,IF(S7="Broker/Dealer",$AY$6,IF(S7="Funds/Portfolio Manager",$AY$7,IF(S7="Trustee",$AY$8,IF(S7="Issuing House",$AY$9,IF(S7="Investment Adviser",$AY$10,IF(S7="Rating Agency",$AY$11,IF(S7="Underwriter",$AY$12,IF(S7="market maker",$AY$13,IF(S7="","")))))))))))</f>
        <v/>
      </c>
      <c r="V7" s="554"/>
      <c r="W7" s="1135"/>
      <c r="X7" s="1135"/>
      <c r="Y7" s="1135"/>
      <c r="Z7" s="1135"/>
      <c r="AA7" s="1135"/>
      <c r="AB7" s="234"/>
      <c r="AC7" s="234"/>
      <c r="AD7" s="234"/>
      <c r="AE7" s="234"/>
      <c r="AF7" s="234"/>
      <c r="AG7" s="234"/>
      <c r="AH7" s="234"/>
      <c r="AI7" s="234"/>
      <c r="AJ7" s="234"/>
      <c r="AK7" s="234"/>
      <c r="AL7" s="234"/>
      <c r="AM7" s="234"/>
      <c r="AN7" s="234"/>
      <c r="AO7" s="234"/>
      <c r="AP7" s="234"/>
      <c r="AQ7" s="234"/>
      <c r="AR7" s="234"/>
      <c r="AS7" s="234"/>
      <c r="AT7" s="234"/>
      <c r="AU7" s="234"/>
      <c r="AV7" s="234"/>
      <c r="AW7" s="552" t="s">
        <v>411</v>
      </c>
      <c r="AX7" s="552">
        <v>4</v>
      </c>
      <c r="AY7" s="550">
        <v>150000000</v>
      </c>
      <c r="AZ7" s="552"/>
    </row>
    <row r="8" spans="1:52" ht="15" customHeight="1" x14ac:dyDescent="0.3">
      <c r="A8" s="234"/>
      <c r="B8" s="234"/>
      <c r="C8" s="234"/>
      <c r="D8" s="234"/>
      <c r="E8" s="234"/>
      <c r="F8" s="234"/>
      <c r="G8" s="237"/>
      <c r="H8" s="237"/>
      <c r="I8" s="566"/>
      <c r="J8" s="1138" t="s">
        <v>279</v>
      </c>
      <c r="K8" s="1138"/>
      <c r="L8" s="567"/>
      <c r="M8" s="1139"/>
      <c r="N8" s="565"/>
      <c r="O8" s="553"/>
      <c r="P8" s="553"/>
      <c r="Q8" s="553"/>
      <c r="R8" s="234"/>
      <c r="S8" s="553"/>
      <c r="T8" s="553"/>
      <c r="U8" s="557" t="str">
        <f t="shared" ref="U8:U18" si="0">IF(S8="Broker",$AY$4,IF(S8="Dealer",$AY$5,IF(S8="Broker/Dealer",$AY$6,IF(S8="Funds/Portfolio Manager",$AY$7,IF(S8="Trustee",$AY$8,IF(S8="Issuing House",$AY$9,IF(S8="Investment Adviser",$AY$10,IF(S8="Rating Agency",$AY$11,IF(S8="Underwriter",$AY$12,IF(S8="",""))))))))))</f>
        <v/>
      </c>
      <c r="V8" s="554"/>
      <c r="W8" s="1135"/>
      <c r="X8" s="1135"/>
      <c r="Y8" s="1135"/>
      <c r="Z8" s="1135"/>
      <c r="AA8" s="1135"/>
      <c r="AB8" s="234"/>
      <c r="AC8" s="234"/>
      <c r="AD8" s="234"/>
      <c r="AE8" s="234"/>
      <c r="AF8" s="234"/>
      <c r="AG8" s="234"/>
      <c r="AH8" s="234"/>
      <c r="AI8" s="234"/>
      <c r="AJ8" s="234"/>
      <c r="AK8" s="234"/>
      <c r="AL8" s="234"/>
      <c r="AM8" s="234"/>
      <c r="AN8" s="234"/>
      <c r="AO8" s="234"/>
      <c r="AP8" s="234"/>
      <c r="AQ8" s="234"/>
      <c r="AR8" s="234"/>
      <c r="AS8" s="234"/>
      <c r="AT8" s="234"/>
      <c r="AU8" s="234"/>
      <c r="AV8" s="234"/>
      <c r="AW8" s="552" t="s">
        <v>406</v>
      </c>
      <c r="AX8" s="552">
        <v>5</v>
      </c>
      <c r="AY8" s="550">
        <v>300000000</v>
      </c>
      <c r="AZ8" s="552"/>
    </row>
    <row r="9" spans="1:52" ht="15" customHeight="1" x14ac:dyDescent="0.3">
      <c r="A9" s="234"/>
      <c r="B9" s="234"/>
      <c r="C9" s="234"/>
      <c r="D9" s="234"/>
      <c r="E9" s="234"/>
      <c r="F9" s="234"/>
      <c r="G9" s="237"/>
      <c r="H9" s="237"/>
      <c r="I9" s="566"/>
      <c r="J9" s="568"/>
      <c r="K9" s="569"/>
      <c r="L9" s="567"/>
      <c r="M9" s="1139"/>
      <c r="N9" s="565"/>
      <c r="O9" s="553"/>
      <c r="P9" s="553"/>
      <c r="Q9" s="553"/>
      <c r="R9" s="234"/>
      <c r="S9" s="560"/>
      <c r="T9" s="553"/>
      <c r="U9" s="557" t="str">
        <f>IF(S9="Broker",$AY$4,IF(S9="Dealer",$AY$5,IF(S9="Broker/Dealer",$AY$6,IF(S9="Funds/Portfolio Manager",$AY$7,IF(S9="Trustee",$AY$8,IF(S9="Issuing House",$AY$9,IF(S9="Investment Adviser",$AY$10,IF(S9="Rating Agency",$AY$11,IF(S9="Underwriter",$AY$12,IF(S9="market maker",$AY$13,IF(S9="","")))))))))))</f>
        <v/>
      </c>
      <c r="V9" s="554"/>
      <c r="W9" s="1135"/>
      <c r="X9" s="1135"/>
      <c r="Y9" s="1135"/>
      <c r="Z9" s="1135"/>
      <c r="AA9" s="1135"/>
      <c r="AB9" s="234"/>
      <c r="AC9" s="234"/>
      <c r="AD9" s="234"/>
      <c r="AE9" s="234"/>
      <c r="AF9" s="234"/>
      <c r="AG9" s="234"/>
      <c r="AH9" s="234"/>
      <c r="AI9" s="234"/>
      <c r="AJ9" s="234"/>
      <c r="AK9" s="234"/>
      <c r="AL9" s="234"/>
      <c r="AM9" s="234"/>
      <c r="AN9" s="234"/>
      <c r="AO9" s="234"/>
      <c r="AP9" s="234"/>
      <c r="AQ9" s="234"/>
      <c r="AR9" s="234"/>
      <c r="AS9" s="234"/>
      <c r="AT9" s="234"/>
      <c r="AU9" s="234"/>
      <c r="AV9" s="234"/>
      <c r="AW9" s="552" t="s">
        <v>407</v>
      </c>
      <c r="AX9" s="552">
        <v>6</v>
      </c>
      <c r="AY9" s="550">
        <v>200000000</v>
      </c>
      <c r="AZ9" s="552"/>
    </row>
    <row r="10" spans="1:52" ht="15" customHeight="1" x14ac:dyDescent="0.25">
      <c r="A10" s="234"/>
      <c r="B10" s="234"/>
      <c r="C10" s="234"/>
      <c r="D10" s="234"/>
      <c r="E10" s="234"/>
      <c r="F10" s="234"/>
      <c r="G10" s="237"/>
      <c r="H10" s="237"/>
      <c r="I10" s="1141" t="s">
        <v>396</v>
      </c>
      <c r="J10" s="1141"/>
      <c r="K10" s="1141"/>
      <c r="L10" s="567"/>
      <c r="M10" s="1033"/>
      <c r="N10" s="565"/>
      <c r="O10" s="553"/>
      <c r="P10" s="553"/>
      <c r="Q10" s="553"/>
      <c r="R10" s="234"/>
      <c r="S10" s="553"/>
      <c r="T10" s="553"/>
      <c r="U10" s="557" t="str">
        <f t="shared" si="0"/>
        <v/>
      </c>
      <c r="V10" s="554"/>
      <c r="W10" s="1135"/>
      <c r="X10" s="1135"/>
      <c r="Y10" s="1135"/>
      <c r="Z10" s="1135"/>
      <c r="AA10" s="1135"/>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552" t="s">
        <v>408</v>
      </c>
      <c r="AX10" s="552">
        <v>7</v>
      </c>
      <c r="AY10" s="550">
        <v>5000000</v>
      </c>
      <c r="AZ10" s="552"/>
    </row>
    <row r="11" spans="1:52" ht="18.75" customHeight="1" x14ac:dyDescent="0.3">
      <c r="A11" s="234"/>
      <c r="B11" s="234"/>
      <c r="C11" s="234"/>
      <c r="D11" s="234"/>
      <c r="E11" s="234"/>
      <c r="F11" s="234"/>
      <c r="G11" s="237"/>
      <c r="H11" s="237"/>
      <c r="I11" s="805"/>
      <c r="J11" s="570"/>
      <c r="K11" s="570"/>
      <c r="L11" s="567"/>
      <c r="M11" s="1033"/>
      <c r="N11" s="565"/>
      <c r="O11" s="553"/>
      <c r="P11" s="553"/>
      <c r="Q11" s="553"/>
      <c r="R11" s="234"/>
      <c r="S11" s="560"/>
      <c r="T11" s="553"/>
      <c r="U11" s="557" t="str">
        <f>IF(S11="Broker",$AY$4,IF(S11="Dealer",$AY$5,IF(S11="Broker/Dealer",$AY$6,IF(S11="Funds/Portfolio Manager",$AY$7,IF(S11="Trustee",$AY$8,IF(S11="Issuing House",$AY$9,IF(S11="Investment Adviser",$AY$10,IF(S11="Rating Agency",$AY$11,IF(S11="Underwriter",$AY$12,IF(S11="market maker",$AY$13,IF(S11="","")))))))))))</f>
        <v/>
      </c>
      <c r="V11" s="554"/>
      <c r="W11" s="1135"/>
      <c r="X11" s="1135"/>
      <c r="Y11" s="1135"/>
      <c r="Z11" s="1135"/>
      <c r="AA11" s="1135"/>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552" t="s">
        <v>409</v>
      </c>
      <c r="AX11" s="552">
        <v>8</v>
      </c>
      <c r="AY11" s="550">
        <v>150000000</v>
      </c>
      <c r="AZ11" s="552"/>
    </row>
    <row r="12" spans="1:52" ht="15" customHeight="1" x14ac:dyDescent="0.25">
      <c r="A12" s="234"/>
      <c r="B12" s="234"/>
      <c r="C12" s="1132" t="s">
        <v>2115</v>
      </c>
      <c r="D12" s="234"/>
      <c r="E12" s="234"/>
      <c r="F12" s="234"/>
      <c r="G12" s="237"/>
      <c r="H12" s="237"/>
      <c r="I12" s="1140" t="s">
        <v>1662</v>
      </c>
      <c r="J12" s="1140"/>
      <c r="K12" s="1140"/>
      <c r="L12" s="239"/>
      <c r="M12" s="232"/>
      <c r="N12" s="237"/>
      <c r="O12" s="255"/>
      <c r="P12" s="877"/>
      <c r="Q12" s="877"/>
      <c r="R12" s="234"/>
      <c r="S12" s="553"/>
      <c r="T12" s="553"/>
      <c r="U12" s="557" t="str">
        <f t="shared" si="0"/>
        <v/>
      </c>
      <c r="V12" s="554"/>
      <c r="W12" s="554"/>
      <c r="X12" s="554"/>
      <c r="Y12" s="55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552" t="s">
        <v>410</v>
      </c>
      <c r="AX12" s="552">
        <v>9</v>
      </c>
      <c r="AY12" s="550">
        <v>200000000</v>
      </c>
      <c r="AZ12" s="552"/>
    </row>
    <row r="13" spans="1:52" ht="15" customHeight="1" x14ac:dyDescent="0.25">
      <c r="A13" s="234"/>
      <c r="B13" s="234"/>
      <c r="C13" s="234"/>
      <c r="D13" s="234"/>
      <c r="E13" s="234"/>
      <c r="F13" s="234"/>
      <c r="G13" s="237"/>
      <c r="H13" s="237"/>
      <c r="I13" s="806"/>
      <c r="J13" s="804"/>
      <c r="K13" s="804"/>
      <c r="L13" s="239"/>
      <c r="M13" s="237"/>
      <c r="N13" s="237"/>
      <c r="O13" s="255"/>
      <c r="P13" s="877"/>
      <c r="Q13" s="877"/>
      <c r="R13" s="234"/>
      <c r="S13" s="560"/>
      <c r="T13" s="553"/>
      <c r="U13" s="557" t="str">
        <f>IF(S13="Broker",$AY$4,IF(S13="Dealer",$AY$5,IF(S13="Broker/Dealer",$AY$6,IF(S13="Funds/Portfolio Manager",$AY$7,IF(S13="Trustee",$AY$8,IF(S13="Issuing House",$AY$9,IF(S13="Investment Adviser",$AY$10,IF(S13="Rating Agency",$AY$11,IF(S13="Underwriter",$AY$12,IF(S13="market maker",$AY$13,IF(S13="","")))))))))))</f>
        <v/>
      </c>
      <c r="V13" s="554"/>
      <c r="W13" s="554"/>
      <c r="X13" s="554"/>
      <c r="Y13" s="55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551" t="s">
        <v>1863</v>
      </c>
      <c r="AX13" s="551">
        <v>10</v>
      </c>
      <c r="AY13" s="550">
        <v>500000000</v>
      </c>
      <c r="AZ13" s="552"/>
    </row>
    <row r="14" spans="1:52" ht="15" customHeight="1" x14ac:dyDescent="0.25">
      <c r="A14" s="234"/>
      <c r="B14" s="255"/>
      <c r="C14" s="394" t="s">
        <v>1435</v>
      </c>
      <c r="D14" s="234"/>
      <c r="E14" s="234"/>
      <c r="F14" s="234"/>
      <c r="G14" s="237"/>
      <c r="H14" s="237"/>
      <c r="I14" s="1140" t="s">
        <v>395</v>
      </c>
      <c r="J14" s="1140"/>
      <c r="K14" s="1140"/>
      <c r="L14" s="239"/>
      <c r="M14" s="237"/>
      <c r="N14" s="237"/>
      <c r="O14" s="255"/>
      <c r="P14" s="877"/>
      <c r="Q14" s="877"/>
      <c r="R14" s="234"/>
      <c r="S14" s="553"/>
      <c r="T14" s="553"/>
      <c r="U14" s="557" t="str">
        <f t="shared" si="0"/>
        <v/>
      </c>
      <c r="V14" s="554"/>
      <c r="W14" s="554"/>
      <c r="X14" s="554"/>
      <c r="Y14" s="55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5"/>
      <c r="AX14" s="235"/>
    </row>
    <row r="15" spans="1:52" ht="15" customHeight="1" x14ac:dyDescent="0.25">
      <c r="A15" s="234"/>
      <c r="B15" s="255"/>
      <c r="C15" s="394" t="s">
        <v>2093</v>
      </c>
      <c r="D15" s="255"/>
      <c r="E15" s="234"/>
      <c r="F15" s="234"/>
      <c r="G15" s="237"/>
      <c r="H15" s="237"/>
      <c r="I15" s="806"/>
      <c r="J15" s="804"/>
      <c r="K15" s="804"/>
      <c r="L15" s="239"/>
      <c r="M15" s="237"/>
      <c r="N15" s="237"/>
      <c r="O15" s="255"/>
      <c r="P15" s="877"/>
      <c r="Q15" s="877"/>
      <c r="R15" s="234"/>
      <c r="S15" s="553"/>
      <c r="T15" s="553"/>
      <c r="U15" s="557" t="str">
        <f>IF(S15="Broker",$AY$4,IF(S15="Dealer",$AY$5,IF(S15="Broker/Dealer",$AY$6,IF(S15="Funds/Portfolio Manager",$AY$7,IF(S15="Trustee",$AY$8,IF(S15="Issuing House",$AY$9,IF(S15="Investment Adviser",$AY$10,IF(S15="Rating Agency",$AY$11,IF(S15="Underwriter",$AY$12,IF(S15="market maker",$AY$13,IF(S15="","")))))))))))</f>
        <v/>
      </c>
      <c r="V15" s="554"/>
      <c r="W15" s="554"/>
      <c r="X15" s="554"/>
      <c r="Y15" s="55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5"/>
      <c r="AX15" s="235"/>
    </row>
    <row r="16" spans="1:52" x14ac:dyDescent="0.25">
      <c r="A16" s="234"/>
      <c r="B16" s="255"/>
      <c r="C16" s="395" t="s">
        <v>1436</v>
      </c>
      <c r="D16" s="255"/>
      <c r="E16" s="234"/>
      <c r="F16" s="234"/>
      <c r="G16" s="237"/>
      <c r="H16" s="237"/>
      <c r="I16" s="1140" t="s">
        <v>397</v>
      </c>
      <c r="J16" s="1140"/>
      <c r="K16" s="1140"/>
      <c r="L16" s="239"/>
      <c r="M16" s="237"/>
      <c r="N16" s="237"/>
      <c r="O16" s="255"/>
      <c r="P16" s="877"/>
      <c r="Q16" s="877"/>
      <c r="R16" s="234"/>
      <c r="S16" s="553"/>
      <c r="T16" s="553"/>
      <c r="U16" s="557" t="str">
        <f>IF(S16="Broker",$AY$4,IF(S16="Dealer",$AY$5,IF(S16="Broker/Dealer",$AY$6,IF(S16="Funds/Portfolio Manager",$AY$7,IF(S16="Trustee",$AY$8,IF(S16="Issuing House",$AY$9,IF(S16="Investment Adviser",$AY$10,IF(S16="Rating Agency",$AY$11,IF(S16="Underwriter",$AY$12,IF(S16="",""))))))))))</f>
        <v/>
      </c>
      <c r="V16" s="554"/>
      <c r="W16" s="554"/>
      <c r="X16" s="554"/>
      <c r="Y16" s="55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5"/>
      <c r="AX16" s="235"/>
    </row>
    <row r="17" spans="1:50" ht="18.75" x14ac:dyDescent="0.3">
      <c r="A17" s="234"/>
      <c r="B17" s="255"/>
      <c r="C17" s="395" t="s">
        <v>1439</v>
      </c>
      <c r="D17" s="255"/>
      <c r="E17" s="234"/>
      <c r="F17" s="234"/>
      <c r="G17" s="237"/>
      <c r="H17" s="237"/>
      <c r="I17" s="238"/>
      <c r="J17" s="245"/>
      <c r="K17" s="241"/>
      <c r="L17" s="239"/>
      <c r="M17" s="237"/>
      <c r="N17" s="237"/>
      <c r="O17" s="255"/>
      <c r="P17" s="877"/>
      <c r="Q17" s="877"/>
      <c r="R17" s="234"/>
      <c r="S17" s="553"/>
      <c r="T17" s="553"/>
      <c r="U17" s="557" t="str">
        <f>IF(S17="Broker",$AY$4,IF(S17="Dealer",$AY$5,IF(S17="Broker/Dealer",$AY$6,IF(S17="Funds/Portfolio Manager",$AY$7,IF(S17="Trustee",$AY$8,IF(S17="Issuing House",$AY$9,IF(S17="Investment Adviser",$AY$10,IF(S17="Rating Agency",$AY$11,IF(S17="Underwriter",$AY$12,IF(S17="market maker",$AY$13,IF(S17="","")))))))))))</f>
        <v/>
      </c>
      <c r="V17" s="554"/>
      <c r="W17" s="554"/>
      <c r="X17" s="554"/>
      <c r="Y17" s="55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5"/>
      <c r="AX17" s="235"/>
    </row>
    <row r="18" spans="1:50" x14ac:dyDescent="0.25">
      <c r="A18" s="234"/>
      <c r="B18" s="255"/>
      <c r="C18" s="395" t="s">
        <v>1440</v>
      </c>
      <c r="D18" s="234"/>
      <c r="E18" s="234"/>
      <c r="F18" s="234"/>
      <c r="G18" s="237"/>
      <c r="H18" s="237"/>
      <c r="I18" s="237"/>
      <c r="J18" s="237"/>
      <c r="K18" s="237"/>
      <c r="L18" s="237"/>
      <c r="M18" s="237"/>
      <c r="N18" s="237"/>
      <c r="O18" s="234"/>
      <c r="P18" s="877"/>
      <c r="Q18" s="877"/>
      <c r="R18" s="234"/>
      <c r="S18" s="553"/>
      <c r="T18" s="553"/>
      <c r="U18" s="557" t="str">
        <f t="shared" si="0"/>
        <v/>
      </c>
      <c r="V18" s="554"/>
      <c r="W18" s="554"/>
      <c r="X18" s="554"/>
      <c r="Y18" s="55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5"/>
      <c r="AX18" s="235"/>
    </row>
    <row r="19" spans="1:50" x14ac:dyDescent="0.25">
      <c r="A19" s="234"/>
      <c r="B19" s="256"/>
      <c r="C19" s="395" t="s">
        <v>1115</v>
      </c>
      <c r="D19" s="234"/>
      <c r="E19" s="234"/>
      <c r="F19" s="234"/>
      <c r="G19" s="237"/>
      <c r="H19" s="240"/>
      <c r="I19" s="84" t="s">
        <v>267</v>
      </c>
      <c r="J19" s="234"/>
      <c r="K19" s="234"/>
      <c r="L19" s="234"/>
      <c r="M19" s="234"/>
      <c r="N19" s="237"/>
      <c r="O19" s="234"/>
      <c r="P19" s="877"/>
      <c r="Q19" s="877"/>
      <c r="R19" s="234"/>
      <c r="S19" s="553"/>
      <c r="T19" s="553"/>
      <c r="U19" s="557" t="str">
        <f>IF(S19="Broker",$AY$4,IF(S19="Dealer",$AY$5,IF(S19="Broker/Dealer",$AY$6,IF(S19="Funds/Portfolio Manager",$AY$7,IF(S19="Trustee",$AY$8,IF(S19="Issuing House",$AY$9,IF(S19="Investment Adviser",$AY$10,IF(S19="Rating Agency",$AY$11,IF(S19="Underwriter",$AY$12,IF(S19="market maker",$AY$13,IF(S19="","")))))))))))</f>
        <v/>
      </c>
      <c r="V19" s="554"/>
      <c r="W19" s="554"/>
      <c r="X19" s="554"/>
      <c r="Y19" s="55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5"/>
      <c r="AX19" s="235"/>
    </row>
    <row r="20" spans="1:50" ht="14.25" customHeight="1" x14ac:dyDescent="0.25">
      <c r="A20" s="243"/>
      <c r="B20" s="244"/>
      <c r="C20" s="395" t="s">
        <v>1441</v>
      </c>
      <c r="D20" s="234"/>
      <c r="E20" s="234"/>
      <c r="F20" s="234"/>
      <c r="G20" s="237"/>
      <c r="H20" s="234"/>
      <c r="I20" s="85" t="s">
        <v>13</v>
      </c>
      <c r="J20" s="234"/>
      <c r="K20" s="85" t="s">
        <v>17</v>
      </c>
      <c r="L20" s="234"/>
      <c r="M20" s="85" t="s">
        <v>31</v>
      </c>
      <c r="N20" s="237"/>
      <c r="O20" s="234"/>
      <c r="P20" s="877"/>
      <c r="Q20" s="877"/>
      <c r="R20" s="234"/>
      <c r="S20" s="553"/>
      <c r="T20" s="553"/>
      <c r="U20" s="558"/>
      <c r="V20" s="554"/>
      <c r="W20" s="554"/>
      <c r="X20" s="554"/>
      <c r="Y20" s="55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5"/>
      <c r="AX20" s="235"/>
    </row>
    <row r="21" spans="1:50" ht="16.5" customHeight="1" x14ac:dyDescent="0.25">
      <c r="A21" s="243"/>
      <c r="B21" s="244"/>
      <c r="C21" s="395" t="s">
        <v>1437</v>
      </c>
      <c r="D21" s="234"/>
      <c r="E21" s="234"/>
      <c r="F21" s="234"/>
      <c r="G21" s="237"/>
      <c r="H21" s="234"/>
      <c r="I21" s="234"/>
      <c r="J21" s="234"/>
      <c r="K21" s="234"/>
      <c r="L21" s="234"/>
      <c r="M21" s="234"/>
      <c r="N21" s="237"/>
      <c r="O21" s="234"/>
      <c r="P21" s="877"/>
      <c r="Q21" s="877"/>
      <c r="R21" s="234"/>
      <c r="S21" s="553"/>
      <c r="T21" s="553"/>
      <c r="U21" s="557" t="str">
        <f>IF(S21="Broker",$AY$4,IF(S21="Dealer",$AY$5,IF(S21="Broker/Dealer",$AY$6,IF(S21="Funds/Portfolio Manager",$AY$7,IF(S21="Trustee",$AY$8,IF(S21="Issuing House",$AY$9,IF(S21="Investment Adviser",$AY$10,IF(S21="Rating Agency",$AY$11,IF(S21="Underwriter",$AY$12,IF(S21="market maker",$AY$13,IF(S21="","")))))))))))</f>
        <v/>
      </c>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5"/>
      <c r="AX21" s="235"/>
    </row>
    <row r="22" spans="1:50" ht="30" x14ac:dyDescent="0.25">
      <c r="A22" s="238"/>
      <c r="B22" s="256"/>
      <c r="C22" s="395" t="s">
        <v>1438</v>
      </c>
      <c r="D22" s="246"/>
      <c r="E22" s="246"/>
      <c r="F22" s="246"/>
      <c r="G22" s="237"/>
      <c r="H22" s="57">
        <v>1</v>
      </c>
      <c r="I22" s="56" t="s">
        <v>268</v>
      </c>
      <c r="J22" s="57">
        <v>1</v>
      </c>
      <c r="K22" s="56" t="s">
        <v>24</v>
      </c>
      <c r="L22" s="58">
        <v>1</v>
      </c>
      <c r="M22" s="59" t="s">
        <v>1</v>
      </c>
      <c r="N22" s="237"/>
      <c r="O22" s="234"/>
      <c r="P22" s="877"/>
      <c r="Q22" s="877"/>
      <c r="R22" s="234"/>
      <c r="S22" s="538"/>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5"/>
      <c r="AX22" s="235"/>
    </row>
    <row r="23" spans="1:50" ht="44.25" customHeight="1" x14ac:dyDescent="0.25">
      <c r="A23" s="1137"/>
      <c r="B23" s="247"/>
      <c r="C23" s="395" t="s">
        <v>1442</v>
      </c>
      <c r="D23" s="234"/>
      <c r="E23" s="234"/>
      <c r="F23" s="234"/>
      <c r="G23" s="1136"/>
      <c r="H23" s="248">
        <v>2</v>
      </c>
      <c r="I23" s="56" t="s">
        <v>2108</v>
      </c>
      <c r="J23" s="248">
        <v>2</v>
      </c>
      <c r="K23" s="54" t="s">
        <v>271</v>
      </c>
      <c r="L23" s="249">
        <v>2</v>
      </c>
      <c r="M23" s="86" t="s">
        <v>1667</v>
      </c>
      <c r="N23" s="242"/>
      <c r="O23" s="1133"/>
      <c r="P23" s="877"/>
      <c r="Q23" s="877"/>
      <c r="R23" s="1133"/>
      <c r="S23" s="1133"/>
      <c r="T23" s="1133"/>
      <c r="U23" s="1133"/>
      <c r="V23" s="1133"/>
      <c r="W23" s="1133"/>
      <c r="X23" s="1133"/>
      <c r="Y23" s="1133"/>
      <c r="Z23" s="1133"/>
      <c r="AA23" s="1133"/>
      <c r="AB23" s="1133"/>
      <c r="AC23" s="1133"/>
      <c r="AD23" s="1133"/>
      <c r="AE23" s="1133"/>
      <c r="AF23" s="1133"/>
      <c r="AG23" s="1133"/>
      <c r="AH23" s="1133"/>
      <c r="AI23" s="1133"/>
      <c r="AJ23" s="1133"/>
      <c r="AK23" s="1133"/>
      <c r="AL23" s="1133"/>
      <c r="AM23" s="1133"/>
      <c r="AN23" s="1133"/>
      <c r="AO23" s="1133"/>
      <c r="AP23" s="1133"/>
      <c r="AQ23" s="1133"/>
      <c r="AR23" s="1133"/>
      <c r="AS23" s="1133"/>
      <c r="AT23" s="1133"/>
      <c r="AU23" s="1133"/>
      <c r="AV23" s="1133"/>
      <c r="AW23" s="235"/>
      <c r="AX23" s="235"/>
    </row>
    <row r="24" spans="1:50" ht="51.95" customHeight="1" x14ac:dyDescent="0.25">
      <c r="A24" s="1137"/>
      <c r="B24" s="244"/>
      <c r="C24" s="395" t="s">
        <v>1443</v>
      </c>
      <c r="D24" s="234"/>
      <c r="E24" s="234"/>
      <c r="F24" s="234"/>
      <c r="G24" s="1136"/>
      <c r="H24" s="248">
        <v>3</v>
      </c>
      <c r="I24" s="56" t="s">
        <v>52</v>
      </c>
      <c r="J24" s="248">
        <v>3</v>
      </c>
      <c r="K24" s="54" t="s">
        <v>272</v>
      </c>
      <c r="L24" s="249">
        <v>3</v>
      </c>
      <c r="M24" s="250" t="s">
        <v>2</v>
      </c>
      <c r="N24" s="242"/>
      <c r="O24" s="1133"/>
      <c r="P24" s="877"/>
      <c r="Q24" s="877"/>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235"/>
      <c r="AX24" s="235"/>
    </row>
    <row r="25" spans="1:50" ht="48" customHeight="1" x14ac:dyDescent="0.25">
      <c r="A25" s="1137"/>
      <c r="B25" s="244"/>
      <c r="C25" s="1032"/>
      <c r="D25" s="234"/>
      <c r="E25" s="234"/>
      <c r="F25" s="234"/>
      <c r="G25" s="1136"/>
      <c r="H25" s="248">
        <v>4</v>
      </c>
      <c r="I25" s="56" t="s">
        <v>1813</v>
      </c>
      <c r="J25" s="248">
        <v>4</v>
      </c>
      <c r="K25" s="56" t="s">
        <v>1796</v>
      </c>
      <c r="L25" s="249">
        <v>4</v>
      </c>
      <c r="M25" s="250" t="s">
        <v>22</v>
      </c>
      <c r="N25" s="242"/>
      <c r="O25" s="1133"/>
      <c r="P25" s="877"/>
      <c r="Q25" s="877"/>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235"/>
      <c r="AX25" s="235"/>
    </row>
    <row r="26" spans="1:50" ht="30.75" customHeight="1" x14ac:dyDescent="0.25">
      <c r="A26" s="1137"/>
      <c r="B26" s="394" t="s">
        <v>2094</v>
      </c>
      <c r="C26" s="1032"/>
      <c r="D26" s="234"/>
      <c r="E26" s="234"/>
      <c r="F26" s="234"/>
      <c r="G26" s="1136"/>
      <c r="H26" s="248">
        <v>5</v>
      </c>
      <c r="I26" s="56" t="s">
        <v>269</v>
      </c>
      <c r="J26" s="248">
        <v>5</v>
      </c>
      <c r="K26" s="55" t="s">
        <v>172</v>
      </c>
      <c r="L26" s="248">
        <v>5</v>
      </c>
      <c r="M26" s="250" t="s">
        <v>2105</v>
      </c>
      <c r="N26" s="242"/>
      <c r="O26" s="1133"/>
      <c r="P26" s="877"/>
      <c r="Q26" s="877"/>
      <c r="R26" s="1133"/>
      <c r="S26" s="1133"/>
      <c r="T26" s="1133"/>
      <c r="U26" s="1133"/>
      <c r="V26" s="1133"/>
      <c r="W26" s="1133"/>
      <c r="X26" s="1133"/>
      <c r="Y26" s="1133"/>
      <c r="Z26" s="1133"/>
      <c r="AA26" s="1133"/>
      <c r="AB26" s="1133"/>
      <c r="AC26" s="1133"/>
      <c r="AD26" s="1133"/>
      <c r="AE26" s="1133"/>
      <c r="AF26" s="1133"/>
      <c r="AG26" s="1133"/>
      <c r="AH26" s="1133"/>
      <c r="AI26" s="1133"/>
      <c r="AJ26" s="1133"/>
      <c r="AK26" s="1133"/>
      <c r="AL26" s="1133"/>
      <c r="AM26" s="1133"/>
      <c r="AN26" s="1133"/>
      <c r="AO26" s="1133"/>
      <c r="AP26" s="1133"/>
      <c r="AQ26" s="1133"/>
      <c r="AR26" s="1133"/>
      <c r="AS26" s="1133"/>
      <c r="AT26" s="1133"/>
      <c r="AU26" s="1133"/>
      <c r="AV26" s="1133"/>
      <c r="AW26" s="235"/>
      <c r="AX26" s="235"/>
    </row>
    <row r="27" spans="1:50" ht="53.25" customHeight="1" x14ac:dyDescent="0.25">
      <c r="A27" s="1137"/>
      <c r="B27" s="244"/>
      <c r="C27" s="395" t="s">
        <v>2086</v>
      </c>
      <c r="D27" s="234"/>
      <c r="E27" s="234"/>
      <c r="F27" s="234"/>
      <c r="G27" s="1136"/>
      <c r="H27" s="248">
        <v>6</v>
      </c>
      <c r="I27" s="56" t="s">
        <v>23</v>
      </c>
      <c r="J27" s="248">
        <v>6</v>
      </c>
      <c r="K27" s="54" t="s">
        <v>53</v>
      </c>
      <c r="L27" s="251"/>
      <c r="M27" s="55"/>
      <c r="N27" s="242"/>
      <c r="O27" s="1133"/>
      <c r="P27" s="877"/>
      <c r="Q27" s="877"/>
      <c r="R27" s="1133"/>
      <c r="S27" s="1133"/>
      <c r="T27" s="1133"/>
      <c r="U27" s="1133"/>
      <c r="V27" s="1133"/>
      <c r="W27" s="1133"/>
      <c r="X27" s="1133"/>
      <c r="Y27" s="1133"/>
      <c r="Z27" s="1133"/>
      <c r="AA27" s="1133"/>
      <c r="AB27" s="1133"/>
      <c r="AC27" s="1133"/>
      <c r="AD27" s="1133"/>
      <c r="AE27" s="1133"/>
      <c r="AF27" s="1133"/>
      <c r="AG27" s="1133"/>
      <c r="AH27" s="1133"/>
      <c r="AI27" s="1133"/>
      <c r="AJ27" s="1133"/>
      <c r="AK27" s="1133"/>
      <c r="AL27" s="1133"/>
      <c r="AM27" s="1133"/>
      <c r="AN27" s="1133"/>
      <c r="AO27" s="1133"/>
      <c r="AP27" s="1133"/>
      <c r="AQ27" s="1133"/>
      <c r="AR27" s="1133"/>
      <c r="AS27" s="1133"/>
      <c r="AT27" s="1133"/>
      <c r="AU27" s="1133"/>
      <c r="AV27" s="1133"/>
      <c r="AW27" s="235"/>
      <c r="AX27" s="235"/>
    </row>
    <row r="28" spans="1:50" ht="27" customHeight="1" x14ac:dyDescent="0.25">
      <c r="A28" s="1137"/>
      <c r="B28" s="244"/>
      <c r="C28" s="395" t="s">
        <v>2088</v>
      </c>
      <c r="D28" s="234"/>
      <c r="E28" s="234"/>
      <c r="F28" s="234"/>
      <c r="G28" s="1136"/>
      <c r="H28" s="248">
        <v>7</v>
      </c>
      <c r="I28" s="56" t="s">
        <v>1816</v>
      </c>
      <c r="J28" s="248">
        <v>7</v>
      </c>
      <c r="K28" s="55" t="s">
        <v>8</v>
      </c>
      <c r="L28" s="251"/>
      <c r="M28" s="55"/>
      <c r="N28" s="242"/>
      <c r="O28" s="1133"/>
      <c r="P28" s="877"/>
      <c r="Q28" s="877"/>
      <c r="R28" s="1133"/>
      <c r="S28" s="1133"/>
      <c r="T28" s="1133"/>
      <c r="U28" s="1133"/>
      <c r="V28" s="1133"/>
      <c r="W28" s="1133"/>
      <c r="X28" s="1133"/>
      <c r="Y28" s="1133"/>
      <c r="Z28" s="1133"/>
      <c r="AA28" s="1133"/>
      <c r="AB28" s="1133"/>
      <c r="AC28" s="1133"/>
      <c r="AD28" s="1133"/>
      <c r="AE28" s="1133"/>
      <c r="AF28" s="1133"/>
      <c r="AG28" s="1133"/>
      <c r="AH28" s="1133"/>
      <c r="AI28" s="1133"/>
      <c r="AJ28" s="1133"/>
      <c r="AK28" s="1133"/>
      <c r="AL28" s="1133"/>
      <c r="AM28" s="1133"/>
      <c r="AN28" s="1133"/>
      <c r="AO28" s="1133"/>
      <c r="AP28" s="1133"/>
      <c r="AQ28" s="1133"/>
      <c r="AR28" s="1133"/>
      <c r="AS28" s="1133"/>
      <c r="AT28" s="1133"/>
      <c r="AU28" s="1133"/>
      <c r="AV28" s="1133"/>
      <c r="AW28" s="235"/>
      <c r="AX28" s="235"/>
    </row>
    <row r="29" spans="1:50" ht="24.75" customHeight="1" x14ac:dyDescent="0.25">
      <c r="A29" s="1137"/>
      <c r="B29" s="244"/>
      <c r="C29" s="395" t="s">
        <v>2090</v>
      </c>
      <c r="D29" s="234"/>
      <c r="E29" s="234"/>
      <c r="F29" s="234"/>
      <c r="G29" s="1136"/>
      <c r="H29" s="248">
        <v>8</v>
      </c>
      <c r="I29" s="253" t="s">
        <v>1817</v>
      </c>
      <c r="J29" s="248">
        <v>8</v>
      </c>
      <c r="K29" s="55" t="s">
        <v>18</v>
      </c>
      <c r="L29" s="251"/>
      <c r="M29" s="252" t="s">
        <v>275</v>
      </c>
      <c r="N29" s="242"/>
      <c r="O29" s="1133"/>
      <c r="P29" s="877"/>
      <c r="Q29" s="877"/>
      <c r="R29" s="1133"/>
      <c r="S29" s="1133"/>
      <c r="T29" s="1133"/>
      <c r="U29" s="1133"/>
      <c r="V29" s="1133"/>
      <c r="W29" s="1133"/>
      <c r="X29" s="1133"/>
      <c r="Y29" s="1133"/>
      <c r="Z29" s="1133"/>
      <c r="AA29" s="1133"/>
      <c r="AB29" s="1133"/>
      <c r="AC29" s="1133"/>
      <c r="AD29" s="1133"/>
      <c r="AE29" s="1133"/>
      <c r="AF29" s="1133"/>
      <c r="AG29" s="1133"/>
      <c r="AH29" s="1133"/>
      <c r="AI29" s="1133"/>
      <c r="AJ29" s="1133"/>
      <c r="AK29" s="1133"/>
      <c r="AL29" s="1133"/>
      <c r="AM29" s="1133"/>
      <c r="AN29" s="1133"/>
      <c r="AO29" s="1133"/>
      <c r="AP29" s="1133"/>
      <c r="AQ29" s="1133"/>
      <c r="AR29" s="1133"/>
      <c r="AS29" s="1133"/>
      <c r="AT29" s="1133"/>
      <c r="AU29" s="1133"/>
      <c r="AV29" s="1133"/>
      <c r="AW29" s="235"/>
      <c r="AX29" s="235"/>
    </row>
    <row r="30" spans="1:50" x14ac:dyDescent="0.25">
      <c r="A30" s="1137"/>
      <c r="B30" s="244"/>
      <c r="C30" s="395" t="s">
        <v>2092</v>
      </c>
      <c r="D30" s="234"/>
      <c r="E30" s="234"/>
      <c r="F30" s="234"/>
      <c r="G30" s="1136"/>
      <c r="H30" s="248">
        <v>9</v>
      </c>
      <c r="I30" s="86" t="s">
        <v>1818</v>
      </c>
      <c r="J30" s="248">
        <v>9</v>
      </c>
      <c r="K30" s="55" t="s">
        <v>270</v>
      </c>
      <c r="L30" s="251"/>
      <c r="M30" s="251"/>
      <c r="N30" s="242"/>
      <c r="O30" s="1133"/>
      <c r="P30" s="877"/>
      <c r="Q30" s="877"/>
      <c r="R30" s="1133"/>
      <c r="S30" s="1133"/>
      <c r="T30" s="1133"/>
      <c r="U30" s="1133"/>
      <c r="V30" s="1133"/>
      <c r="W30" s="1133"/>
      <c r="X30" s="1133"/>
      <c r="Y30" s="1133"/>
      <c r="Z30" s="1133"/>
      <c r="AA30" s="1133"/>
      <c r="AB30" s="1133"/>
      <c r="AC30" s="1133"/>
      <c r="AD30" s="1133"/>
      <c r="AE30" s="1133"/>
      <c r="AF30" s="1133"/>
      <c r="AG30" s="1133"/>
      <c r="AH30" s="1133"/>
      <c r="AI30" s="1133"/>
      <c r="AJ30" s="1133"/>
      <c r="AK30" s="1133"/>
      <c r="AL30" s="1133"/>
      <c r="AM30" s="1133"/>
      <c r="AN30" s="1133"/>
      <c r="AO30" s="1133"/>
      <c r="AP30" s="1133"/>
      <c r="AQ30" s="1133"/>
      <c r="AR30" s="1133"/>
      <c r="AS30" s="1133"/>
      <c r="AT30" s="1133"/>
      <c r="AU30" s="1133"/>
      <c r="AV30" s="1133"/>
      <c r="AW30" s="235"/>
      <c r="AX30" s="235"/>
    </row>
    <row r="31" spans="1:50" x14ac:dyDescent="0.25">
      <c r="A31" s="1137"/>
      <c r="B31" s="244"/>
      <c r="C31" s="395"/>
      <c r="D31" s="234"/>
      <c r="E31" s="234"/>
      <c r="F31" s="234"/>
      <c r="G31" s="1136"/>
      <c r="H31" s="248">
        <v>10</v>
      </c>
      <c r="I31" s="56" t="s">
        <v>1794</v>
      </c>
      <c r="J31" s="248">
        <v>10</v>
      </c>
      <c r="K31" s="55" t="s">
        <v>20</v>
      </c>
      <c r="L31" s="248">
        <v>1</v>
      </c>
      <c r="M31" s="86" t="s">
        <v>1591</v>
      </c>
      <c r="N31" s="242"/>
      <c r="O31" s="1133"/>
      <c r="P31" s="877"/>
      <c r="Q31" s="877"/>
      <c r="R31" s="1133"/>
      <c r="S31" s="1133"/>
      <c r="T31" s="1133"/>
      <c r="U31" s="1133"/>
      <c r="V31" s="1133"/>
      <c r="W31" s="1133"/>
      <c r="X31" s="1133"/>
      <c r="Y31" s="1133"/>
      <c r="Z31" s="1133"/>
      <c r="AA31" s="1133"/>
      <c r="AB31" s="1133"/>
      <c r="AC31" s="1133"/>
      <c r="AD31" s="1133"/>
      <c r="AE31" s="1133"/>
      <c r="AF31" s="1133"/>
      <c r="AG31" s="1133"/>
      <c r="AH31" s="1133"/>
      <c r="AI31" s="1133"/>
      <c r="AJ31" s="1133"/>
      <c r="AK31" s="1133"/>
      <c r="AL31" s="1133"/>
      <c r="AM31" s="1133"/>
      <c r="AN31" s="1133"/>
      <c r="AO31" s="1133"/>
      <c r="AP31" s="1133"/>
      <c r="AQ31" s="1133"/>
      <c r="AR31" s="1133"/>
      <c r="AS31" s="1133"/>
      <c r="AT31" s="1133"/>
      <c r="AU31" s="1133"/>
      <c r="AV31" s="1133"/>
      <c r="AW31" s="235"/>
      <c r="AX31" s="235"/>
    </row>
    <row r="32" spans="1:50" x14ac:dyDescent="0.25">
      <c r="A32" s="1137"/>
      <c r="B32" s="244"/>
      <c r="C32" s="234"/>
      <c r="D32" s="234"/>
      <c r="E32" s="234"/>
      <c r="F32" s="234"/>
      <c r="G32" s="1136"/>
      <c r="H32" s="248">
        <v>11</v>
      </c>
      <c r="I32" s="56" t="s">
        <v>6</v>
      </c>
      <c r="J32" s="248">
        <v>11</v>
      </c>
      <c r="K32" s="55" t="s">
        <v>19</v>
      </c>
      <c r="L32" s="248">
        <v>2</v>
      </c>
      <c r="M32" s="86" t="s">
        <v>1592</v>
      </c>
      <c r="N32" s="242"/>
      <c r="O32" s="1133"/>
      <c r="P32" s="877"/>
      <c r="Q32" s="877"/>
      <c r="R32" s="1133"/>
      <c r="S32" s="1133"/>
      <c r="T32" s="1133"/>
      <c r="U32" s="1133"/>
      <c r="V32" s="1133"/>
      <c r="W32" s="1133"/>
      <c r="X32" s="1133"/>
      <c r="Y32" s="1133"/>
      <c r="Z32" s="1133"/>
      <c r="AA32" s="1133"/>
      <c r="AB32" s="1133"/>
      <c r="AC32" s="1133"/>
      <c r="AD32" s="1133"/>
      <c r="AE32" s="1133"/>
      <c r="AF32" s="1133"/>
      <c r="AG32" s="1133"/>
      <c r="AH32" s="1133"/>
      <c r="AI32" s="1133"/>
      <c r="AJ32" s="1133"/>
      <c r="AK32" s="1133"/>
      <c r="AL32" s="1133"/>
      <c r="AM32" s="1133"/>
      <c r="AN32" s="1133"/>
      <c r="AO32" s="1133"/>
      <c r="AP32" s="1133"/>
      <c r="AQ32" s="1133"/>
      <c r="AR32" s="1133"/>
      <c r="AS32" s="1133"/>
      <c r="AT32" s="1133"/>
      <c r="AU32" s="1133"/>
      <c r="AV32" s="1133"/>
      <c r="AW32" s="235"/>
      <c r="AX32" s="235"/>
    </row>
    <row r="33" spans="1:50" ht="30" customHeight="1" x14ac:dyDescent="0.25">
      <c r="A33" s="1137"/>
      <c r="B33" s="244"/>
      <c r="C33" s="1032"/>
      <c r="D33" s="234"/>
      <c r="E33" s="234"/>
      <c r="F33" s="234"/>
      <c r="G33" s="1136"/>
      <c r="H33" s="248">
        <v>12</v>
      </c>
      <c r="I33" s="56" t="s">
        <v>1819</v>
      </c>
      <c r="J33" s="248">
        <v>12</v>
      </c>
      <c r="K33" s="55" t="s">
        <v>21</v>
      </c>
      <c r="L33" s="248">
        <v>3</v>
      </c>
      <c r="M33" s="86" t="s">
        <v>1657</v>
      </c>
      <c r="N33" s="242"/>
      <c r="O33" s="1133"/>
      <c r="P33" s="877"/>
      <c r="Q33" s="877"/>
      <c r="R33" s="1133"/>
      <c r="S33" s="1133"/>
      <c r="T33" s="1133"/>
      <c r="U33" s="1133"/>
      <c r="V33" s="1133"/>
      <c r="W33" s="1133"/>
      <c r="X33" s="1133"/>
      <c r="Y33" s="1133"/>
      <c r="Z33" s="1133"/>
      <c r="AA33" s="1133"/>
      <c r="AB33" s="1133"/>
      <c r="AC33" s="1133"/>
      <c r="AD33" s="1133"/>
      <c r="AE33" s="1133"/>
      <c r="AF33" s="1133"/>
      <c r="AG33" s="1133"/>
      <c r="AH33" s="1133"/>
      <c r="AI33" s="1133"/>
      <c r="AJ33" s="1133"/>
      <c r="AK33" s="1133"/>
      <c r="AL33" s="1133"/>
      <c r="AM33" s="1133"/>
      <c r="AN33" s="1133"/>
      <c r="AO33" s="1133"/>
      <c r="AP33" s="1133"/>
      <c r="AQ33" s="1133"/>
      <c r="AR33" s="1133"/>
      <c r="AS33" s="1133"/>
      <c r="AT33" s="1133"/>
      <c r="AU33" s="1133"/>
      <c r="AV33" s="1133"/>
      <c r="AW33" s="235"/>
      <c r="AX33" s="235"/>
    </row>
    <row r="34" spans="1:50" x14ac:dyDescent="0.25">
      <c r="A34" s="1137"/>
      <c r="B34" s="244"/>
      <c r="C34" s="1032"/>
      <c r="D34" s="234"/>
      <c r="E34" s="234"/>
      <c r="F34" s="234"/>
      <c r="G34" s="1136"/>
      <c r="H34" s="248">
        <v>13</v>
      </c>
      <c r="I34" s="56" t="s">
        <v>118</v>
      </c>
      <c r="J34" s="248">
        <v>13</v>
      </c>
      <c r="K34" s="55" t="s">
        <v>51</v>
      </c>
      <c r="L34" s="248">
        <v>4</v>
      </c>
      <c r="M34" s="86" t="s">
        <v>1601</v>
      </c>
      <c r="N34" s="242"/>
      <c r="O34" s="1133"/>
      <c r="P34" s="877"/>
      <c r="Q34" s="877"/>
      <c r="R34" s="1133"/>
      <c r="S34" s="1133"/>
      <c r="T34" s="1133"/>
      <c r="U34" s="1133"/>
      <c r="V34" s="1133"/>
      <c r="W34" s="1133"/>
      <c r="X34" s="1133"/>
      <c r="Y34" s="1133"/>
      <c r="Z34" s="1133"/>
      <c r="AA34" s="1133"/>
      <c r="AB34" s="1133"/>
      <c r="AC34" s="1133"/>
      <c r="AD34" s="1133"/>
      <c r="AE34" s="1133"/>
      <c r="AF34" s="1133"/>
      <c r="AG34" s="1133"/>
      <c r="AH34" s="1133"/>
      <c r="AI34" s="1133"/>
      <c r="AJ34" s="1133"/>
      <c r="AK34" s="1133"/>
      <c r="AL34" s="1133"/>
      <c r="AM34" s="1133"/>
      <c r="AN34" s="1133"/>
      <c r="AO34" s="1133"/>
      <c r="AP34" s="1133"/>
      <c r="AQ34" s="1133"/>
      <c r="AR34" s="1133"/>
      <c r="AS34" s="1133"/>
      <c r="AT34" s="1133"/>
      <c r="AU34" s="1133"/>
      <c r="AV34" s="1133"/>
      <c r="AW34" s="235"/>
      <c r="AX34" s="235"/>
    </row>
    <row r="35" spans="1:50" x14ac:dyDescent="0.25">
      <c r="A35" s="1137"/>
      <c r="B35" s="244"/>
      <c r="C35" s="1032"/>
      <c r="D35" s="234"/>
      <c r="E35" s="234"/>
      <c r="F35" s="234"/>
      <c r="G35" s="1136"/>
      <c r="H35" s="770">
        <v>14</v>
      </c>
      <c r="I35" s="56" t="s">
        <v>1820</v>
      </c>
      <c r="J35" s="248">
        <v>14</v>
      </c>
      <c r="K35" s="55" t="s">
        <v>1666</v>
      </c>
      <c r="L35" s="248">
        <v>5</v>
      </c>
      <c r="M35" s="253" t="s">
        <v>34</v>
      </c>
      <c r="N35" s="242"/>
      <c r="O35" s="1133"/>
      <c r="P35" s="877"/>
      <c r="Q35" s="877"/>
      <c r="R35" s="1133"/>
      <c r="S35" s="1133"/>
      <c r="T35" s="1133"/>
      <c r="U35" s="1133"/>
      <c r="V35" s="1133"/>
      <c r="W35" s="1133"/>
      <c r="X35" s="1133"/>
      <c r="Y35" s="1133"/>
      <c r="Z35" s="1133"/>
      <c r="AA35" s="1133"/>
      <c r="AB35" s="1133"/>
      <c r="AC35" s="1133"/>
      <c r="AD35" s="1133"/>
      <c r="AE35" s="1133"/>
      <c r="AF35" s="1133"/>
      <c r="AG35" s="1133"/>
      <c r="AH35" s="1133"/>
      <c r="AI35" s="1133"/>
      <c r="AJ35" s="1133"/>
      <c r="AK35" s="1133"/>
      <c r="AL35" s="1133"/>
      <c r="AM35" s="1133"/>
      <c r="AN35" s="1133"/>
      <c r="AO35" s="1133"/>
      <c r="AP35" s="1133"/>
      <c r="AQ35" s="1133"/>
      <c r="AR35" s="1133"/>
      <c r="AS35" s="1133"/>
      <c r="AT35" s="1133"/>
      <c r="AU35" s="1133"/>
      <c r="AV35" s="1133"/>
      <c r="AW35" s="235"/>
      <c r="AX35" s="235"/>
    </row>
    <row r="36" spans="1:50" ht="42" customHeight="1" x14ac:dyDescent="0.25">
      <c r="A36" s="1137"/>
      <c r="B36" s="244"/>
      <c r="C36" s="1032"/>
      <c r="D36" s="234"/>
      <c r="E36" s="234"/>
      <c r="F36" s="234"/>
      <c r="G36" s="1136"/>
      <c r="H36" s="254"/>
      <c r="I36" s="122"/>
      <c r="J36" s="248"/>
      <c r="K36" s="284"/>
      <c r="L36" s="248">
        <v>6</v>
      </c>
      <c r="M36" s="55" t="s">
        <v>1658</v>
      </c>
      <c r="N36" s="242"/>
      <c r="O36" s="1133"/>
      <c r="P36" s="877"/>
      <c r="Q36" s="877"/>
      <c r="R36" s="1133"/>
      <c r="S36" s="1133"/>
      <c r="T36" s="1133"/>
      <c r="U36" s="1133"/>
      <c r="V36" s="1133"/>
      <c r="W36" s="1133"/>
      <c r="X36" s="1133"/>
      <c r="Y36" s="1133"/>
      <c r="Z36" s="1133"/>
      <c r="AA36" s="1133"/>
      <c r="AB36" s="1133"/>
      <c r="AC36" s="1133"/>
      <c r="AD36" s="1133"/>
      <c r="AE36" s="1133"/>
      <c r="AF36" s="1133"/>
      <c r="AG36" s="1133"/>
      <c r="AH36" s="1133"/>
      <c r="AI36" s="1133"/>
      <c r="AJ36" s="1133"/>
      <c r="AK36" s="1133"/>
      <c r="AL36" s="1133"/>
      <c r="AM36" s="1133"/>
      <c r="AN36" s="1133"/>
      <c r="AO36" s="1133"/>
      <c r="AP36" s="1133"/>
      <c r="AQ36" s="1133"/>
      <c r="AR36" s="1133"/>
      <c r="AS36" s="1133"/>
      <c r="AT36" s="1133"/>
      <c r="AU36" s="1133"/>
      <c r="AV36" s="1133"/>
      <c r="AW36" s="235"/>
      <c r="AX36" s="235"/>
    </row>
    <row r="37" spans="1:50" x14ac:dyDescent="0.25">
      <c r="A37" s="234"/>
      <c r="B37" s="234"/>
      <c r="C37" s="234"/>
      <c r="D37" s="234"/>
      <c r="E37" s="234"/>
      <c r="F37" s="234"/>
      <c r="G37" s="237"/>
      <c r="H37" s="234"/>
      <c r="I37" s="251"/>
      <c r="J37" s="251"/>
      <c r="K37" s="251"/>
      <c r="L37" s="248">
        <v>7</v>
      </c>
      <c r="M37" s="768" t="s">
        <v>1659</v>
      </c>
      <c r="N37" s="237"/>
      <c r="O37" s="234"/>
      <c r="P37" s="877"/>
      <c r="Q37" s="877"/>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5"/>
      <c r="AX37" s="235"/>
    </row>
    <row r="38" spans="1:50" x14ac:dyDescent="0.25">
      <c r="A38" s="234"/>
      <c r="B38" s="234"/>
      <c r="C38" s="234"/>
      <c r="D38" s="234"/>
      <c r="E38" s="234"/>
      <c r="F38" s="234"/>
      <c r="G38" s="237"/>
      <c r="H38" s="234"/>
      <c r="I38" s="251"/>
      <c r="J38" s="251"/>
      <c r="K38" s="251"/>
      <c r="L38" s="248">
        <v>8</v>
      </c>
      <c r="M38" s="769" t="s">
        <v>315</v>
      </c>
      <c r="N38" s="237"/>
      <c r="O38" s="234"/>
      <c r="P38" s="877"/>
      <c r="Q38" s="877"/>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5"/>
      <c r="AX38" s="235"/>
    </row>
    <row r="39" spans="1:50" x14ac:dyDescent="0.25">
      <c r="A39" s="234"/>
      <c r="B39" s="234"/>
      <c r="C39" s="234"/>
      <c r="D39" s="234"/>
      <c r="E39" s="234"/>
      <c r="F39" s="234"/>
      <c r="G39" s="237"/>
      <c r="H39" s="234"/>
      <c r="I39" s="251"/>
      <c r="J39" s="251"/>
      <c r="K39" s="251"/>
      <c r="L39" s="251"/>
      <c r="M39" s="666"/>
      <c r="N39" s="237"/>
      <c r="O39" s="234"/>
      <c r="P39" s="877"/>
      <c r="Q39" s="877"/>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5"/>
      <c r="AX39" s="235"/>
    </row>
    <row r="40" spans="1:50" x14ac:dyDescent="0.25">
      <c r="A40" s="234"/>
      <c r="B40" s="234"/>
      <c r="C40" s="234"/>
      <c r="D40" s="234"/>
      <c r="E40" s="234"/>
      <c r="F40" s="234"/>
      <c r="G40" s="237"/>
      <c r="H40" s="234"/>
      <c r="I40" s="251"/>
      <c r="J40" s="251"/>
      <c r="K40" s="251"/>
      <c r="L40" s="666"/>
      <c r="M40" s="666"/>
      <c r="N40" s="237"/>
      <c r="O40" s="234"/>
      <c r="P40" s="877"/>
      <c r="Q40" s="877"/>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5"/>
      <c r="AX40" s="235"/>
    </row>
    <row r="41" spans="1:50" x14ac:dyDescent="0.25">
      <c r="A41" s="234"/>
      <c r="B41" s="234"/>
      <c r="C41" s="234"/>
      <c r="D41" s="234"/>
      <c r="E41" s="234"/>
      <c r="F41" s="234"/>
      <c r="G41" s="237"/>
      <c r="H41" s="234"/>
      <c r="I41" s="251"/>
      <c r="J41" s="251"/>
      <c r="K41" s="251"/>
      <c r="L41" s="666"/>
      <c r="M41" s="666"/>
      <c r="N41" s="237"/>
      <c r="O41" s="234"/>
      <c r="P41" s="877"/>
      <c r="Q41" s="877"/>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5"/>
      <c r="AX41" s="235"/>
    </row>
    <row r="42" spans="1:50" x14ac:dyDescent="0.25">
      <c r="A42" s="234"/>
      <c r="B42" s="234"/>
      <c r="C42" s="234"/>
      <c r="D42" s="234"/>
      <c r="E42" s="234"/>
      <c r="F42" s="234"/>
      <c r="G42" s="237"/>
      <c r="H42" s="234"/>
      <c r="I42" s="251"/>
      <c r="J42" s="251"/>
      <c r="K42" s="251"/>
      <c r="L42" s="666"/>
      <c r="M42" s="770" t="s">
        <v>276</v>
      </c>
      <c r="N42" s="237"/>
      <c r="O42" s="234"/>
      <c r="P42" s="877"/>
      <c r="Q42" s="877"/>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5"/>
      <c r="AX42" s="235"/>
    </row>
    <row r="43" spans="1:50" x14ac:dyDescent="0.25">
      <c r="A43" s="234"/>
      <c r="B43" s="234"/>
      <c r="C43" s="234"/>
      <c r="D43" s="234"/>
      <c r="E43" s="234"/>
      <c r="F43" s="234"/>
      <c r="G43" s="237"/>
      <c r="H43" s="234"/>
      <c r="I43" s="251"/>
      <c r="J43" s="251"/>
      <c r="K43" s="251"/>
      <c r="L43" s="666"/>
      <c r="M43" s="251"/>
      <c r="N43" s="237"/>
      <c r="O43" s="234"/>
      <c r="P43" s="877"/>
      <c r="Q43" s="877"/>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5"/>
      <c r="AX43" s="235"/>
    </row>
    <row r="44" spans="1:50" x14ac:dyDescent="0.25">
      <c r="A44" s="234"/>
      <c r="B44" s="234"/>
      <c r="C44" s="234"/>
      <c r="D44" s="234"/>
      <c r="E44" s="234"/>
      <c r="F44" s="234"/>
      <c r="G44" s="237"/>
      <c r="H44" s="234"/>
      <c r="I44" s="251"/>
      <c r="J44" s="251"/>
      <c r="K44" s="251"/>
      <c r="L44" s="57">
        <v>1</v>
      </c>
      <c r="M44" s="51" t="s">
        <v>1660</v>
      </c>
      <c r="N44" s="237"/>
      <c r="O44" s="234"/>
      <c r="P44" s="877"/>
      <c r="Q44" s="877"/>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5"/>
      <c r="AX44" s="235"/>
    </row>
    <row r="45" spans="1:50" x14ac:dyDescent="0.25">
      <c r="A45" s="234"/>
      <c r="B45" s="234"/>
      <c r="C45" s="234"/>
      <c r="D45" s="234"/>
      <c r="E45" s="234"/>
      <c r="F45" s="234"/>
      <c r="G45" s="237"/>
      <c r="H45" s="234"/>
      <c r="I45" s="234"/>
      <c r="J45" s="251"/>
      <c r="K45" s="251"/>
      <c r="L45" s="57">
        <v>2</v>
      </c>
      <c r="M45" s="86" t="s">
        <v>1629</v>
      </c>
      <c r="N45" s="237"/>
      <c r="O45" s="234"/>
      <c r="P45" s="877"/>
      <c r="Q45" s="877"/>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5"/>
      <c r="AX45" s="235"/>
    </row>
    <row r="46" spans="1:50" x14ac:dyDescent="0.25">
      <c r="A46" s="234"/>
      <c r="B46" s="234"/>
      <c r="C46" s="234"/>
      <c r="D46" s="234"/>
      <c r="E46" s="234"/>
      <c r="F46" s="234"/>
      <c r="G46" s="237"/>
      <c r="H46" s="234"/>
      <c r="I46" s="234"/>
      <c r="J46" s="251"/>
      <c r="K46" s="251"/>
      <c r="L46" s="57">
        <v>3</v>
      </c>
      <c r="M46" s="86" t="s">
        <v>280</v>
      </c>
      <c r="N46" s="237"/>
      <c r="O46" s="234"/>
      <c r="P46" s="877"/>
      <c r="Q46" s="877"/>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5"/>
      <c r="AX46" s="235"/>
    </row>
    <row r="47" spans="1:50" x14ac:dyDescent="0.25">
      <c r="A47" s="234"/>
      <c r="B47" s="234"/>
      <c r="C47" s="234"/>
      <c r="D47" s="234"/>
      <c r="E47" s="234"/>
      <c r="F47" s="234"/>
      <c r="G47" s="237"/>
      <c r="H47" s="234"/>
      <c r="I47" s="234"/>
      <c r="J47" s="251"/>
      <c r="K47" s="251"/>
      <c r="L47" s="57"/>
      <c r="M47" s="666"/>
      <c r="N47" s="237"/>
      <c r="O47" s="234"/>
      <c r="P47" s="877"/>
      <c r="Q47" s="877"/>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5"/>
      <c r="AX47" s="235"/>
    </row>
    <row r="48" spans="1:50" x14ac:dyDescent="0.25">
      <c r="A48" s="234"/>
      <c r="B48" s="234"/>
      <c r="C48" s="234"/>
      <c r="D48" s="234"/>
      <c r="E48" s="234"/>
      <c r="F48" s="234"/>
      <c r="G48" s="237"/>
      <c r="H48" s="234"/>
      <c r="I48" s="234"/>
      <c r="J48" s="234"/>
      <c r="K48" s="234"/>
      <c r="L48" s="57"/>
      <c r="M48" s="666"/>
      <c r="N48" s="237"/>
      <c r="O48" s="234"/>
      <c r="P48" s="877"/>
      <c r="Q48" s="877"/>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5"/>
      <c r="AX48" s="235"/>
    </row>
    <row r="49" spans="1:50" x14ac:dyDescent="0.25">
      <c r="A49" s="234"/>
      <c r="B49" s="234"/>
      <c r="C49" s="234"/>
      <c r="D49" s="234"/>
      <c r="E49" s="234"/>
      <c r="F49" s="234"/>
      <c r="G49" s="237"/>
      <c r="H49" s="234"/>
      <c r="I49" s="234"/>
      <c r="J49" s="234"/>
      <c r="K49" s="234"/>
      <c r="L49" s="87"/>
      <c r="M49" s="666"/>
      <c r="N49" s="237"/>
      <c r="O49" s="234"/>
      <c r="P49" s="877"/>
      <c r="Q49" s="877"/>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5"/>
      <c r="AX49" s="235"/>
    </row>
    <row r="50" spans="1:50" x14ac:dyDescent="0.25">
      <c r="A50" s="234"/>
      <c r="B50" s="234"/>
      <c r="C50" s="234"/>
      <c r="D50" s="234"/>
      <c r="E50" s="234"/>
      <c r="F50" s="234"/>
      <c r="G50" s="237"/>
      <c r="H50" s="234"/>
      <c r="I50" s="234"/>
      <c r="J50" s="234"/>
      <c r="K50" s="234"/>
      <c r="L50" s="234"/>
      <c r="M50" s="234"/>
      <c r="N50" s="237"/>
      <c r="O50" s="234"/>
      <c r="P50" s="877"/>
      <c r="Q50" s="877"/>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5"/>
      <c r="AX50" s="235"/>
    </row>
    <row r="51" spans="1:50" x14ac:dyDescent="0.25">
      <c r="A51" s="234"/>
      <c r="B51" s="234"/>
      <c r="C51" s="234"/>
      <c r="D51" s="234"/>
      <c r="E51" s="234"/>
      <c r="F51" s="234"/>
      <c r="G51" s="237"/>
      <c r="H51" s="234"/>
      <c r="I51" s="234"/>
      <c r="J51" s="234"/>
      <c r="K51" s="234"/>
      <c r="L51" s="234"/>
      <c r="M51" s="234"/>
      <c r="N51" s="237"/>
      <c r="O51" s="234"/>
      <c r="P51" s="877"/>
      <c r="Q51" s="877"/>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5"/>
      <c r="AX51" s="235"/>
    </row>
    <row r="52" spans="1:50" x14ac:dyDescent="0.25">
      <c r="A52" s="234"/>
      <c r="B52" s="234"/>
      <c r="C52" s="234"/>
      <c r="D52" s="234"/>
      <c r="E52" s="234"/>
      <c r="F52" s="234"/>
      <c r="G52" s="237"/>
      <c r="H52" s="237"/>
      <c r="I52" s="237"/>
      <c r="J52" s="237"/>
      <c r="K52" s="237"/>
      <c r="L52" s="237"/>
      <c r="M52" s="237"/>
      <c r="N52" s="237"/>
      <c r="O52" s="234"/>
      <c r="P52" s="877"/>
      <c r="Q52" s="877"/>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5"/>
      <c r="AX52" s="235"/>
    </row>
    <row r="53" spans="1:50" x14ac:dyDescent="0.25">
      <c r="A53" s="234"/>
      <c r="B53" s="234"/>
      <c r="C53" s="234"/>
      <c r="D53" s="234"/>
      <c r="E53" s="234"/>
      <c r="F53" s="234"/>
      <c r="G53" s="234"/>
      <c r="H53" s="234"/>
      <c r="I53" s="234"/>
      <c r="J53" s="234"/>
      <c r="K53" s="234"/>
      <c r="L53" s="234"/>
      <c r="M53" s="234"/>
      <c r="N53" s="234"/>
      <c r="O53" s="234"/>
      <c r="P53" s="877"/>
      <c r="Q53" s="877"/>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5"/>
      <c r="AX53" s="235"/>
    </row>
    <row r="54" spans="1:50" x14ac:dyDescent="0.25">
      <c r="A54" s="234"/>
      <c r="B54" s="234"/>
      <c r="C54" s="234"/>
      <c r="D54" s="234"/>
      <c r="E54" s="234"/>
      <c r="F54" s="234"/>
      <c r="G54" s="234"/>
      <c r="H54" s="234"/>
      <c r="I54" s="234"/>
      <c r="J54" s="234"/>
      <c r="K54" s="234"/>
      <c r="L54" s="234"/>
      <c r="M54" s="234"/>
      <c r="N54" s="234"/>
      <c r="O54" s="234"/>
      <c r="P54" s="877"/>
      <c r="Q54" s="877"/>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5"/>
      <c r="AX54" s="235"/>
    </row>
    <row r="55" spans="1:50" x14ac:dyDescent="0.25">
      <c r="A55" s="234"/>
      <c r="B55" s="234"/>
      <c r="C55" s="234"/>
      <c r="D55" s="234"/>
      <c r="E55" s="234"/>
      <c r="F55" s="234"/>
      <c r="G55" s="234"/>
      <c r="H55" s="234"/>
      <c r="I55" s="234"/>
      <c r="J55" s="234"/>
      <c r="K55" s="234"/>
      <c r="L55" s="234"/>
      <c r="M55" s="234"/>
      <c r="N55" s="234"/>
      <c r="O55" s="234"/>
      <c r="P55" s="877"/>
      <c r="Q55" s="877"/>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5"/>
      <c r="AX55" s="235"/>
    </row>
    <row r="56" spans="1:50" x14ac:dyDescent="0.25">
      <c r="A56" s="234"/>
      <c r="B56" s="234"/>
      <c r="C56" s="234"/>
      <c r="D56" s="234"/>
      <c r="E56" s="234"/>
      <c r="F56" s="234"/>
      <c r="G56" s="234"/>
      <c r="H56" s="234"/>
      <c r="I56" s="234"/>
      <c r="J56" s="234"/>
      <c r="K56" s="234"/>
      <c r="L56" s="234"/>
      <c r="M56" s="234"/>
      <c r="N56" s="234"/>
      <c r="O56" s="234"/>
      <c r="P56" s="877"/>
      <c r="Q56" s="877"/>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5"/>
      <c r="AX56" s="235"/>
    </row>
    <row r="57" spans="1:50" x14ac:dyDescent="0.25">
      <c r="A57" s="234"/>
      <c r="B57" s="234"/>
      <c r="C57" s="234"/>
      <c r="D57" s="234"/>
      <c r="E57" s="234"/>
      <c r="F57" s="234"/>
      <c r="G57" s="234"/>
      <c r="H57" s="234"/>
      <c r="I57" s="234"/>
      <c r="J57" s="234"/>
      <c r="K57" s="234"/>
      <c r="L57" s="234"/>
      <c r="M57" s="234"/>
      <c r="N57" s="234"/>
      <c r="O57" s="234"/>
      <c r="P57" s="877"/>
      <c r="Q57" s="877"/>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5"/>
      <c r="AX57" s="235"/>
    </row>
    <row r="58" spans="1:50" x14ac:dyDescent="0.25">
      <c r="A58" s="234"/>
      <c r="B58" s="234"/>
      <c r="C58" s="234"/>
      <c r="D58" s="234"/>
      <c r="E58" s="234"/>
      <c r="F58" s="234"/>
      <c r="G58" s="234"/>
      <c r="H58" s="234"/>
      <c r="I58" s="234"/>
      <c r="J58" s="234"/>
      <c r="K58" s="234"/>
      <c r="L58" s="234"/>
      <c r="M58" s="234"/>
      <c r="N58" s="234"/>
      <c r="O58" s="234"/>
      <c r="P58" s="877"/>
      <c r="Q58" s="877"/>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5"/>
      <c r="AX58" s="235"/>
    </row>
    <row r="59" spans="1:50" x14ac:dyDescent="0.25">
      <c r="A59" s="234"/>
      <c r="B59" s="234"/>
      <c r="C59" s="234"/>
      <c r="D59" s="234"/>
      <c r="E59" s="234"/>
      <c r="F59" s="234"/>
      <c r="G59" s="234"/>
      <c r="H59" s="234"/>
      <c r="I59" s="234"/>
      <c r="J59" s="234"/>
      <c r="K59" s="234"/>
      <c r="L59" s="234"/>
      <c r="M59" s="234"/>
      <c r="N59" s="234"/>
      <c r="O59" s="234"/>
      <c r="P59" s="877"/>
      <c r="Q59" s="877"/>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5"/>
      <c r="AX59" s="235"/>
    </row>
    <row r="60" spans="1:50" x14ac:dyDescent="0.25">
      <c r="A60" s="234"/>
      <c r="B60" s="234"/>
      <c r="C60" s="234"/>
      <c r="D60" s="234"/>
      <c r="E60" s="234"/>
      <c r="F60" s="234"/>
      <c r="G60" s="234"/>
      <c r="H60" s="234"/>
      <c r="I60" s="234"/>
      <c r="J60" s="234"/>
      <c r="K60" s="234"/>
      <c r="L60" s="234"/>
      <c r="M60" s="234"/>
      <c r="N60" s="234"/>
      <c r="O60" s="234"/>
      <c r="P60" s="877"/>
      <c r="Q60" s="877"/>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5"/>
      <c r="AX60" s="235"/>
    </row>
    <row r="61" spans="1:50" x14ac:dyDescent="0.25">
      <c r="A61" s="234"/>
      <c r="B61" s="234"/>
      <c r="C61" s="234"/>
      <c r="D61" s="234"/>
      <c r="E61" s="234"/>
      <c r="F61" s="234"/>
      <c r="G61" s="234"/>
      <c r="H61" s="234"/>
      <c r="I61" s="234"/>
      <c r="J61" s="234"/>
      <c r="K61" s="234"/>
      <c r="L61" s="234"/>
      <c r="M61" s="234"/>
      <c r="N61" s="234"/>
      <c r="O61" s="234"/>
      <c r="P61" s="877"/>
      <c r="Q61" s="877"/>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5"/>
      <c r="AX61" s="235"/>
    </row>
    <row r="62" spans="1:50" x14ac:dyDescent="0.25">
      <c r="A62" s="234"/>
      <c r="B62" s="234"/>
      <c r="C62" s="234"/>
      <c r="D62" s="234"/>
      <c r="E62" s="234"/>
      <c r="F62" s="234"/>
      <c r="G62" s="234"/>
      <c r="H62" s="234"/>
      <c r="I62" s="234"/>
      <c r="J62" s="234"/>
      <c r="K62" s="234"/>
      <c r="L62" s="234"/>
      <c r="M62" s="234"/>
      <c r="N62" s="234"/>
      <c r="O62" s="234"/>
      <c r="P62" s="877"/>
      <c r="Q62" s="877"/>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5"/>
      <c r="AX62" s="235"/>
    </row>
    <row r="63" spans="1:50" x14ac:dyDescent="0.25">
      <c r="A63" s="234"/>
      <c r="B63" s="234"/>
      <c r="C63" s="234"/>
      <c r="D63" s="234"/>
      <c r="E63" s="234"/>
      <c r="F63" s="234"/>
      <c r="G63" s="234"/>
      <c r="H63" s="234"/>
      <c r="I63" s="234"/>
      <c r="J63" s="234"/>
      <c r="K63" s="234"/>
      <c r="L63" s="234"/>
      <c r="M63" s="234"/>
      <c r="N63" s="234"/>
      <c r="O63" s="234"/>
      <c r="P63" s="877"/>
      <c r="Q63" s="877"/>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5"/>
      <c r="AX63" s="235"/>
    </row>
    <row r="64" spans="1:50" x14ac:dyDescent="0.25">
      <c r="A64" s="234"/>
      <c r="B64" s="234"/>
      <c r="C64" s="234"/>
      <c r="D64" s="234"/>
      <c r="E64" s="234"/>
      <c r="F64" s="234"/>
      <c r="G64" s="234"/>
      <c r="H64" s="234"/>
      <c r="I64" s="234"/>
      <c r="J64" s="234"/>
      <c r="K64" s="234"/>
      <c r="L64" s="234"/>
      <c r="M64" s="234"/>
      <c r="N64" s="234"/>
      <c r="O64" s="234"/>
      <c r="P64" s="877"/>
      <c r="Q64" s="877"/>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5"/>
      <c r="AX64" s="235"/>
    </row>
    <row r="65" spans="1:50" x14ac:dyDescent="0.25">
      <c r="A65" s="234"/>
      <c r="B65" s="234"/>
      <c r="C65" s="234"/>
      <c r="D65" s="234"/>
      <c r="E65" s="234"/>
      <c r="F65" s="234"/>
      <c r="G65" s="234"/>
      <c r="H65" s="234"/>
      <c r="I65" s="234"/>
      <c r="J65" s="234"/>
      <c r="K65" s="234"/>
      <c r="L65" s="234"/>
      <c r="M65" s="234"/>
      <c r="N65" s="234"/>
      <c r="O65" s="234"/>
      <c r="P65" s="877"/>
      <c r="Q65" s="877"/>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5"/>
      <c r="AX65" s="235"/>
    </row>
    <row r="66" spans="1:50" x14ac:dyDescent="0.25">
      <c r="A66" s="234"/>
      <c r="B66" s="234"/>
      <c r="C66" s="234"/>
      <c r="D66" s="234"/>
      <c r="E66" s="234"/>
      <c r="F66" s="234"/>
      <c r="G66" s="234"/>
      <c r="H66" s="234"/>
      <c r="I66" s="234"/>
      <c r="J66" s="234"/>
      <c r="K66" s="234"/>
      <c r="L66" s="234"/>
      <c r="M66" s="234"/>
      <c r="N66" s="234"/>
      <c r="O66" s="234"/>
      <c r="P66" s="877"/>
      <c r="Q66" s="877"/>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5"/>
      <c r="AX66" s="235"/>
    </row>
    <row r="67" spans="1:50" x14ac:dyDescent="0.25">
      <c r="A67" s="234"/>
      <c r="B67" s="234"/>
      <c r="C67" s="234"/>
      <c r="D67" s="234"/>
      <c r="E67" s="234"/>
      <c r="F67" s="234"/>
      <c r="G67" s="234"/>
      <c r="H67" s="234"/>
      <c r="I67" s="234"/>
      <c r="J67" s="234"/>
      <c r="K67" s="234"/>
      <c r="L67" s="234"/>
      <c r="M67" s="234"/>
      <c r="N67" s="234"/>
      <c r="O67" s="234"/>
      <c r="P67" s="877"/>
      <c r="Q67" s="877"/>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5"/>
      <c r="AX67" s="235"/>
    </row>
    <row r="68" spans="1:50" x14ac:dyDescent="0.25">
      <c r="A68" s="234"/>
      <c r="B68" s="234"/>
      <c r="C68" s="234"/>
      <c r="D68" s="234"/>
      <c r="E68" s="234"/>
      <c r="F68" s="234"/>
      <c r="G68" s="234"/>
      <c r="H68" s="234"/>
      <c r="I68" s="234"/>
      <c r="J68" s="234"/>
      <c r="K68" s="234"/>
      <c r="L68" s="234"/>
      <c r="M68" s="234"/>
      <c r="N68" s="234"/>
      <c r="O68" s="234"/>
      <c r="P68" s="877"/>
      <c r="Q68" s="877"/>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5"/>
      <c r="AX68" s="235"/>
    </row>
    <row r="69" spans="1:50" x14ac:dyDescent="0.25">
      <c r="A69" s="234"/>
      <c r="B69" s="234"/>
      <c r="C69" s="234"/>
      <c r="D69" s="234"/>
      <c r="E69" s="234"/>
      <c r="F69" s="234"/>
      <c r="G69" s="234"/>
      <c r="H69" s="234"/>
      <c r="I69" s="234"/>
      <c r="J69" s="234"/>
      <c r="K69" s="234"/>
      <c r="L69" s="234"/>
      <c r="M69" s="234"/>
      <c r="N69" s="234"/>
      <c r="O69" s="234"/>
      <c r="P69" s="877"/>
      <c r="Q69" s="877"/>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5"/>
      <c r="AX69" s="235"/>
    </row>
    <row r="70" spans="1:50" x14ac:dyDescent="0.25">
      <c r="A70" s="234"/>
      <c r="B70" s="234"/>
      <c r="C70" s="234"/>
      <c r="D70" s="234"/>
      <c r="E70" s="234"/>
      <c r="F70" s="234"/>
      <c r="G70" s="234"/>
      <c r="H70" s="234"/>
      <c r="I70" s="234"/>
      <c r="J70" s="234"/>
      <c r="K70" s="234"/>
      <c r="L70" s="234"/>
      <c r="M70" s="234"/>
      <c r="N70" s="234"/>
      <c r="O70" s="234"/>
      <c r="P70" s="877"/>
      <c r="Q70" s="877"/>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5"/>
      <c r="AX70" s="235"/>
    </row>
    <row r="71" spans="1:50" x14ac:dyDescent="0.25">
      <c r="A71" s="234"/>
      <c r="B71" s="234"/>
      <c r="C71" s="234"/>
      <c r="D71" s="234"/>
      <c r="E71" s="234"/>
      <c r="F71" s="234"/>
      <c r="G71" s="234"/>
      <c r="H71" s="234"/>
      <c r="I71" s="234"/>
      <c r="J71" s="234"/>
      <c r="K71" s="234"/>
      <c r="L71" s="234"/>
      <c r="M71" s="234"/>
      <c r="N71" s="234"/>
      <c r="O71" s="234"/>
      <c r="P71" s="877"/>
      <c r="Q71" s="877"/>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5"/>
      <c r="AX71" s="235"/>
    </row>
    <row r="72" spans="1:50" x14ac:dyDescent="0.25">
      <c r="A72" s="234"/>
      <c r="B72" s="234"/>
      <c r="C72" s="234"/>
      <c r="D72" s="234"/>
      <c r="E72" s="234"/>
      <c r="F72" s="234"/>
      <c r="G72" s="234"/>
      <c r="H72" s="234"/>
      <c r="I72" s="234"/>
      <c r="J72" s="234"/>
      <c r="K72" s="234"/>
      <c r="L72" s="234"/>
      <c r="M72" s="234"/>
      <c r="N72" s="234"/>
      <c r="O72" s="234"/>
      <c r="P72" s="877"/>
      <c r="Q72" s="877"/>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5"/>
      <c r="AX72" s="235"/>
    </row>
    <row r="73" spans="1:50" x14ac:dyDescent="0.25">
      <c r="A73" s="234"/>
      <c r="B73" s="234"/>
      <c r="C73" s="234"/>
      <c r="D73" s="234"/>
      <c r="E73" s="234"/>
      <c r="F73" s="234"/>
      <c r="G73" s="234"/>
      <c r="H73" s="234"/>
      <c r="I73" s="234"/>
      <c r="J73" s="234"/>
      <c r="K73" s="234"/>
      <c r="L73" s="234"/>
      <c r="M73" s="234"/>
      <c r="N73" s="234"/>
      <c r="O73" s="234"/>
      <c r="P73" s="877"/>
      <c r="Q73" s="877"/>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5"/>
      <c r="AX73" s="235"/>
    </row>
    <row r="74" spans="1:50" x14ac:dyDescent="0.25">
      <c r="A74" s="234"/>
      <c r="B74" s="234"/>
      <c r="C74" s="234"/>
      <c r="D74" s="234"/>
      <c r="E74" s="234"/>
      <c r="F74" s="234"/>
      <c r="G74" s="234"/>
      <c r="H74" s="234"/>
      <c r="I74" s="234"/>
      <c r="J74" s="234"/>
      <c r="K74" s="234"/>
      <c r="L74" s="234"/>
      <c r="M74" s="234"/>
      <c r="N74" s="234"/>
      <c r="O74" s="234"/>
      <c r="P74" s="877"/>
      <c r="Q74" s="877"/>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5"/>
      <c r="AX74" s="235"/>
    </row>
    <row r="75" spans="1:50" x14ac:dyDescent="0.25">
      <c r="A75" s="234"/>
      <c r="B75" s="234"/>
      <c r="C75" s="234"/>
      <c r="D75" s="234"/>
      <c r="E75" s="234"/>
      <c r="F75" s="234"/>
      <c r="G75" s="234"/>
      <c r="H75" s="234"/>
      <c r="I75" s="234"/>
      <c r="J75" s="234"/>
      <c r="K75" s="234"/>
      <c r="L75" s="234"/>
      <c r="M75" s="234"/>
      <c r="N75" s="234"/>
      <c r="O75" s="234"/>
      <c r="P75" s="877"/>
      <c r="Q75" s="877"/>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5"/>
      <c r="AX75" s="235"/>
    </row>
    <row r="76" spans="1:50" x14ac:dyDescent="0.25">
      <c r="A76" s="234"/>
      <c r="B76" s="234"/>
      <c r="C76" s="234"/>
      <c r="D76" s="234"/>
      <c r="E76" s="234"/>
      <c r="F76" s="234"/>
      <c r="G76" s="234"/>
      <c r="H76" s="234"/>
      <c r="I76" s="234"/>
      <c r="J76" s="234"/>
      <c r="K76" s="234"/>
      <c r="L76" s="234"/>
      <c r="M76" s="234"/>
      <c r="N76" s="234"/>
      <c r="O76" s="234"/>
      <c r="P76" s="877"/>
      <c r="Q76" s="877"/>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5"/>
      <c r="AX76" s="235"/>
    </row>
    <row r="77" spans="1:50" x14ac:dyDescent="0.25">
      <c r="A77" s="234"/>
      <c r="B77" s="234"/>
      <c r="C77" s="234"/>
      <c r="D77" s="234"/>
      <c r="E77" s="234"/>
      <c r="F77" s="234"/>
      <c r="G77" s="234"/>
      <c r="H77" s="234"/>
      <c r="I77" s="234"/>
      <c r="J77" s="234"/>
      <c r="K77" s="234"/>
      <c r="L77" s="234"/>
      <c r="M77" s="234"/>
      <c r="N77" s="234"/>
      <c r="O77" s="234"/>
      <c r="P77" s="877"/>
      <c r="Q77" s="877"/>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5"/>
      <c r="AX77" s="235"/>
    </row>
    <row r="78" spans="1:50" x14ac:dyDescent="0.25">
      <c r="A78" s="234"/>
      <c r="B78" s="234"/>
      <c r="C78" s="234"/>
      <c r="D78" s="234"/>
      <c r="E78" s="234"/>
      <c r="F78" s="234"/>
      <c r="G78" s="234"/>
      <c r="H78" s="234"/>
      <c r="I78" s="234"/>
      <c r="J78" s="234"/>
      <c r="K78" s="234"/>
      <c r="L78" s="234"/>
      <c r="M78" s="234"/>
      <c r="N78" s="234"/>
      <c r="O78" s="234"/>
      <c r="P78" s="877"/>
      <c r="Q78" s="877"/>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5"/>
      <c r="AX78" s="235"/>
    </row>
    <row r="79" spans="1:50" x14ac:dyDescent="0.25">
      <c r="A79" s="234"/>
      <c r="B79" s="234"/>
      <c r="C79" s="234"/>
      <c r="D79" s="234"/>
      <c r="E79" s="234"/>
      <c r="F79" s="234"/>
      <c r="G79" s="234"/>
      <c r="H79" s="234"/>
      <c r="I79" s="234"/>
      <c r="J79" s="234"/>
      <c r="K79" s="234"/>
      <c r="L79" s="234"/>
      <c r="M79" s="234"/>
      <c r="N79" s="234"/>
      <c r="O79" s="234"/>
      <c r="P79" s="877"/>
      <c r="Q79" s="877"/>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5"/>
      <c r="AX79" s="235"/>
    </row>
    <row r="80" spans="1:50" x14ac:dyDescent="0.25">
      <c r="A80" s="234"/>
      <c r="B80" s="234"/>
      <c r="C80" s="234"/>
      <c r="D80" s="234"/>
      <c r="E80" s="234"/>
      <c r="F80" s="234"/>
      <c r="G80" s="234"/>
      <c r="H80" s="234"/>
      <c r="I80" s="234"/>
      <c r="J80" s="234"/>
      <c r="K80" s="234"/>
      <c r="L80" s="234"/>
      <c r="M80" s="234"/>
      <c r="N80" s="234"/>
      <c r="O80" s="234"/>
      <c r="P80" s="877"/>
      <c r="Q80" s="877"/>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5"/>
      <c r="AX80" s="235"/>
    </row>
    <row r="81" spans="1:50" x14ac:dyDescent="0.25">
      <c r="A81" s="234"/>
      <c r="B81" s="234"/>
      <c r="C81" s="234"/>
      <c r="D81" s="234"/>
      <c r="E81" s="234"/>
      <c r="F81" s="234"/>
      <c r="G81" s="234"/>
      <c r="H81" s="234"/>
      <c r="I81" s="234"/>
      <c r="J81" s="234"/>
      <c r="K81" s="234"/>
      <c r="L81" s="234"/>
      <c r="M81" s="234"/>
      <c r="N81" s="234"/>
      <c r="O81" s="234"/>
      <c r="P81" s="877"/>
      <c r="Q81" s="877"/>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5"/>
      <c r="AX81" s="235"/>
    </row>
    <row r="82" spans="1:50" x14ac:dyDescent="0.25">
      <c r="A82" s="234"/>
      <c r="B82" s="234"/>
      <c r="C82" s="234"/>
      <c r="D82" s="234"/>
      <c r="E82" s="234"/>
      <c r="F82" s="234"/>
      <c r="G82" s="234"/>
      <c r="H82" s="234"/>
      <c r="I82" s="234"/>
      <c r="J82" s="234"/>
      <c r="K82" s="234"/>
      <c r="L82" s="234"/>
      <c r="M82" s="234"/>
      <c r="N82" s="234"/>
      <c r="O82" s="234"/>
      <c r="P82" s="877"/>
      <c r="Q82" s="877"/>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34"/>
      <c r="AV82" s="234"/>
      <c r="AW82" s="235"/>
      <c r="AX82" s="235"/>
    </row>
    <row r="83" spans="1:50" x14ac:dyDescent="0.25">
      <c r="A83" s="234"/>
      <c r="B83" s="234"/>
      <c r="C83" s="234"/>
      <c r="D83" s="234"/>
      <c r="E83" s="234"/>
      <c r="F83" s="234"/>
      <c r="G83" s="234"/>
      <c r="H83" s="234"/>
      <c r="I83" s="234"/>
      <c r="J83" s="234"/>
      <c r="K83" s="234"/>
      <c r="L83" s="234"/>
      <c r="M83" s="234"/>
      <c r="N83" s="234"/>
      <c r="O83" s="234"/>
      <c r="P83" s="877"/>
      <c r="Q83" s="877"/>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5"/>
      <c r="AX83" s="235"/>
    </row>
    <row r="84" spans="1:50" x14ac:dyDescent="0.25">
      <c r="A84" s="234"/>
      <c r="B84" s="234"/>
      <c r="C84" s="234"/>
      <c r="D84" s="234"/>
      <c r="E84" s="234"/>
      <c r="F84" s="234"/>
      <c r="G84" s="234"/>
      <c r="H84" s="234"/>
      <c r="I84" s="234"/>
      <c r="J84" s="234"/>
      <c r="K84" s="234"/>
      <c r="L84" s="234"/>
      <c r="M84" s="234"/>
      <c r="N84" s="234"/>
      <c r="O84" s="234"/>
      <c r="P84" s="877"/>
      <c r="Q84" s="877"/>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5"/>
      <c r="AX84" s="235"/>
    </row>
    <row r="85" spans="1:50" x14ac:dyDescent="0.25">
      <c r="A85" s="234"/>
      <c r="B85" s="234"/>
      <c r="C85" s="234"/>
      <c r="D85" s="234"/>
      <c r="E85" s="234"/>
      <c r="F85" s="234"/>
      <c r="G85" s="234"/>
      <c r="H85" s="234"/>
      <c r="I85" s="234"/>
      <c r="J85" s="234"/>
      <c r="K85" s="234"/>
      <c r="L85" s="234"/>
      <c r="M85" s="234"/>
      <c r="N85" s="234"/>
      <c r="O85" s="234"/>
      <c r="P85" s="877"/>
      <c r="Q85" s="877"/>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5"/>
      <c r="AX85" s="235"/>
    </row>
    <row r="86" spans="1:50" x14ac:dyDescent="0.25">
      <c r="A86" s="234"/>
      <c r="B86" s="234"/>
      <c r="C86" s="234"/>
      <c r="D86" s="234"/>
      <c r="E86" s="234"/>
      <c r="F86" s="234"/>
      <c r="G86" s="234"/>
      <c r="H86" s="234"/>
      <c r="I86" s="234"/>
      <c r="J86" s="234"/>
      <c r="K86" s="234"/>
      <c r="L86" s="234"/>
      <c r="M86" s="234"/>
      <c r="N86" s="234"/>
      <c r="O86" s="234"/>
      <c r="P86" s="877"/>
      <c r="Q86" s="877"/>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5"/>
      <c r="AX86" s="235"/>
    </row>
    <row r="87" spans="1:50" x14ac:dyDescent="0.25">
      <c r="A87" s="234"/>
      <c r="B87" s="234"/>
      <c r="C87" s="234"/>
      <c r="D87" s="234"/>
      <c r="E87" s="234"/>
      <c r="F87" s="234"/>
      <c r="G87" s="234"/>
      <c r="H87" s="234"/>
      <c r="I87" s="234"/>
      <c r="J87" s="234"/>
      <c r="K87" s="234"/>
      <c r="L87" s="234"/>
      <c r="M87" s="234"/>
      <c r="N87" s="234"/>
      <c r="O87" s="234"/>
      <c r="P87" s="877"/>
      <c r="Q87" s="877"/>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5"/>
      <c r="AX87" s="235"/>
    </row>
    <row r="88" spans="1:50" x14ac:dyDescent="0.25">
      <c r="A88" s="234"/>
      <c r="B88" s="234"/>
      <c r="C88" s="234"/>
      <c r="D88" s="234"/>
      <c r="E88" s="234"/>
      <c r="F88" s="234"/>
      <c r="G88" s="234"/>
      <c r="H88" s="234"/>
      <c r="I88" s="234"/>
      <c r="J88" s="234"/>
      <c r="K88" s="234"/>
      <c r="L88" s="234"/>
      <c r="M88" s="234"/>
      <c r="N88" s="234"/>
      <c r="O88" s="234"/>
      <c r="P88" s="877"/>
      <c r="Q88" s="877"/>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5"/>
      <c r="AX88" s="235"/>
    </row>
    <row r="89" spans="1:50" x14ac:dyDescent="0.25">
      <c r="A89" s="234"/>
      <c r="B89" s="234"/>
      <c r="C89" s="234"/>
      <c r="D89" s="234"/>
      <c r="E89" s="234"/>
      <c r="F89" s="234"/>
      <c r="G89" s="234"/>
      <c r="H89" s="234"/>
      <c r="I89" s="234"/>
      <c r="J89" s="234"/>
      <c r="K89" s="234"/>
      <c r="L89" s="234"/>
      <c r="M89" s="234"/>
      <c r="N89" s="234"/>
      <c r="O89" s="234"/>
      <c r="P89" s="877"/>
      <c r="Q89" s="877"/>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5"/>
      <c r="AX89" s="235"/>
    </row>
    <row r="90" spans="1:50" x14ac:dyDescent="0.25">
      <c r="A90" s="234"/>
      <c r="B90" s="234"/>
      <c r="C90" s="234"/>
      <c r="D90" s="234"/>
      <c r="E90" s="234"/>
      <c r="F90" s="234"/>
      <c r="G90" s="234"/>
      <c r="H90" s="234"/>
      <c r="I90" s="234"/>
      <c r="J90" s="234"/>
      <c r="K90" s="234"/>
      <c r="L90" s="234"/>
      <c r="M90" s="234"/>
      <c r="N90" s="234"/>
      <c r="O90" s="234"/>
      <c r="P90" s="877"/>
      <c r="Q90" s="877"/>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5"/>
      <c r="AX90" s="235"/>
    </row>
    <row r="91" spans="1:50" x14ac:dyDescent="0.25">
      <c r="A91" s="234"/>
      <c r="B91" s="234"/>
      <c r="C91" s="234"/>
      <c r="D91" s="234"/>
      <c r="E91" s="234"/>
      <c r="F91" s="234"/>
      <c r="G91" s="234"/>
      <c r="H91" s="234"/>
      <c r="I91" s="234"/>
      <c r="J91" s="234"/>
      <c r="K91" s="234"/>
      <c r="L91" s="234"/>
      <c r="M91" s="234"/>
      <c r="N91" s="234"/>
      <c r="O91" s="234"/>
      <c r="P91" s="877"/>
      <c r="Q91" s="877"/>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5"/>
      <c r="AX91" s="235"/>
    </row>
    <row r="92" spans="1:50" x14ac:dyDescent="0.25">
      <c r="A92" s="234"/>
      <c r="B92" s="234"/>
      <c r="C92" s="234"/>
      <c r="D92" s="234"/>
      <c r="E92" s="234"/>
      <c r="F92" s="234"/>
      <c r="G92" s="234"/>
      <c r="H92" s="234"/>
      <c r="I92" s="234"/>
      <c r="J92" s="234"/>
      <c r="K92" s="234"/>
      <c r="L92" s="234"/>
      <c r="M92" s="234"/>
      <c r="N92" s="234"/>
      <c r="O92" s="234"/>
      <c r="P92" s="877"/>
      <c r="Q92" s="877"/>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5"/>
      <c r="AX92" s="235"/>
    </row>
    <row r="93" spans="1:50" x14ac:dyDescent="0.25">
      <c r="A93" s="234"/>
      <c r="B93" s="234"/>
      <c r="C93" s="234"/>
      <c r="D93" s="234"/>
      <c r="E93" s="234"/>
      <c r="F93" s="234"/>
      <c r="G93" s="234"/>
      <c r="H93" s="234"/>
      <c r="I93" s="234"/>
      <c r="J93" s="234"/>
      <c r="K93" s="234"/>
      <c r="L93" s="234"/>
      <c r="M93" s="234"/>
      <c r="N93" s="234"/>
      <c r="O93" s="234"/>
      <c r="P93" s="877"/>
      <c r="Q93" s="877"/>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5"/>
      <c r="AX93" s="235"/>
    </row>
    <row r="94" spans="1:50" x14ac:dyDescent="0.25">
      <c r="A94" s="234"/>
      <c r="B94" s="234"/>
      <c r="C94" s="234"/>
      <c r="D94" s="234"/>
      <c r="E94" s="234"/>
      <c r="F94" s="234"/>
      <c r="G94" s="234"/>
      <c r="H94" s="234"/>
      <c r="I94" s="234"/>
      <c r="J94" s="234"/>
      <c r="K94" s="234"/>
      <c r="L94" s="234"/>
      <c r="M94" s="234"/>
      <c r="N94" s="234"/>
      <c r="O94" s="234"/>
      <c r="P94" s="877"/>
      <c r="Q94" s="877"/>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5"/>
      <c r="AX94" s="235"/>
    </row>
    <row r="95" spans="1:50" x14ac:dyDescent="0.25">
      <c r="A95" s="234"/>
      <c r="B95" s="234"/>
      <c r="C95" s="234"/>
      <c r="D95" s="234"/>
      <c r="E95" s="234"/>
      <c r="F95" s="234"/>
      <c r="G95" s="234"/>
      <c r="H95" s="234"/>
      <c r="I95" s="234"/>
      <c r="J95" s="234"/>
      <c r="K95" s="234"/>
      <c r="L95" s="234"/>
      <c r="M95" s="234"/>
      <c r="N95" s="234"/>
      <c r="O95" s="234"/>
      <c r="P95" s="877"/>
      <c r="Q95" s="877"/>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5"/>
      <c r="AX95" s="235"/>
    </row>
    <row r="96" spans="1:50" x14ac:dyDescent="0.25">
      <c r="A96" s="234"/>
      <c r="B96" s="234"/>
      <c r="C96" s="234"/>
      <c r="D96" s="234"/>
      <c r="E96" s="234"/>
      <c r="F96" s="234"/>
      <c r="G96" s="234"/>
      <c r="H96" s="234"/>
      <c r="I96" s="234"/>
      <c r="J96" s="234"/>
      <c r="K96" s="234"/>
      <c r="L96" s="234"/>
      <c r="M96" s="234"/>
      <c r="N96" s="234"/>
      <c r="O96" s="234"/>
      <c r="P96" s="877"/>
      <c r="Q96" s="877"/>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5"/>
      <c r="AX96" s="235"/>
    </row>
    <row r="97" spans="1:50" x14ac:dyDescent="0.25">
      <c r="A97" s="234"/>
      <c r="B97" s="234"/>
      <c r="C97" s="234"/>
      <c r="D97" s="234"/>
      <c r="E97" s="234"/>
      <c r="F97" s="234"/>
      <c r="G97" s="234"/>
      <c r="H97" s="234"/>
      <c r="I97" s="234"/>
      <c r="J97" s="234"/>
      <c r="K97" s="234"/>
      <c r="L97" s="234"/>
      <c r="M97" s="234"/>
      <c r="N97" s="234"/>
      <c r="O97" s="234"/>
      <c r="P97" s="877"/>
      <c r="Q97" s="877"/>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5"/>
      <c r="AX97" s="235"/>
    </row>
    <row r="98" spans="1:50" x14ac:dyDescent="0.25">
      <c r="A98" s="234"/>
      <c r="B98" s="234"/>
      <c r="C98" s="234"/>
      <c r="D98" s="234"/>
      <c r="E98" s="234"/>
      <c r="F98" s="234"/>
      <c r="G98" s="234"/>
      <c r="H98" s="234"/>
      <c r="I98" s="234"/>
      <c r="J98" s="234"/>
      <c r="K98" s="234"/>
      <c r="L98" s="234"/>
      <c r="M98" s="234"/>
      <c r="N98" s="234"/>
      <c r="O98" s="234"/>
      <c r="P98" s="877"/>
      <c r="Q98" s="877"/>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5"/>
      <c r="AX98" s="235"/>
    </row>
    <row r="99" spans="1:50" x14ac:dyDescent="0.25">
      <c r="A99" s="234"/>
      <c r="B99" s="234"/>
      <c r="C99" s="234"/>
      <c r="D99" s="234"/>
      <c r="E99" s="234"/>
      <c r="F99" s="234"/>
      <c r="G99" s="234"/>
      <c r="H99" s="234"/>
      <c r="I99" s="234"/>
      <c r="J99" s="234"/>
      <c r="K99" s="234"/>
      <c r="L99" s="234"/>
      <c r="M99" s="234"/>
      <c r="N99" s="234"/>
      <c r="O99" s="234"/>
      <c r="P99" s="877"/>
      <c r="Q99" s="877"/>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5"/>
      <c r="AX99" s="235"/>
    </row>
    <row r="100" spans="1:50" x14ac:dyDescent="0.25">
      <c r="A100" s="234"/>
      <c r="B100" s="234"/>
      <c r="C100" s="234"/>
      <c r="D100" s="234"/>
      <c r="E100" s="234"/>
      <c r="F100" s="234"/>
      <c r="G100" s="234"/>
      <c r="H100" s="234"/>
      <c r="I100" s="234"/>
      <c r="J100" s="234"/>
      <c r="K100" s="234"/>
      <c r="L100" s="234"/>
      <c r="M100" s="234"/>
      <c r="N100" s="234"/>
      <c r="O100" s="234"/>
      <c r="P100" s="877"/>
      <c r="Q100" s="877"/>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5"/>
      <c r="AX100" s="235"/>
    </row>
    <row r="101" spans="1:50" x14ac:dyDescent="0.25">
      <c r="A101" s="234"/>
      <c r="B101" s="234"/>
      <c r="C101" s="234"/>
      <c r="D101" s="234"/>
      <c r="E101" s="234"/>
      <c r="F101" s="234"/>
      <c r="G101" s="234"/>
      <c r="H101" s="234"/>
      <c r="I101" s="234"/>
      <c r="J101" s="234"/>
      <c r="K101" s="234"/>
      <c r="L101" s="234"/>
      <c r="M101" s="234"/>
      <c r="N101" s="234"/>
      <c r="O101" s="234"/>
      <c r="P101" s="877"/>
      <c r="Q101" s="877"/>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5"/>
      <c r="AX101" s="235"/>
    </row>
    <row r="102" spans="1:50" x14ac:dyDescent="0.25">
      <c r="A102" s="234"/>
      <c r="B102" s="234"/>
      <c r="C102" s="234"/>
      <c r="D102" s="234"/>
      <c r="E102" s="234"/>
      <c r="F102" s="234"/>
      <c r="G102" s="234"/>
      <c r="H102" s="234"/>
      <c r="I102" s="234"/>
      <c r="J102" s="234"/>
      <c r="K102" s="234"/>
      <c r="L102" s="234"/>
      <c r="M102" s="234"/>
      <c r="N102" s="234"/>
      <c r="O102" s="234"/>
      <c r="P102" s="877"/>
      <c r="Q102" s="877"/>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5"/>
      <c r="AX102" s="235"/>
    </row>
    <row r="103" spans="1:50" x14ac:dyDescent="0.25">
      <c r="A103" s="234"/>
      <c r="B103" s="234"/>
      <c r="C103" s="234"/>
      <c r="D103" s="234"/>
      <c r="E103" s="234"/>
      <c r="F103" s="234"/>
      <c r="G103" s="234"/>
      <c r="H103" s="234"/>
      <c r="I103" s="234"/>
      <c r="J103" s="234"/>
      <c r="K103" s="234"/>
      <c r="L103" s="234"/>
      <c r="M103" s="234"/>
      <c r="N103" s="234"/>
      <c r="O103" s="234"/>
      <c r="P103" s="877"/>
      <c r="Q103" s="877"/>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5"/>
      <c r="AX103" s="235"/>
    </row>
    <row r="104" spans="1:50" x14ac:dyDescent="0.25">
      <c r="A104" s="234"/>
      <c r="B104" s="234"/>
      <c r="C104" s="234"/>
      <c r="D104" s="234"/>
      <c r="E104" s="234"/>
      <c r="F104" s="234"/>
      <c r="G104" s="234"/>
      <c r="H104" s="234"/>
      <c r="I104" s="234"/>
      <c r="J104" s="234"/>
      <c r="K104" s="234"/>
      <c r="L104" s="234"/>
      <c r="M104" s="234"/>
      <c r="N104" s="234"/>
      <c r="O104" s="234"/>
      <c r="P104" s="877"/>
      <c r="Q104" s="877"/>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5"/>
      <c r="AX104" s="235"/>
    </row>
    <row r="105" spans="1:50" x14ac:dyDescent="0.25">
      <c r="A105" s="234"/>
      <c r="B105" s="234"/>
      <c r="C105" s="234"/>
      <c r="D105" s="234"/>
      <c r="E105" s="234"/>
      <c r="F105" s="234"/>
      <c r="G105" s="234"/>
      <c r="H105" s="234"/>
      <c r="I105" s="234"/>
      <c r="J105" s="234"/>
      <c r="K105" s="234"/>
      <c r="L105" s="234"/>
      <c r="M105" s="234"/>
      <c r="N105" s="234"/>
      <c r="O105" s="234"/>
      <c r="P105" s="877"/>
      <c r="Q105" s="877"/>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5"/>
      <c r="AX105" s="235"/>
    </row>
    <row r="106" spans="1:50" x14ac:dyDescent="0.25">
      <c r="A106" s="234"/>
      <c r="B106" s="234"/>
      <c r="C106" s="234"/>
      <c r="D106" s="234"/>
      <c r="E106" s="234"/>
      <c r="F106" s="234"/>
      <c r="G106" s="234"/>
      <c r="H106" s="234"/>
      <c r="I106" s="234"/>
      <c r="J106" s="234"/>
      <c r="K106" s="234"/>
      <c r="L106" s="234"/>
      <c r="M106" s="234"/>
      <c r="N106" s="234"/>
      <c r="O106" s="234"/>
      <c r="P106" s="877"/>
      <c r="Q106" s="877"/>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5"/>
      <c r="AX106" s="235"/>
    </row>
    <row r="107" spans="1:50" x14ac:dyDescent="0.25">
      <c r="A107" s="234"/>
      <c r="B107" s="234"/>
      <c r="C107" s="234"/>
      <c r="D107" s="234"/>
      <c r="E107" s="234"/>
      <c r="F107" s="234"/>
      <c r="G107" s="234"/>
      <c r="H107" s="234"/>
      <c r="I107" s="234"/>
      <c r="J107" s="234"/>
      <c r="K107" s="234"/>
      <c r="L107" s="234"/>
      <c r="M107" s="234"/>
      <c r="N107" s="234"/>
      <c r="O107" s="234"/>
      <c r="P107" s="877"/>
      <c r="Q107" s="877"/>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5"/>
      <c r="AX107" s="235"/>
    </row>
    <row r="108" spans="1:50" x14ac:dyDescent="0.25">
      <c r="A108" s="234"/>
      <c r="B108" s="234"/>
      <c r="C108" s="234"/>
      <c r="D108" s="234"/>
      <c r="E108" s="234"/>
      <c r="F108" s="234"/>
      <c r="G108" s="234"/>
      <c r="H108" s="234"/>
      <c r="I108" s="234"/>
      <c r="J108" s="234"/>
      <c r="K108" s="234"/>
      <c r="L108" s="234"/>
      <c r="M108" s="234"/>
      <c r="N108" s="234"/>
      <c r="O108" s="234"/>
      <c r="P108" s="877"/>
      <c r="Q108" s="877"/>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5"/>
      <c r="AX108" s="235"/>
    </row>
    <row r="109" spans="1:50" x14ac:dyDescent="0.25">
      <c r="A109" s="234"/>
      <c r="B109" s="234"/>
      <c r="C109" s="234"/>
      <c r="D109" s="234"/>
      <c r="E109" s="234"/>
      <c r="F109" s="234"/>
      <c r="G109" s="234"/>
      <c r="H109" s="234"/>
      <c r="I109" s="234"/>
      <c r="J109" s="234"/>
      <c r="K109" s="234"/>
      <c r="L109" s="234"/>
      <c r="M109" s="234"/>
      <c r="N109" s="234"/>
      <c r="O109" s="234"/>
      <c r="P109" s="877"/>
      <c r="Q109" s="877"/>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5"/>
      <c r="AX109" s="235"/>
    </row>
    <row r="110" spans="1:50" x14ac:dyDescent="0.25">
      <c r="A110" s="234"/>
      <c r="B110" s="234"/>
      <c r="C110" s="234"/>
      <c r="D110" s="234"/>
      <c r="E110" s="234"/>
      <c r="F110" s="234"/>
      <c r="G110" s="234"/>
      <c r="H110" s="234"/>
      <c r="I110" s="234"/>
      <c r="J110" s="234"/>
      <c r="K110" s="234"/>
      <c r="L110" s="234"/>
      <c r="M110" s="234"/>
      <c r="N110" s="234"/>
      <c r="O110" s="234"/>
      <c r="P110" s="877"/>
      <c r="Q110" s="877"/>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5"/>
      <c r="AX110" s="235"/>
    </row>
    <row r="111" spans="1:50" x14ac:dyDescent="0.25">
      <c r="A111" s="234"/>
      <c r="B111" s="234"/>
      <c r="C111" s="234"/>
      <c r="D111" s="234"/>
      <c r="E111" s="234"/>
      <c r="F111" s="234"/>
      <c r="G111" s="234"/>
      <c r="H111" s="234"/>
      <c r="I111" s="234"/>
      <c r="J111" s="234"/>
      <c r="K111" s="234"/>
      <c r="L111" s="234"/>
      <c r="M111" s="234"/>
      <c r="N111" s="234"/>
      <c r="O111" s="234"/>
      <c r="P111" s="877"/>
      <c r="Q111" s="877"/>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5"/>
      <c r="AX111" s="235"/>
    </row>
    <row r="112" spans="1:50" x14ac:dyDescent="0.25">
      <c r="A112" s="234"/>
      <c r="B112" s="234"/>
      <c r="C112" s="234"/>
      <c r="D112" s="234"/>
      <c r="E112" s="234"/>
      <c r="F112" s="234"/>
      <c r="G112" s="234"/>
      <c r="H112" s="234"/>
      <c r="I112" s="234"/>
      <c r="J112" s="234"/>
      <c r="K112" s="234"/>
      <c r="L112" s="234"/>
      <c r="M112" s="234"/>
      <c r="N112" s="234"/>
      <c r="O112" s="234"/>
      <c r="P112" s="877"/>
      <c r="Q112" s="877"/>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5"/>
      <c r="AX112" s="235"/>
    </row>
    <row r="113" spans="1:50" x14ac:dyDescent="0.25">
      <c r="A113" s="234"/>
      <c r="B113" s="234"/>
      <c r="C113" s="234"/>
      <c r="D113" s="234"/>
      <c r="E113" s="234"/>
      <c r="F113" s="234"/>
      <c r="G113" s="234"/>
      <c r="H113" s="234"/>
      <c r="I113" s="234"/>
      <c r="J113" s="234"/>
      <c r="K113" s="234"/>
      <c r="L113" s="234"/>
      <c r="M113" s="234"/>
      <c r="N113" s="234"/>
      <c r="O113" s="234"/>
      <c r="P113" s="877"/>
      <c r="Q113" s="877"/>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c r="AV113" s="234"/>
      <c r="AW113" s="235"/>
      <c r="AX113" s="235"/>
    </row>
    <row r="114" spans="1:50" x14ac:dyDescent="0.25">
      <c r="A114" s="234"/>
      <c r="B114" s="234"/>
      <c r="C114" s="234"/>
      <c r="D114" s="234"/>
      <c r="E114" s="234"/>
      <c r="F114" s="234"/>
      <c r="G114" s="234"/>
      <c r="H114" s="234"/>
      <c r="I114" s="234"/>
      <c r="J114" s="234"/>
      <c r="K114" s="234"/>
      <c r="L114" s="234"/>
      <c r="M114" s="234"/>
      <c r="N114" s="234"/>
      <c r="O114" s="234"/>
      <c r="P114" s="877"/>
      <c r="Q114" s="877"/>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5"/>
      <c r="AX114" s="235"/>
    </row>
    <row r="115" spans="1:50" x14ac:dyDescent="0.25">
      <c r="A115" s="234"/>
      <c r="B115" s="234"/>
      <c r="C115" s="234"/>
      <c r="D115" s="234"/>
      <c r="E115" s="234"/>
      <c r="F115" s="234"/>
      <c r="G115" s="234"/>
      <c r="H115" s="234"/>
      <c r="I115" s="234"/>
      <c r="J115" s="234"/>
      <c r="K115" s="234"/>
      <c r="L115" s="234"/>
      <c r="M115" s="234"/>
      <c r="N115" s="234"/>
      <c r="O115" s="234"/>
      <c r="P115" s="877"/>
      <c r="Q115" s="877"/>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234"/>
      <c r="AO115" s="234"/>
      <c r="AP115" s="234"/>
      <c r="AQ115" s="234"/>
      <c r="AR115" s="234"/>
      <c r="AS115" s="234"/>
      <c r="AT115" s="234"/>
      <c r="AU115" s="234"/>
      <c r="AV115" s="234"/>
      <c r="AW115" s="235"/>
      <c r="AX115" s="235"/>
    </row>
    <row r="116" spans="1:50" x14ac:dyDescent="0.25">
      <c r="A116" s="234"/>
      <c r="B116" s="234"/>
      <c r="C116" s="234"/>
      <c r="D116" s="234"/>
      <c r="E116" s="234"/>
      <c r="F116" s="234"/>
      <c r="G116" s="234"/>
      <c r="H116" s="234"/>
      <c r="I116" s="234"/>
      <c r="J116" s="234"/>
      <c r="K116" s="234"/>
      <c r="L116" s="234"/>
      <c r="M116" s="234"/>
      <c r="N116" s="234"/>
      <c r="O116" s="234"/>
      <c r="P116" s="877"/>
      <c r="Q116" s="877"/>
      <c r="R116" s="234"/>
      <c r="S116" s="234"/>
      <c r="T116" s="234"/>
      <c r="U116" s="234"/>
      <c r="V116" s="234"/>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c r="AV116" s="234"/>
      <c r="AW116" s="235"/>
      <c r="AX116" s="235"/>
    </row>
    <row r="117" spans="1:50" x14ac:dyDescent="0.25">
      <c r="A117" s="234"/>
      <c r="B117" s="234"/>
      <c r="C117" s="234"/>
      <c r="D117" s="234"/>
      <c r="E117" s="234"/>
      <c r="F117" s="234"/>
      <c r="G117" s="234"/>
      <c r="H117" s="234"/>
      <c r="I117" s="234"/>
      <c r="J117" s="234"/>
      <c r="K117" s="234"/>
      <c r="L117" s="234"/>
      <c r="M117" s="234"/>
      <c r="N117" s="234"/>
      <c r="O117" s="234"/>
      <c r="P117" s="877"/>
      <c r="Q117" s="877"/>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c r="AS117" s="234"/>
      <c r="AT117" s="234"/>
      <c r="AU117" s="234"/>
      <c r="AV117" s="234"/>
      <c r="AW117" s="235"/>
      <c r="AX117" s="235"/>
    </row>
    <row r="118" spans="1:50" x14ac:dyDescent="0.25">
      <c r="A118" s="234"/>
      <c r="B118" s="234"/>
      <c r="C118" s="234"/>
      <c r="D118" s="234"/>
      <c r="E118" s="234"/>
      <c r="F118" s="234"/>
      <c r="G118" s="234"/>
      <c r="H118" s="234"/>
      <c r="I118" s="234"/>
      <c r="J118" s="234"/>
      <c r="K118" s="234"/>
      <c r="L118" s="234"/>
      <c r="M118" s="234"/>
      <c r="N118" s="234"/>
      <c r="O118" s="234"/>
      <c r="P118" s="877"/>
      <c r="Q118" s="877"/>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c r="AV118" s="234"/>
      <c r="AW118" s="235"/>
      <c r="AX118" s="235"/>
    </row>
    <row r="119" spans="1:50" x14ac:dyDescent="0.25">
      <c r="A119" s="234"/>
      <c r="B119" s="234"/>
      <c r="C119" s="234"/>
      <c r="D119" s="234"/>
      <c r="E119" s="234"/>
      <c r="F119" s="234"/>
      <c r="G119" s="234"/>
      <c r="H119" s="234"/>
      <c r="I119" s="234"/>
      <c r="J119" s="234"/>
      <c r="K119" s="234"/>
      <c r="L119" s="234"/>
      <c r="M119" s="234"/>
      <c r="N119" s="234"/>
      <c r="O119" s="234"/>
      <c r="P119" s="877"/>
      <c r="Q119" s="877"/>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c r="AS119" s="234"/>
      <c r="AT119" s="234"/>
      <c r="AU119" s="234"/>
      <c r="AV119" s="234"/>
      <c r="AW119" s="235"/>
      <c r="AX119" s="235"/>
    </row>
    <row r="120" spans="1:50" x14ac:dyDescent="0.25">
      <c r="A120" s="234"/>
      <c r="B120" s="234"/>
      <c r="C120" s="234"/>
      <c r="D120" s="234"/>
      <c r="E120" s="234"/>
      <c r="F120" s="234"/>
      <c r="G120" s="234"/>
      <c r="H120" s="234"/>
      <c r="I120" s="234"/>
      <c r="J120" s="234"/>
      <c r="K120" s="234"/>
      <c r="L120" s="234"/>
      <c r="M120" s="234"/>
      <c r="N120" s="234"/>
      <c r="O120" s="234"/>
      <c r="P120" s="877"/>
      <c r="Q120" s="877"/>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c r="AS120" s="234"/>
      <c r="AT120" s="234"/>
      <c r="AU120" s="234"/>
      <c r="AV120" s="234"/>
      <c r="AW120" s="235"/>
      <c r="AX120" s="235"/>
    </row>
    <row r="121" spans="1:50" x14ac:dyDescent="0.25">
      <c r="A121" s="234"/>
      <c r="B121" s="234"/>
      <c r="C121" s="234"/>
      <c r="D121" s="234"/>
      <c r="E121" s="234"/>
      <c r="F121" s="234"/>
      <c r="G121" s="234"/>
      <c r="H121" s="234"/>
      <c r="I121" s="234"/>
      <c r="J121" s="234"/>
      <c r="K121" s="234"/>
      <c r="L121" s="234"/>
      <c r="M121" s="234"/>
      <c r="N121" s="234"/>
      <c r="O121" s="234"/>
      <c r="P121" s="877"/>
      <c r="Q121" s="877"/>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c r="AV121" s="234"/>
      <c r="AW121" s="235"/>
      <c r="AX121" s="235"/>
    </row>
    <row r="122" spans="1:50" x14ac:dyDescent="0.25">
      <c r="A122" s="234"/>
      <c r="B122" s="234"/>
      <c r="C122" s="234"/>
      <c r="D122" s="234"/>
      <c r="E122" s="234"/>
      <c r="F122" s="234"/>
      <c r="G122" s="234"/>
      <c r="H122" s="234"/>
      <c r="I122" s="234"/>
      <c r="J122" s="234"/>
      <c r="K122" s="234"/>
      <c r="L122" s="234"/>
      <c r="M122" s="234"/>
      <c r="N122" s="234"/>
      <c r="O122" s="234"/>
      <c r="P122" s="877"/>
      <c r="Q122" s="877"/>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5"/>
      <c r="AX122" s="235"/>
    </row>
    <row r="123" spans="1:50" x14ac:dyDescent="0.25">
      <c r="A123" s="234"/>
      <c r="B123" s="234"/>
      <c r="C123" s="234"/>
      <c r="D123" s="234"/>
      <c r="E123" s="234"/>
      <c r="F123" s="234"/>
      <c r="G123" s="234"/>
      <c r="H123" s="234"/>
      <c r="I123" s="234"/>
      <c r="J123" s="234"/>
      <c r="K123" s="234"/>
      <c r="L123" s="234"/>
      <c r="M123" s="234"/>
      <c r="N123" s="234"/>
      <c r="O123" s="234"/>
      <c r="P123" s="877"/>
      <c r="Q123" s="877"/>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c r="AV123" s="234"/>
      <c r="AW123" s="235"/>
      <c r="AX123" s="235"/>
    </row>
    <row r="124" spans="1:50" x14ac:dyDescent="0.25">
      <c r="A124" s="234"/>
      <c r="B124" s="234"/>
      <c r="C124" s="234"/>
      <c r="D124" s="234"/>
      <c r="E124" s="234"/>
      <c r="F124" s="234"/>
      <c r="G124" s="234"/>
      <c r="H124" s="234"/>
      <c r="I124" s="234"/>
      <c r="J124" s="234"/>
      <c r="K124" s="234"/>
      <c r="L124" s="234"/>
      <c r="M124" s="234"/>
      <c r="N124" s="234"/>
      <c r="O124" s="234"/>
      <c r="P124" s="877"/>
      <c r="Q124" s="877"/>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234"/>
      <c r="AU124" s="234"/>
      <c r="AV124" s="234"/>
      <c r="AW124" s="235"/>
      <c r="AX124" s="235"/>
    </row>
    <row r="125" spans="1:50" x14ac:dyDescent="0.25">
      <c r="A125" s="234"/>
      <c r="B125" s="234"/>
      <c r="C125" s="234"/>
      <c r="D125" s="234"/>
      <c r="E125" s="234"/>
      <c r="F125" s="234"/>
      <c r="G125" s="234"/>
      <c r="H125" s="234"/>
      <c r="I125" s="234"/>
      <c r="J125" s="234"/>
      <c r="K125" s="234"/>
      <c r="L125" s="234"/>
      <c r="M125" s="234"/>
      <c r="N125" s="234"/>
      <c r="O125" s="234"/>
      <c r="P125" s="877"/>
      <c r="Q125" s="877"/>
      <c r="R125" s="2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c r="AS125" s="234"/>
      <c r="AT125" s="234"/>
      <c r="AU125" s="234"/>
      <c r="AV125" s="234"/>
      <c r="AW125" s="235"/>
      <c r="AX125" s="235"/>
    </row>
    <row r="126" spans="1:50" x14ac:dyDescent="0.25">
      <c r="A126" s="234"/>
      <c r="B126" s="234"/>
      <c r="C126" s="234"/>
      <c r="D126" s="234"/>
      <c r="E126" s="234"/>
      <c r="F126" s="234"/>
      <c r="G126" s="234"/>
      <c r="H126" s="234"/>
      <c r="I126" s="234"/>
      <c r="J126" s="234"/>
      <c r="K126" s="234"/>
      <c r="L126" s="234"/>
      <c r="M126" s="234"/>
      <c r="N126" s="234"/>
      <c r="O126" s="234"/>
      <c r="P126" s="877"/>
      <c r="Q126" s="877"/>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234"/>
      <c r="AV126" s="234"/>
      <c r="AW126" s="235"/>
      <c r="AX126" s="235"/>
    </row>
    <row r="127" spans="1:50" x14ac:dyDescent="0.25">
      <c r="A127" s="234"/>
      <c r="B127" s="234"/>
      <c r="C127" s="234"/>
      <c r="D127" s="234"/>
      <c r="E127" s="234"/>
      <c r="F127" s="234"/>
      <c r="G127" s="234"/>
      <c r="H127" s="234"/>
      <c r="I127" s="234"/>
      <c r="J127" s="234"/>
      <c r="K127" s="234"/>
      <c r="L127" s="234"/>
      <c r="M127" s="234"/>
      <c r="N127" s="234"/>
      <c r="O127" s="234"/>
      <c r="P127" s="877"/>
      <c r="Q127" s="877"/>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c r="AS127" s="234"/>
      <c r="AT127" s="234"/>
      <c r="AU127" s="234"/>
      <c r="AV127" s="234"/>
      <c r="AW127" s="235"/>
      <c r="AX127" s="235"/>
    </row>
    <row r="128" spans="1:50" x14ac:dyDescent="0.25">
      <c r="A128" s="234"/>
      <c r="B128" s="234"/>
      <c r="C128" s="234"/>
      <c r="D128" s="234"/>
      <c r="E128" s="234"/>
      <c r="F128" s="234"/>
      <c r="G128" s="234"/>
      <c r="H128" s="234"/>
      <c r="I128" s="234"/>
      <c r="J128" s="234"/>
      <c r="K128" s="234"/>
      <c r="L128" s="234"/>
      <c r="M128" s="234"/>
      <c r="N128" s="234"/>
      <c r="O128" s="234"/>
      <c r="P128" s="877"/>
      <c r="Q128" s="877"/>
      <c r="R128" s="234"/>
      <c r="S128" s="234"/>
      <c r="T128" s="234"/>
      <c r="U128" s="234"/>
      <c r="V128" s="234"/>
      <c r="W128" s="234"/>
      <c r="X128" s="234"/>
      <c r="Y128" s="234"/>
      <c r="Z128" s="234"/>
      <c r="AA128" s="234"/>
      <c r="AB128" s="234"/>
      <c r="AC128" s="234"/>
      <c r="AD128" s="234"/>
      <c r="AE128" s="234"/>
      <c r="AF128" s="234"/>
      <c r="AG128" s="234"/>
      <c r="AH128" s="234"/>
      <c r="AI128" s="234"/>
      <c r="AJ128" s="234"/>
      <c r="AK128" s="234"/>
      <c r="AL128" s="234"/>
      <c r="AM128" s="234"/>
      <c r="AN128" s="234"/>
      <c r="AO128" s="234"/>
      <c r="AP128" s="234"/>
      <c r="AQ128" s="234"/>
      <c r="AR128" s="234"/>
      <c r="AS128" s="234"/>
      <c r="AT128" s="234"/>
      <c r="AU128" s="234"/>
      <c r="AV128" s="234"/>
      <c r="AW128" s="235"/>
      <c r="AX128" s="235"/>
    </row>
    <row r="129" spans="1:50" x14ac:dyDescent="0.25">
      <c r="A129" s="234"/>
      <c r="B129" s="234"/>
      <c r="C129" s="234"/>
      <c r="D129" s="234"/>
      <c r="E129" s="234"/>
      <c r="F129" s="234"/>
      <c r="G129" s="234"/>
      <c r="H129" s="234"/>
      <c r="I129" s="234"/>
      <c r="J129" s="234"/>
      <c r="K129" s="234"/>
      <c r="L129" s="234"/>
      <c r="M129" s="234"/>
      <c r="N129" s="234"/>
      <c r="O129" s="234"/>
      <c r="P129" s="877"/>
      <c r="Q129" s="877"/>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c r="AV129" s="234"/>
      <c r="AW129" s="235"/>
      <c r="AX129" s="235"/>
    </row>
    <row r="130" spans="1:50" x14ac:dyDescent="0.25">
      <c r="A130" s="234"/>
      <c r="B130" s="234"/>
      <c r="C130" s="234"/>
      <c r="D130" s="234"/>
      <c r="E130" s="234"/>
      <c r="F130" s="234"/>
      <c r="G130" s="234"/>
      <c r="H130" s="234"/>
      <c r="I130" s="234"/>
      <c r="J130" s="234"/>
      <c r="K130" s="234"/>
      <c r="L130" s="234"/>
      <c r="M130" s="234"/>
      <c r="N130" s="234"/>
      <c r="O130" s="234"/>
      <c r="P130" s="877"/>
      <c r="Q130" s="877"/>
      <c r="R130" s="234"/>
      <c r="S130" s="234"/>
      <c r="T130" s="234"/>
      <c r="U130" s="234"/>
      <c r="V130" s="234"/>
      <c r="W130" s="234"/>
      <c r="X130" s="234"/>
      <c r="Y130" s="234"/>
      <c r="Z130" s="234"/>
      <c r="AA130" s="234"/>
      <c r="AB130" s="234"/>
      <c r="AC130" s="234"/>
      <c r="AD130" s="234"/>
      <c r="AE130" s="234"/>
      <c r="AF130" s="234"/>
      <c r="AG130" s="234"/>
      <c r="AH130" s="234"/>
      <c r="AI130" s="234"/>
      <c r="AJ130" s="234"/>
      <c r="AK130" s="234"/>
      <c r="AL130" s="234"/>
      <c r="AM130" s="234"/>
      <c r="AN130" s="234"/>
      <c r="AO130" s="234"/>
      <c r="AP130" s="234"/>
      <c r="AQ130" s="234"/>
      <c r="AR130" s="234"/>
      <c r="AS130" s="234"/>
      <c r="AT130" s="234"/>
      <c r="AU130" s="234"/>
      <c r="AV130" s="234"/>
      <c r="AW130" s="235"/>
      <c r="AX130" s="235"/>
    </row>
    <row r="131" spans="1:50" x14ac:dyDescent="0.25">
      <c r="A131" s="234"/>
      <c r="B131" s="234"/>
      <c r="C131" s="234"/>
      <c r="D131" s="234"/>
      <c r="E131" s="234"/>
      <c r="F131" s="234"/>
      <c r="G131" s="234"/>
      <c r="H131" s="234"/>
      <c r="I131" s="234"/>
      <c r="J131" s="234"/>
      <c r="K131" s="234"/>
      <c r="L131" s="234"/>
      <c r="M131" s="234"/>
      <c r="N131" s="234"/>
      <c r="O131" s="234"/>
      <c r="P131" s="877"/>
      <c r="Q131" s="877"/>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5"/>
      <c r="AX131" s="235"/>
    </row>
    <row r="132" spans="1:50" x14ac:dyDescent="0.25">
      <c r="A132" s="234"/>
      <c r="B132" s="234"/>
      <c r="C132" s="234"/>
      <c r="D132" s="234"/>
      <c r="E132" s="234"/>
      <c r="F132" s="234"/>
      <c r="G132" s="234"/>
      <c r="H132" s="234"/>
      <c r="I132" s="234"/>
      <c r="J132" s="234"/>
      <c r="K132" s="234"/>
      <c r="L132" s="234"/>
      <c r="M132" s="234"/>
      <c r="N132" s="234"/>
      <c r="O132" s="234"/>
      <c r="P132" s="877"/>
      <c r="Q132" s="877"/>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4"/>
      <c r="AW132" s="235"/>
      <c r="AX132" s="235"/>
    </row>
    <row r="133" spans="1:50" x14ac:dyDescent="0.25">
      <c r="A133" s="234"/>
      <c r="B133" s="234"/>
      <c r="C133" s="234"/>
      <c r="D133" s="234"/>
      <c r="E133" s="234"/>
      <c r="F133" s="234"/>
      <c r="G133" s="234"/>
      <c r="H133" s="234"/>
      <c r="I133" s="234"/>
      <c r="J133" s="234"/>
      <c r="K133" s="234"/>
      <c r="L133" s="234"/>
      <c r="M133" s="234"/>
      <c r="N133" s="234"/>
      <c r="O133" s="234"/>
      <c r="P133" s="877"/>
      <c r="Q133" s="877"/>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c r="AQ133" s="234"/>
      <c r="AR133" s="234"/>
      <c r="AS133" s="234"/>
      <c r="AT133" s="234"/>
      <c r="AU133" s="234"/>
      <c r="AV133" s="234"/>
      <c r="AW133" s="235"/>
      <c r="AX133" s="235"/>
    </row>
    <row r="134" spans="1:50" x14ac:dyDescent="0.25">
      <c r="A134" s="234"/>
      <c r="B134" s="234"/>
      <c r="C134" s="234"/>
      <c r="D134" s="234"/>
      <c r="E134" s="234"/>
      <c r="F134" s="234"/>
      <c r="G134" s="234"/>
      <c r="H134" s="234"/>
      <c r="I134" s="234"/>
      <c r="J134" s="234"/>
      <c r="K134" s="234"/>
      <c r="L134" s="234"/>
      <c r="M134" s="234"/>
      <c r="N134" s="234"/>
      <c r="O134" s="234"/>
      <c r="P134" s="877"/>
      <c r="Q134" s="877"/>
      <c r="R134" s="234"/>
      <c r="S134" s="234"/>
      <c r="T134" s="234"/>
      <c r="U134" s="234"/>
      <c r="V134" s="234"/>
      <c r="W134" s="234"/>
      <c r="X134" s="234"/>
      <c r="Y134" s="234"/>
      <c r="Z134" s="234"/>
      <c r="AA134" s="234"/>
      <c r="AB134" s="234"/>
      <c r="AC134" s="234"/>
      <c r="AD134" s="234"/>
      <c r="AE134" s="234"/>
      <c r="AF134" s="234"/>
      <c r="AG134" s="234"/>
      <c r="AH134" s="234"/>
      <c r="AI134" s="234"/>
      <c r="AJ134" s="234"/>
      <c r="AK134" s="234"/>
      <c r="AL134" s="234"/>
      <c r="AM134" s="234"/>
      <c r="AN134" s="234"/>
      <c r="AO134" s="234"/>
      <c r="AP134" s="234"/>
      <c r="AQ134" s="234"/>
      <c r="AR134" s="234"/>
      <c r="AS134" s="234"/>
      <c r="AT134" s="234"/>
      <c r="AU134" s="234"/>
      <c r="AV134" s="234"/>
      <c r="AW134" s="235"/>
      <c r="AX134" s="235"/>
    </row>
    <row r="135" spans="1:50" x14ac:dyDescent="0.25">
      <c r="A135" s="234"/>
      <c r="B135" s="234"/>
      <c r="C135" s="234"/>
      <c r="D135" s="234"/>
      <c r="E135" s="234"/>
      <c r="F135" s="234"/>
      <c r="G135" s="234"/>
      <c r="H135" s="234"/>
      <c r="I135" s="234"/>
      <c r="J135" s="234"/>
      <c r="K135" s="234"/>
      <c r="L135" s="234"/>
      <c r="M135" s="234"/>
      <c r="N135" s="234"/>
      <c r="O135" s="234"/>
      <c r="P135" s="877"/>
      <c r="Q135" s="877"/>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5"/>
      <c r="AX135" s="235"/>
    </row>
    <row r="136" spans="1:50" x14ac:dyDescent="0.25">
      <c r="A136" s="234"/>
      <c r="B136" s="234"/>
      <c r="C136" s="234"/>
      <c r="D136" s="234"/>
      <c r="E136" s="234"/>
      <c r="F136" s="234"/>
      <c r="G136" s="234"/>
      <c r="H136" s="234"/>
      <c r="I136" s="234"/>
      <c r="J136" s="234"/>
      <c r="K136" s="234"/>
      <c r="L136" s="234"/>
      <c r="M136" s="234"/>
      <c r="N136" s="234"/>
      <c r="O136" s="234"/>
      <c r="P136" s="877"/>
      <c r="Q136" s="877"/>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4"/>
      <c r="AN136" s="234"/>
      <c r="AO136" s="234"/>
      <c r="AP136" s="234"/>
      <c r="AQ136" s="234"/>
      <c r="AR136" s="234"/>
      <c r="AS136" s="234"/>
      <c r="AT136" s="234"/>
      <c r="AU136" s="234"/>
      <c r="AV136" s="234"/>
      <c r="AW136" s="235"/>
      <c r="AX136" s="235"/>
    </row>
    <row r="137" spans="1:50" x14ac:dyDescent="0.25">
      <c r="A137" s="234"/>
      <c r="B137" s="234"/>
      <c r="C137" s="234"/>
      <c r="D137" s="234"/>
      <c r="E137" s="234"/>
      <c r="F137" s="234"/>
      <c r="G137" s="234"/>
      <c r="H137" s="234"/>
      <c r="I137" s="234"/>
      <c r="J137" s="234"/>
      <c r="K137" s="234"/>
      <c r="L137" s="234"/>
      <c r="M137" s="234"/>
      <c r="N137" s="234"/>
      <c r="O137" s="234"/>
      <c r="P137" s="877"/>
      <c r="Q137" s="877"/>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235"/>
      <c r="AX137" s="235"/>
    </row>
    <row r="138" spans="1:50" x14ac:dyDescent="0.25">
      <c r="A138" s="234"/>
      <c r="B138" s="234"/>
      <c r="C138" s="234"/>
      <c r="D138" s="234"/>
      <c r="E138" s="234"/>
      <c r="F138" s="234"/>
      <c r="G138" s="234"/>
      <c r="H138" s="234"/>
      <c r="I138" s="234"/>
      <c r="J138" s="234"/>
      <c r="K138" s="234"/>
      <c r="L138" s="234"/>
      <c r="M138" s="234"/>
      <c r="N138" s="234"/>
      <c r="O138" s="234"/>
      <c r="P138" s="877"/>
      <c r="Q138" s="877"/>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5"/>
      <c r="AX138" s="235"/>
    </row>
    <row r="139" spans="1:50" x14ac:dyDescent="0.25">
      <c r="A139" s="234"/>
      <c r="B139" s="234"/>
      <c r="C139" s="234"/>
      <c r="D139" s="234"/>
      <c r="E139" s="234"/>
      <c r="F139" s="234"/>
      <c r="G139" s="234"/>
      <c r="H139" s="234"/>
      <c r="I139" s="234"/>
      <c r="J139" s="234"/>
      <c r="K139" s="234"/>
      <c r="L139" s="234"/>
      <c r="M139" s="234"/>
      <c r="N139" s="234"/>
      <c r="O139" s="234"/>
      <c r="P139" s="877"/>
      <c r="Q139" s="877"/>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5"/>
      <c r="AX139" s="235"/>
    </row>
    <row r="140" spans="1:50" x14ac:dyDescent="0.25">
      <c r="A140" s="234"/>
      <c r="B140" s="234"/>
      <c r="C140" s="234"/>
      <c r="D140" s="234"/>
      <c r="E140" s="234"/>
      <c r="F140" s="234"/>
      <c r="G140" s="234"/>
      <c r="H140" s="234"/>
      <c r="I140" s="234"/>
      <c r="J140" s="234"/>
      <c r="K140" s="234"/>
      <c r="L140" s="234"/>
      <c r="M140" s="234"/>
      <c r="N140" s="234"/>
      <c r="O140" s="234"/>
      <c r="P140" s="877"/>
      <c r="Q140" s="877"/>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5"/>
      <c r="AX140" s="235"/>
    </row>
    <row r="141" spans="1:50" x14ac:dyDescent="0.25">
      <c r="A141" s="234"/>
      <c r="B141" s="234"/>
      <c r="C141" s="234"/>
      <c r="D141" s="234"/>
      <c r="E141" s="234"/>
      <c r="F141" s="234"/>
      <c r="G141" s="234"/>
      <c r="H141" s="234"/>
      <c r="I141" s="234"/>
      <c r="J141" s="234"/>
      <c r="K141" s="234"/>
      <c r="L141" s="234"/>
      <c r="M141" s="234"/>
      <c r="N141" s="234"/>
      <c r="O141" s="234"/>
      <c r="P141" s="877"/>
      <c r="Q141" s="877"/>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5"/>
      <c r="AX141" s="235"/>
    </row>
    <row r="142" spans="1:50" x14ac:dyDescent="0.25">
      <c r="A142" s="234"/>
      <c r="B142" s="234"/>
      <c r="C142" s="234"/>
      <c r="D142" s="234"/>
      <c r="E142" s="234"/>
      <c r="F142" s="234"/>
      <c r="G142" s="234"/>
      <c r="H142" s="234"/>
      <c r="I142" s="234"/>
      <c r="J142" s="234"/>
      <c r="K142" s="234"/>
      <c r="L142" s="234"/>
      <c r="M142" s="234"/>
      <c r="N142" s="234"/>
      <c r="O142" s="234"/>
      <c r="P142" s="877"/>
      <c r="Q142" s="877"/>
      <c r="R142" s="234"/>
      <c r="S142" s="234"/>
      <c r="T142" s="234"/>
      <c r="U142" s="234"/>
      <c r="V142" s="234"/>
      <c r="W142" s="234"/>
      <c r="X142" s="234"/>
      <c r="Y142" s="234"/>
      <c r="Z142" s="234"/>
      <c r="AA142" s="234"/>
      <c r="AB142" s="234"/>
      <c r="AC142" s="234"/>
      <c r="AD142" s="234"/>
      <c r="AE142" s="234"/>
      <c r="AF142" s="234"/>
      <c r="AG142" s="234"/>
      <c r="AH142" s="234"/>
      <c r="AI142" s="234"/>
      <c r="AJ142" s="234"/>
      <c r="AK142" s="234"/>
      <c r="AL142" s="234"/>
      <c r="AM142" s="234"/>
      <c r="AN142" s="234"/>
      <c r="AO142" s="234"/>
      <c r="AP142" s="234"/>
      <c r="AQ142" s="234"/>
      <c r="AR142" s="234"/>
      <c r="AS142" s="234"/>
      <c r="AT142" s="234"/>
      <c r="AU142" s="234"/>
      <c r="AV142" s="234"/>
      <c r="AW142" s="235"/>
      <c r="AX142" s="235"/>
    </row>
    <row r="143" spans="1:50" x14ac:dyDescent="0.25">
      <c r="A143" s="234"/>
      <c r="B143" s="234"/>
      <c r="C143" s="234"/>
      <c r="D143" s="234"/>
      <c r="E143" s="234"/>
      <c r="F143" s="234"/>
      <c r="G143" s="234"/>
      <c r="H143" s="234"/>
      <c r="I143" s="234"/>
      <c r="J143" s="234"/>
      <c r="K143" s="234"/>
      <c r="L143" s="234"/>
      <c r="M143" s="234"/>
      <c r="N143" s="234"/>
      <c r="O143" s="234"/>
      <c r="P143" s="877"/>
      <c r="Q143" s="877"/>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c r="AV143" s="234"/>
      <c r="AW143" s="235"/>
      <c r="AX143" s="235"/>
    </row>
    <row r="144" spans="1:50" x14ac:dyDescent="0.25">
      <c r="A144" s="234"/>
      <c r="B144" s="234"/>
      <c r="C144" s="234"/>
      <c r="D144" s="234"/>
      <c r="E144" s="234"/>
      <c r="F144" s="234"/>
      <c r="G144" s="234"/>
      <c r="H144" s="234"/>
      <c r="I144" s="234"/>
      <c r="J144" s="234"/>
      <c r="K144" s="234"/>
      <c r="L144" s="234"/>
      <c r="M144" s="234"/>
      <c r="N144" s="234"/>
      <c r="O144" s="234"/>
      <c r="P144" s="877"/>
      <c r="Q144" s="877"/>
      <c r="R144" s="234"/>
      <c r="S144" s="234"/>
      <c r="T144" s="234"/>
      <c r="U144" s="234"/>
      <c r="V144" s="234"/>
      <c r="W144" s="234"/>
      <c r="X144" s="234"/>
      <c r="Y144" s="234"/>
      <c r="Z144" s="234"/>
      <c r="AA144" s="234"/>
      <c r="AB144" s="234"/>
      <c r="AC144" s="234"/>
      <c r="AD144" s="234"/>
      <c r="AE144" s="234"/>
      <c r="AF144" s="234"/>
      <c r="AG144" s="234"/>
      <c r="AH144" s="234"/>
      <c r="AI144" s="234"/>
      <c r="AJ144" s="234"/>
      <c r="AK144" s="234"/>
      <c r="AL144" s="234"/>
      <c r="AM144" s="234"/>
      <c r="AN144" s="234"/>
      <c r="AO144" s="234"/>
      <c r="AP144" s="234"/>
      <c r="AQ144" s="234"/>
      <c r="AR144" s="234"/>
      <c r="AS144" s="234"/>
      <c r="AT144" s="234"/>
      <c r="AU144" s="234"/>
      <c r="AV144" s="234"/>
      <c r="AW144" s="235"/>
      <c r="AX144" s="235"/>
    </row>
    <row r="145" spans="1:50" x14ac:dyDescent="0.25">
      <c r="A145" s="234"/>
      <c r="B145" s="234"/>
      <c r="C145" s="234"/>
      <c r="D145" s="234"/>
      <c r="E145" s="234"/>
      <c r="F145" s="234"/>
      <c r="G145" s="234"/>
      <c r="H145" s="234"/>
      <c r="I145" s="234"/>
      <c r="J145" s="234"/>
      <c r="K145" s="234"/>
      <c r="L145" s="234"/>
      <c r="M145" s="234"/>
      <c r="N145" s="234"/>
      <c r="O145" s="234"/>
      <c r="P145" s="877"/>
      <c r="Q145" s="877"/>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234"/>
      <c r="AM145" s="234"/>
      <c r="AN145" s="234"/>
      <c r="AO145" s="234"/>
      <c r="AP145" s="234"/>
      <c r="AQ145" s="234"/>
      <c r="AR145" s="234"/>
      <c r="AS145" s="234"/>
      <c r="AT145" s="234"/>
      <c r="AU145" s="234"/>
      <c r="AV145" s="234"/>
      <c r="AW145" s="235"/>
      <c r="AX145" s="235"/>
    </row>
    <row r="146" spans="1:50" x14ac:dyDescent="0.25">
      <c r="A146" s="234"/>
      <c r="B146" s="234"/>
      <c r="C146" s="234"/>
      <c r="D146" s="234"/>
      <c r="E146" s="234"/>
      <c r="F146" s="234"/>
      <c r="G146" s="234"/>
      <c r="H146" s="234"/>
      <c r="I146" s="234"/>
      <c r="J146" s="234"/>
      <c r="K146" s="234"/>
      <c r="L146" s="234"/>
      <c r="M146" s="234"/>
      <c r="N146" s="234"/>
      <c r="O146" s="234"/>
      <c r="P146" s="877"/>
      <c r="Q146" s="877"/>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234"/>
      <c r="AM146" s="234"/>
      <c r="AN146" s="234"/>
      <c r="AO146" s="234"/>
      <c r="AP146" s="234"/>
      <c r="AQ146" s="234"/>
      <c r="AR146" s="234"/>
      <c r="AS146" s="234"/>
      <c r="AT146" s="234"/>
      <c r="AU146" s="234"/>
      <c r="AV146" s="234"/>
      <c r="AW146" s="235"/>
      <c r="AX146" s="235"/>
    </row>
    <row r="147" spans="1:50" x14ac:dyDescent="0.25">
      <c r="A147" s="234"/>
      <c r="B147" s="234"/>
      <c r="C147" s="234"/>
      <c r="D147" s="234"/>
      <c r="E147" s="234"/>
      <c r="F147" s="234"/>
      <c r="G147" s="234"/>
      <c r="H147" s="234"/>
      <c r="I147" s="234"/>
      <c r="J147" s="234"/>
      <c r="K147" s="234"/>
      <c r="L147" s="234"/>
      <c r="M147" s="234"/>
      <c r="N147" s="234"/>
      <c r="O147" s="234"/>
      <c r="P147" s="877"/>
      <c r="Q147" s="877"/>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4"/>
      <c r="AN147" s="234"/>
      <c r="AO147" s="234"/>
      <c r="AP147" s="234"/>
      <c r="AQ147" s="234"/>
      <c r="AR147" s="234"/>
      <c r="AS147" s="234"/>
      <c r="AT147" s="234"/>
      <c r="AU147" s="234"/>
      <c r="AV147" s="234"/>
      <c r="AW147" s="235"/>
      <c r="AX147" s="235"/>
    </row>
    <row r="148" spans="1:50" x14ac:dyDescent="0.25">
      <c r="A148" s="234"/>
      <c r="B148" s="234"/>
      <c r="C148" s="234"/>
      <c r="D148" s="234"/>
      <c r="E148" s="234"/>
      <c r="F148" s="234"/>
      <c r="G148" s="234"/>
      <c r="H148" s="234"/>
      <c r="I148" s="234"/>
      <c r="J148" s="234"/>
      <c r="K148" s="234"/>
      <c r="L148" s="234"/>
      <c r="M148" s="234"/>
      <c r="N148" s="234"/>
      <c r="O148" s="234"/>
      <c r="P148" s="877"/>
      <c r="Q148" s="877"/>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5"/>
      <c r="AX148" s="235"/>
    </row>
    <row r="149" spans="1:50" x14ac:dyDescent="0.25">
      <c r="A149" s="234"/>
      <c r="B149" s="234"/>
      <c r="C149" s="234"/>
      <c r="D149" s="234"/>
      <c r="E149" s="234"/>
      <c r="F149" s="234"/>
      <c r="G149" s="234"/>
      <c r="H149" s="234"/>
      <c r="I149" s="234"/>
      <c r="J149" s="234"/>
      <c r="K149" s="234"/>
      <c r="L149" s="234"/>
      <c r="M149" s="234"/>
      <c r="N149" s="234"/>
      <c r="O149" s="234"/>
      <c r="P149" s="877"/>
      <c r="Q149" s="877"/>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c r="AV149" s="234"/>
      <c r="AW149" s="235"/>
      <c r="AX149" s="235"/>
    </row>
    <row r="150" spans="1:50" x14ac:dyDescent="0.25">
      <c r="A150" s="234"/>
      <c r="B150" s="234"/>
      <c r="C150" s="234"/>
      <c r="D150" s="234"/>
      <c r="E150" s="234"/>
      <c r="F150" s="234"/>
      <c r="G150" s="234"/>
      <c r="H150" s="234"/>
      <c r="I150" s="234"/>
      <c r="J150" s="234"/>
      <c r="K150" s="234"/>
      <c r="L150" s="234"/>
      <c r="M150" s="234"/>
      <c r="N150" s="234"/>
      <c r="O150" s="234"/>
      <c r="P150" s="877"/>
      <c r="Q150" s="877"/>
      <c r="R150" s="234"/>
      <c r="S150" s="234"/>
      <c r="T150" s="234"/>
      <c r="U150" s="234"/>
      <c r="V150" s="234"/>
      <c r="W150" s="234"/>
      <c r="X150" s="234"/>
      <c r="Y150" s="234"/>
      <c r="Z150" s="234"/>
      <c r="AA150" s="234"/>
      <c r="AB150" s="234"/>
      <c r="AC150" s="234"/>
      <c r="AD150" s="234"/>
      <c r="AE150" s="234"/>
      <c r="AF150" s="234"/>
      <c r="AG150" s="234"/>
      <c r="AH150" s="234"/>
      <c r="AI150" s="234"/>
      <c r="AJ150" s="234"/>
      <c r="AK150" s="234"/>
      <c r="AL150" s="234"/>
      <c r="AM150" s="234"/>
      <c r="AN150" s="234"/>
      <c r="AO150" s="234"/>
      <c r="AP150" s="234"/>
      <c r="AQ150" s="234"/>
      <c r="AR150" s="234"/>
      <c r="AS150" s="234"/>
      <c r="AT150" s="234"/>
      <c r="AU150" s="234"/>
      <c r="AV150" s="234"/>
      <c r="AW150" s="235"/>
      <c r="AX150" s="235"/>
    </row>
    <row r="151" spans="1:50" x14ac:dyDescent="0.25">
      <c r="A151" s="234"/>
      <c r="B151" s="234"/>
      <c r="C151" s="234"/>
      <c r="D151" s="234"/>
      <c r="E151" s="234"/>
      <c r="F151" s="234"/>
      <c r="G151" s="234"/>
      <c r="H151" s="234"/>
      <c r="I151" s="234"/>
      <c r="J151" s="234"/>
      <c r="K151" s="234"/>
      <c r="L151" s="234"/>
      <c r="M151" s="234"/>
      <c r="N151" s="234"/>
      <c r="O151" s="234"/>
      <c r="P151" s="877"/>
      <c r="Q151" s="877"/>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c r="AQ151" s="234"/>
      <c r="AR151" s="234"/>
      <c r="AS151" s="234"/>
      <c r="AT151" s="234"/>
      <c r="AU151" s="234"/>
      <c r="AV151" s="234"/>
      <c r="AW151" s="235"/>
      <c r="AX151" s="235"/>
    </row>
    <row r="152" spans="1:50" x14ac:dyDescent="0.25">
      <c r="A152" s="234"/>
      <c r="B152" s="234"/>
      <c r="C152" s="234"/>
      <c r="D152" s="234"/>
      <c r="E152" s="234"/>
      <c r="F152" s="234"/>
      <c r="G152" s="234"/>
      <c r="H152" s="234"/>
      <c r="I152" s="234"/>
      <c r="J152" s="234"/>
      <c r="K152" s="234"/>
      <c r="L152" s="234"/>
      <c r="M152" s="234"/>
      <c r="N152" s="234"/>
      <c r="O152" s="234"/>
      <c r="P152" s="877"/>
      <c r="Q152" s="877"/>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234"/>
      <c r="AU152" s="234"/>
      <c r="AV152" s="234"/>
      <c r="AW152" s="235"/>
      <c r="AX152" s="235"/>
    </row>
    <row r="153" spans="1:50" x14ac:dyDescent="0.25">
      <c r="A153" s="234"/>
      <c r="B153" s="234"/>
      <c r="C153" s="234"/>
      <c r="D153" s="234"/>
      <c r="E153" s="234"/>
      <c r="F153" s="234"/>
      <c r="G153" s="234"/>
      <c r="H153" s="234"/>
      <c r="I153" s="234"/>
      <c r="J153" s="234"/>
      <c r="K153" s="234"/>
      <c r="L153" s="234"/>
      <c r="M153" s="234"/>
      <c r="N153" s="234"/>
      <c r="O153" s="234"/>
      <c r="P153" s="877"/>
      <c r="Q153" s="877"/>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4"/>
      <c r="AN153" s="234"/>
      <c r="AO153" s="234"/>
      <c r="AP153" s="234"/>
      <c r="AQ153" s="234"/>
      <c r="AR153" s="234"/>
      <c r="AS153" s="234"/>
      <c r="AT153" s="234"/>
      <c r="AU153" s="234"/>
      <c r="AV153" s="234"/>
      <c r="AW153" s="235"/>
      <c r="AX153" s="235"/>
    </row>
    <row r="154" spans="1:50" x14ac:dyDescent="0.25">
      <c r="A154" s="234"/>
      <c r="B154" s="234"/>
      <c r="C154" s="234"/>
      <c r="D154" s="234"/>
      <c r="E154" s="234"/>
      <c r="F154" s="234"/>
      <c r="G154" s="234"/>
      <c r="H154" s="234"/>
      <c r="I154" s="234"/>
      <c r="J154" s="234"/>
      <c r="K154" s="234"/>
      <c r="L154" s="234"/>
      <c r="M154" s="234"/>
      <c r="N154" s="234"/>
      <c r="O154" s="234"/>
      <c r="P154" s="877"/>
      <c r="Q154" s="877"/>
      <c r="R154" s="234"/>
      <c r="S154" s="234"/>
      <c r="T154" s="234"/>
      <c r="U154" s="234"/>
      <c r="V154" s="234"/>
      <c r="W154" s="234"/>
      <c r="X154" s="234"/>
      <c r="Y154" s="234"/>
      <c r="Z154" s="234"/>
      <c r="AA154" s="234"/>
      <c r="AB154" s="234"/>
      <c r="AC154" s="234"/>
      <c r="AD154" s="234"/>
      <c r="AE154" s="234"/>
      <c r="AF154" s="234"/>
      <c r="AG154" s="234"/>
      <c r="AH154" s="234"/>
      <c r="AI154" s="234"/>
      <c r="AJ154" s="234"/>
      <c r="AK154" s="234"/>
      <c r="AL154" s="234"/>
      <c r="AM154" s="234"/>
      <c r="AN154" s="234"/>
      <c r="AO154" s="234"/>
      <c r="AP154" s="234"/>
      <c r="AQ154" s="234"/>
      <c r="AR154" s="234"/>
      <c r="AS154" s="234"/>
      <c r="AT154" s="234"/>
      <c r="AU154" s="234"/>
      <c r="AV154" s="234"/>
      <c r="AW154" s="235"/>
      <c r="AX154" s="235"/>
    </row>
    <row r="155" spans="1:50" x14ac:dyDescent="0.25">
      <c r="A155" s="234"/>
      <c r="B155" s="234"/>
      <c r="C155" s="234"/>
      <c r="D155" s="234"/>
      <c r="E155" s="234"/>
      <c r="F155" s="234"/>
      <c r="G155" s="234"/>
      <c r="H155" s="234"/>
      <c r="I155" s="234"/>
      <c r="J155" s="234"/>
      <c r="K155" s="234"/>
      <c r="L155" s="234"/>
      <c r="M155" s="234"/>
      <c r="N155" s="234"/>
      <c r="O155" s="234"/>
      <c r="P155" s="877"/>
      <c r="Q155" s="877"/>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5"/>
      <c r="AX155" s="235"/>
    </row>
    <row r="156" spans="1:50" x14ac:dyDescent="0.25">
      <c r="A156" s="234"/>
      <c r="B156" s="234"/>
      <c r="C156" s="234"/>
      <c r="D156" s="234"/>
      <c r="E156" s="234"/>
      <c r="F156" s="234"/>
      <c r="G156" s="234"/>
      <c r="H156" s="234"/>
      <c r="I156" s="234"/>
      <c r="J156" s="234"/>
      <c r="K156" s="234"/>
      <c r="L156" s="234"/>
      <c r="M156" s="234"/>
      <c r="N156" s="234"/>
      <c r="O156" s="234"/>
      <c r="P156" s="877"/>
      <c r="Q156" s="877"/>
      <c r="R156" s="234"/>
      <c r="S156" s="234"/>
      <c r="T156" s="234"/>
      <c r="U156" s="234"/>
      <c r="V156" s="234"/>
      <c r="W156" s="234"/>
      <c r="X156" s="234"/>
      <c r="Y156" s="234"/>
      <c r="Z156" s="234"/>
      <c r="AA156" s="234"/>
      <c r="AB156" s="234"/>
      <c r="AC156" s="234"/>
      <c r="AD156" s="234"/>
      <c r="AE156" s="234"/>
      <c r="AF156" s="234"/>
      <c r="AG156" s="234"/>
      <c r="AH156" s="234"/>
      <c r="AI156" s="234"/>
      <c r="AJ156" s="234"/>
      <c r="AK156" s="234"/>
      <c r="AL156" s="234"/>
      <c r="AM156" s="234"/>
      <c r="AN156" s="234"/>
      <c r="AO156" s="234"/>
      <c r="AP156" s="234"/>
      <c r="AQ156" s="234"/>
      <c r="AR156" s="234"/>
      <c r="AS156" s="234"/>
      <c r="AT156" s="234"/>
      <c r="AU156" s="234"/>
      <c r="AV156" s="234"/>
      <c r="AW156" s="235"/>
      <c r="AX156" s="235"/>
    </row>
    <row r="157" spans="1:50" x14ac:dyDescent="0.25">
      <c r="A157" s="234"/>
      <c r="B157" s="234"/>
      <c r="C157" s="234"/>
      <c r="D157" s="234"/>
      <c r="E157" s="234"/>
      <c r="F157" s="234"/>
      <c r="G157" s="234"/>
      <c r="H157" s="234"/>
      <c r="I157" s="234"/>
      <c r="J157" s="234"/>
      <c r="K157" s="234"/>
      <c r="L157" s="234"/>
      <c r="M157" s="234"/>
      <c r="N157" s="234"/>
      <c r="O157" s="234"/>
      <c r="P157" s="877"/>
      <c r="Q157" s="877"/>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4"/>
      <c r="AO157" s="234"/>
      <c r="AP157" s="234"/>
      <c r="AQ157" s="234"/>
      <c r="AR157" s="234"/>
      <c r="AS157" s="234"/>
      <c r="AT157" s="234"/>
      <c r="AU157" s="234"/>
      <c r="AV157" s="234"/>
      <c r="AW157" s="235"/>
      <c r="AX157" s="235"/>
    </row>
    <row r="158" spans="1:50" x14ac:dyDescent="0.25">
      <c r="A158" s="234"/>
      <c r="B158" s="234"/>
      <c r="C158" s="234"/>
      <c r="D158" s="234"/>
      <c r="E158" s="234"/>
      <c r="F158" s="234"/>
      <c r="G158" s="234"/>
      <c r="H158" s="234"/>
      <c r="I158" s="234"/>
      <c r="J158" s="234"/>
      <c r="K158" s="234"/>
      <c r="L158" s="234"/>
      <c r="M158" s="234"/>
      <c r="N158" s="234"/>
      <c r="O158" s="234"/>
      <c r="P158" s="877"/>
      <c r="Q158" s="877"/>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5"/>
      <c r="AX158" s="235"/>
    </row>
    <row r="159" spans="1:50" x14ac:dyDescent="0.25">
      <c r="A159" s="234"/>
      <c r="B159" s="234"/>
      <c r="C159" s="234"/>
      <c r="D159" s="234"/>
      <c r="E159" s="234"/>
      <c r="F159" s="234"/>
      <c r="G159" s="234"/>
      <c r="H159" s="234"/>
      <c r="I159" s="234"/>
      <c r="J159" s="234"/>
      <c r="K159" s="234"/>
      <c r="L159" s="234"/>
      <c r="M159" s="234"/>
      <c r="N159" s="234"/>
      <c r="O159" s="234"/>
      <c r="P159" s="877"/>
      <c r="Q159" s="877"/>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4"/>
      <c r="AN159" s="234"/>
      <c r="AO159" s="234"/>
      <c r="AP159" s="234"/>
      <c r="AQ159" s="234"/>
      <c r="AR159" s="234"/>
      <c r="AS159" s="234"/>
      <c r="AT159" s="234"/>
      <c r="AU159" s="234"/>
      <c r="AV159" s="234"/>
      <c r="AW159" s="235"/>
      <c r="AX159" s="235"/>
    </row>
    <row r="160" spans="1:50" x14ac:dyDescent="0.25">
      <c r="A160" s="234"/>
      <c r="B160" s="234"/>
      <c r="C160" s="234"/>
      <c r="D160" s="234"/>
      <c r="E160" s="234"/>
      <c r="F160" s="234"/>
      <c r="G160" s="234"/>
      <c r="H160" s="234"/>
      <c r="I160" s="234"/>
      <c r="J160" s="234"/>
      <c r="K160" s="234"/>
      <c r="L160" s="234"/>
      <c r="M160" s="234"/>
      <c r="N160" s="234"/>
      <c r="O160" s="234"/>
      <c r="P160" s="877"/>
      <c r="Q160" s="877"/>
      <c r="R160" s="234"/>
      <c r="S160" s="234"/>
      <c r="T160" s="234"/>
      <c r="U160" s="234"/>
      <c r="V160" s="234"/>
      <c r="W160" s="234"/>
      <c r="X160" s="234"/>
      <c r="Y160" s="234"/>
      <c r="Z160" s="234"/>
      <c r="AA160" s="234"/>
      <c r="AB160" s="234"/>
      <c r="AC160" s="234"/>
      <c r="AD160" s="234"/>
      <c r="AE160" s="234"/>
      <c r="AF160" s="234"/>
      <c r="AG160" s="234"/>
      <c r="AH160" s="234"/>
      <c r="AI160" s="234"/>
      <c r="AJ160" s="234"/>
      <c r="AK160" s="234"/>
      <c r="AL160" s="234"/>
      <c r="AM160" s="234"/>
      <c r="AN160" s="234"/>
      <c r="AO160" s="234"/>
      <c r="AP160" s="234"/>
      <c r="AQ160" s="234"/>
      <c r="AR160" s="234"/>
      <c r="AS160" s="234"/>
      <c r="AT160" s="234"/>
      <c r="AU160" s="234"/>
      <c r="AV160" s="234"/>
      <c r="AW160" s="235"/>
      <c r="AX160" s="235"/>
    </row>
    <row r="161" spans="1:50" x14ac:dyDescent="0.25">
      <c r="A161" s="234"/>
      <c r="B161" s="234"/>
      <c r="C161" s="234"/>
      <c r="D161" s="234"/>
      <c r="E161" s="234"/>
      <c r="F161" s="234"/>
      <c r="G161" s="234"/>
      <c r="H161" s="234"/>
      <c r="I161" s="234"/>
      <c r="J161" s="234"/>
      <c r="K161" s="234"/>
      <c r="L161" s="234"/>
      <c r="M161" s="234"/>
      <c r="N161" s="234"/>
      <c r="O161" s="234"/>
      <c r="P161" s="877"/>
      <c r="Q161" s="877"/>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5"/>
      <c r="AX161" s="235"/>
    </row>
    <row r="162" spans="1:50" x14ac:dyDescent="0.25">
      <c r="A162" s="234"/>
      <c r="B162" s="234"/>
      <c r="C162" s="234"/>
      <c r="D162" s="234"/>
      <c r="E162" s="234"/>
      <c r="F162" s="234"/>
      <c r="G162" s="234"/>
      <c r="H162" s="234"/>
      <c r="I162" s="234"/>
      <c r="J162" s="234"/>
      <c r="K162" s="234"/>
      <c r="L162" s="234"/>
      <c r="M162" s="234"/>
      <c r="N162" s="234"/>
      <c r="O162" s="234"/>
      <c r="P162" s="877"/>
      <c r="Q162" s="877"/>
      <c r="R162" s="234"/>
      <c r="S162" s="234"/>
      <c r="T162" s="234"/>
      <c r="U162" s="234"/>
      <c r="V162" s="234"/>
      <c r="W162" s="234"/>
      <c r="X162" s="234"/>
      <c r="Y162" s="234"/>
      <c r="Z162" s="234"/>
      <c r="AA162" s="234"/>
      <c r="AB162" s="234"/>
      <c r="AC162" s="234"/>
      <c r="AD162" s="234"/>
      <c r="AE162" s="234"/>
      <c r="AF162" s="234"/>
      <c r="AG162" s="234"/>
      <c r="AH162" s="234"/>
      <c r="AI162" s="234"/>
      <c r="AJ162" s="234"/>
      <c r="AK162" s="234"/>
      <c r="AL162" s="234"/>
      <c r="AM162" s="234"/>
      <c r="AN162" s="234"/>
      <c r="AO162" s="234"/>
      <c r="AP162" s="234"/>
      <c r="AQ162" s="234"/>
      <c r="AR162" s="234"/>
      <c r="AS162" s="234"/>
      <c r="AT162" s="234"/>
      <c r="AU162" s="234"/>
      <c r="AV162" s="234"/>
      <c r="AW162" s="235"/>
      <c r="AX162" s="235"/>
    </row>
    <row r="163" spans="1:50" x14ac:dyDescent="0.25">
      <c r="A163" s="234"/>
      <c r="B163" s="234"/>
      <c r="C163" s="234"/>
      <c r="D163" s="234"/>
      <c r="E163" s="234"/>
      <c r="F163" s="234"/>
      <c r="G163" s="234"/>
      <c r="H163" s="234"/>
      <c r="I163" s="234"/>
      <c r="J163" s="234"/>
      <c r="K163" s="234"/>
      <c r="L163" s="234"/>
      <c r="M163" s="234"/>
      <c r="N163" s="234"/>
      <c r="O163" s="234"/>
      <c r="P163" s="877"/>
      <c r="Q163" s="877"/>
      <c r="R163" s="234"/>
      <c r="S163" s="234"/>
      <c r="T163" s="234"/>
      <c r="U163" s="234"/>
      <c r="V163" s="234"/>
      <c r="W163" s="234"/>
      <c r="X163" s="234"/>
      <c r="Y163" s="234"/>
      <c r="Z163" s="234"/>
      <c r="AA163" s="234"/>
      <c r="AB163" s="234"/>
      <c r="AC163" s="234"/>
      <c r="AD163" s="234"/>
      <c r="AE163" s="234"/>
      <c r="AF163" s="234"/>
      <c r="AG163" s="234"/>
      <c r="AH163" s="234"/>
      <c r="AI163" s="234"/>
      <c r="AJ163" s="234"/>
      <c r="AK163" s="234"/>
      <c r="AL163" s="234"/>
      <c r="AM163" s="234"/>
      <c r="AN163" s="234"/>
      <c r="AO163" s="234"/>
      <c r="AP163" s="234"/>
      <c r="AQ163" s="234"/>
      <c r="AR163" s="234"/>
      <c r="AS163" s="234"/>
      <c r="AT163" s="234"/>
      <c r="AU163" s="234"/>
      <c r="AV163" s="234"/>
      <c r="AW163" s="235"/>
      <c r="AX163" s="235"/>
    </row>
    <row r="164" spans="1:50" x14ac:dyDescent="0.25">
      <c r="A164" s="234"/>
      <c r="B164" s="234"/>
      <c r="C164" s="234"/>
      <c r="D164" s="234"/>
      <c r="E164" s="234"/>
      <c r="F164" s="234"/>
      <c r="G164" s="234"/>
      <c r="H164" s="234"/>
      <c r="I164" s="234"/>
      <c r="J164" s="234"/>
      <c r="K164" s="234"/>
      <c r="L164" s="234"/>
      <c r="M164" s="234"/>
      <c r="N164" s="234"/>
      <c r="O164" s="234"/>
      <c r="P164" s="877"/>
      <c r="Q164" s="877"/>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c r="AQ164" s="234"/>
      <c r="AR164" s="234"/>
      <c r="AS164" s="234"/>
      <c r="AT164" s="234"/>
      <c r="AU164" s="234"/>
      <c r="AV164" s="234"/>
      <c r="AW164" s="235"/>
      <c r="AX164" s="235"/>
    </row>
    <row r="165" spans="1:50" x14ac:dyDescent="0.25">
      <c r="A165" s="234"/>
      <c r="B165" s="234"/>
      <c r="C165" s="234"/>
      <c r="D165" s="234"/>
      <c r="E165" s="234"/>
      <c r="F165" s="234"/>
      <c r="G165" s="234"/>
      <c r="H165" s="234"/>
      <c r="I165" s="234"/>
      <c r="J165" s="234"/>
      <c r="K165" s="234"/>
      <c r="L165" s="234"/>
      <c r="M165" s="234"/>
      <c r="N165" s="234"/>
      <c r="O165" s="234"/>
      <c r="P165" s="877"/>
      <c r="Q165" s="877"/>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4"/>
      <c r="AO165" s="234"/>
      <c r="AP165" s="234"/>
      <c r="AQ165" s="234"/>
      <c r="AR165" s="234"/>
      <c r="AS165" s="234"/>
      <c r="AT165" s="234"/>
      <c r="AU165" s="234"/>
      <c r="AV165" s="234"/>
      <c r="AW165" s="235"/>
      <c r="AX165" s="235"/>
    </row>
    <row r="166" spans="1:50" x14ac:dyDescent="0.25">
      <c r="A166" s="234"/>
      <c r="B166" s="234"/>
      <c r="C166" s="234"/>
      <c r="D166" s="234"/>
      <c r="E166" s="234"/>
      <c r="F166" s="234"/>
      <c r="G166" s="234"/>
      <c r="H166" s="234"/>
      <c r="I166" s="234"/>
      <c r="J166" s="234"/>
      <c r="K166" s="234"/>
      <c r="L166" s="234"/>
      <c r="M166" s="234"/>
      <c r="N166" s="234"/>
      <c r="O166" s="234"/>
      <c r="P166" s="877"/>
      <c r="Q166" s="877"/>
      <c r="R166" s="234"/>
      <c r="S166" s="234"/>
      <c r="T166" s="234"/>
      <c r="U166" s="234"/>
      <c r="V166" s="234"/>
      <c r="W166" s="234"/>
      <c r="X166" s="234"/>
      <c r="Y166" s="234"/>
      <c r="Z166" s="234"/>
      <c r="AA166" s="234"/>
      <c r="AB166" s="234"/>
      <c r="AC166" s="234"/>
      <c r="AD166" s="234"/>
      <c r="AE166" s="234"/>
      <c r="AF166" s="234"/>
      <c r="AG166" s="234"/>
      <c r="AH166" s="234"/>
      <c r="AI166" s="234"/>
      <c r="AJ166" s="234"/>
      <c r="AK166" s="234"/>
      <c r="AL166" s="234"/>
      <c r="AM166" s="234"/>
      <c r="AN166" s="234"/>
      <c r="AO166" s="234"/>
      <c r="AP166" s="234"/>
      <c r="AQ166" s="234"/>
      <c r="AR166" s="234"/>
      <c r="AS166" s="234"/>
      <c r="AT166" s="234"/>
      <c r="AU166" s="234"/>
      <c r="AV166" s="234"/>
      <c r="AW166" s="235"/>
      <c r="AX166" s="235"/>
    </row>
    <row r="167" spans="1:50" x14ac:dyDescent="0.25">
      <c r="A167" s="234"/>
      <c r="B167" s="234"/>
      <c r="C167" s="234"/>
      <c r="D167" s="234"/>
      <c r="E167" s="234"/>
      <c r="F167" s="234"/>
      <c r="G167" s="234"/>
      <c r="H167" s="234"/>
      <c r="I167" s="234"/>
      <c r="J167" s="234"/>
      <c r="K167" s="234"/>
      <c r="L167" s="234"/>
      <c r="M167" s="234"/>
      <c r="N167" s="234"/>
      <c r="O167" s="234"/>
      <c r="P167" s="877"/>
      <c r="Q167" s="877"/>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c r="AP167" s="234"/>
      <c r="AQ167" s="234"/>
      <c r="AR167" s="234"/>
      <c r="AS167" s="234"/>
      <c r="AT167" s="234"/>
      <c r="AU167" s="234"/>
      <c r="AV167" s="234"/>
      <c r="AW167" s="235"/>
      <c r="AX167" s="235"/>
    </row>
    <row r="168" spans="1:50" x14ac:dyDescent="0.25">
      <c r="A168" s="234"/>
      <c r="B168" s="234"/>
      <c r="C168" s="234"/>
      <c r="D168" s="234"/>
      <c r="E168" s="234"/>
      <c r="F168" s="234"/>
      <c r="G168" s="234"/>
      <c r="H168" s="234"/>
      <c r="I168" s="234"/>
      <c r="J168" s="234"/>
      <c r="K168" s="234"/>
      <c r="L168" s="234"/>
      <c r="M168" s="234"/>
      <c r="N168" s="234"/>
      <c r="O168" s="234"/>
      <c r="P168" s="877"/>
      <c r="Q168" s="877"/>
      <c r="R168" s="234"/>
      <c r="S168" s="234"/>
      <c r="T168" s="234"/>
      <c r="U168" s="234"/>
      <c r="V168" s="234"/>
      <c r="W168" s="234"/>
      <c r="X168" s="234"/>
      <c r="Y168" s="234"/>
      <c r="Z168" s="234"/>
      <c r="AA168" s="234"/>
      <c r="AB168" s="234"/>
      <c r="AC168" s="234"/>
      <c r="AD168" s="234"/>
      <c r="AE168" s="234"/>
      <c r="AF168" s="234"/>
      <c r="AG168" s="234"/>
      <c r="AH168" s="234"/>
      <c r="AI168" s="234"/>
      <c r="AJ168" s="234"/>
      <c r="AK168" s="234"/>
      <c r="AL168" s="234"/>
      <c r="AM168" s="234"/>
      <c r="AN168" s="234"/>
      <c r="AO168" s="234"/>
      <c r="AP168" s="234"/>
      <c r="AQ168" s="234"/>
      <c r="AR168" s="234"/>
      <c r="AS168" s="234"/>
      <c r="AT168" s="234"/>
      <c r="AU168" s="234"/>
      <c r="AV168" s="234"/>
      <c r="AW168" s="235"/>
      <c r="AX168" s="235"/>
    </row>
    <row r="169" spans="1:50" x14ac:dyDescent="0.25">
      <c r="A169" s="234"/>
      <c r="B169" s="234"/>
      <c r="C169" s="234"/>
      <c r="D169" s="234"/>
      <c r="E169" s="234"/>
      <c r="F169" s="234"/>
      <c r="G169" s="234"/>
      <c r="H169" s="234"/>
      <c r="I169" s="234"/>
      <c r="J169" s="234"/>
      <c r="K169" s="234"/>
      <c r="L169" s="234"/>
      <c r="M169" s="234"/>
      <c r="N169" s="234"/>
      <c r="O169" s="234"/>
      <c r="P169" s="877"/>
      <c r="Q169" s="877"/>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c r="AQ169" s="234"/>
      <c r="AR169" s="234"/>
      <c r="AS169" s="234"/>
      <c r="AT169" s="234"/>
      <c r="AU169" s="234"/>
      <c r="AV169" s="234"/>
      <c r="AW169" s="235"/>
      <c r="AX169" s="235"/>
    </row>
    <row r="170" spans="1:50" x14ac:dyDescent="0.25">
      <c r="A170" s="234"/>
      <c r="B170" s="234"/>
      <c r="C170" s="234"/>
      <c r="D170" s="234"/>
      <c r="E170" s="234"/>
      <c r="F170" s="234"/>
      <c r="G170" s="234"/>
      <c r="H170" s="234"/>
      <c r="I170" s="234"/>
      <c r="J170" s="234"/>
      <c r="K170" s="234"/>
      <c r="L170" s="234"/>
      <c r="M170" s="234"/>
      <c r="N170" s="234"/>
      <c r="O170" s="234"/>
      <c r="P170" s="877"/>
      <c r="Q170" s="877"/>
      <c r="R170" s="234"/>
      <c r="S170" s="234"/>
      <c r="T170" s="234"/>
      <c r="U170" s="234"/>
      <c r="V170" s="234"/>
      <c r="W170" s="234"/>
      <c r="X170" s="234"/>
      <c r="Y170" s="234"/>
      <c r="Z170" s="234"/>
      <c r="AA170" s="234"/>
      <c r="AB170" s="234"/>
      <c r="AC170" s="234"/>
      <c r="AD170" s="234"/>
      <c r="AE170" s="234"/>
      <c r="AF170" s="234"/>
      <c r="AG170" s="234"/>
      <c r="AH170" s="234"/>
      <c r="AI170" s="234"/>
      <c r="AJ170" s="234"/>
      <c r="AK170" s="234"/>
      <c r="AL170" s="234"/>
      <c r="AM170" s="234"/>
      <c r="AN170" s="234"/>
      <c r="AO170" s="234"/>
      <c r="AP170" s="234"/>
      <c r="AQ170" s="234"/>
      <c r="AR170" s="234"/>
      <c r="AS170" s="234"/>
      <c r="AT170" s="234"/>
      <c r="AU170" s="234"/>
      <c r="AV170" s="234"/>
      <c r="AW170" s="235"/>
      <c r="AX170" s="235"/>
    </row>
    <row r="171" spans="1:50" x14ac:dyDescent="0.25">
      <c r="A171" s="234"/>
      <c r="B171" s="234"/>
      <c r="C171" s="234"/>
      <c r="D171" s="234"/>
      <c r="E171" s="234"/>
      <c r="F171" s="234"/>
      <c r="G171" s="234"/>
      <c r="H171" s="234"/>
      <c r="I171" s="234"/>
      <c r="J171" s="234"/>
      <c r="K171" s="234"/>
      <c r="L171" s="234"/>
      <c r="M171" s="234"/>
      <c r="N171" s="234"/>
      <c r="O171" s="234"/>
      <c r="P171" s="877"/>
      <c r="Q171" s="877"/>
      <c r="R171" s="234"/>
      <c r="S171" s="234"/>
      <c r="T171" s="234"/>
      <c r="U171" s="234"/>
      <c r="V171" s="234"/>
      <c r="W171" s="234"/>
      <c r="X171" s="234"/>
      <c r="Y171" s="234"/>
      <c r="Z171" s="234"/>
      <c r="AA171" s="234"/>
      <c r="AB171" s="234"/>
      <c r="AC171" s="234"/>
      <c r="AD171" s="234"/>
      <c r="AE171" s="234"/>
      <c r="AF171" s="234"/>
      <c r="AG171" s="234"/>
      <c r="AH171" s="234"/>
      <c r="AI171" s="234"/>
      <c r="AJ171" s="234"/>
      <c r="AK171" s="234"/>
      <c r="AL171" s="234"/>
      <c r="AM171" s="234"/>
      <c r="AN171" s="234"/>
      <c r="AO171" s="234"/>
      <c r="AP171" s="234"/>
      <c r="AQ171" s="234"/>
      <c r="AR171" s="234"/>
      <c r="AS171" s="234"/>
      <c r="AT171" s="234"/>
      <c r="AU171" s="234"/>
      <c r="AV171" s="234"/>
      <c r="AW171" s="235"/>
      <c r="AX171" s="235"/>
    </row>
    <row r="172" spans="1:50" x14ac:dyDescent="0.25">
      <c r="A172" s="234"/>
      <c r="B172" s="234"/>
      <c r="C172" s="234"/>
      <c r="D172" s="234"/>
      <c r="E172" s="234"/>
      <c r="F172" s="234"/>
      <c r="G172" s="234"/>
      <c r="H172" s="234"/>
      <c r="I172" s="234"/>
      <c r="J172" s="234"/>
      <c r="K172" s="234"/>
      <c r="L172" s="234"/>
      <c r="M172" s="234"/>
      <c r="N172" s="234"/>
      <c r="O172" s="234"/>
      <c r="P172" s="877"/>
      <c r="Q172" s="877"/>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c r="AV172" s="234"/>
      <c r="AW172" s="235"/>
      <c r="AX172" s="235"/>
    </row>
    <row r="173" spans="1:50" x14ac:dyDescent="0.25">
      <c r="A173" s="234"/>
      <c r="B173" s="234"/>
      <c r="C173" s="234"/>
      <c r="D173" s="234"/>
      <c r="E173" s="234"/>
      <c r="F173" s="234"/>
      <c r="G173" s="234"/>
      <c r="H173" s="234"/>
      <c r="I173" s="234"/>
      <c r="J173" s="234"/>
      <c r="K173" s="234"/>
      <c r="L173" s="234"/>
      <c r="M173" s="234"/>
      <c r="N173" s="234"/>
      <c r="O173" s="234"/>
      <c r="P173" s="877"/>
      <c r="Q173" s="877"/>
      <c r="R173" s="234"/>
      <c r="S173" s="234"/>
      <c r="T173" s="234"/>
      <c r="U173" s="234"/>
      <c r="V173" s="234"/>
      <c r="W173" s="234"/>
      <c r="X173" s="234"/>
      <c r="Y173" s="234"/>
      <c r="Z173" s="234"/>
      <c r="AA173" s="234"/>
      <c r="AB173" s="234"/>
      <c r="AC173" s="234"/>
      <c r="AD173" s="234"/>
      <c r="AE173" s="234"/>
      <c r="AF173" s="234"/>
      <c r="AG173" s="234"/>
      <c r="AH173" s="234"/>
      <c r="AI173" s="234"/>
      <c r="AJ173" s="234"/>
      <c r="AK173" s="234"/>
      <c r="AL173" s="234"/>
      <c r="AM173" s="234"/>
      <c r="AN173" s="234"/>
      <c r="AO173" s="234"/>
      <c r="AP173" s="234"/>
      <c r="AQ173" s="234"/>
      <c r="AR173" s="234"/>
      <c r="AS173" s="234"/>
      <c r="AT173" s="234"/>
      <c r="AU173" s="234"/>
      <c r="AV173" s="234"/>
      <c r="AW173" s="235"/>
      <c r="AX173" s="235"/>
    </row>
    <row r="174" spans="1:50" x14ac:dyDescent="0.25">
      <c r="A174" s="234"/>
      <c r="B174" s="234"/>
      <c r="C174" s="234"/>
      <c r="D174" s="234"/>
      <c r="E174" s="234"/>
      <c r="F174" s="234"/>
      <c r="G174" s="234"/>
      <c r="H174" s="234"/>
      <c r="I174" s="234"/>
      <c r="J174" s="234"/>
      <c r="K174" s="234"/>
      <c r="L174" s="234"/>
      <c r="M174" s="234"/>
      <c r="N174" s="234"/>
      <c r="O174" s="234"/>
      <c r="P174" s="877"/>
      <c r="Q174" s="877"/>
      <c r="R174" s="234"/>
      <c r="S174" s="234"/>
      <c r="T174" s="234"/>
      <c r="U174" s="234"/>
      <c r="V174" s="234"/>
      <c r="W174" s="234"/>
      <c r="X174" s="234"/>
      <c r="Y174" s="234"/>
      <c r="Z174" s="234"/>
      <c r="AA174" s="234"/>
      <c r="AB174" s="234"/>
      <c r="AC174" s="234"/>
      <c r="AD174" s="234"/>
      <c r="AE174" s="234"/>
      <c r="AF174" s="234"/>
      <c r="AG174" s="234"/>
      <c r="AH174" s="234"/>
      <c r="AI174" s="234"/>
      <c r="AJ174" s="234"/>
      <c r="AK174" s="234"/>
      <c r="AL174" s="234"/>
      <c r="AM174" s="234"/>
      <c r="AN174" s="234"/>
      <c r="AO174" s="234"/>
      <c r="AP174" s="234"/>
      <c r="AQ174" s="234"/>
      <c r="AR174" s="234"/>
      <c r="AS174" s="234"/>
      <c r="AT174" s="234"/>
      <c r="AU174" s="234"/>
      <c r="AV174" s="234"/>
      <c r="AW174" s="235"/>
      <c r="AX174" s="235"/>
    </row>
    <row r="175" spans="1:50" x14ac:dyDescent="0.25">
      <c r="A175" s="234"/>
      <c r="B175" s="234"/>
      <c r="C175" s="234"/>
      <c r="D175" s="234"/>
      <c r="E175" s="234"/>
      <c r="F175" s="234"/>
      <c r="G175" s="234"/>
      <c r="H175" s="234"/>
      <c r="I175" s="234"/>
      <c r="J175" s="234"/>
      <c r="K175" s="234"/>
      <c r="L175" s="234"/>
      <c r="M175" s="234"/>
      <c r="N175" s="234"/>
      <c r="O175" s="234"/>
      <c r="P175" s="877"/>
      <c r="Q175" s="877"/>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4"/>
      <c r="AW175" s="235"/>
      <c r="AX175" s="235"/>
    </row>
    <row r="176" spans="1:50" x14ac:dyDescent="0.25">
      <c r="A176" s="234"/>
      <c r="B176" s="234"/>
      <c r="C176" s="234"/>
      <c r="D176" s="234"/>
      <c r="E176" s="234"/>
      <c r="F176" s="234"/>
      <c r="G176" s="234"/>
      <c r="H176" s="234"/>
      <c r="I176" s="234"/>
      <c r="J176" s="234"/>
      <c r="K176" s="234"/>
      <c r="L176" s="234"/>
      <c r="M176" s="234"/>
      <c r="N176" s="234"/>
      <c r="O176" s="234"/>
      <c r="P176" s="877"/>
      <c r="Q176" s="877"/>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4"/>
      <c r="AS176" s="234"/>
      <c r="AT176" s="234"/>
      <c r="AU176" s="234"/>
      <c r="AV176" s="234"/>
      <c r="AW176" s="235"/>
      <c r="AX176" s="235"/>
    </row>
    <row r="177" spans="1:50" x14ac:dyDescent="0.25">
      <c r="A177" s="234"/>
      <c r="B177" s="234"/>
      <c r="C177" s="234"/>
      <c r="D177" s="234"/>
      <c r="E177" s="234"/>
      <c r="F177" s="234"/>
      <c r="G177" s="234"/>
      <c r="H177" s="234"/>
      <c r="I177" s="234"/>
      <c r="J177" s="234"/>
      <c r="K177" s="234"/>
      <c r="L177" s="234"/>
      <c r="M177" s="234"/>
      <c r="N177" s="234"/>
      <c r="O177" s="234"/>
      <c r="P177" s="877"/>
      <c r="Q177" s="877"/>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4"/>
      <c r="AS177" s="234"/>
      <c r="AT177" s="234"/>
      <c r="AU177" s="234"/>
      <c r="AV177" s="234"/>
      <c r="AW177" s="235"/>
      <c r="AX177" s="235"/>
    </row>
    <row r="178" spans="1:50" x14ac:dyDescent="0.25">
      <c r="A178" s="234"/>
      <c r="B178" s="234"/>
      <c r="C178" s="234"/>
      <c r="D178" s="234"/>
      <c r="E178" s="234"/>
      <c r="F178" s="234"/>
      <c r="G178" s="234"/>
      <c r="H178" s="234"/>
      <c r="I178" s="234"/>
      <c r="J178" s="234"/>
      <c r="K178" s="234"/>
      <c r="L178" s="234"/>
      <c r="M178" s="234"/>
      <c r="N178" s="234"/>
      <c r="O178" s="234"/>
      <c r="P178" s="877"/>
      <c r="Q178" s="877"/>
      <c r="R178" s="234"/>
      <c r="S178" s="234"/>
      <c r="T178" s="234"/>
      <c r="U178" s="234"/>
      <c r="V178" s="234"/>
      <c r="W178" s="234"/>
      <c r="X178" s="234"/>
      <c r="Y178" s="234"/>
      <c r="Z178" s="234"/>
      <c r="AA178" s="234"/>
      <c r="AB178" s="234"/>
      <c r="AC178" s="234"/>
      <c r="AD178" s="234"/>
      <c r="AE178" s="234"/>
      <c r="AF178" s="234"/>
      <c r="AG178" s="234"/>
      <c r="AH178" s="234"/>
      <c r="AI178" s="234"/>
      <c r="AJ178" s="234"/>
      <c r="AK178" s="234"/>
      <c r="AL178" s="234"/>
      <c r="AM178" s="234"/>
      <c r="AN178" s="234"/>
      <c r="AO178" s="234"/>
      <c r="AP178" s="234"/>
      <c r="AQ178" s="234"/>
      <c r="AR178" s="234"/>
      <c r="AS178" s="234"/>
      <c r="AT178" s="234"/>
      <c r="AU178" s="234"/>
      <c r="AV178" s="234"/>
      <c r="AW178" s="235"/>
      <c r="AX178" s="235"/>
    </row>
    <row r="179" spans="1:50" x14ac:dyDescent="0.25">
      <c r="A179" s="234"/>
      <c r="B179" s="234"/>
      <c r="C179" s="234"/>
      <c r="D179" s="234"/>
      <c r="E179" s="234"/>
      <c r="F179" s="234"/>
      <c r="G179" s="234"/>
      <c r="H179" s="234"/>
      <c r="I179" s="234"/>
      <c r="J179" s="234"/>
      <c r="K179" s="234"/>
      <c r="L179" s="234"/>
      <c r="M179" s="234"/>
      <c r="N179" s="234"/>
      <c r="O179" s="234"/>
      <c r="P179" s="877"/>
      <c r="Q179" s="877"/>
      <c r="R179" s="234"/>
      <c r="S179" s="234"/>
      <c r="T179" s="234"/>
      <c r="U179" s="234"/>
      <c r="V179" s="234"/>
      <c r="W179" s="234"/>
      <c r="X179" s="234"/>
      <c r="Y179" s="234"/>
      <c r="Z179" s="234"/>
      <c r="AA179" s="234"/>
      <c r="AB179" s="234"/>
      <c r="AC179" s="234"/>
      <c r="AD179" s="234"/>
      <c r="AE179" s="234"/>
      <c r="AF179" s="234"/>
      <c r="AG179" s="234"/>
      <c r="AH179" s="234"/>
      <c r="AI179" s="234"/>
      <c r="AJ179" s="234"/>
      <c r="AK179" s="234"/>
      <c r="AL179" s="234"/>
      <c r="AM179" s="234"/>
      <c r="AN179" s="234"/>
      <c r="AO179" s="234"/>
      <c r="AP179" s="234"/>
      <c r="AQ179" s="234"/>
      <c r="AR179" s="234"/>
      <c r="AS179" s="234"/>
      <c r="AT179" s="234"/>
      <c r="AU179" s="234"/>
      <c r="AV179" s="234"/>
      <c r="AW179" s="235"/>
      <c r="AX179" s="235"/>
    </row>
    <row r="180" spans="1:50" x14ac:dyDescent="0.25">
      <c r="A180" s="234"/>
      <c r="B180" s="234"/>
      <c r="C180" s="234"/>
      <c r="D180" s="234"/>
      <c r="E180" s="234"/>
      <c r="F180" s="234"/>
      <c r="G180" s="234"/>
      <c r="H180" s="234"/>
      <c r="I180" s="234"/>
      <c r="J180" s="234"/>
      <c r="K180" s="234"/>
      <c r="L180" s="234"/>
      <c r="M180" s="234"/>
      <c r="N180" s="234"/>
      <c r="O180" s="234"/>
      <c r="P180" s="877"/>
      <c r="Q180" s="877"/>
      <c r="R180" s="234"/>
      <c r="S180" s="234"/>
      <c r="T180" s="234"/>
      <c r="U180" s="234"/>
      <c r="V180" s="234"/>
      <c r="W180" s="234"/>
      <c r="X180" s="234"/>
      <c r="Y180" s="234"/>
      <c r="Z180" s="234"/>
      <c r="AA180" s="234"/>
      <c r="AB180" s="234"/>
      <c r="AC180" s="234"/>
      <c r="AD180" s="234"/>
      <c r="AE180" s="234"/>
      <c r="AF180" s="234"/>
      <c r="AG180" s="234"/>
      <c r="AH180" s="234"/>
      <c r="AI180" s="234"/>
      <c r="AJ180" s="234"/>
      <c r="AK180" s="234"/>
      <c r="AL180" s="234"/>
      <c r="AM180" s="234"/>
      <c r="AN180" s="234"/>
      <c r="AO180" s="234"/>
      <c r="AP180" s="234"/>
      <c r="AQ180" s="234"/>
      <c r="AR180" s="234"/>
      <c r="AS180" s="234"/>
      <c r="AT180" s="234"/>
      <c r="AU180" s="234"/>
      <c r="AV180" s="234"/>
      <c r="AW180" s="235"/>
      <c r="AX180" s="235"/>
    </row>
    <row r="181" spans="1:50" x14ac:dyDescent="0.25">
      <c r="A181" s="234"/>
      <c r="B181" s="234"/>
      <c r="C181" s="234"/>
      <c r="D181" s="234"/>
      <c r="E181" s="234"/>
      <c r="F181" s="234"/>
      <c r="G181" s="234"/>
      <c r="H181" s="234"/>
      <c r="I181" s="234"/>
      <c r="J181" s="234"/>
      <c r="K181" s="234"/>
      <c r="L181" s="234"/>
      <c r="M181" s="234"/>
      <c r="N181" s="234"/>
      <c r="O181" s="234"/>
      <c r="P181" s="877"/>
      <c r="Q181" s="877"/>
      <c r="R181" s="234"/>
      <c r="S181" s="234"/>
      <c r="T181" s="234"/>
      <c r="U181" s="234"/>
      <c r="V181" s="234"/>
      <c r="W181" s="234"/>
      <c r="X181" s="234"/>
      <c r="Y181" s="234"/>
      <c r="Z181" s="234"/>
      <c r="AA181" s="234"/>
      <c r="AB181" s="234"/>
      <c r="AC181" s="234"/>
      <c r="AD181" s="234"/>
      <c r="AE181" s="234"/>
      <c r="AF181" s="234"/>
      <c r="AG181" s="234"/>
      <c r="AH181" s="234"/>
      <c r="AI181" s="234"/>
      <c r="AJ181" s="234"/>
      <c r="AK181" s="234"/>
      <c r="AL181" s="234"/>
      <c r="AM181" s="234"/>
      <c r="AN181" s="234"/>
      <c r="AO181" s="234"/>
      <c r="AP181" s="234"/>
      <c r="AQ181" s="234"/>
      <c r="AR181" s="234"/>
      <c r="AS181" s="234"/>
      <c r="AT181" s="234"/>
      <c r="AU181" s="234"/>
      <c r="AV181" s="234"/>
      <c r="AW181" s="235"/>
      <c r="AX181" s="235"/>
    </row>
    <row r="182" spans="1:50" x14ac:dyDescent="0.25">
      <c r="A182" s="234"/>
      <c r="B182" s="234"/>
      <c r="C182" s="234"/>
      <c r="D182" s="234"/>
      <c r="E182" s="234"/>
      <c r="F182" s="234"/>
      <c r="G182" s="234"/>
      <c r="H182" s="234"/>
      <c r="I182" s="234"/>
      <c r="J182" s="234"/>
      <c r="K182" s="234"/>
      <c r="L182" s="234"/>
      <c r="M182" s="234"/>
      <c r="N182" s="234"/>
      <c r="O182" s="234"/>
      <c r="P182" s="877"/>
      <c r="Q182" s="877"/>
      <c r="R182" s="234"/>
      <c r="S182" s="234"/>
      <c r="T182" s="234"/>
      <c r="U182" s="234"/>
      <c r="V182" s="234"/>
      <c r="W182" s="234"/>
      <c r="X182" s="234"/>
      <c r="Y182" s="234"/>
      <c r="Z182" s="234"/>
      <c r="AA182" s="234"/>
      <c r="AB182" s="234"/>
      <c r="AC182" s="234"/>
      <c r="AD182" s="234"/>
      <c r="AE182" s="234"/>
      <c r="AF182" s="234"/>
      <c r="AG182" s="234"/>
      <c r="AH182" s="234"/>
      <c r="AI182" s="234"/>
      <c r="AJ182" s="234"/>
      <c r="AK182" s="234"/>
      <c r="AL182" s="234"/>
      <c r="AM182" s="234"/>
      <c r="AN182" s="234"/>
      <c r="AO182" s="234"/>
      <c r="AP182" s="234"/>
      <c r="AQ182" s="234"/>
      <c r="AR182" s="234"/>
      <c r="AS182" s="234"/>
      <c r="AT182" s="234"/>
      <c r="AU182" s="234"/>
      <c r="AV182" s="234"/>
      <c r="AW182" s="235"/>
      <c r="AX182" s="235"/>
    </row>
    <row r="183" spans="1:50" x14ac:dyDescent="0.25">
      <c r="A183" s="234"/>
      <c r="B183" s="234"/>
      <c r="C183" s="234"/>
      <c r="D183" s="234"/>
      <c r="E183" s="234"/>
      <c r="F183" s="234"/>
      <c r="G183" s="234"/>
      <c r="H183" s="234"/>
      <c r="I183" s="234"/>
      <c r="J183" s="234"/>
      <c r="K183" s="234"/>
      <c r="L183" s="234"/>
      <c r="M183" s="234"/>
      <c r="N183" s="234"/>
      <c r="O183" s="234"/>
      <c r="P183" s="877"/>
      <c r="Q183" s="877"/>
      <c r="R183" s="234"/>
      <c r="S183" s="234"/>
      <c r="T183" s="234"/>
      <c r="U183" s="234"/>
      <c r="V183" s="234"/>
      <c r="W183" s="234"/>
      <c r="X183" s="234"/>
      <c r="Y183" s="234"/>
      <c r="Z183" s="234"/>
      <c r="AA183" s="234"/>
      <c r="AB183" s="234"/>
      <c r="AC183" s="234"/>
      <c r="AD183" s="234"/>
      <c r="AE183" s="234"/>
      <c r="AF183" s="234"/>
      <c r="AG183" s="234"/>
      <c r="AH183" s="234"/>
      <c r="AI183" s="234"/>
      <c r="AJ183" s="234"/>
      <c r="AK183" s="234"/>
      <c r="AL183" s="234"/>
      <c r="AM183" s="234"/>
      <c r="AN183" s="234"/>
      <c r="AO183" s="234"/>
      <c r="AP183" s="234"/>
      <c r="AQ183" s="234"/>
      <c r="AR183" s="234"/>
      <c r="AS183" s="234"/>
      <c r="AT183" s="234"/>
      <c r="AU183" s="234"/>
      <c r="AV183" s="234"/>
      <c r="AW183" s="235"/>
      <c r="AX183" s="235"/>
    </row>
    <row r="184" spans="1:50" x14ac:dyDescent="0.25">
      <c r="A184" s="234"/>
      <c r="B184" s="234"/>
      <c r="C184" s="234"/>
      <c r="D184" s="234"/>
      <c r="E184" s="234"/>
      <c r="F184" s="234"/>
      <c r="G184" s="234"/>
      <c r="H184" s="234"/>
      <c r="I184" s="234"/>
      <c r="J184" s="234"/>
      <c r="K184" s="234"/>
      <c r="L184" s="234"/>
      <c r="M184" s="234"/>
      <c r="N184" s="234"/>
      <c r="O184" s="234"/>
      <c r="P184" s="877"/>
      <c r="Q184" s="877"/>
      <c r="R184" s="234"/>
      <c r="S184" s="234"/>
      <c r="T184" s="234"/>
      <c r="U184" s="234"/>
      <c r="V184" s="234"/>
      <c r="W184" s="234"/>
      <c r="X184" s="234"/>
      <c r="Y184" s="234"/>
      <c r="Z184" s="234"/>
      <c r="AA184" s="234"/>
      <c r="AB184" s="234"/>
      <c r="AC184" s="234"/>
      <c r="AD184" s="234"/>
      <c r="AE184" s="234"/>
      <c r="AF184" s="234"/>
      <c r="AG184" s="234"/>
      <c r="AH184" s="234"/>
      <c r="AI184" s="234"/>
      <c r="AJ184" s="234"/>
      <c r="AK184" s="234"/>
      <c r="AL184" s="234"/>
      <c r="AM184" s="234"/>
      <c r="AN184" s="234"/>
      <c r="AO184" s="234"/>
      <c r="AP184" s="234"/>
      <c r="AQ184" s="234"/>
      <c r="AR184" s="234"/>
      <c r="AS184" s="234"/>
      <c r="AT184" s="234"/>
      <c r="AU184" s="234"/>
      <c r="AV184" s="234"/>
      <c r="AW184" s="235"/>
      <c r="AX184" s="235"/>
    </row>
    <row r="185" spans="1:50" x14ac:dyDescent="0.25">
      <c r="A185" s="234"/>
      <c r="B185" s="234"/>
      <c r="C185" s="234"/>
      <c r="D185" s="234"/>
      <c r="E185" s="234"/>
      <c r="F185" s="234"/>
      <c r="G185" s="234"/>
      <c r="H185" s="234"/>
      <c r="I185" s="234"/>
      <c r="J185" s="234"/>
      <c r="K185" s="234"/>
      <c r="L185" s="234"/>
      <c r="M185" s="234"/>
      <c r="N185" s="234"/>
      <c r="O185" s="234"/>
      <c r="P185" s="877"/>
      <c r="Q185" s="877"/>
      <c r="R185" s="234"/>
      <c r="S185" s="234"/>
      <c r="T185" s="234"/>
      <c r="U185" s="234"/>
      <c r="V185" s="234"/>
      <c r="W185" s="234"/>
      <c r="X185" s="234"/>
      <c r="Y185" s="234"/>
      <c r="Z185" s="234"/>
      <c r="AA185" s="234"/>
      <c r="AB185" s="234"/>
      <c r="AC185" s="234"/>
      <c r="AD185" s="234"/>
      <c r="AE185" s="234"/>
      <c r="AF185" s="234"/>
      <c r="AG185" s="234"/>
      <c r="AH185" s="234"/>
      <c r="AI185" s="234"/>
      <c r="AJ185" s="234"/>
      <c r="AK185" s="234"/>
      <c r="AL185" s="234"/>
      <c r="AM185" s="234"/>
      <c r="AN185" s="234"/>
      <c r="AO185" s="234"/>
      <c r="AP185" s="234"/>
      <c r="AQ185" s="234"/>
      <c r="AR185" s="234"/>
      <c r="AS185" s="234"/>
      <c r="AT185" s="234"/>
      <c r="AU185" s="234"/>
      <c r="AV185" s="234"/>
      <c r="AW185" s="235"/>
      <c r="AX185" s="235"/>
    </row>
    <row r="186" spans="1:50" x14ac:dyDescent="0.25">
      <c r="A186" s="234"/>
      <c r="B186" s="234"/>
      <c r="C186" s="234"/>
      <c r="D186" s="234"/>
      <c r="E186" s="234"/>
      <c r="F186" s="234"/>
      <c r="G186" s="234"/>
      <c r="H186" s="234"/>
      <c r="I186" s="234"/>
      <c r="J186" s="234"/>
      <c r="K186" s="234"/>
      <c r="L186" s="234"/>
      <c r="M186" s="234"/>
      <c r="N186" s="234"/>
      <c r="O186" s="234"/>
      <c r="P186" s="877"/>
      <c r="Q186" s="877"/>
      <c r="R186" s="234"/>
      <c r="S186" s="234"/>
      <c r="T186" s="234"/>
      <c r="U186" s="234"/>
      <c r="V186" s="234"/>
      <c r="W186" s="234"/>
      <c r="X186" s="234"/>
      <c r="Y186" s="234"/>
      <c r="Z186" s="234"/>
      <c r="AA186" s="234"/>
      <c r="AB186" s="234"/>
      <c r="AC186" s="234"/>
      <c r="AD186" s="234"/>
      <c r="AE186" s="234"/>
      <c r="AF186" s="234"/>
      <c r="AG186" s="234"/>
      <c r="AH186" s="234"/>
      <c r="AI186" s="234"/>
      <c r="AJ186" s="234"/>
      <c r="AK186" s="234"/>
      <c r="AL186" s="234"/>
      <c r="AM186" s="234"/>
      <c r="AN186" s="234"/>
      <c r="AO186" s="234"/>
      <c r="AP186" s="234"/>
      <c r="AQ186" s="234"/>
      <c r="AR186" s="234"/>
      <c r="AS186" s="234"/>
      <c r="AT186" s="234"/>
      <c r="AU186" s="234"/>
      <c r="AV186" s="234"/>
      <c r="AW186" s="235"/>
      <c r="AX186" s="235"/>
    </row>
    <row r="187" spans="1:50" x14ac:dyDescent="0.25">
      <c r="A187" s="234"/>
      <c r="B187" s="234"/>
      <c r="C187" s="234"/>
      <c r="D187" s="234"/>
      <c r="E187" s="234"/>
      <c r="F187" s="234"/>
      <c r="G187" s="234"/>
      <c r="H187" s="234"/>
      <c r="I187" s="234"/>
      <c r="J187" s="234"/>
      <c r="K187" s="234"/>
      <c r="L187" s="234"/>
      <c r="M187" s="234"/>
      <c r="N187" s="234"/>
      <c r="O187" s="234"/>
      <c r="P187" s="877"/>
      <c r="Q187" s="877"/>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4"/>
      <c r="AW187" s="235"/>
      <c r="AX187" s="235"/>
    </row>
    <row r="188" spans="1:50" x14ac:dyDescent="0.25">
      <c r="A188" s="234"/>
      <c r="B188" s="234"/>
      <c r="C188" s="234"/>
      <c r="D188" s="234"/>
      <c r="E188" s="234"/>
      <c r="F188" s="234"/>
      <c r="G188" s="234"/>
      <c r="H188" s="234"/>
      <c r="I188" s="234"/>
      <c r="J188" s="234"/>
      <c r="K188" s="234"/>
      <c r="L188" s="234"/>
      <c r="M188" s="234"/>
      <c r="N188" s="234"/>
      <c r="O188" s="234"/>
      <c r="P188" s="877"/>
      <c r="Q188" s="877"/>
      <c r="R188" s="234"/>
      <c r="S188" s="234"/>
      <c r="T188" s="234"/>
      <c r="U188" s="234"/>
      <c r="V188" s="234"/>
      <c r="W188" s="234"/>
      <c r="X188" s="234"/>
      <c r="Y188" s="234"/>
      <c r="Z188" s="234"/>
      <c r="AA188" s="234"/>
      <c r="AB188" s="234"/>
      <c r="AC188" s="234"/>
      <c r="AD188" s="234"/>
      <c r="AE188" s="234"/>
      <c r="AF188" s="234"/>
      <c r="AG188" s="234"/>
      <c r="AH188" s="234"/>
      <c r="AI188" s="234"/>
      <c r="AJ188" s="234"/>
      <c r="AK188" s="234"/>
      <c r="AL188" s="234"/>
      <c r="AM188" s="234"/>
      <c r="AN188" s="234"/>
      <c r="AO188" s="234"/>
      <c r="AP188" s="234"/>
      <c r="AQ188" s="234"/>
      <c r="AR188" s="234"/>
      <c r="AS188" s="234"/>
      <c r="AT188" s="234"/>
      <c r="AU188" s="234"/>
      <c r="AV188" s="234"/>
      <c r="AW188" s="235"/>
      <c r="AX188" s="235"/>
    </row>
    <row r="189" spans="1:50" x14ac:dyDescent="0.25">
      <c r="A189" s="234"/>
      <c r="B189" s="234"/>
      <c r="C189" s="234"/>
      <c r="D189" s="234"/>
      <c r="E189" s="234"/>
      <c r="F189" s="234"/>
      <c r="G189" s="234"/>
      <c r="H189" s="234"/>
      <c r="I189" s="234"/>
      <c r="J189" s="234"/>
      <c r="K189" s="234"/>
      <c r="L189" s="234"/>
      <c r="M189" s="234"/>
      <c r="N189" s="234"/>
      <c r="O189" s="234"/>
      <c r="P189" s="877"/>
      <c r="Q189" s="877"/>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5"/>
      <c r="AX189" s="235"/>
    </row>
    <row r="190" spans="1:50" x14ac:dyDescent="0.25">
      <c r="A190" s="234"/>
      <c r="B190" s="234"/>
      <c r="C190" s="234"/>
      <c r="D190" s="234"/>
      <c r="E190" s="234"/>
      <c r="F190" s="234"/>
      <c r="G190" s="234"/>
      <c r="H190" s="234"/>
      <c r="I190" s="234"/>
      <c r="J190" s="234"/>
      <c r="K190" s="234"/>
      <c r="L190" s="234"/>
      <c r="M190" s="234"/>
      <c r="N190" s="234"/>
      <c r="O190" s="234"/>
      <c r="P190" s="877"/>
      <c r="Q190" s="877"/>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5"/>
      <c r="AX190" s="235"/>
    </row>
    <row r="191" spans="1:50" x14ac:dyDescent="0.25">
      <c r="A191" s="234"/>
      <c r="B191" s="234"/>
      <c r="C191" s="234"/>
      <c r="D191" s="234"/>
      <c r="E191" s="234"/>
      <c r="F191" s="234"/>
      <c r="G191" s="234"/>
      <c r="H191" s="234"/>
      <c r="I191" s="234"/>
      <c r="J191" s="234"/>
      <c r="K191" s="234"/>
      <c r="L191" s="234"/>
      <c r="M191" s="234"/>
      <c r="N191" s="234"/>
      <c r="O191" s="234"/>
      <c r="P191" s="877"/>
      <c r="Q191" s="877"/>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5"/>
      <c r="AX191" s="235"/>
    </row>
    <row r="192" spans="1:50" x14ac:dyDescent="0.25">
      <c r="A192" s="234"/>
      <c r="B192" s="234"/>
      <c r="C192" s="234"/>
      <c r="D192" s="234"/>
      <c r="E192" s="234"/>
      <c r="F192" s="234"/>
      <c r="G192" s="234"/>
      <c r="H192" s="234"/>
      <c r="I192" s="234"/>
      <c r="J192" s="234"/>
      <c r="K192" s="234"/>
      <c r="L192" s="234"/>
      <c r="M192" s="234"/>
      <c r="N192" s="234"/>
      <c r="O192" s="234"/>
      <c r="P192" s="877"/>
      <c r="Q192" s="877"/>
      <c r="R192" s="234"/>
      <c r="S192" s="234"/>
      <c r="T192" s="234"/>
      <c r="U192" s="234"/>
      <c r="V192" s="234"/>
      <c r="W192" s="234"/>
      <c r="X192" s="234"/>
      <c r="Y192" s="234"/>
      <c r="Z192" s="234"/>
      <c r="AA192" s="234"/>
      <c r="AB192" s="234"/>
      <c r="AC192" s="234"/>
      <c r="AD192" s="234"/>
      <c r="AE192" s="234"/>
      <c r="AF192" s="234"/>
      <c r="AG192" s="234"/>
      <c r="AH192" s="234"/>
      <c r="AI192" s="234"/>
      <c r="AJ192" s="234"/>
      <c r="AK192" s="234"/>
      <c r="AL192" s="234"/>
      <c r="AM192" s="234"/>
      <c r="AN192" s="234"/>
      <c r="AO192" s="234"/>
      <c r="AP192" s="234"/>
      <c r="AQ192" s="234"/>
      <c r="AR192" s="234"/>
      <c r="AS192" s="234"/>
      <c r="AT192" s="234"/>
      <c r="AU192" s="234"/>
      <c r="AV192" s="234"/>
      <c r="AW192" s="235"/>
      <c r="AX192" s="235"/>
    </row>
    <row r="193" spans="1:50" x14ac:dyDescent="0.25">
      <c r="A193" s="234"/>
      <c r="B193" s="234"/>
      <c r="C193" s="234"/>
      <c r="D193" s="234"/>
      <c r="E193" s="234"/>
      <c r="F193" s="234"/>
      <c r="G193" s="234"/>
      <c r="H193" s="234"/>
      <c r="I193" s="234"/>
      <c r="J193" s="234"/>
      <c r="K193" s="234"/>
      <c r="L193" s="234"/>
      <c r="M193" s="234"/>
      <c r="N193" s="234"/>
      <c r="O193" s="234"/>
      <c r="P193" s="877"/>
      <c r="Q193" s="877"/>
      <c r="R193" s="234"/>
      <c r="S193" s="234"/>
      <c r="T193" s="234"/>
      <c r="U193" s="234"/>
      <c r="V193" s="234"/>
      <c r="W193" s="234"/>
      <c r="X193" s="234"/>
      <c r="Y193" s="234"/>
      <c r="Z193" s="234"/>
      <c r="AA193" s="234"/>
      <c r="AB193" s="234"/>
      <c r="AC193" s="234"/>
      <c r="AD193" s="234"/>
      <c r="AE193" s="234"/>
      <c r="AF193" s="234"/>
      <c r="AG193" s="234"/>
      <c r="AH193" s="234"/>
      <c r="AI193" s="234"/>
      <c r="AJ193" s="234"/>
      <c r="AK193" s="234"/>
      <c r="AL193" s="234"/>
      <c r="AM193" s="234"/>
      <c r="AN193" s="234"/>
      <c r="AO193" s="234"/>
      <c r="AP193" s="234"/>
      <c r="AQ193" s="234"/>
      <c r="AR193" s="234"/>
      <c r="AS193" s="234"/>
      <c r="AT193" s="234"/>
      <c r="AU193" s="234"/>
      <c r="AV193" s="234"/>
      <c r="AW193" s="235"/>
      <c r="AX193" s="235"/>
    </row>
    <row r="194" spans="1:50" x14ac:dyDescent="0.25">
      <c r="A194" s="234"/>
      <c r="B194" s="234"/>
      <c r="C194" s="234"/>
      <c r="D194" s="234"/>
      <c r="E194" s="234"/>
      <c r="F194" s="234"/>
      <c r="G194" s="234"/>
      <c r="H194" s="234"/>
      <c r="I194" s="234"/>
      <c r="J194" s="234"/>
      <c r="K194" s="234"/>
      <c r="L194" s="234"/>
      <c r="M194" s="234"/>
      <c r="N194" s="234"/>
      <c r="O194" s="234"/>
      <c r="P194" s="877"/>
      <c r="Q194" s="877"/>
      <c r="R194" s="234"/>
      <c r="S194" s="234"/>
      <c r="T194" s="234"/>
      <c r="U194" s="234"/>
      <c r="V194" s="234"/>
      <c r="W194" s="234"/>
      <c r="X194" s="234"/>
      <c r="Y194" s="234"/>
      <c r="Z194" s="234"/>
      <c r="AA194" s="234"/>
      <c r="AB194" s="234"/>
      <c r="AC194" s="234"/>
      <c r="AD194" s="234"/>
      <c r="AE194" s="234"/>
      <c r="AF194" s="234"/>
      <c r="AG194" s="234"/>
      <c r="AH194" s="234"/>
      <c r="AI194" s="234"/>
      <c r="AJ194" s="234"/>
      <c r="AK194" s="234"/>
      <c r="AL194" s="234"/>
      <c r="AM194" s="234"/>
      <c r="AN194" s="234"/>
      <c r="AO194" s="234"/>
      <c r="AP194" s="234"/>
      <c r="AQ194" s="234"/>
      <c r="AR194" s="234"/>
      <c r="AS194" s="234"/>
      <c r="AT194" s="234"/>
      <c r="AU194" s="234"/>
      <c r="AV194" s="234"/>
      <c r="AW194" s="235"/>
      <c r="AX194" s="235"/>
    </row>
    <row r="195" spans="1:50" x14ac:dyDescent="0.25">
      <c r="A195" s="234"/>
      <c r="B195" s="234"/>
      <c r="C195" s="234"/>
      <c r="D195" s="234"/>
      <c r="E195" s="234"/>
      <c r="F195" s="234"/>
      <c r="G195" s="234"/>
      <c r="H195" s="234"/>
      <c r="I195" s="234"/>
      <c r="J195" s="234"/>
      <c r="K195" s="234"/>
      <c r="L195" s="234"/>
      <c r="M195" s="234"/>
      <c r="N195" s="234"/>
      <c r="O195" s="234"/>
      <c r="P195" s="877"/>
      <c r="Q195" s="877"/>
      <c r="R195" s="234"/>
      <c r="S195" s="234"/>
      <c r="T195" s="234"/>
      <c r="U195" s="234"/>
      <c r="V195" s="234"/>
      <c r="W195" s="234"/>
      <c r="X195" s="234"/>
      <c r="Y195" s="234"/>
      <c r="Z195" s="234"/>
      <c r="AA195" s="234"/>
      <c r="AB195" s="234"/>
      <c r="AC195" s="234"/>
      <c r="AD195" s="234"/>
      <c r="AE195" s="234"/>
      <c r="AF195" s="234"/>
      <c r="AG195" s="234"/>
      <c r="AH195" s="234"/>
      <c r="AI195" s="234"/>
      <c r="AJ195" s="234"/>
      <c r="AK195" s="234"/>
      <c r="AL195" s="234"/>
      <c r="AM195" s="234"/>
      <c r="AN195" s="234"/>
      <c r="AO195" s="234"/>
      <c r="AP195" s="234"/>
      <c r="AQ195" s="234"/>
      <c r="AR195" s="234"/>
      <c r="AS195" s="234"/>
      <c r="AT195" s="234"/>
      <c r="AU195" s="234"/>
      <c r="AV195" s="234"/>
      <c r="AW195" s="235"/>
      <c r="AX195" s="235"/>
    </row>
    <row r="196" spans="1:50" x14ac:dyDescent="0.25">
      <c r="A196" s="234"/>
      <c r="B196" s="234"/>
      <c r="C196" s="234"/>
      <c r="D196" s="234"/>
      <c r="E196" s="234"/>
      <c r="F196" s="234"/>
      <c r="G196" s="234"/>
      <c r="H196" s="234"/>
      <c r="I196" s="234"/>
      <c r="J196" s="234"/>
      <c r="K196" s="234"/>
      <c r="L196" s="234"/>
      <c r="M196" s="234"/>
      <c r="N196" s="234"/>
      <c r="O196" s="234"/>
      <c r="P196" s="877"/>
      <c r="Q196" s="877"/>
      <c r="R196" s="234"/>
      <c r="S196" s="234"/>
      <c r="T196" s="234"/>
      <c r="U196" s="234"/>
      <c r="V196" s="234"/>
      <c r="W196" s="234"/>
      <c r="X196" s="234"/>
      <c r="Y196" s="234"/>
      <c r="Z196" s="234"/>
      <c r="AA196" s="234"/>
      <c r="AB196" s="234"/>
      <c r="AC196" s="234"/>
      <c r="AD196" s="234"/>
      <c r="AE196" s="234"/>
      <c r="AF196" s="234"/>
      <c r="AG196" s="234"/>
      <c r="AH196" s="234"/>
      <c r="AI196" s="234"/>
      <c r="AJ196" s="234"/>
      <c r="AK196" s="234"/>
      <c r="AL196" s="234"/>
      <c r="AM196" s="234"/>
      <c r="AN196" s="234"/>
      <c r="AO196" s="234"/>
      <c r="AP196" s="234"/>
      <c r="AQ196" s="234"/>
      <c r="AR196" s="234"/>
      <c r="AS196" s="234"/>
      <c r="AT196" s="234"/>
      <c r="AU196" s="234"/>
      <c r="AV196" s="234"/>
      <c r="AW196" s="235"/>
      <c r="AX196" s="235"/>
    </row>
    <row r="197" spans="1:50" x14ac:dyDescent="0.25">
      <c r="A197" s="234"/>
      <c r="B197" s="234"/>
      <c r="C197" s="234"/>
      <c r="D197" s="234"/>
      <c r="E197" s="234"/>
      <c r="F197" s="234"/>
      <c r="G197" s="234"/>
      <c r="H197" s="234"/>
      <c r="I197" s="234"/>
      <c r="J197" s="234"/>
      <c r="K197" s="234"/>
      <c r="L197" s="234"/>
      <c r="M197" s="234"/>
      <c r="N197" s="234"/>
      <c r="O197" s="234"/>
      <c r="P197" s="877"/>
      <c r="Q197" s="877"/>
      <c r="R197" s="234"/>
      <c r="S197" s="234"/>
      <c r="T197" s="234"/>
      <c r="U197" s="234"/>
      <c r="V197" s="234"/>
      <c r="W197" s="234"/>
      <c r="X197" s="234"/>
      <c r="Y197" s="234"/>
      <c r="Z197" s="234"/>
      <c r="AA197" s="234"/>
      <c r="AB197" s="234"/>
      <c r="AC197" s="234"/>
      <c r="AD197" s="234"/>
      <c r="AE197" s="234"/>
      <c r="AF197" s="234"/>
      <c r="AG197" s="234"/>
      <c r="AH197" s="234"/>
      <c r="AI197" s="234"/>
      <c r="AJ197" s="234"/>
      <c r="AK197" s="234"/>
      <c r="AL197" s="234"/>
      <c r="AM197" s="234"/>
      <c r="AN197" s="234"/>
      <c r="AO197" s="234"/>
      <c r="AP197" s="234"/>
      <c r="AQ197" s="234"/>
      <c r="AR197" s="234"/>
      <c r="AS197" s="234"/>
      <c r="AT197" s="234"/>
      <c r="AU197" s="234"/>
      <c r="AV197" s="234"/>
      <c r="AW197" s="235"/>
      <c r="AX197" s="235"/>
    </row>
    <row r="198" spans="1:50" x14ac:dyDescent="0.25">
      <c r="A198" s="234"/>
      <c r="B198" s="234"/>
      <c r="C198" s="234"/>
      <c r="D198" s="234"/>
      <c r="E198" s="234"/>
      <c r="F198" s="234"/>
      <c r="G198" s="234"/>
      <c r="H198" s="234"/>
      <c r="I198" s="234"/>
      <c r="J198" s="234"/>
      <c r="K198" s="234"/>
      <c r="L198" s="234"/>
      <c r="M198" s="234"/>
      <c r="N198" s="234"/>
      <c r="O198" s="234"/>
      <c r="P198" s="877"/>
      <c r="Q198" s="877"/>
      <c r="R198" s="234"/>
      <c r="S198" s="234"/>
      <c r="T198" s="234"/>
      <c r="U198" s="234"/>
      <c r="V198" s="234"/>
      <c r="W198" s="234"/>
      <c r="X198" s="234"/>
      <c r="Y198" s="234"/>
      <c r="Z198" s="234"/>
      <c r="AA198" s="234"/>
      <c r="AB198" s="234"/>
      <c r="AC198" s="234"/>
      <c r="AD198" s="234"/>
      <c r="AE198" s="234"/>
      <c r="AF198" s="234"/>
      <c r="AG198" s="234"/>
      <c r="AH198" s="234"/>
      <c r="AI198" s="234"/>
      <c r="AJ198" s="234"/>
      <c r="AK198" s="234"/>
      <c r="AL198" s="234"/>
      <c r="AM198" s="234"/>
      <c r="AN198" s="234"/>
      <c r="AO198" s="234"/>
      <c r="AP198" s="234"/>
      <c r="AQ198" s="234"/>
      <c r="AR198" s="234"/>
      <c r="AS198" s="234"/>
      <c r="AT198" s="234"/>
      <c r="AU198" s="234"/>
      <c r="AV198" s="234"/>
      <c r="AW198" s="235"/>
      <c r="AX198" s="235"/>
    </row>
    <row r="199" spans="1:50" x14ac:dyDescent="0.25">
      <c r="A199" s="234"/>
      <c r="B199" s="234"/>
      <c r="C199" s="234"/>
      <c r="D199" s="234"/>
      <c r="E199" s="234"/>
      <c r="F199" s="234"/>
      <c r="G199" s="234"/>
      <c r="H199" s="234"/>
      <c r="I199" s="234"/>
      <c r="J199" s="234"/>
      <c r="K199" s="234"/>
      <c r="L199" s="234"/>
      <c r="M199" s="234"/>
      <c r="N199" s="234"/>
      <c r="O199" s="234"/>
      <c r="P199" s="877"/>
      <c r="Q199" s="877"/>
      <c r="R199" s="234"/>
      <c r="S199" s="234"/>
      <c r="T199" s="234"/>
      <c r="U199" s="234"/>
      <c r="V199" s="234"/>
      <c r="W199" s="234"/>
      <c r="X199" s="234"/>
      <c r="Y199" s="234"/>
      <c r="Z199" s="234"/>
      <c r="AA199" s="234"/>
      <c r="AB199" s="234"/>
      <c r="AC199" s="234"/>
      <c r="AD199" s="234"/>
      <c r="AE199" s="234"/>
      <c r="AF199" s="234"/>
      <c r="AG199" s="234"/>
      <c r="AH199" s="234"/>
      <c r="AI199" s="234"/>
      <c r="AJ199" s="234"/>
      <c r="AK199" s="234"/>
      <c r="AL199" s="234"/>
      <c r="AM199" s="234"/>
      <c r="AN199" s="234"/>
      <c r="AO199" s="234"/>
      <c r="AP199" s="234"/>
      <c r="AQ199" s="234"/>
      <c r="AR199" s="234"/>
      <c r="AS199" s="234"/>
      <c r="AT199" s="234"/>
      <c r="AU199" s="234"/>
      <c r="AV199" s="234"/>
      <c r="AW199" s="235"/>
      <c r="AX199" s="235"/>
    </row>
    <row r="200" spans="1:50" x14ac:dyDescent="0.25">
      <c r="A200" s="234"/>
      <c r="B200" s="234"/>
      <c r="C200" s="234"/>
      <c r="D200" s="234"/>
      <c r="E200" s="234"/>
      <c r="F200" s="234"/>
      <c r="G200" s="234"/>
      <c r="H200" s="234"/>
      <c r="I200" s="234"/>
      <c r="J200" s="234"/>
      <c r="K200" s="234"/>
      <c r="L200" s="234"/>
      <c r="M200" s="234"/>
      <c r="N200" s="234"/>
      <c r="O200" s="234"/>
      <c r="P200" s="877"/>
      <c r="Q200" s="877"/>
      <c r="R200" s="234"/>
      <c r="S200" s="234"/>
      <c r="T200" s="234"/>
      <c r="U200" s="234"/>
      <c r="V200" s="234"/>
      <c r="W200" s="234"/>
      <c r="X200" s="234"/>
      <c r="Y200" s="234"/>
      <c r="Z200" s="234"/>
      <c r="AA200" s="234"/>
      <c r="AB200" s="234"/>
      <c r="AC200" s="234"/>
      <c r="AD200" s="234"/>
      <c r="AE200" s="234"/>
      <c r="AF200" s="234"/>
      <c r="AG200" s="234"/>
      <c r="AH200" s="234"/>
      <c r="AI200" s="234"/>
      <c r="AJ200" s="234"/>
      <c r="AK200" s="234"/>
      <c r="AL200" s="234"/>
      <c r="AM200" s="234"/>
      <c r="AN200" s="234"/>
      <c r="AO200" s="234"/>
      <c r="AP200" s="234"/>
      <c r="AQ200" s="234"/>
      <c r="AR200" s="234"/>
      <c r="AS200" s="234"/>
      <c r="AT200" s="234"/>
      <c r="AU200" s="234"/>
      <c r="AV200" s="234"/>
      <c r="AW200" s="235"/>
      <c r="AX200" s="235"/>
    </row>
    <row r="201" spans="1:50" x14ac:dyDescent="0.25">
      <c r="A201" s="234"/>
      <c r="B201" s="234"/>
      <c r="C201" s="234"/>
      <c r="D201" s="234"/>
      <c r="E201" s="234"/>
      <c r="F201" s="234"/>
      <c r="G201" s="234"/>
      <c r="H201" s="234"/>
      <c r="I201" s="234"/>
      <c r="J201" s="234"/>
      <c r="K201" s="234"/>
      <c r="L201" s="234"/>
      <c r="M201" s="234"/>
      <c r="N201" s="234"/>
      <c r="O201" s="234"/>
      <c r="P201" s="877"/>
      <c r="Q201" s="877"/>
      <c r="R201" s="234"/>
      <c r="S201" s="234"/>
      <c r="T201" s="234"/>
      <c r="U201" s="234"/>
      <c r="V201" s="234"/>
      <c r="W201" s="234"/>
      <c r="X201" s="234"/>
      <c r="Y201" s="234"/>
      <c r="Z201" s="234"/>
      <c r="AA201" s="234"/>
      <c r="AB201" s="234"/>
      <c r="AC201" s="234"/>
      <c r="AD201" s="234"/>
      <c r="AE201" s="234"/>
      <c r="AF201" s="234"/>
      <c r="AG201" s="234"/>
      <c r="AH201" s="234"/>
      <c r="AI201" s="234"/>
      <c r="AJ201" s="234"/>
      <c r="AK201" s="234"/>
      <c r="AL201" s="234"/>
      <c r="AM201" s="234"/>
      <c r="AN201" s="234"/>
      <c r="AO201" s="234"/>
      <c r="AP201" s="234"/>
      <c r="AQ201" s="234"/>
      <c r="AR201" s="234"/>
      <c r="AS201" s="234"/>
      <c r="AT201" s="234"/>
      <c r="AU201" s="234"/>
      <c r="AV201" s="234"/>
      <c r="AW201" s="235"/>
      <c r="AX201" s="235"/>
    </row>
    <row r="202" spans="1:50" x14ac:dyDescent="0.25">
      <c r="A202" s="234"/>
      <c r="B202" s="234"/>
      <c r="C202" s="234"/>
      <c r="D202" s="234"/>
      <c r="E202" s="234"/>
      <c r="F202" s="234"/>
      <c r="G202" s="234"/>
      <c r="H202" s="234"/>
      <c r="I202" s="234"/>
      <c r="J202" s="234"/>
      <c r="K202" s="234"/>
      <c r="L202" s="234"/>
      <c r="M202" s="234"/>
      <c r="N202" s="234"/>
      <c r="O202" s="234"/>
      <c r="P202" s="877"/>
      <c r="Q202" s="877"/>
      <c r="R202" s="234"/>
      <c r="S202" s="234"/>
      <c r="T202" s="234"/>
      <c r="U202" s="234"/>
      <c r="V202" s="234"/>
      <c r="W202" s="234"/>
      <c r="X202" s="234"/>
      <c r="Y202" s="234"/>
      <c r="Z202" s="234"/>
      <c r="AA202" s="234"/>
      <c r="AB202" s="234"/>
      <c r="AC202" s="234"/>
      <c r="AD202" s="234"/>
      <c r="AE202" s="234"/>
      <c r="AF202" s="234"/>
      <c r="AG202" s="234"/>
      <c r="AH202" s="234"/>
      <c r="AI202" s="234"/>
      <c r="AJ202" s="234"/>
      <c r="AK202" s="234"/>
      <c r="AL202" s="234"/>
      <c r="AM202" s="234"/>
      <c r="AN202" s="234"/>
      <c r="AO202" s="234"/>
      <c r="AP202" s="234"/>
      <c r="AQ202" s="234"/>
      <c r="AR202" s="234"/>
      <c r="AS202" s="234"/>
      <c r="AT202" s="234"/>
      <c r="AU202" s="234"/>
      <c r="AV202" s="234"/>
      <c r="AW202" s="235"/>
      <c r="AX202" s="235"/>
    </row>
    <row r="203" spans="1:50" x14ac:dyDescent="0.25">
      <c r="A203" s="234"/>
      <c r="B203" s="234"/>
      <c r="C203" s="234"/>
      <c r="D203" s="234"/>
      <c r="E203" s="234"/>
      <c r="F203" s="234"/>
      <c r="G203" s="234"/>
      <c r="H203" s="234"/>
      <c r="I203" s="234"/>
      <c r="J203" s="234"/>
      <c r="K203" s="234"/>
      <c r="L203" s="234"/>
      <c r="M203" s="234"/>
      <c r="N203" s="234"/>
      <c r="O203" s="234"/>
      <c r="P203" s="877"/>
      <c r="Q203" s="877"/>
      <c r="R203" s="234"/>
      <c r="S203" s="234"/>
      <c r="T203" s="234"/>
      <c r="U203" s="234"/>
      <c r="V203" s="234"/>
      <c r="W203" s="234"/>
      <c r="X203" s="234"/>
      <c r="Y203" s="234"/>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c r="AV203" s="234"/>
      <c r="AW203" s="235"/>
      <c r="AX203" s="235"/>
    </row>
    <row r="204" spans="1:50" x14ac:dyDescent="0.25">
      <c r="A204" s="234"/>
      <c r="B204" s="234"/>
      <c r="C204" s="234"/>
      <c r="D204" s="234"/>
      <c r="E204" s="234"/>
      <c r="F204" s="234"/>
      <c r="G204" s="234"/>
      <c r="H204" s="234"/>
      <c r="I204" s="234"/>
      <c r="J204" s="234"/>
      <c r="K204" s="234"/>
      <c r="L204" s="234"/>
      <c r="M204" s="234"/>
      <c r="N204" s="234"/>
      <c r="O204" s="234"/>
      <c r="P204" s="877"/>
      <c r="Q204" s="877"/>
      <c r="R204" s="234"/>
      <c r="S204" s="234"/>
      <c r="T204" s="234"/>
      <c r="U204" s="234"/>
      <c r="V204" s="234"/>
      <c r="W204" s="234"/>
      <c r="X204" s="234"/>
      <c r="Y204" s="234"/>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c r="AV204" s="234"/>
      <c r="AW204" s="235"/>
      <c r="AX204" s="235"/>
    </row>
    <row r="205" spans="1:50" x14ac:dyDescent="0.25">
      <c r="A205" s="234"/>
      <c r="B205" s="234"/>
      <c r="C205" s="234"/>
      <c r="D205" s="234"/>
      <c r="E205" s="234"/>
      <c r="F205" s="234"/>
      <c r="G205" s="234"/>
      <c r="H205" s="234"/>
      <c r="I205" s="234"/>
      <c r="J205" s="234"/>
      <c r="K205" s="234"/>
      <c r="L205" s="234"/>
      <c r="M205" s="234"/>
      <c r="N205" s="234"/>
      <c r="O205" s="234"/>
      <c r="P205" s="877"/>
      <c r="Q205" s="877"/>
      <c r="R205" s="234"/>
      <c r="S205" s="234"/>
      <c r="T205" s="234"/>
      <c r="U205" s="234"/>
      <c r="V205" s="234"/>
      <c r="W205" s="234"/>
      <c r="X205" s="234"/>
      <c r="Y205" s="234"/>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234"/>
      <c r="AV205" s="234"/>
      <c r="AW205" s="235"/>
      <c r="AX205" s="235"/>
    </row>
    <row r="206" spans="1:50" x14ac:dyDescent="0.25">
      <c r="A206" s="234"/>
      <c r="B206" s="234"/>
      <c r="C206" s="234"/>
      <c r="D206" s="234"/>
      <c r="E206" s="234"/>
      <c r="F206" s="234"/>
      <c r="G206" s="234"/>
      <c r="H206" s="234"/>
      <c r="I206" s="234"/>
      <c r="J206" s="234"/>
      <c r="K206" s="234"/>
      <c r="L206" s="234"/>
      <c r="M206" s="234"/>
      <c r="N206" s="234"/>
      <c r="O206" s="234"/>
      <c r="P206" s="877"/>
      <c r="Q206" s="877"/>
      <c r="R206" s="234"/>
      <c r="S206" s="234"/>
      <c r="T206" s="234"/>
      <c r="U206" s="234"/>
      <c r="V206" s="234"/>
      <c r="W206" s="234"/>
      <c r="X206" s="234"/>
      <c r="Y206" s="234"/>
      <c r="Z206" s="234"/>
      <c r="AA206" s="234"/>
      <c r="AB206" s="234"/>
      <c r="AC206" s="234"/>
      <c r="AD206" s="234"/>
      <c r="AE206" s="234"/>
      <c r="AF206" s="234"/>
      <c r="AG206" s="234"/>
      <c r="AH206" s="234"/>
      <c r="AI206" s="234"/>
      <c r="AJ206" s="234"/>
      <c r="AK206" s="234"/>
      <c r="AL206" s="234"/>
      <c r="AM206" s="234"/>
      <c r="AN206" s="234"/>
      <c r="AO206" s="234"/>
      <c r="AP206" s="234"/>
      <c r="AQ206" s="234"/>
      <c r="AR206" s="234"/>
      <c r="AS206" s="234"/>
      <c r="AT206" s="234"/>
      <c r="AU206" s="234"/>
      <c r="AV206" s="234"/>
      <c r="AW206" s="235"/>
      <c r="AX206" s="235"/>
    </row>
    <row r="207" spans="1:50" x14ac:dyDescent="0.25">
      <c r="A207" s="234"/>
      <c r="B207" s="234"/>
      <c r="C207" s="234"/>
      <c r="D207" s="234"/>
      <c r="E207" s="234"/>
      <c r="F207" s="234"/>
      <c r="G207" s="234"/>
      <c r="H207" s="234"/>
      <c r="I207" s="234"/>
      <c r="J207" s="234"/>
      <c r="K207" s="234"/>
      <c r="L207" s="234"/>
      <c r="M207" s="234"/>
      <c r="N207" s="234"/>
      <c r="O207" s="234"/>
      <c r="P207" s="877"/>
      <c r="Q207" s="877"/>
      <c r="R207" s="234"/>
      <c r="S207" s="234"/>
      <c r="T207" s="234"/>
      <c r="U207" s="234"/>
      <c r="V207" s="234"/>
      <c r="W207" s="234"/>
      <c r="X207" s="234"/>
      <c r="Y207" s="234"/>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4"/>
      <c r="AW207" s="235"/>
      <c r="AX207" s="235"/>
    </row>
    <row r="208" spans="1:50" x14ac:dyDescent="0.25">
      <c r="A208" s="234"/>
      <c r="B208" s="234"/>
      <c r="C208" s="234"/>
      <c r="D208" s="234"/>
      <c r="E208" s="234"/>
      <c r="F208" s="234"/>
      <c r="G208" s="234"/>
      <c r="H208" s="234"/>
      <c r="I208" s="234"/>
      <c r="J208" s="234"/>
      <c r="K208" s="234"/>
      <c r="L208" s="234"/>
      <c r="M208" s="234"/>
      <c r="N208" s="234"/>
      <c r="O208" s="234"/>
      <c r="P208" s="877"/>
      <c r="Q208" s="877"/>
      <c r="R208" s="234"/>
      <c r="S208" s="234"/>
      <c r="T208" s="234"/>
      <c r="U208" s="234"/>
      <c r="V208" s="234"/>
      <c r="W208" s="234"/>
      <c r="X208" s="234"/>
      <c r="Y208" s="234"/>
      <c r="Z208" s="234"/>
      <c r="AA208" s="234"/>
      <c r="AB208" s="234"/>
      <c r="AC208" s="234"/>
      <c r="AD208" s="234"/>
      <c r="AE208" s="234"/>
      <c r="AF208" s="234"/>
      <c r="AG208" s="234"/>
      <c r="AH208" s="234"/>
      <c r="AI208" s="234"/>
      <c r="AJ208" s="234"/>
      <c r="AK208" s="234"/>
      <c r="AL208" s="234"/>
      <c r="AM208" s="234"/>
      <c r="AN208" s="234"/>
      <c r="AO208" s="234"/>
      <c r="AP208" s="234"/>
      <c r="AQ208" s="234"/>
      <c r="AR208" s="234"/>
      <c r="AS208" s="234"/>
      <c r="AT208" s="234"/>
      <c r="AU208" s="234"/>
      <c r="AV208" s="234"/>
      <c r="AW208" s="235"/>
      <c r="AX208" s="235"/>
    </row>
    <row r="209" spans="1:50" x14ac:dyDescent="0.25">
      <c r="A209" s="234"/>
      <c r="B209" s="234"/>
      <c r="C209" s="234"/>
      <c r="D209" s="234"/>
      <c r="E209" s="234"/>
      <c r="F209" s="234"/>
      <c r="G209" s="234"/>
      <c r="H209" s="234"/>
      <c r="I209" s="234"/>
      <c r="J209" s="234"/>
      <c r="K209" s="234"/>
      <c r="L209" s="234"/>
      <c r="M209" s="234"/>
      <c r="N209" s="234"/>
      <c r="O209" s="234"/>
      <c r="P209" s="877"/>
      <c r="Q209" s="877"/>
      <c r="R209" s="234"/>
      <c r="S209" s="234"/>
      <c r="T209" s="234"/>
      <c r="U209" s="234"/>
      <c r="V209" s="234"/>
      <c r="W209" s="234"/>
      <c r="X209" s="234"/>
      <c r="Y209" s="234"/>
      <c r="Z209" s="234"/>
      <c r="AA209" s="234"/>
      <c r="AB209" s="234"/>
      <c r="AC209" s="234"/>
      <c r="AD209" s="234"/>
      <c r="AE209" s="234"/>
      <c r="AF209" s="234"/>
      <c r="AG209" s="234"/>
      <c r="AH209" s="234"/>
      <c r="AI209" s="234"/>
      <c r="AJ209" s="234"/>
      <c r="AK209" s="234"/>
      <c r="AL209" s="234"/>
      <c r="AM209" s="234"/>
      <c r="AN209" s="234"/>
      <c r="AO209" s="234"/>
      <c r="AP209" s="234"/>
      <c r="AQ209" s="234"/>
      <c r="AR209" s="234"/>
      <c r="AS209" s="234"/>
      <c r="AT209" s="234"/>
      <c r="AU209" s="234"/>
      <c r="AV209" s="234"/>
      <c r="AW209" s="235"/>
      <c r="AX209" s="235"/>
    </row>
    <row r="210" spans="1:50" x14ac:dyDescent="0.25">
      <c r="A210" s="234"/>
      <c r="B210" s="234"/>
      <c r="C210" s="234"/>
      <c r="D210" s="234"/>
      <c r="E210" s="234"/>
      <c r="F210" s="234"/>
      <c r="G210" s="234"/>
      <c r="H210" s="234"/>
      <c r="I210" s="234"/>
      <c r="J210" s="234"/>
      <c r="K210" s="234"/>
      <c r="L210" s="234"/>
      <c r="M210" s="234"/>
      <c r="N210" s="234"/>
      <c r="O210" s="234"/>
      <c r="P210" s="877"/>
      <c r="Q210" s="877"/>
      <c r="R210" s="234"/>
      <c r="S210" s="234"/>
      <c r="T210" s="234"/>
      <c r="U210" s="234"/>
      <c r="V210" s="234"/>
      <c r="W210" s="234"/>
      <c r="X210" s="234"/>
      <c r="Y210" s="234"/>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c r="AV210" s="234"/>
      <c r="AW210" s="235"/>
      <c r="AX210" s="235"/>
    </row>
    <row r="211" spans="1:50" x14ac:dyDescent="0.25">
      <c r="A211" s="234"/>
      <c r="B211" s="234"/>
      <c r="C211" s="234"/>
      <c r="D211" s="234"/>
      <c r="E211" s="234"/>
      <c r="F211" s="234"/>
      <c r="G211" s="234"/>
      <c r="H211" s="234"/>
      <c r="I211" s="234"/>
      <c r="J211" s="234"/>
      <c r="K211" s="234"/>
      <c r="L211" s="234"/>
      <c r="M211" s="234"/>
      <c r="N211" s="234"/>
      <c r="O211" s="234"/>
      <c r="P211" s="877"/>
      <c r="Q211" s="877"/>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5"/>
      <c r="AX211" s="235"/>
    </row>
    <row r="212" spans="1:50" x14ac:dyDescent="0.25">
      <c r="A212" s="234"/>
      <c r="B212" s="234"/>
      <c r="C212" s="234"/>
      <c r="D212" s="234"/>
      <c r="E212" s="234"/>
      <c r="F212" s="234"/>
      <c r="G212" s="234"/>
      <c r="H212" s="234"/>
      <c r="I212" s="234"/>
      <c r="J212" s="234"/>
      <c r="K212" s="234"/>
      <c r="L212" s="234"/>
      <c r="M212" s="234"/>
      <c r="N212" s="234"/>
      <c r="O212" s="234"/>
      <c r="P212" s="877"/>
      <c r="Q212" s="877"/>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5"/>
      <c r="AX212" s="235"/>
    </row>
    <row r="213" spans="1:50" x14ac:dyDescent="0.25">
      <c r="A213" s="234"/>
      <c r="B213" s="234"/>
      <c r="C213" s="234"/>
      <c r="D213" s="234"/>
      <c r="E213" s="234"/>
      <c r="F213" s="234"/>
      <c r="G213" s="234"/>
      <c r="H213" s="234"/>
      <c r="I213" s="234"/>
      <c r="J213" s="234"/>
      <c r="K213" s="234"/>
      <c r="L213" s="234"/>
      <c r="M213" s="234"/>
      <c r="N213" s="234"/>
      <c r="O213" s="234"/>
      <c r="P213" s="877"/>
      <c r="Q213" s="877"/>
      <c r="R213" s="234"/>
      <c r="S213" s="234"/>
      <c r="T213" s="234"/>
      <c r="U213" s="234"/>
      <c r="V213" s="234"/>
      <c r="W213" s="234"/>
      <c r="X213" s="234"/>
      <c r="Y213" s="234"/>
      <c r="Z213" s="234"/>
      <c r="AA213" s="234"/>
      <c r="AB213" s="234"/>
      <c r="AC213" s="234"/>
      <c r="AD213" s="234"/>
      <c r="AE213" s="234"/>
      <c r="AF213" s="234"/>
      <c r="AG213" s="234"/>
      <c r="AH213" s="234"/>
      <c r="AI213" s="234"/>
      <c r="AJ213" s="234"/>
      <c r="AK213" s="234"/>
      <c r="AL213" s="234"/>
      <c r="AM213" s="234"/>
      <c r="AN213" s="234"/>
      <c r="AO213" s="234"/>
      <c r="AP213" s="234"/>
      <c r="AQ213" s="234"/>
      <c r="AR213" s="234"/>
      <c r="AS213" s="234"/>
      <c r="AT213" s="234"/>
      <c r="AU213" s="234"/>
      <c r="AV213" s="234"/>
      <c r="AW213" s="235"/>
      <c r="AX213" s="235"/>
    </row>
    <row r="214" spans="1:50" x14ac:dyDescent="0.25">
      <c r="A214" s="234"/>
      <c r="B214" s="234"/>
      <c r="C214" s="234"/>
      <c r="D214" s="234"/>
      <c r="E214" s="234"/>
      <c r="F214" s="234"/>
      <c r="G214" s="234"/>
      <c r="H214" s="234"/>
      <c r="I214" s="234"/>
      <c r="J214" s="234"/>
      <c r="K214" s="234"/>
      <c r="L214" s="234"/>
      <c r="M214" s="234"/>
      <c r="N214" s="234"/>
      <c r="O214" s="234"/>
      <c r="P214" s="877"/>
      <c r="Q214" s="877"/>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c r="AV214" s="234"/>
      <c r="AW214" s="235"/>
      <c r="AX214" s="235"/>
    </row>
    <row r="215" spans="1:50" x14ac:dyDescent="0.25">
      <c r="A215" s="234"/>
      <c r="B215" s="234"/>
      <c r="C215" s="234"/>
      <c r="D215" s="234"/>
      <c r="E215" s="234"/>
      <c r="F215" s="234"/>
      <c r="G215" s="234"/>
      <c r="H215" s="234"/>
      <c r="I215" s="234"/>
      <c r="J215" s="234"/>
      <c r="K215" s="234"/>
      <c r="L215" s="234"/>
      <c r="M215" s="234"/>
      <c r="N215" s="234"/>
      <c r="O215" s="234"/>
      <c r="P215" s="877"/>
      <c r="Q215" s="877"/>
      <c r="R215" s="234"/>
      <c r="S215" s="234"/>
      <c r="T215" s="234"/>
      <c r="U215" s="234"/>
      <c r="V215" s="234"/>
      <c r="W215" s="234"/>
      <c r="X215" s="234"/>
      <c r="Y215" s="234"/>
      <c r="Z215" s="234"/>
      <c r="AA215" s="234"/>
      <c r="AB215" s="234"/>
      <c r="AC215" s="234"/>
      <c r="AD215" s="234"/>
      <c r="AE215" s="234"/>
      <c r="AF215" s="234"/>
      <c r="AG215" s="234"/>
      <c r="AH215" s="234"/>
      <c r="AI215" s="234"/>
      <c r="AJ215" s="234"/>
      <c r="AK215" s="234"/>
      <c r="AL215" s="234"/>
      <c r="AM215" s="234"/>
      <c r="AN215" s="234"/>
      <c r="AO215" s="234"/>
      <c r="AP215" s="234"/>
      <c r="AQ215" s="234"/>
      <c r="AR215" s="234"/>
      <c r="AS215" s="234"/>
      <c r="AT215" s="234"/>
      <c r="AU215" s="234"/>
      <c r="AV215" s="234"/>
      <c r="AW215" s="235"/>
      <c r="AX215" s="235"/>
    </row>
    <row r="216" spans="1:50" x14ac:dyDescent="0.25">
      <c r="A216" s="234"/>
      <c r="B216" s="234"/>
      <c r="C216" s="234"/>
      <c r="D216" s="234"/>
      <c r="E216" s="234"/>
      <c r="F216" s="234"/>
      <c r="G216" s="234"/>
      <c r="H216" s="234"/>
      <c r="I216" s="234"/>
      <c r="J216" s="234"/>
      <c r="K216" s="234"/>
      <c r="L216" s="234"/>
      <c r="M216" s="234"/>
      <c r="N216" s="234"/>
      <c r="O216" s="234"/>
      <c r="P216" s="877"/>
      <c r="Q216" s="877"/>
      <c r="R216" s="234"/>
      <c r="S216" s="234"/>
      <c r="T216" s="234"/>
      <c r="U216" s="234"/>
      <c r="V216" s="234"/>
      <c r="W216" s="234"/>
      <c r="X216" s="234"/>
      <c r="Y216" s="234"/>
      <c r="Z216" s="234"/>
      <c r="AA216" s="234"/>
      <c r="AB216" s="234"/>
      <c r="AC216" s="234"/>
      <c r="AD216" s="234"/>
      <c r="AE216" s="234"/>
      <c r="AF216" s="234"/>
      <c r="AG216" s="234"/>
      <c r="AH216" s="234"/>
      <c r="AI216" s="234"/>
      <c r="AJ216" s="234"/>
      <c r="AK216" s="234"/>
      <c r="AL216" s="234"/>
      <c r="AM216" s="234"/>
      <c r="AN216" s="234"/>
      <c r="AO216" s="234"/>
      <c r="AP216" s="234"/>
      <c r="AQ216" s="234"/>
      <c r="AR216" s="234"/>
      <c r="AS216" s="234"/>
      <c r="AT216" s="234"/>
      <c r="AU216" s="234"/>
      <c r="AV216" s="234"/>
      <c r="AW216" s="235"/>
      <c r="AX216" s="235"/>
    </row>
    <row r="217" spans="1:50" x14ac:dyDescent="0.25">
      <c r="A217" s="234"/>
      <c r="B217" s="234"/>
      <c r="C217" s="234"/>
      <c r="D217" s="234"/>
      <c r="E217" s="234"/>
      <c r="F217" s="234"/>
      <c r="G217" s="234"/>
      <c r="H217" s="234"/>
      <c r="I217" s="234"/>
      <c r="J217" s="234"/>
      <c r="K217" s="234"/>
      <c r="L217" s="234"/>
      <c r="M217" s="234"/>
      <c r="N217" s="234"/>
      <c r="O217" s="234"/>
      <c r="P217" s="877"/>
      <c r="Q217" s="877"/>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234"/>
      <c r="AQ217" s="234"/>
      <c r="AR217" s="234"/>
      <c r="AS217" s="234"/>
      <c r="AT217" s="234"/>
      <c r="AU217" s="234"/>
      <c r="AV217" s="234"/>
      <c r="AW217" s="235"/>
      <c r="AX217" s="235"/>
    </row>
    <row r="218" spans="1:50" x14ac:dyDescent="0.25">
      <c r="A218" s="234"/>
      <c r="B218" s="234"/>
      <c r="C218" s="234"/>
      <c r="D218" s="234"/>
      <c r="E218" s="234"/>
      <c r="F218" s="234"/>
      <c r="G218" s="234"/>
      <c r="H218" s="234"/>
      <c r="I218" s="234"/>
      <c r="J218" s="234"/>
      <c r="K218" s="234"/>
      <c r="L218" s="234"/>
      <c r="M218" s="234"/>
      <c r="N218" s="234"/>
      <c r="O218" s="234"/>
      <c r="P218" s="877"/>
      <c r="Q218" s="877"/>
      <c r="R218" s="234"/>
      <c r="S218" s="234"/>
      <c r="T218" s="234"/>
      <c r="U218" s="234"/>
      <c r="V218" s="234"/>
      <c r="W218" s="234"/>
      <c r="X218" s="234"/>
      <c r="Y218" s="234"/>
      <c r="Z218" s="234"/>
      <c r="AA218" s="234"/>
      <c r="AB218" s="234"/>
      <c r="AC218" s="234"/>
      <c r="AD218" s="234"/>
      <c r="AE218" s="234"/>
      <c r="AF218" s="234"/>
      <c r="AG218" s="234"/>
      <c r="AH218" s="234"/>
      <c r="AI218" s="234"/>
      <c r="AJ218" s="234"/>
      <c r="AK218" s="234"/>
      <c r="AL218" s="234"/>
      <c r="AM218" s="234"/>
      <c r="AN218" s="234"/>
      <c r="AO218" s="234"/>
      <c r="AP218" s="234"/>
      <c r="AQ218" s="234"/>
      <c r="AR218" s="234"/>
      <c r="AS218" s="234"/>
      <c r="AT218" s="234"/>
      <c r="AU218" s="234"/>
      <c r="AV218" s="234"/>
      <c r="AW218" s="235"/>
      <c r="AX218" s="235"/>
    </row>
    <row r="219" spans="1:50" x14ac:dyDescent="0.25">
      <c r="A219" s="234"/>
      <c r="B219" s="234"/>
      <c r="C219" s="234"/>
      <c r="D219" s="234"/>
      <c r="E219" s="234"/>
      <c r="F219" s="234"/>
      <c r="G219" s="234"/>
      <c r="H219" s="234"/>
      <c r="I219" s="234"/>
      <c r="J219" s="234"/>
      <c r="K219" s="234"/>
      <c r="L219" s="234"/>
      <c r="M219" s="234"/>
      <c r="N219" s="234"/>
      <c r="O219" s="234"/>
      <c r="P219" s="877"/>
      <c r="Q219" s="877"/>
      <c r="R219" s="234"/>
      <c r="S219" s="234"/>
      <c r="T219" s="234"/>
      <c r="U219" s="234"/>
      <c r="V219" s="234"/>
      <c r="W219" s="234"/>
      <c r="X219" s="234"/>
      <c r="Y219" s="234"/>
      <c r="Z219" s="234"/>
      <c r="AA219" s="234"/>
      <c r="AB219" s="234"/>
      <c r="AC219" s="234"/>
      <c r="AD219" s="234"/>
      <c r="AE219" s="234"/>
      <c r="AF219" s="234"/>
      <c r="AG219" s="234"/>
      <c r="AH219" s="234"/>
      <c r="AI219" s="234"/>
      <c r="AJ219" s="234"/>
      <c r="AK219" s="234"/>
      <c r="AL219" s="234"/>
      <c r="AM219" s="234"/>
      <c r="AN219" s="234"/>
      <c r="AO219" s="234"/>
      <c r="AP219" s="234"/>
      <c r="AQ219" s="234"/>
      <c r="AR219" s="234"/>
      <c r="AS219" s="234"/>
      <c r="AT219" s="234"/>
      <c r="AU219" s="234"/>
      <c r="AV219" s="234"/>
      <c r="AW219" s="235"/>
      <c r="AX219" s="235"/>
    </row>
    <row r="220" spans="1:50" x14ac:dyDescent="0.25">
      <c r="A220" s="234"/>
      <c r="B220" s="234"/>
      <c r="C220" s="234"/>
      <c r="D220" s="234"/>
      <c r="E220" s="234"/>
      <c r="F220" s="234"/>
      <c r="G220" s="234"/>
      <c r="H220" s="234"/>
      <c r="I220" s="234"/>
      <c r="J220" s="234"/>
      <c r="K220" s="234"/>
      <c r="L220" s="234"/>
      <c r="M220" s="234"/>
      <c r="N220" s="234"/>
      <c r="O220" s="234"/>
      <c r="P220" s="877"/>
      <c r="Q220" s="877"/>
      <c r="R220" s="234"/>
      <c r="S220" s="234"/>
      <c r="T220" s="234"/>
      <c r="U220" s="234"/>
      <c r="V220" s="234"/>
      <c r="W220" s="234"/>
      <c r="X220" s="234"/>
      <c r="Y220" s="234"/>
      <c r="Z220" s="234"/>
      <c r="AA220" s="234"/>
      <c r="AB220" s="234"/>
      <c r="AC220" s="234"/>
      <c r="AD220" s="234"/>
      <c r="AE220" s="234"/>
      <c r="AF220" s="234"/>
      <c r="AG220" s="234"/>
      <c r="AH220" s="234"/>
      <c r="AI220" s="234"/>
      <c r="AJ220" s="234"/>
      <c r="AK220" s="234"/>
      <c r="AL220" s="234"/>
      <c r="AM220" s="234"/>
      <c r="AN220" s="234"/>
      <c r="AO220" s="234"/>
      <c r="AP220" s="234"/>
      <c r="AQ220" s="234"/>
      <c r="AR220" s="234"/>
      <c r="AS220" s="234"/>
      <c r="AT220" s="234"/>
      <c r="AU220" s="234"/>
      <c r="AV220" s="234"/>
      <c r="AW220" s="235"/>
      <c r="AX220" s="235"/>
    </row>
    <row r="221" spans="1:50" x14ac:dyDescent="0.25">
      <c r="A221" s="234"/>
      <c r="B221" s="234"/>
      <c r="C221" s="234"/>
      <c r="D221" s="234"/>
      <c r="E221" s="234"/>
      <c r="F221" s="234"/>
      <c r="G221" s="234"/>
      <c r="H221" s="234"/>
      <c r="I221" s="234"/>
      <c r="J221" s="234"/>
      <c r="K221" s="234"/>
      <c r="L221" s="234"/>
      <c r="M221" s="234"/>
      <c r="N221" s="234"/>
      <c r="O221" s="234"/>
      <c r="P221" s="877"/>
      <c r="Q221" s="877"/>
      <c r="R221" s="234"/>
      <c r="S221" s="234"/>
      <c r="T221" s="234"/>
      <c r="U221" s="234"/>
      <c r="V221" s="234"/>
      <c r="W221" s="234"/>
      <c r="X221" s="234"/>
      <c r="Y221" s="234"/>
      <c r="Z221" s="234"/>
      <c r="AA221" s="234"/>
      <c r="AB221" s="234"/>
      <c r="AC221" s="234"/>
      <c r="AD221" s="234"/>
      <c r="AE221" s="234"/>
      <c r="AF221" s="234"/>
      <c r="AG221" s="234"/>
      <c r="AH221" s="234"/>
      <c r="AI221" s="234"/>
      <c r="AJ221" s="234"/>
      <c r="AK221" s="234"/>
      <c r="AL221" s="234"/>
      <c r="AM221" s="234"/>
      <c r="AN221" s="234"/>
      <c r="AO221" s="234"/>
      <c r="AP221" s="234"/>
      <c r="AQ221" s="234"/>
      <c r="AR221" s="234"/>
      <c r="AS221" s="234"/>
      <c r="AT221" s="234"/>
      <c r="AU221" s="234"/>
      <c r="AV221" s="234"/>
      <c r="AW221" s="235"/>
      <c r="AX221" s="235"/>
    </row>
    <row r="222" spans="1:50" x14ac:dyDescent="0.25">
      <c r="A222" s="234"/>
      <c r="B222" s="234"/>
      <c r="C222" s="234"/>
      <c r="D222" s="234"/>
      <c r="E222" s="234"/>
      <c r="F222" s="234"/>
      <c r="G222" s="234"/>
      <c r="H222" s="234"/>
      <c r="I222" s="234"/>
      <c r="J222" s="234"/>
      <c r="K222" s="234"/>
      <c r="L222" s="234"/>
      <c r="M222" s="234"/>
      <c r="N222" s="234"/>
      <c r="O222" s="234"/>
      <c r="P222" s="877"/>
      <c r="Q222" s="877"/>
      <c r="R222" s="234"/>
      <c r="S222" s="234"/>
      <c r="T222" s="234"/>
      <c r="U222" s="234"/>
      <c r="V222" s="234"/>
      <c r="W222" s="234"/>
      <c r="X222" s="234"/>
      <c r="Y222" s="234"/>
      <c r="Z222" s="234"/>
      <c r="AA222" s="234"/>
      <c r="AB222" s="234"/>
      <c r="AC222" s="234"/>
      <c r="AD222" s="234"/>
      <c r="AE222" s="234"/>
      <c r="AF222" s="234"/>
      <c r="AG222" s="234"/>
      <c r="AH222" s="234"/>
      <c r="AI222" s="234"/>
      <c r="AJ222" s="234"/>
      <c r="AK222" s="234"/>
      <c r="AL222" s="234"/>
      <c r="AM222" s="234"/>
      <c r="AN222" s="234"/>
      <c r="AO222" s="234"/>
      <c r="AP222" s="234"/>
      <c r="AQ222" s="234"/>
      <c r="AR222" s="234"/>
      <c r="AS222" s="234"/>
      <c r="AT222" s="234"/>
      <c r="AU222" s="234"/>
      <c r="AV222" s="234"/>
      <c r="AW222" s="235"/>
      <c r="AX222" s="235"/>
    </row>
    <row r="223" spans="1:50" x14ac:dyDescent="0.25">
      <c r="A223" s="234"/>
      <c r="B223" s="234"/>
      <c r="C223" s="234"/>
      <c r="D223" s="234"/>
      <c r="E223" s="234"/>
      <c r="F223" s="234"/>
      <c r="G223" s="234"/>
      <c r="H223" s="234"/>
      <c r="I223" s="234"/>
      <c r="J223" s="234"/>
      <c r="K223" s="234"/>
      <c r="L223" s="234"/>
      <c r="M223" s="234"/>
      <c r="N223" s="234"/>
      <c r="O223" s="234"/>
      <c r="P223" s="877"/>
      <c r="Q223" s="877"/>
      <c r="R223" s="234"/>
      <c r="S223" s="234"/>
      <c r="T223" s="234"/>
      <c r="U223" s="234"/>
      <c r="V223" s="234"/>
      <c r="W223" s="234"/>
      <c r="X223" s="234"/>
      <c r="Y223" s="234"/>
      <c r="Z223" s="234"/>
      <c r="AA223" s="234"/>
      <c r="AB223" s="234"/>
      <c r="AC223" s="234"/>
      <c r="AD223" s="234"/>
      <c r="AE223" s="234"/>
      <c r="AF223" s="234"/>
      <c r="AG223" s="234"/>
      <c r="AH223" s="234"/>
      <c r="AI223" s="234"/>
      <c r="AJ223" s="234"/>
      <c r="AK223" s="234"/>
      <c r="AL223" s="234"/>
      <c r="AM223" s="234"/>
      <c r="AN223" s="234"/>
      <c r="AO223" s="234"/>
      <c r="AP223" s="234"/>
      <c r="AQ223" s="234"/>
      <c r="AR223" s="234"/>
      <c r="AS223" s="234"/>
      <c r="AT223" s="234"/>
      <c r="AU223" s="234"/>
      <c r="AV223" s="234"/>
      <c r="AW223" s="235"/>
      <c r="AX223" s="235"/>
    </row>
    <row r="224" spans="1:50" x14ac:dyDescent="0.25">
      <c r="A224" s="234"/>
      <c r="B224" s="234"/>
      <c r="C224" s="234"/>
      <c r="D224" s="234"/>
      <c r="E224" s="234"/>
      <c r="F224" s="234"/>
      <c r="G224" s="234"/>
      <c r="H224" s="234"/>
      <c r="I224" s="234"/>
      <c r="J224" s="234"/>
      <c r="K224" s="234"/>
      <c r="L224" s="234"/>
      <c r="M224" s="234"/>
      <c r="N224" s="234"/>
      <c r="O224" s="234"/>
      <c r="P224" s="877"/>
      <c r="Q224" s="877"/>
      <c r="R224" s="234"/>
      <c r="S224" s="234"/>
      <c r="T224" s="234"/>
      <c r="U224" s="234"/>
      <c r="V224" s="234"/>
      <c r="W224" s="234"/>
      <c r="X224" s="234"/>
      <c r="Y224" s="234"/>
      <c r="Z224" s="234"/>
      <c r="AA224" s="234"/>
      <c r="AB224" s="234"/>
      <c r="AC224" s="234"/>
      <c r="AD224" s="234"/>
      <c r="AE224" s="234"/>
      <c r="AF224" s="234"/>
      <c r="AG224" s="234"/>
      <c r="AH224" s="234"/>
      <c r="AI224" s="234"/>
      <c r="AJ224" s="234"/>
      <c r="AK224" s="234"/>
      <c r="AL224" s="234"/>
      <c r="AM224" s="234"/>
      <c r="AN224" s="234"/>
      <c r="AO224" s="234"/>
      <c r="AP224" s="234"/>
      <c r="AQ224" s="234"/>
      <c r="AR224" s="234"/>
      <c r="AS224" s="234"/>
      <c r="AT224" s="234"/>
      <c r="AU224" s="234"/>
      <c r="AV224" s="234"/>
      <c r="AW224" s="235"/>
      <c r="AX224" s="235"/>
    </row>
    <row r="225" spans="1:50" x14ac:dyDescent="0.25">
      <c r="A225" s="234"/>
      <c r="B225" s="234"/>
      <c r="C225" s="234"/>
      <c r="D225" s="234"/>
      <c r="E225" s="234"/>
      <c r="F225" s="234"/>
      <c r="G225" s="234"/>
      <c r="H225" s="234"/>
      <c r="I225" s="234"/>
      <c r="J225" s="234"/>
      <c r="K225" s="234"/>
      <c r="L225" s="234"/>
      <c r="M225" s="234"/>
      <c r="N225" s="234"/>
      <c r="O225" s="234"/>
      <c r="P225" s="877"/>
      <c r="Q225" s="877"/>
      <c r="R225" s="234"/>
      <c r="S225" s="234"/>
      <c r="T225" s="234"/>
      <c r="U225" s="234"/>
      <c r="V225" s="234"/>
      <c r="W225" s="234"/>
      <c r="X225" s="234"/>
      <c r="Y225" s="234"/>
      <c r="Z225" s="234"/>
      <c r="AA225" s="234"/>
      <c r="AB225" s="234"/>
      <c r="AC225" s="234"/>
      <c r="AD225" s="234"/>
      <c r="AE225" s="234"/>
      <c r="AF225" s="234"/>
      <c r="AG225" s="234"/>
      <c r="AH225" s="234"/>
      <c r="AI225" s="234"/>
      <c r="AJ225" s="234"/>
      <c r="AK225" s="234"/>
      <c r="AL225" s="234"/>
      <c r="AM225" s="234"/>
      <c r="AN225" s="234"/>
      <c r="AO225" s="234"/>
      <c r="AP225" s="234"/>
      <c r="AQ225" s="234"/>
      <c r="AR225" s="234"/>
      <c r="AS225" s="234"/>
      <c r="AT225" s="234"/>
      <c r="AU225" s="234"/>
      <c r="AV225" s="234"/>
      <c r="AW225" s="235"/>
      <c r="AX225" s="235"/>
    </row>
    <row r="226" spans="1:50" x14ac:dyDescent="0.25">
      <c r="A226" s="234"/>
      <c r="B226" s="234"/>
      <c r="C226" s="234"/>
      <c r="D226" s="234"/>
      <c r="E226" s="234"/>
      <c r="F226" s="234"/>
      <c r="G226" s="234"/>
      <c r="H226" s="234"/>
      <c r="I226" s="234"/>
      <c r="J226" s="234"/>
      <c r="K226" s="234"/>
      <c r="L226" s="234"/>
      <c r="M226" s="234"/>
      <c r="N226" s="234"/>
      <c r="O226" s="234"/>
      <c r="P226" s="877"/>
      <c r="Q226" s="877"/>
      <c r="R226" s="234"/>
      <c r="S226" s="234"/>
      <c r="T226" s="234"/>
      <c r="U226" s="234"/>
      <c r="V226" s="234"/>
      <c r="W226" s="234"/>
      <c r="X226" s="234"/>
      <c r="Y226" s="234"/>
      <c r="Z226" s="234"/>
      <c r="AA226" s="234"/>
      <c r="AB226" s="234"/>
      <c r="AC226" s="234"/>
      <c r="AD226" s="234"/>
      <c r="AE226" s="234"/>
      <c r="AF226" s="234"/>
      <c r="AG226" s="234"/>
      <c r="AH226" s="234"/>
      <c r="AI226" s="234"/>
      <c r="AJ226" s="234"/>
      <c r="AK226" s="234"/>
      <c r="AL226" s="234"/>
      <c r="AM226" s="234"/>
      <c r="AN226" s="234"/>
      <c r="AO226" s="234"/>
      <c r="AP226" s="234"/>
      <c r="AQ226" s="234"/>
      <c r="AR226" s="234"/>
      <c r="AS226" s="234"/>
      <c r="AT226" s="234"/>
      <c r="AU226" s="234"/>
      <c r="AV226" s="234"/>
      <c r="AW226" s="235"/>
      <c r="AX226" s="235"/>
    </row>
    <row r="227" spans="1:50" x14ac:dyDescent="0.25">
      <c r="A227" s="234"/>
      <c r="B227" s="234"/>
      <c r="C227" s="234"/>
      <c r="D227" s="234"/>
      <c r="E227" s="234"/>
      <c r="F227" s="234"/>
      <c r="G227" s="234"/>
      <c r="H227" s="234"/>
      <c r="I227" s="234"/>
      <c r="J227" s="234"/>
      <c r="K227" s="234"/>
      <c r="L227" s="234"/>
      <c r="M227" s="234"/>
      <c r="N227" s="234"/>
      <c r="O227" s="234"/>
      <c r="P227" s="877"/>
      <c r="Q227" s="877"/>
      <c r="R227" s="234"/>
      <c r="S227" s="234"/>
      <c r="T227" s="234"/>
      <c r="U227" s="234"/>
      <c r="V227" s="234"/>
      <c r="W227" s="234"/>
      <c r="X227" s="234"/>
      <c r="Y227" s="234"/>
      <c r="Z227" s="234"/>
      <c r="AA227" s="234"/>
      <c r="AB227" s="234"/>
      <c r="AC227" s="234"/>
      <c r="AD227" s="234"/>
      <c r="AE227" s="234"/>
      <c r="AF227" s="234"/>
      <c r="AG227" s="234"/>
      <c r="AH227" s="234"/>
      <c r="AI227" s="234"/>
      <c r="AJ227" s="234"/>
      <c r="AK227" s="234"/>
      <c r="AL227" s="234"/>
      <c r="AM227" s="234"/>
      <c r="AN227" s="234"/>
      <c r="AO227" s="234"/>
      <c r="AP227" s="234"/>
      <c r="AQ227" s="234"/>
      <c r="AR227" s="234"/>
      <c r="AS227" s="234"/>
      <c r="AT227" s="234"/>
      <c r="AU227" s="234"/>
      <c r="AV227" s="234"/>
      <c r="AW227" s="235"/>
      <c r="AX227" s="235"/>
    </row>
    <row r="228" spans="1:50" x14ac:dyDescent="0.25">
      <c r="A228" s="234"/>
      <c r="B228" s="234"/>
      <c r="C228" s="234"/>
      <c r="D228" s="234"/>
      <c r="E228" s="234"/>
      <c r="F228" s="234"/>
      <c r="G228" s="234"/>
      <c r="H228" s="234"/>
      <c r="I228" s="234"/>
      <c r="J228" s="234"/>
      <c r="K228" s="234"/>
      <c r="L228" s="234"/>
      <c r="M228" s="234"/>
      <c r="N228" s="234"/>
      <c r="O228" s="234"/>
      <c r="P228" s="877"/>
      <c r="Q228" s="877"/>
      <c r="R228" s="234"/>
      <c r="S228" s="234"/>
      <c r="T228" s="234"/>
      <c r="U228" s="234"/>
      <c r="V228" s="234"/>
      <c r="W228" s="234"/>
      <c r="X228" s="234"/>
      <c r="Y228" s="234"/>
      <c r="Z228" s="234"/>
      <c r="AA228" s="234"/>
      <c r="AB228" s="234"/>
      <c r="AC228" s="234"/>
      <c r="AD228" s="234"/>
      <c r="AE228" s="234"/>
      <c r="AF228" s="234"/>
      <c r="AG228" s="234"/>
      <c r="AH228" s="234"/>
      <c r="AI228" s="234"/>
      <c r="AJ228" s="234"/>
      <c r="AK228" s="234"/>
      <c r="AL228" s="234"/>
      <c r="AM228" s="234"/>
      <c r="AN228" s="234"/>
      <c r="AO228" s="234"/>
      <c r="AP228" s="234"/>
      <c r="AQ228" s="234"/>
      <c r="AR228" s="234"/>
      <c r="AS228" s="234"/>
      <c r="AT228" s="234"/>
      <c r="AU228" s="234"/>
      <c r="AV228" s="234"/>
      <c r="AW228" s="235"/>
      <c r="AX228" s="235"/>
    </row>
    <row r="229" spans="1:50" x14ac:dyDescent="0.25">
      <c r="A229" s="234"/>
      <c r="B229" s="234"/>
      <c r="C229" s="234"/>
      <c r="D229" s="234"/>
      <c r="E229" s="234"/>
      <c r="F229" s="234"/>
      <c r="G229" s="234"/>
      <c r="H229" s="234"/>
      <c r="I229" s="234"/>
      <c r="J229" s="234"/>
      <c r="K229" s="234"/>
      <c r="L229" s="234"/>
      <c r="M229" s="234"/>
      <c r="N229" s="234"/>
      <c r="O229" s="234"/>
      <c r="P229" s="877"/>
      <c r="Q229" s="877"/>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234"/>
      <c r="AT229" s="234"/>
      <c r="AU229" s="234"/>
      <c r="AV229" s="234"/>
      <c r="AW229" s="235"/>
      <c r="AX229" s="235"/>
    </row>
    <row r="230" spans="1:50" x14ac:dyDescent="0.25">
      <c r="A230" s="234"/>
      <c r="B230" s="234"/>
      <c r="C230" s="234"/>
      <c r="D230" s="234"/>
      <c r="E230" s="234"/>
      <c r="F230" s="234"/>
      <c r="G230" s="234"/>
      <c r="H230" s="234"/>
      <c r="I230" s="234"/>
      <c r="J230" s="234"/>
      <c r="K230" s="234"/>
      <c r="L230" s="234"/>
      <c r="M230" s="234"/>
      <c r="N230" s="234"/>
      <c r="O230" s="234"/>
      <c r="P230" s="877"/>
      <c r="Q230" s="877"/>
      <c r="R230" s="234"/>
      <c r="S230" s="234"/>
      <c r="T230" s="234"/>
      <c r="U230" s="234"/>
      <c r="V230" s="234"/>
      <c r="W230" s="234"/>
      <c r="X230" s="234"/>
      <c r="Y230" s="234"/>
      <c r="Z230" s="234"/>
      <c r="AA230" s="234"/>
      <c r="AB230" s="234"/>
      <c r="AC230" s="234"/>
      <c r="AD230" s="234"/>
      <c r="AE230" s="234"/>
      <c r="AF230" s="234"/>
      <c r="AG230" s="234"/>
      <c r="AH230" s="234"/>
      <c r="AI230" s="234"/>
      <c r="AJ230" s="234"/>
      <c r="AK230" s="234"/>
      <c r="AL230" s="234"/>
      <c r="AM230" s="234"/>
      <c r="AN230" s="234"/>
      <c r="AO230" s="234"/>
      <c r="AP230" s="234"/>
      <c r="AQ230" s="234"/>
      <c r="AR230" s="234"/>
      <c r="AS230" s="234"/>
      <c r="AT230" s="234"/>
      <c r="AU230" s="234"/>
      <c r="AV230" s="234"/>
      <c r="AW230" s="235"/>
      <c r="AX230" s="235"/>
    </row>
    <row r="231" spans="1:50" x14ac:dyDescent="0.25">
      <c r="A231" s="234"/>
      <c r="B231" s="234"/>
      <c r="C231" s="234"/>
      <c r="D231" s="234"/>
      <c r="E231" s="234"/>
      <c r="F231" s="234"/>
      <c r="G231" s="234"/>
      <c r="H231" s="234"/>
      <c r="I231" s="234"/>
      <c r="J231" s="234"/>
      <c r="K231" s="234"/>
      <c r="L231" s="234"/>
      <c r="M231" s="234"/>
      <c r="N231" s="234"/>
      <c r="O231" s="234"/>
      <c r="P231" s="877"/>
      <c r="Q231" s="877"/>
      <c r="R231" s="234"/>
      <c r="S231" s="234"/>
      <c r="T231" s="234"/>
      <c r="U231" s="234"/>
      <c r="V231" s="234"/>
      <c r="W231" s="234"/>
      <c r="X231" s="234"/>
      <c r="Y231" s="234"/>
      <c r="Z231" s="234"/>
      <c r="AA231" s="234"/>
      <c r="AB231" s="234"/>
      <c r="AC231" s="234"/>
      <c r="AD231" s="234"/>
      <c r="AE231" s="234"/>
      <c r="AF231" s="234"/>
      <c r="AG231" s="234"/>
      <c r="AH231" s="234"/>
      <c r="AI231" s="234"/>
      <c r="AJ231" s="234"/>
      <c r="AK231" s="234"/>
      <c r="AL231" s="234"/>
      <c r="AM231" s="234"/>
      <c r="AN231" s="234"/>
      <c r="AO231" s="234"/>
      <c r="AP231" s="234"/>
      <c r="AQ231" s="234"/>
      <c r="AR231" s="234"/>
      <c r="AS231" s="234"/>
      <c r="AT231" s="234"/>
      <c r="AU231" s="234"/>
      <c r="AV231" s="234"/>
      <c r="AW231" s="235"/>
      <c r="AX231" s="235"/>
    </row>
    <row r="232" spans="1:50" x14ac:dyDescent="0.25">
      <c r="A232" s="234"/>
      <c r="B232" s="234"/>
      <c r="C232" s="234"/>
      <c r="D232" s="234"/>
      <c r="E232" s="234"/>
      <c r="F232" s="234"/>
      <c r="G232" s="234"/>
      <c r="H232" s="234"/>
      <c r="I232" s="234"/>
      <c r="J232" s="234"/>
      <c r="K232" s="234"/>
      <c r="L232" s="234"/>
      <c r="M232" s="234"/>
      <c r="N232" s="234"/>
      <c r="O232" s="234"/>
      <c r="P232" s="877"/>
      <c r="Q232" s="877"/>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5"/>
      <c r="AX232" s="235"/>
    </row>
    <row r="233" spans="1:50" x14ac:dyDescent="0.25">
      <c r="A233" s="234"/>
      <c r="B233" s="234"/>
      <c r="C233" s="234"/>
      <c r="D233" s="234"/>
      <c r="E233" s="234"/>
      <c r="F233" s="234"/>
      <c r="G233" s="234"/>
      <c r="H233" s="234"/>
      <c r="I233" s="234"/>
      <c r="J233" s="234"/>
      <c r="K233" s="234"/>
      <c r="L233" s="234"/>
      <c r="M233" s="234"/>
      <c r="N233" s="234"/>
      <c r="O233" s="234"/>
      <c r="P233" s="877"/>
      <c r="Q233" s="877"/>
      <c r="R233" s="234"/>
      <c r="S233" s="234"/>
      <c r="T233" s="234"/>
      <c r="U233" s="234"/>
      <c r="V233" s="234"/>
      <c r="W233" s="234"/>
      <c r="X233" s="234"/>
      <c r="Y233" s="234"/>
      <c r="Z233" s="234"/>
      <c r="AA233" s="234"/>
      <c r="AB233" s="234"/>
      <c r="AC233" s="234"/>
      <c r="AD233" s="234"/>
      <c r="AE233" s="234"/>
      <c r="AF233" s="234"/>
      <c r="AG233" s="234"/>
      <c r="AH233" s="234"/>
      <c r="AI233" s="234"/>
      <c r="AJ233" s="234"/>
      <c r="AK233" s="234"/>
      <c r="AL233" s="234"/>
      <c r="AM233" s="234"/>
      <c r="AN233" s="234"/>
      <c r="AO233" s="234"/>
      <c r="AP233" s="234"/>
      <c r="AQ233" s="234"/>
      <c r="AR233" s="234"/>
      <c r="AS233" s="234"/>
      <c r="AT233" s="234"/>
      <c r="AU233" s="234"/>
      <c r="AV233" s="234"/>
      <c r="AW233" s="235"/>
      <c r="AX233" s="235"/>
    </row>
    <row r="234" spans="1:50" x14ac:dyDescent="0.25">
      <c r="A234" s="234"/>
      <c r="B234" s="234"/>
      <c r="C234" s="234"/>
      <c r="D234" s="234"/>
      <c r="E234" s="234"/>
      <c r="F234" s="234"/>
      <c r="G234" s="234"/>
      <c r="H234" s="234"/>
      <c r="I234" s="234"/>
      <c r="J234" s="234"/>
      <c r="K234" s="234"/>
      <c r="L234" s="234"/>
      <c r="M234" s="234"/>
      <c r="N234" s="234"/>
      <c r="O234" s="234"/>
      <c r="P234" s="877"/>
      <c r="Q234" s="877"/>
      <c r="R234" s="234"/>
      <c r="S234" s="234"/>
      <c r="T234" s="234"/>
      <c r="U234" s="234"/>
      <c r="V234" s="234"/>
      <c r="W234" s="234"/>
      <c r="X234" s="234"/>
      <c r="Y234" s="234"/>
      <c r="Z234" s="234"/>
      <c r="AA234" s="234"/>
      <c r="AB234" s="234"/>
      <c r="AC234" s="234"/>
      <c r="AD234" s="234"/>
      <c r="AE234" s="234"/>
      <c r="AF234" s="234"/>
      <c r="AG234" s="234"/>
      <c r="AH234" s="234"/>
      <c r="AI234" s="234"/>
      <c r="AJ234" s="234"/>
      <c r="AK234" s="234"/>
      <c r="AL234" s="234"/>
      <c r="AM234" s="234"/>
      <c r="AN234" s="234"/>
      <c r="AO234" s="234"/>
      <c r="AP234" s="234"/>
      <c r="AQ234" s="234"/>
      <c r="AR234" s="234"/>
      <c r="AS234" s="234"/>
      <c r="AT234" s="234"/>
      <c r="AU234" s="234"/>
      <c r="AV234" s="234"/>
      <c r="AW234" s="235"/>
      <c r="AX234" s="235"/>
    </row>
    <row r="235" spans="1:50" x14ac:dyDescent="0.25">
      <c r="A235" s="234"/>
      <c r="B235" s="234"/>
      <c r="C235" s="234"/>
      <c r="D235" s="234"/>
      <c r="E235" s="234"/>
      <c r="F235" s="234"/>
      <c r="G235" s="234"/>
      <c r="H235" s="234"/>
      <c r="I235" s="234"/>
      <c r="J235" s="234"/>
      <c r="K235" s="234"/>
      <c r="L235" s="234"/>
      <c r="M235" s="234"/>
      <c r="N235" s="234"/>
      <c r="O235" s="234"/>
      <c r="P235" s="877"/>
      <c r="Q235" s="877"/>
      <c r="R235" s="234"/>
      <c r="S235" s="234"/>
      <c r="T235" s="234"/>
      <c r="U235" s="234"/>
      <c r="V235" s="234"/>
      <c r="W235" s="234"/>
      <c r="X235" s="234"/>
      <c r="Y235" s="234"/>
      <c r="Z235" s="234"/>
      <c r="AA235" s="234"/>
      <c r="AB235" s="234"/>
      <c r="AC235" s="234"/>
      <c r="AD235" s="234"/>
      <c r="AE235" s="234"/>
      <c r="AF235" s="234"/>
      <c r="AG235" s="234"/>
      <c r="AH235" s="234"/>
      <c r="AI235" s="234"/>
      <c r="AJ235" s="234"/>
      <c r="AK235" s="234"/>
      <c r="AL235" s="234"/>
      <c r="AM235" s="234"/>
      <c r="AN235" s="234"/>
      <c r="AO235" s="234"/>
      <c r="AP235" s="234"/>
      <c r="AQ235" s="234"/>
      <c r="AR235" s="234"/>
      <c r="AS235" s="234"/>
      <c r="AT235" s="234"/>
      <c r="AU235" s="234"/>
      <c r="AV235" s="234"/>
      <c r="AW235" s="235"/>
      <c r="AX235" s="235"/>
    </row>
    <row r="236" spans="1:50" x14ac:dyDescent="0.25">
      <c r="A236" s="234"/>
      <c r="B236" s="234"/>
      <c r="C236" s="234"/>
      <c r="D236" s="234"/>
      <c r="E236" s="234"/>
      <c r="F236" s="234"/>
      <c r="G236" s="234"/>
      <c r="H236" s="234"/>
      <c r="I236" s="234"/>
      <c r="J236" s="234"/>
      <c r="K236" s="234"/>
      <c r="L236" s="234"/>
      <c r="M236" s="234"/>
      <c r="N236" s="234"/>
      <c r="O236" s="234"/>
      <c r="P236" s="877"/>
      <c r="Q236" s="877"/>
      <c r="R236" s="234"/>
      <c r="S236" s="234"/>
      <c r="T236" s="234"/>
      <c r="U236" s="234"/>
      <c r="V236" s="234"/>
      <c r="W236" s="234"/>
      <c r="X236" s="234"/>
      <c r="Y236" s="234"/>
      <c r="Z236" s="234"/>
      <c r="AA236" s="234"/>
      <c r="AB236" s="234"/>
      <c r="AC236" s="234"/>
      <c r="AD236" s="234"/>
      <c r="AE236" s="234"/>
      <c r="AF236" s="234"/>
      <c r="AG236" s="234"/>
      <c r="AH236" s="234"/>
      <c r="AI236" s="234"/>
      <c r="AJ236" s="234"/>
      <c r="AK236" s="234"/>
      <c r="AL236" s="234"/>
      <c r="AM236" s="234"/>
      <c r="AN236" s="234"/>
      <c r="AO236" s="234"/>
      <c r="AP236" s="234"/>
      <c r="AQ236" s="234"/>
      <c r="AR236" s="234"/>
      <c r="AS236" s="234"/>
      <c r="AT236" s="234"/>
      <c r="AU236" s="234"/>
      <c r="AV236" s="234"/>
      <c r="AW236" s="235"/>
      <c r="AX236" s="235"/>
    </row>
    <row r="237" spans="1:50" x14ac:dyDescent="0.25">
      <c r="A237" s="234"/>
      <c r="B237" s="234"/>
      <c r="C237" s="234"/>
      <c r="D237" s="234"/>
      <c r="E237" s="234"/>
      <c r="F237" s="234"/>
      <c r="G237" s="234"/>
      <c r="H237" s="234"/>
      <c r="I237" s="234"/>
      <c r="J237" s="234"/>
      <c r="K237" s="234"/>
      <c r="L237" s="234"/>
      <c r="M237" s="234"/>
      <c r="N237" s="234"/>
      <c r="O237" s="234"/>
      <c r="P237" s="877"/>
      <c r="Q237" s="877"/>
      <c r="R237" s="234"/>
      <c r="S237" s="234"/>
      <c r="T237" s="234"/>
      <c r="U237" s="234"/>
      <c r="V237" s="234"/>
      <c r="W237" s="234"/>
      <c r="X237" s="234"/>
      <c r="Y237" s="234"/>
      <c r="Z237" s="234"/>
      <c r="AA237" s="234"/>
      <c r="AB237" s="234"/>
      <c r="AC237" s="234"/>
      <c r="AD237" s="234"/>
      <c r="AE237" s="234"/>
      <c r="AF237" s="234"/>
      <c r="AG237" s="234"/>
      <c r="AH237" s="234"/>
      <c r="AI237" s="234"/>
      <c r="AJ237" s="234"/>
      <c r="AK237" s="234"/>
      <c r="AL237" s="234"/>
      <c r="AM237" s="234"/>
      <c r="AN237" s="234"/>
      <c r="AO237" s="234"/>
      <c r="AP237" s="234"/>
      <c r="AQ237" s="234"/>
      <c r="AR237" s="234"/>
      <c r="AS237" s="234"/>
      <c r="AT237" s="234"/>
      <c r="AU237" s="234"/>
      <c r="AV237" s="234"/>
      <c r="AW237" s="235"/>
      <c r="AX237" s="235"/>
    </row>
    <row r="238" spans="1:50" x14ac:dyDescent="0.25">
      <c r="A238" s="234"/>
      <c r="B238" s="234"/>
      <c r="C238" s="234"/>
      <c r="D238" s="234"/>
      <c r="E238" s="234"/>
      <c r="F238" s="234"/>
      <c r="G238" s="234"/>
      <c r="H238" s="234"/>
      <c r="I238" s="234"/>
      <c r="J238" s="234"/>
      <c r="K238" s="234"/>
      <c r="L238" s="234"/>
      <c r="M238" s="234"/>
      <c r="N238" s="234"/>
      <c r="O238" s="234"/>
      <c r="P238" s="877"/>
      <c r="Q238" s="877"/>
      <c r="R238" s="234"/>
      <c r="S238" s="234"/>
      <c r="T238" s="234"/>
      <c r="U238" s="234"/>
      <c r="V238" s="234"/>
      <c r="W238" s="234"/>
      <c r="X238" s="234"/>
      <c r="Y238" s="234"/>
      <c r="Z238" s="234"/>
      <c r="AA238" s="234"/>
      <c r="AB238" s="234"/>
      <c r="AC238" s="234"/>
      <c r="AD238" s="234"/>
      <c r="AE238" s="234"/>
      <c r="AF238" s="234"/>
      <c r="AG238" s="234"/>
      <c r="AH238" s="234"/>
      <c r="AI238" s="234"/>
      <c r="AJ238" s="234"/>
      <c r="AK238" s="234"/>
      <c r="AL238" s="234"/>
      <c r="AM238" s="234"/>
      <c r="AN238" s="234"/>
      <c r="AO238" s="234"/>
      <c r="AP238" s="234"/>
      <c r="AQ238" s="234"/>
      <c r="AR238" s="234"/>
      <c r="AS238" s="234"/>
      <c r="AT238" s="234"/>
      <c r="AU238" s="234"/>
      <c r="AV238" s="234"/>
      <c r="AW238" s="235"/>
      <c r="AX238" s="235"/>
    </row>
    <row r="239" spans="1:50" x14ac:dyDescent="0.25">
      <c r="A239" s="234"/>
      <c r="B239" s="234"/>
      <c r="C239" s="234"/>
      <c r="D239" s="234"/>
      <c r="E239" s="234"/>
      <c r="F239" s="234"/>
      <c r="G239" s="234"/>
      <c r="H239" s="234"/>
      <c r="I239" s="234"/>
      <c r="J239" s="234"/>
      <c r="K239" s="234"/>
      <c r="L239" s="234"/>
      <c r="M239" s="234"/>
      <c r="N239" s="234"/>
      <c r="O239" s="234"/>
      <c r="P239" s="877"/>
      <c r="Q239" s="877"/>
      <c r="R239" s="234"/>
      <c r="S239" s="234"/>
      <c r="T239" s="234"/>
      <c r="U239" s="234"/>
      <c r="V239" s="234"/>
      <c r="W239" s="234"/>
      <c r="X239" s="234"/>
      <c r="Y239" s="234"/>
      <c r="Z239" s="234"/>
      <c r="AA239" s="234"/>
      <c r="AB239" s="234"/>
      <c r="AC239" s="234"/>
      <c r="AD239" s="234"/>
      <c r="AE239" s="234"/>
      <c r="AF239" s="234"/>
      <c r="AG239" s="234"/>
      <c r="AH239" s="234"/>
      <c r="AI239" s="234"/>
      <c r="AJ239" s="234"/>
      <c r="AK239" s="234"/>
      <c r="AL239" s="234"/>
      <c r="AM239" s="234"/>
      <c r="AN239" s="234"/>
      <c r="AO239" s="234"/>
      <c r="AP239" s="234"/>
      <c r="AQ239" s="234"/>
      <c r="AR239" s="234"/>
      <c r="AS239" s="234"/>
      <c r="AT239" s="234"/>
      <c r="AU239" s="234"/>
      <c r="AV239" s="234"/>
      <c r="AW239" s="235"/>
      <c r="AX239" s="235"/>
    </row>
    <row r="240" spans="1:50" x14ac:dyDescent="0.25">
      <c r="A240" s="234"/>
      <c r="B240" s="234"/>
      <c r="C240" s="234"/>
      <c r="D240" s="234"/>
      <c r="E240" s="234"/>
      <c r="F240" s="234"/>
      <c r="G240" s="234"/>
      <c r="H240" s="234"/>
      <c r="I240" s="234"/>
      <c r="J240" s="234"/>
      <c r="K240" s="234"/>
      <c r="L240" s="234"/>
      <c r="M240" s="234"/>
      <c r="N240" s="234"/>
      <c r="O240" s="234"/>
      <c r="P240" s="877"/>
      <c r="Q240" s="877"/>
      <c r="R240" s="234"/>
      <c r="S240" s="234"/>
      <c r="T240" s="234"/>
      <c r="U240" s="234"/>
      <c r="V240" s="234"/>
      <c r="W240" s="234"/>
      <c r="X240" s="234"/>
      <c r="Y240" s="234"/>
      <c r="Z240" s="234"/>
      <c r="AA240" s="234"/>
      <c r="AB240" s="234"/>
      <c r="AC240" s="234"/>
      <c r="AD240" s="234"/>
      <c r="AE240" s="234"/>
      <c r="AF240" s="234"/>
      <c r="AG240" s="234"/>
      <c r="AH240" s="234"/>
      <c r="AI240" s="234"/>
      <c r="AJ240" s="234"/>
      <c r="AK240" s="234"/>
      <c r="AL240" s="234"/>
      <c r="AM240" s="234"/>
      <c r="AN240" s="234"/>
      <c r="AO240" s="234"/>
      <c r="AP240" s="234"/>
      <c r="AQ240" s="234"/>
      <c r="AR240" s="234"/>
      <c r="AS240" s="234"/>
      <c r="AT240" s="234"/>
      <c r="AU240" s="234"/>
      <c r="AV240" s="234"/>
      <c r="AW240" s="235"/>
      <c r="AX240" s="235"/>
    </row>
    <row r="241" spans="1:50" x14ac:dyDescent="0.25">
      <c r="A241" s="234"/>
      <c r="B241" s="234"/>
      <c r="C241" s="234"/>
      <c r="D241" s="234"/>
      <c r="E241" s="234"/>
      <c r="F241" s="234"/>
      <c r="G241" s="234"/>
      <c r="H241" s="234"/>
      <c r="I241" s="234"/>
      <c r="J241" s="234"/>
      <c r="K241" s="234"/>
      <c r="L241" s="234"/>
      <c r="M241" s="234"/>
      <c r="N241" s="234"/>
      <c r="O241" s="234"/>
      <c r="P241" s="877"/>
      <c r="Q241" s="877"/>
      <c r="R241" s="234"/>
      <c r="S241" s="234"/>
      <c r="T241" s="234"/>
      <c r="U241" s="234"/>
      <c r="V241" s="234"/>
      <c r="W241" s="234"/>
      <c r="X241" s="234"/>
      <c r="Y241" s="234"/>
      <c r="Z241" s="234"/>
      <c r="AA241" s="234"/>
      <c r="AB241" s="234"/>
      <c r="AC241" s="234"/>
      <c r="AD241" s="234"/>
      <c r="AE241" s="234"/>
      <c r="AF241" s="234"/>
      <c r="AG241" s="234"/>
      <c r="AH241" s="234"/>
      <c r="AI241" s="234"/>
      <c r="AJ241" s="234"/>
      <c r="AK241" s="234"/>
      <c r="AL241" s="234"/>
      <c r="AM241" s="234"/>
      <c r="AN241" s="234"/>
      <c r="AO241" s="234"/>
      <c r="AP241" s="234"/>
      <c r="AQ241" s="234"/>
      <c r="AR241" s="234"/>
      <c r="AS241" s="234"/>
      <c r="AT241" s="234"/>
      <c r="AU241" s="234"/>
      <c r="AV241" s="234"/>
      <c r="AW241" s="235"/>
      <c r="AX241" s="235"/>
    </row>
    <row r="242" spans="1:50" x14ac:dyDescent="0.25">
      <c r="A242" s="234"/>
      <c r="B242" s="234"/>
      <c r="C242" s="234"/>
      <c r="D242" s="234"/>
      <c r="E242" s="234"/>
      <c r="F242" s="234"/>
      <c r="G242" s="234"/>
      <c r="H242" s="234"/>
      <c r="I242" s="234"/>
      <c r="J242" s="234"/>
      <c r="K242" s="234"/>
      <c r="L242" s="234"/>
      <c r="M242" s="234"/>
      <c r="N242" s="234"/>
      <c r="O242" s="234"/>
      <c r="P242" s="877"/>
      <c r="Q242" s="877"/>
      <c r="R242" s="234"/>
      <c r="S242" s="234"/>
      <c r="T242" s="234"/>
      <c r="U242" s="234"/>
      <c r="V242" s="234"/>
      <c r="W242" s="234"/>
      <c r="X242" s="234"/>
      <c r="Y242" s="234"/>
      <c r="Z242" s="234"/>
      <c r="AA242" s="234"/>
      <c r="AB242" s="234"/>
      <c r="AC242" s="234"/>
      <c r="AD242" s="234"/>
      <c r="AE242" s="234"/>
      <c r="AF242" s="234"/>
      <c r="AG242" s="234"/>
      <c r="AH242" s="234"/>
      <c r="AI242" s="234"/>
      <c r="AJ242" s="234"/>
      <c r="AK242" s="234"/>
      <c r="AL242" s="234"/>
      <c r="AM242" s="234"/>
      <c r="AN242" s="234"/>
      <c r="AO242" s="234"/>
      <c r="AP242" s="234"/>
      <c r="AQ242" s="234"/>
      <c r="AR242" s="234"/>
      <c r="AS242" s="234"/>
      <c r="AT242" s="234"/>
      <c r="AU242" s="234"/>
      <c r="AV242" s="234"/>
      <c r="AW242" s="235"/>
      <c r="AX242" s="235"/>
    </row>
    <row r="243" spans="1:50" x14ac:dyDescent="0.25">
      <c r="A243" s="234"/>
      <c r="B243" s="234"/>
      <c r="C243" s="234"/>
      <c r="D243" s="234"/>
      <c r="E243" s="234"/>
      <c r="F243" s="234"/>
      <c r="G243" s="234"/>
      <c r="H243" s="234"/>
      <c r="I243" s="234"/>
      <c r="J243" s="234"/>
      <c r="K243" s="234"/>
      <c r="L243" s="234"/>
      <c r="M243" s="234"/>
      <c r="N243" s="234"/>
      <c r="O243" s="234"/>
      <c r="P243" s="877"/>
      <c r="Q243" s="877"/>
      <c r="R243" s="234"/>
      <c r="S243" s="234"/>
      <c r="T243" s="234"/>
      <c r="U243" s="234"/>
      <c r="V243" s="234"/>
      <c r="W243" s="234"/>
      <c r="X243" s="234"/>
      <c r="Y243" s="234"/>
      <c r="Z243" s="234"/>
      <c r="AA243" s="234"/>
      <c r="AB243" s="234"/>
      <c r="AC243" s="234"/>
      <c r="AD243" s="234"/>
      <c r="AE243" s="234"/>
      <c r="AF243" s="234"/>
      <c r="AG243" s="234"/>
      <c r="AH243" s="234"/>
      <c r="AI243" s="234"/>
      <c r="AJ243" s="234"/>
      <c r="AK243" s="234"/>
      <c r="AL243" s="234"/>
      <c r="AM243" s="234"/>
      <c r="AN243" s="234"/>
      <c r="AO243" s="234"/>
      <c r="AP243" s="234"/>
      <c r="AQ243" s="234"/>
      <c r="AR243" s="234"/>
      <c r="AS243" s="234"/>
      <c r="AT243" s="234"/>
      <c r="AU243" s="234"/>
      <c r="AV243" s="234"/>
      <c r="AW243" s="235"/>
      <c r="AX243" s="235"/>
    </row>
    <row r="244" spans="1:50" x14ac:dyDescent="0.25">
      <c r="A244" s="234"/>
      <c r="B244" s="234"/>
      <c r="C244" s="234"/>
      <c r="D244" s="234"/>
      <c r="E244" s="234"/>
      <c r="F244" s="234"/>
      <c r="G244" s="234"/>
      <c r="H244" s="234"/>
      <c r="I244" s="234"/>
      <c r="J244" s="234"/>
      <c r="K244" s="234"/>
      <c r="L244" s="234"/>
      <c r="M244" s="234"/>
      <c r="N244" s="234"/>
      <c r="O244" s="234"/>
      <c r="P244" s="877"/>
      <c r="Q244" s="877"/>
      <c r="R244" s="234"/>
      <c r="S244" s="234"/>
      <c r="T244" s="234"/>
      <c r="U244" s="234"/>
      <c r="V244" s="234"/>
      <c r="W244" s="234"/>
      <c r="X244" s="234"/>
      <c r="Y244" s="234"/>
      <c r="Z244" s="234"/>
      <c r="AA244" s="234"/>
      <c r="AB244" s="234"/>
      <c r="AC244" s="234"/>
      <c r="AD244" s="234"/>
      <c r="AE244" s="234"/>
      <c r="AF244" s="234"/>
      <c r="AG244" s="234"/>
      <c r="AH244" s="234"/>
      <c r="AI244" s="234"/>
      <c r="AJ244" s="234"/>
      <c r="AK244" s="234"/>
      <c r="AL244" s="234"/>
      <c r="AM244" s="234"/>
      <c r="AN244" s="234"/>
      <c r="AO244" s="234"/>
      <c r="AP244" s="234"/>
      <c r="AQ244" s="234"/>
      <c r="AR244" s="234"/>
      <c r="AS244" s="234"/>
      <c r="AT244" s="234"/>
      <c r="AU244" s="234"/>
      <c r="AV244" s="234"/>
      <c r="AW244" s="235"/>
      <c r="AX244" s="235"/>
    </row>
    <row r="245" spans="1:50" x14ac:dyDescent="0.25">
      <c r="A245" s="234"/>
      <c r="B245" s="234"/>
      <c r="C245" s="234"/>
      <c r="D245" s="234"/>
      <c r="E245" s="234"/>
      <c r="F245" s="234"/>
      <c r="G245" s="234"/>
      <c r="H245" s="234"/>
      <c r="I245" s="234"/>
      <c r="J245" s="234"/>
      <c r="K245" s="234"/>
      <c r="L245" s="234"/>
      <c r="M245" s="234"/>
      <c r="N245" s="234"/>
      <c r="O245" s="234"/>
      <c r="P245" s="877"/>
      <c r="Q245" s="877"/>
      <c r="R245" s="234"/>
      <c r="S245" s="234"/>
      <c r="T245" s="234"/>
      <c r="U245" s="234"/>
      <c r="V245" s="234"/>
      <c r="W245" s="234"/>
      <c r="X245" s="234"/>
      <c r="Y245" s="234"/>
      <c r="Z245" s="234"/>
      <c r="AA245" s="234"/>
      <c r="AB245" s="234"/>
      <c r="AC245" s="234"/>
      <c r="AD245" s="234"/>
      <c r="AE245" s="234"/>
      <c r="AF245" s="234"/>
      <c r="AG245" s="234"/>
      <c r="AH245" s="234"/>
      <c r="AI245" s="234"/>
      <c r="AJ245" s="234"/>
      <c r="AK245" s="234"/>
      <c r="AL245" s="234"/>
      <c r="AM245" s="234"/>
      <c r="AN245" s="234"/>
      <c r="AO245" s="234"/>
      <c r="AP245" s="234"/>
      <c r="AQ245" s="234"/>
      <c r="AR245" s="234"/>
      <c r="AS245" s="234"/>
      <c r="AT245" s="234"/>
      <c r="AU245" s="234"/>
      <c r="AV245" s="234"/>
      <c r="AW245" s="235"/>
      <c r="AX245" s="235"/>
    </row>
    <row r="246" spans="1:50" x14ac:dyDescent="0.25">
      <c r="A246" s="234"/>
      <c r="B246" s="234"/>
      <c r="C246" s="234"/>
      <c r="D246" s="234"/>
      <c r="E246" s="234"/>
      <c r="F246" s="234"/>
      <c r="G246" s="234"/>
      <c r="H246" s="234"/>
      <c r="I246" s="234"/>
      <c r="J246" s="234"/>
      <c r="K246" s="234"/>
      <c r="L246" s="234"/>
      <c r="M246" s="234"/>
      <c r="N246" s="234"/>
      <c r="O246" s="234"/>
      <c r="P246" s="877"/>
      <c r="Q246" s="877"/>
      <c r="R246" s="234"/>
      <c r="S246" s="234"/>
      <c r="T246" s="234"/>
      <c r="U246" s="234"/>
      <c r="V246" s="234"/>
      <c r="W246" s="234"/>
      <c r="X246" s="234"/>
      <c r="Y246" s="234"/>
      <c r="Z246" s="234"/>
      <c r="AA246" s="234"/>
      <c r="AB246" s="234"/>
      <c r="AC246" s="234"/>
      <c r="AD246" s="234"/>
      <c r="AE246" s="234"/>
      <c r="AF246" s="234"/>
      <c r="AG246" s="234"/>
      <c r="AH246" s="234"/>
      <c r="AI246" s="234"/>
      <c r="AJ246" s="234"/>
      <c r="AK246" s="234"/>
      <c r="AL246" s="234"/>
      <c r="AM246" s="234"/>
      <c r="AN246" s="234"/>
      <c r="AO246" s="234"/>
      <c r="AP246" s="234"/>
      <c r="AQ246" s="234"/>
      <c r="AR246" s="234"/>
      <c r="AS246" s="234"/>
      <c r="AT246" s="234"/>
      <c r="AU246" s="234"/>
      <c r="AV246" s="234"/>
      <c r="AW246" s="235"/>
      <c r="AX246" s="235"/>
    </row>
    <row r="247" spans="1:50" x14ac:dyDescent="0.25">
      <c r="A247" s="234"/>
      <c r="B247" s="234"/>
      <c r="C247" s="234"/>
      <c r="D247" s="234"/>
      <c r="E247" s="234"/>
      <c r="F247" s="234"/>
      <c r="G247" s="234"/>
      <c r="H247" s="234"/>
      <c r="I247" s="234"/>
      <c r="J247" s="234"/>
      <c r="K247" s="234"/>
      <c r="L247" s="234"/>
      <c r="M247" s="234"/>
      <c r="N247" s="234"/>
      <c r="O247" s="234"/>
      <c r="P247" s="877"/>
      <c r="Q247" s="877"/>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c r="AQ247" s="234"/>
      <c r="AR247" s="234"/>
      <c r="AS247" s="234"/>
      <c r="AT247" s="234"/>
      <c r="AU247" s="234"/>
      <c r="AV247" s="234"/>
      <c r="AW247" s="235"/>
      <c r="AX247" s="235"/>
    </row>
    <row r="248" spans="1:50" x14ac:dyDescent="0.25">
      <c r="A248" s="234"/>
      <c r="B248" s="234"/>
      <c r="C248" s="234"/>
      <c r="D248" s="234"/>
      <c r="E248" s="234"/>
      <c r="F248" s="234"/>
      <c r="G248" s="234"/>
      <c r="H248" s="234"/>
      <c r="I248" s="234"/>
      <c r="J248" s="234"/>
      <c r="K248" s="234"/>
      <c r="L248" s="234"/>
      <c r="M248" s="234"/>
      <c r="N248" s="234"/>
      <c r="O248" s="234"/>
      <c r="P248" s="877"/>
      <c r="Q248" s="877"/>
      <c r="R248" s="234"/>
      <c r="S248" s="234"/>
      <c r="T248" s="234"/>
      <c r="U248" s="234"/>
      <c r="V248" s="234"/>
      <c r="W248" s="234"/>
      <c r="X248" s="234"/>
      <c r="Y248" s="234"/>
      <c r="Z248" s="234"/>
      <c r="AA248" s="234"/>
      <c r="AB248" s="234"/>
      <c r="AC248" s="234"/>
      <c r="AD248" s="234"/>
      <c r="AE248" s="234"/>
      <c r="AF248" s="234"/>
      <c r="AG248" s="234"/>
      <c r="AH248" s="234"/>
      <c r="AI248" s="234"/>
      <c r="AJ248" s="234"/>
      <c r="AK248" s="234"/>
      <c r="AL248" s="234"/>
      <c r="AM248" s="234"/>
      <c r="AN248" s="234"/>
      <c r="AO248" s="234"/>
      <c r="AP248" s="234"/>
      <c r="AQ248" s="234"/>
      <c r="AR248" s="234"/>
      <c r="AS248" s="234"/>
      <c r="AT248" s="234"/>
      <c r="AU248" s="234"/>
      <c r="AV248" s="234"/>
      <c r="AW248" s="235"/>
      <c r="AX248" s="235"/>
    </row>
    <row r="249" spans="1:50" x14ac:dyDescent="0.25">
      <c r="A249" s="234"/>
      <c r="B249" s="234"/>
      <c r="C249" s="234"/>
      <c r="D249" s="234"/>
      <c r="E249" s="234"/>
      <c r="F249" s="234"/>
      <c r="G249" s="234"/>
      <c r="H249" s="234"/>
      <c r="I249" s="234"/>
      <c r="J249" s="234"/>
      <c r="K249" s="234"/>
      <c r="L249" s="234"/>
      <c r="M249" s="234"/>
      <c r="N249" s="234"/>
      <c r="O249" s="234"/>
      <c r="P249" s="877"/>
      <c r="Q249" s="877"/>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5"/>
      <c r="AX249" s="235"/>
    </row>
    <row r="250" spans="1:50" x14ac:dyDescent="0.25">
      <c r="A250" s="234"/>
      <c r="B250" s="234"/>
      <c r="C250" s="234"/>
      <c r="D250" s="234"/>
      <c r="E250" s="234"/>
      <c r="F250" s="234"/>
      <c r="G250" s="234"/>
      <c r="H250" s="234"/>
      <c r="I250" s="234"/>
      <c r="J250" s="234"/>
      <c r="K250" s="234"/>
      <c r="L250" s="234"/>
      <c r="M250" s="234"/>
      <c r="N250" s="234"/>
      <c r="O250" s="234"/>
      <c r="P250" s="877"/>
      <c r="Q250" s="877"/>
      <c r="R250" s="234"/>
      <c r="S250" s="234"/>
      <c r="T250" s="234"/>
      <c r="U250" s="234"/>
      <c r="V250" s="234"/>
      <c r="W250" s="234"/>
      <c r="X250" s="234"/>
      <c r="Y250" s="234"/>
      <c r="Z250" s="234"/>
      <c r="AA250" s="234"/>
      <c r="AB250" s="234"/>
      <c r="AC250" s="234"/>
      <c r="AD250" s="234"/>
      <c r="AE250" s="234"/>
      <c r="AF250" s="234"/>
      <c r="AG250" s="234"/>
      <c r="AH250" s="234"/>
      <c r="AI250" s="234"/>
      <c r="AJ250" s="234"/>
      <c r="AK250" s="234"/>
      <c r="AL250" s="234"/>
      <c r="AM250" s="234"/>
      <c r="AN250" s="234"/>
      <c r="AO250" s="234"/>
      <c r="AP250" s="234"/>
      <c r="AQ250" s="234"/>
      <c r="AR250" s="234"/>
      <c r="AS250" s="234"/>
      <c r="AT250" s="234"/>
      <c r="AU250" s="234"/>
      <c r="AV250" s="234"/>
      <c r="AW250" s="235"/>
      <c r="AX250" s="235"/>
    </row>
    <row r="251" spans="1:50" x14ac:dyDescent="0.25">
      <c r="A251" s="234"/>
      <c r="B251" s="234"/>
      <c r="C251" s="234"/>
      <c r="D251" s="234"/>
      <c r="E251" s="234"/>
      <c r="F251" s="234"/>
      <c r="G251" s="234"/>
      <c r="H251" s="234"/>
      <c r="I251" s="234"/>
      <c r="J251" s="234"/>
      <c r="K251" s="234"/>
      <c r="L251" s="234"/>
      <c r="M251" s="234"/>
      <c r="N251" s="234"/>
      <c r="O251" s="234"/>
      <c r="P251" s="877"/>
      <c r="Q251" s="877"/>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c r="AV251" s="234"/>
      <c r="AW251" s="235"/>
      <c r="AX251" s="235"/>
    </row>
    <row r="252" spans="1:50" x14ac:dyDescent="0.25">
      <c r="A252" s="234"/>
      <c r="B252" s="234"/>
      <c r="C252" s="234"/>
      <c r="D252" s="234"/>
      <c r="E252" s="234"/>
      <c r="F252" s="234"/>
      <c r="G252" s="234"/>
      <c r="H252" s="234"/>
      <c r="I252" s="234"/>
      <c r="J252" s="234"/>
      <c r="K252" s="234"/>
      <c r="L252" s="234"/>
      <c r="M252" s="234"/>
      <c r="N252" s="234"/>
      <c r="O252" s="234"/>
      <c r="P252" s="877"/>
      <c r="Q252" s="877"/>
      <c r="R252" s="234"/>
      <c r="S252" s="234"/>
      <c r="T252" s="234"/>
      <c r="U252" s="234"/>
      <c r="V252" s="234"/>
      <c r="W252" s="234"/>
      <c r="X252" s="234"/>
      <c r="Y252" s="234"/>
      <c r="Z252" s="234"/>
      <c r="AA252" s="234"/>
      <c r="AB252" s="234"/>
      <c r="AC252" s="234"/>
      <c r="AD252" s="234"/>
      <c r="AE252" s="234"/>
      <c r="AF252" s="234"/>
      <c r="AG252" s="234"/>
      <c r="AH252" s="234"/>
      <c r="AI252" s="234"/>
      <c r="AJ252" s="234"/>
      <c r="AK252" s="234"/>
      <c r="AL252" s="234"/>
      <c r="AM252" s="234"/>
      <c r="AN252" s="234"/>
      <c r="AO252" s="234"/>
      <c r="AP252" s="234"/>
      <c r="AQ252" s="234"/>
      <c r="AR252" s="234"/>
      <c r="AS252" s="234"/>
      <c r="AT252" s="234"/>
      <c r="AU252" s="234"/>
      <c r="AV252" s="234"/>
      <c r="AW252" s="235"/>
      <c r="AX252" s="235"/>
    </row>
    <row r="253" spans="1:50" x14ac:dyDescent="0.25">
      <c r="A253" s="234"/>
      <c r="B253" s="234"/>
      <c r="C253" s="234"/>
      <c r="D253" s="234"/>
      <c r="E253" s="234"/>
      <c r="F253" s="234"/>
      <c r="G253" s="234"/>
      <c r="H253" s="234"/>
      <c r="I253" s="234"/>
      <c r="J253" s="234"/>
      <c r="K253" s="234"/>
      <c r="L253" s="234"/>
      <c r="M253" s="234"/>
      <c r="N253" s="234"/>
      <c r="O253" s="234"/>
      <c r="P253" s="877"/>
      <c r="Q253" s="877"/>
      <c r="R253" s="234"/>
      <c r="S253" s="234"/>
      <c r="T253" s="234"/>
      <c r="U253" s="234"/>
      <c r="V253" s="234"/>
      <c r="W253" s="234"/>
      <c r="X253" s="234"/>
      <c r="Y253" s="234"/>
      <c r="Z253" s="234"/>
      <c r="AA253" s="234"/>
      <c r="AB253" s="234"/>
      <c r="AC253" s="234"/>
      <c r="AD253" s="234"/>
      <c r="AE253" s="234"/>
      <c r="AF253" s="234"/>
      <c r="AG253" s="234"/>
      <c r="AH253" s="234"/>
      <c r="AI253" s="234"/>
      <c r="AJ253" s="234"/>
      <c r="AK253" s="234"/>
      <c r="AL253" s="234"/>
      <c r="AM253" s="234"/>
      <c r="AN253" s="234"/>
      <c r="AO253" s="234"/>
      <c r="AP253" s="234"/>
      <c r="AQ253" s="234"/>
      <c r="AR253" s="234"/>
      <c r="AS253" s="234"/>
      <c r="AT253" s="234"/>
      <c r="AU253" s="234"/>
      <c r="AV253" s="234"/>
      <c r="AW253" s="235"/>
      <c r="AX253" s="235"/>
    </row>
    <row r="254" spans="1:50" x14ac:dyDescent="0.25">
      <c r="A254" s="234"/>
      <c r="B254" s="234"/>
      <c r="C254" s="234"/>
      <c r="D254" s="234"/>
      <c r="E254" s="234"/>
      <c r="F254" s="234"/>
      <c r="G254" s="234"/>
      <c r="H254" s="234"/>
      <c r="I254" s="234"/>
      <c r="J254" s="234"/>
      <c r="K254" s="234"/>
      <c r="L254" s="234"/>
      <c r="M254" s="234"/>
      <c r="N254" s="234"/>
      <c r="O254" s="234"/>
      <c r="P254" s="877"/>
      <c r="Q254" s="877"/>
      <c r="R254" s="234"/>
      <c r="S254" s="234"/>
      <c r="T254" s="234"/>
      <c r="U254" s="234"/>
      <c r="V254" s="234"/>
      <c r="W254" s="234"/>
      <c r="X254" s="234"/>
      <c r="Y254" s="234"/>
      <c r="Z254" s="234"/>
      <c r="AA254" s="234"/>
      <c r="AB254" s="234"/>
      <c r="AC254" s="234"/>
      <c r="AD254" s="234"/>
      <c r="AE254" s="234"/>
      <c r="AF254" s="234"/>
      <c r="AG254" s="234"/>
      <c r="AH254" s="234"/>
      <c r="AI254" s="234"/>
      <c r="AJ254" s="234"/>
      <c r="AK254" s="234"/>
      <c r="AL254" s="234"/>
      <c r="AM254" s="234"/>
      <c r="AN254" s="234"/>
      <c r="AO254" s="234"/>
      <c r="AP254" s="234"/>
      <c r="AQ254" s="234"/>
      <c r="AR254" s="234"/>
      <c r="AS254" s="234"/>
      <c r="AT254" s="234"/>
      <c r="AU254" s="234"/>
      <c r="AV254" s="234"/>
      <c r="AW254" s="235"/>
      <c r="AX254" s="235"/>
    </row>
    <row r="255" spans="1:50" x14ac:dyDescent="0.25">
      <c r="A255" s="234"/>
      <c r="B255" s="234"/>
      <c r="C255" s="234"/>
      <c r="D255" s="234"/>
      <c r="E255" s="234"/>
      <c r="F255" s="234"/>
      <c r="G255" s="234"/>
      <c r="H255" s="234"/>
      <c r="I255" s="234"/>
      <c r="J255" s="234"/>
      <c r="K255" s="234"/>
      <c r="L255" s="234"/>
      <c r="M255" s="234"/>
      <c r="N255" s="234"/>
      <c r="O255" s="234"/>
      <c r="P255" s="877"/>
      <c r="Q255" s="877"/>
      <c r="R255" s="234"/>
      <c r="S255" s="234"/>
      <c r="T255" s="234"/>
      <c r="U255" s="234"/>
      <c r="V255" s="234"/>
      <c r="W255" s="234"/>
      <c r="X255" s="234"/>
      <c r="Y255" s="234"/>
      <c r="Z255" s="234"/>
      <c r="AA255" s="234"/>
      <c r="AB255" s="234"/>
      <c r="AC255" s="234"/>
      <c r="AD255" s="234"/>
      <c r="AE255" s="234"/>
      <c r="AF255" s="234"/>
      <c r="AG255" s="234"/>
      <c r="AH255" s="234"/>
      <c r="AI255" s="234"/>
      <c r="AJ255" s="234"/>
      <c r="AK255" s="234"/>
      <c r="AL255" s="234"/>
      <c r="AM255" s="234"/>
      <c r="AN255" s="234"/>
      <c r="AO255" s="234"/>
      <c r="AP255" s="234"/>
      <c r="AQ255" s="234"/>
      <c r="AR255" s="234"/>
      <c r="AS255" s="234"/>
      <c r="AT255" s="234"/>
      <c r="AU255" s="234"/>
      <c r="AV255" s="234"/>
      <c r="AW255" s="235"/>
      <c r="AX255" s="235"/>
    </row>
    <row r="256" spans="1:50" x14ac:dyDescent="0.25">
      <c r="A256" s="234"/>
      <c r="B256" s="234"/>
      <c r="C256" s="234"/>
      <c r="D256" s="234"/>
      <c r="E256" s="234"/>
      <c r="F256" s="234"/>
      <c r="G256" s="234"/>
      <c r="H256" s="234"/>
      <c r="I256" s="234"/>
      <c r="J256" s="234"/>
      <c r="K256" s="234"/>
      <c r="L256" s="234"/>
      <c r="M256" s="234"/>
      <c r="N256" s="234"/>
      <c r="O256" s="234"/>
      <c r="P256" s="877"/>
      <c r="Q256" s="877"/>
      <c r="R256" s="234"/>
      <c r="S256" s="234"/>
      <c r="T256" s="234"/>
      <c r="U256" s="234"/>
      <c r="V256" s="234"/>
      <c r="W256" s="234"/>
      <c r="X256" s="234"/>
      <c r="Y256" s="234"/>
      <c r="Z256" s="234"/>
      <c r="AA256" s="234"/>
      <c r="AB256" s="234"/>
      <c r="AC256" s="234"/>
      <c r="AD256" s="234"/>
      <c r="AE256" s="234"/>
      <c r="AF256" s="234"/>
      <c r="AG256" s="234"/>
      <c r="AH256" s="234"/>
      <c r="AI256" s="234"/>
      <c r="AJ256" s="234"/>
      <c r="AK256" s="234"/>
      <c r="AL256" s="234"/>
      <c r="AM256" s="234"/>
      <c r="AN256" s="234"/>
      <c r="AO256" s="234"/>
      <c r="AP256" s="234"/>
      <c r="AQ256" s="234"/>
      <c r="AR256" s="234"/>
      <c r="AS256" s="234"/>
      <c r="AT256" s="234"/>
      <c r="AU256" s="234"/>
      <c r="AV256" s="234"/>
      <c r="AW256" s="235"/>
      <c r="AX256" s="235"/>
    </row>
    <row r="257" spans="1:50" x14ac:dyDescent="0.25">
      <c r="A257" s="234"/>
      <c r="B257" s="234"/>
      <c r="C257" s="234"/>
      <c r="D257" s="234"/>
      <c r="E257" s="234"/>
      <c r="F257" s="234"/>
      <c r="G257" s="234"/>
      <c r="H257" s="234"/>
      <c r="I257" s="234"/>
      <c r="J257" s="234"/>
      <c r="K257" s="234"/>
      <c r="L257" s="234"/>
      <c r="M257" s="234"/>
      <c r="N257" s="234"/>
      <c r="O257" s="234"/>
      <c r="P257" s="877"/>
      <c r="Q257" s="877"/>
      <c r="R257" s="234"/>
      <c r="S257" s="234"/>
      <c r="T257" s="234"/>
      <c r="U257" s="234"/>
      <c r="V257" s="234"/>
      <c r="W257" s="234"/>
      <c r="X257" s="234"/>
      <c r="Y257" s="234"/>
      <c r="Z257" s="234"/>
      <c r="AA257" s="234"/>
      <c r="AB257" s="234"/>
      <c r="AC257" s="234"/>
      <c r="AD257" s="234"/>
      <c r="AE257" s="234"/>
      <c r="AF257" s="234"/>
      <c r="AG257" s="234"/>
      <c r="AH257" s="234"/>
      <c r="AI257" s="234"/>
      <c r="AJ257" s="234"/>
      <c r="AK257" s="234"/>
      <c r="AL257" s="234"/>
      <c r="AM257" s="234"/>
      <c r="AN257" s="234"/>
      <c r="AO257" s="234"/>
      <c r="AP257" s="234"/>
      <c r="AQ257" s="234"/>
      <c r="AR257" s="234"/>
      <c r="AS257" s="234"/>
      <c r="AT257" s="234"/>
      <c r="AU257" s="234"/>
      <c r="AV257" s="234"/>
      <c r="AW257" s="235"/>
      <c r="AX257" s="235"/>
    </row>
    <row r="258" spans="1:50" x14ac:dyDescent="0.25">
      <c r="A258" s="234"/>
      <c r="B258" s="234"/>
      <c r="C258" s="234"/>
      <c r="D258" s="234"/>
      <c r="E258" s="234"/>
      <c r="F258" s="234"/>
      <c r="G258" s="234"/>
      <c r="H258" s="234"/>
      <c r="I258" s="234"/>
      <c r="J258" s="234"/>
      <c r="K258" s="234"/>
      <c r="L258" s="234"/>
      <c r="M258" s="234"/>
      <c r="N258" s="234"/>
      <c r="O258" s="234"/>
      <c r="P258" s="877"/>
      <c r="Q258" s="877"/>
      <c r="R258" s="234"/>
      <c r="S258" s="234"/>
      <c r="T258" s="234"/>
      <c r="U258" s="234"/>
      <c r="V258" s="234"/>
      <c r="W258" s="234"/>
      <c r="X258" s="234"/>
      <c r="Y258" s="234"/>
      <c r="Z258" s="234"/>
      <c r="AA258" s="234"/>
      <c r="AB258" s="234"/>
      <c r="AC258" s="234"/>
      <c r="AD258" s="234"/>
      <c r="AE258" s="234"/>
      <c r="AF258" s="234"/>
      <c r="AG258" s="234"/>
      <c r="AH258" s="234"/>
      <c r="AI258" s="234"/>
      <c r="AJ258" s="234"/>
      <c r="AK258" s="234"/>
      <c r="AL258" s="234"/>
      <c r="AM258" s="234"/>
      <c r="AN258" s="234"/>
      <c r="AO258" s="234"/>
      <c r="AP258" s="234"/>
      <c r="AQ258" s="234"/>
      <c r="AR258" s="234"/>
      <c r="AS258" s="234"/>
      <c r="AT258" s="234"/>
      <c r="AU258" s="234"/>
      <c r="AV258" s="234"/>
      <c r="AW258" s="235"/>
      <c r="AX258" s="235"/>
    </row>
    <row r="259" spans="1:50" x14ac:dyDescent="0.25">
      <c r="A259" s="234"/>
      <c r="B259" s="234"/>
      <c r="C259" s="234"/>
      <c r="D259" s="234"/>
      <c r="E259" s="234"/>
      <c r="F259" s="234"/>
      <c r="G259" s="234"/>
      <c r="H259" s="234"/>
      <c r="I259" s="234"/>
      <c r="J259" s="234"/>
      <c r="K259" s="234"/>
      <c r="L259" s="234"/>
      <c r="M259" s="234"/>
      <c r="N259" s="234"/>
      <c r="O259" s="234"/>
      <c r="P259" s="877"/>
      <c r="Q259" s="877"/>
      <c r="R259" s="234"/>
      <c r="S259" s="234"/>
      <c r="T259" s="234"/>
      <c r="U259" s="234"/>
      <c r="V259" s="234"/>
      <c r="W259" s="234"/>
      <c r="X259" s="234"/>
      <c r="Y259" s="234"/>
      <c r="Z259" s="234"/>
      <c r="AA259" s="234"/>
      <c r="AB259" s="234"/>
      <c r="AC259" s="234"/>
      <c r="AD259" s="234"/>
      <c r="AE259" s="234"/>
      <c r="AF259" s="234"/>
      <c r="AG259" s="234"/>
      <c r="AH259" s="234"/>
      <c r="AI259" s="234"/>
      <c r="AJ259" s="234"/>
      <c r="AK259" s="234"/>
      <c r="AL259" s="234"/>
      <c r="AM259" s="234"/>
      <c r="AN259" s="234"/>
      <c r="AO259" s="234"/>
      <c r="AP259" s="234"/>
      <c r="AQ259" s="234"/>
      <c r="AR259" s="234"/>
      <c r="AS259" s="234"/>
      <c r="AT259" s="234"/>
      <c r="AU259" s="234"/>
      <c r="AV259" s="234"/>
      <c r="AW259" s="235"/>
      <c r="AX259" s="235"/>
    </row>
    <row r="260" spans="1:50" x14ac:dyDescent="0.25">
      <c r="A260" s="234"/>
      <c r="B260" s="234"/>
      <c r="C260" s="234"/>
      <c r="D260" s="234"/>
      <c r="E260" s="234"/>
      <c r="F260" s="234"/>
      <c r="G260" s="234"/>
      <c r="H260" s="234"/>
      <c r="I260" s="234"/>
      <c r="J260" s="234"/>
      <c r="K260" s="234"/>
      <c r="L260" s="234"/>
      <c r="M260" s="234"/>
      <c r="N260" s="234"/>
      <c r="O260" s="234"/>
      <c r="P260" s="877"/>
      <c r="Q260" s="877"/>
      <c r="R260" s="234"/>
      <c r="S260" s="234"/>
      <c r="T260" s="234"/>
      <c r="U260" s="234"/>
      <c r="V260" s="234"/>
      <c r="W260" s="234"/>
      <c r="X260" s="234"/>
      <c r="Y260" s="234"/>
      <c r="Z260" s="234"/>
      <c r="AA260" s="234"/>
      <c r="AB260" s="234"/>
      <c r="AC260" s="234"/>
      <c r="AD260" s="234"/>
      <c r="AE260" s="234"/>
      <c r="AF260" s="234"/>
      <c r="AG260" s="234"/>
      <c r="AH260" s="234"/>
      <c r="AI260" s="234"/>
      <c r="AJ260" s="234"/>
      <c r="AK260" s="234"/>
      <c r="AL260" s="234"/>
      <c r="AM260" s="234"/>
      <c r="AN260" s="234"/>
      <c r="AO260" s="234"/>
      <c r="AP260" s="234"/>
      <c r="AQ260" s="234"/>
      <c r="AR260" s="234"/>
      <c r="AS260" s="234"/>
      <c r="AT260" s="234"/>
      <c r="AU260" s="234"/>
      <c r="AV260" s="234"/>
      <c r="AW260" s="235"/>
      <c r="AX260" s="235"/>
    </row>
    <row r="261" spans="1:50" x14ac:dyDescent="0.25">
      <c r="A261" s="234"/>
      <c r="B261" s="234"/>
      <c r="C261" s="234"/>
      <c r="D261" s="234"/>
      <c r="E261" s="234"/>
      <c r="F261" s="234"/>
      <c r="G261" s="234"/>
      <c r="H261" s="234"/>
      <c r="I261" s="234"/>
      <c r="J261" s="234"/>
      <c r="K261" s="234"/>
      <c r="L261" s="234"/>
      <c r="M261" s="234"/>
      <c r="N261" s="234"/>
      <c r="O261" s="234"/>
      <c r="P261" s="877"/>
      <c r="Q261" s="877"/>
      <c r="R261" s="234"/>
      <c r="S261" s="234"/>
      <c r="T261" s="234"/>
      <c r="U261" s="234"/>
      <c r="V261" s="234"/>
      <c r="W261" s="234"/>
      <c r="X261" s="234"/>
      <c r="Y261" s="234"/>
      <c r="Z261" s="234"/>
      <c r="AA261" s="234"/>
      <c r="AB261" s="234"/>
      <c r="AC261" s="234"/>
      <c r="AD261" s="234"/>
      <c r="AE261" s="234"/>
      <c r="AF261" s="234"/>
      <c r="AG261" s="234"/>
      <c r="AH261" s="234"/>
      <c r="AI261" s="234"/>
      <c r="AJ261" s="234"/>
      <c r="AK261" s="234"/>
      <c r="AL261" s="234"/>
      <c r="AM261" s="234"/>
      <c r="AN261" s="234"/>
      <c r="AO261" s="234"/>
      <c r="AP261" s="234"/>
      <c r="AQ261" s="234"/>
      <c r="AR261" s="234"/>
      <c r="AS261" s="234"/>
      <c r="AT261" s="234"/>
      <c r="AU261" s="234"/>
      <c r="AV261" s="234"/>
      <c r="AW261" s="235"/>
      <c r="AX261" s="235"/>
    </row>
    <row r="262" spans="1:50" x14ac:dyDescent="0.25">
      <c r="A262" s="234"/>
      <c r="B262" s="234"/>
      <c r="C262" s="234"/>
      <c r="D262" s="234"/>
      <c r="E262" s="234"/>
      <c r="F262" s="234"/>
      <c r="G262" s="234"/>
      <c r="H262" s="234"/>
      <c r="I262" s="234"/>
      <c r="J262" s="234"/>
      <c r="K262" s="234"/>
      <c r="L262" s="234"/>
      <c r="M262" s="234"/>
      <c r="N262" s="234"/>
      <c r="O262" s="234"/>
      <c r="P262" s="877"/>
      <c r="Q262" s="877"/>
      <c r="R262" s="234"/>
      <c r="S262" s="234"/>
      <c r="T262" s="234"/>
      <c r="U262" s="234"/>
      <c r="V262" s="234"/>
      <c r="W262" s="234"/>
      <c r="X262" s="234"/>
      <c r="Y262" s="234"/>
      <c r="Z262" s="234"/>
      <c r="AA262" s="234"/>
      <c r="AB262" s="234"/>
      <c r="AC262" s="234"/>
      <c r="AD262" s="234"/>
      <c r="AE262" s="234"/>
      <c r="AF262" s="234"/>
      <c r="AG262" s="234"/>
      <c r="AH262" s="234"/>
      <c r="AI262" s="234"/>
      <c r="AJ262" s="234"/>
      <c r="AK262" s="234"/>
      <c r="AL262" s="234"/>
      <c r="AM262" s="234"/>
      <c r="AN262" s="234"/>
      <c r="AO262" s="234"/>
      <c r="AP262" s="234"/>
      <c r="AQ262" s="234"/>
      <c r="AR262" s="234"/>
      <c r="AS262" s="234"/>
      <c r="AT262" s="234"/>
      <c r="AU262" s="234"/>
      <c r="AV262" s="234"/>
      <c r="AW262" s="235"/>
      <c r="AX262" s="235"/>
    </row>
    <row r="263" spans="1:50" x14ac:dyDescent="0.25">
      <c r="A263" s="234"/>
      <c r="B263" s="234"/>
      <c r="C263" s="234"/>
      <c r="D263" s="234"/>
      <c r="E263" s="234"/>
      <c r="F263" s="234"/>
      <c r="G263" s="234"/>
      <c r="H263" s="234"/>
      <c r="I263" s="234"/>
      <c r="J263" s="234"/>
      <c r="K263" s="234"/>
      <c r="L263" s="234"/>
      <c r="M263" s="234"/>
      <c r="N263" s="234"/>
      <c r="O263" s="234"/>
      <c r="P263" s="877"/>
      <c r="Q263" s="877"/>
      <c r="R263" s="234"/>
      <c r="S263" s="234"/>
      <c r="T263" s="234"/>
      <c r="U263" s="234"/>
      <c r="V263" s="234"/>
      <c r="W263" s="234"/>
      <c r="X263" s="234"/>
      <c r="Y263" s="234"/>
      <c r="Z263" s="234"/>
      <c r="AA263" s="234"/>
      <c r="AB263" s="234"/>
      <c r="AC263" s="234"/>
      <c r="AD263" s="234"/>
      <c r="AE263" s="234"/>
      <c r="AF263" s="234"/>
      <c r="AG263" s="234"/>
      <c r="AH263" s="234"/>
      <c r="AI263" s="234"/>
      <c r="AJ263" s="234"/>
      <c r="AK263" s="234"/>
      <c r="AL263" s="234"/>
      <c r="AM263" s="234"/>
      <c r="AN263" s="234"/>
      <c r="AO263" s="234"/>
      <c r="AP263" s="234"/>
      <c r="AQ263" s="234"/>
      <c r="AR263" s="234"/>
      <c r="AS263" s="234"/>
      <c r="AT263" s="234"/>
      <c r="AU263" s="234"/>
      <c r="AV263" s="234"/>
      <c r="AW263" s="235"/>
      <c r="AX263" s="235"/>
    </row>
    <row r="264" spans="1:50" x14ac:dyDescent="0.25">
      <c r="A264" s="234"/>
      <c r="B264" s="234"/>
      <c r="C264" s="234"/>
      <c r="D264" s="234"/>
      <c r="E264" s="234"/>
      <c r="F264" s="234"/>
      <c r="G264" s="234"/>
      <c r="H264" s="234"/>
      <c r="I264" s="234"/>
      <c r="J264" s="234"/>
      <c r="K264" s="234"/>
      <c r="L264" s="234"/>
      <c r="M264" s="234"/>
      <c r="N264" s="234"/>
      <c r="O264" s="234"/>
      <c r="P264" s="877"/>
      <c r="Q264" s="877"/>
      <c r="R264" s="234"/>
      <c r="S264" s="234"/>
      <c r="T264" s="234"/>
      <c r="U264" s="234"/>
      <c r="V264" s="234"/>
      <c r="W264" s="234"/>
      <c r="X264" s="234"/>
      <c r="Y264" s="234"/>
      <c r="Z264" s="234"/>
      <c r="AA264" s="234"/>
      <c r="AB264" s="234"/>
      <c r="AC264" s="234"/>
      <c r="AD264" s="234"/>
      <c r="AE264" s="234"/>
      <c r="AF264" s="234"/>
      <c r="AG264" s="234"/>
      <c r="AH264" s="234"/>
      <c r="AI264" s="234"/>
      <c r="AJ264" s="234"/>
      <c r="AK264" s="234"/>
      <c r="AL264" s="234"/>
      <c r="AM264" s="234"/>
      <c r="AN264" s="234"/>
      <c r="AO264" s="234"/>
      <c r="AP264" s="234"/>
      <c r="AQ264" s="234"/>
      <c r="AR264" s="234"/>
      <c r="AS264" s="234"/>
      <c r="AT264" s="234"/>
      <c r="AU264" s="234"/>
      <c r="AV264" s="234"/>
      <c r="AW264" s="235"/>
      <c r="AX264" s="235"/>
    </row>
    <row r="265" spans="1:50" x14ac:dyDescent="0.25">
      <c r="A265" s="234"/>
      <c r="B265" s="234"/>
      <c r="C265" s="234"/>
      <c r="D265" s="234"/>
      <c r="E265" s="234"/>
      <c r="F265" s="234"/>
      <c r="G265" s="234"/>
      <c r="H265" s="234"/>
      <c r="I265" s="234"/>
      <c r="J265" s="234"/>
      <c r="K265" s="234"/>
      <c r="L265" s="234"/>
      <c r="M265" s="234"/>
      <c r="N265" s="234"/>
      <c r="O265" s="234"/>
      <c r="P265" s="877"/>
      <c r="Q265" s="877"/>
      <c r="R265" s="234"/>
      <c r="S265" s="234"/>
      <c r="T265" s="234"/>
      <c r="U265" s="234"/>
      <c r="V265" s="234"/>
      <c r="W265" s="234"/>
      <c r="X265" s="234"/>
      <c r="Y265" s="234"/>
      <c r="Z265" s="234"/>
      <c r="AA265" s="234"/>
      <c r="AB265" s="234"/>
      <c r="AC265" s="234"/>
      <c r="AD265" s="234"/>
      <c r="AE265" s="234"/>
      <c r="AF265" s="234"/>
      <c r="AG265" s="234"/>
      <c r="AH265" s="234"/>
      <c r="AI265" s="234"/>
      <c r="AJ265" s="234"/>
      <c r="AK265" s="234"/>
      <c r="AL265" s="234"/>
      <c r="AM265" s="234"/>
      <c r="AN265" s="234"/>
      <c r="AO265" s="234"/>
      <c r="AP265" s="234"/>
      <c r="AQ265" s="234"/>
      <c r="AR265" s="234"/>
      <c r="AS265" s="234"/>
      <c r="AT265" s="234"/>
      <c r="AU265" s="234"/>
      <c r="AV265" s="234"/>
      <c r="AW265" s="235"/>
      <c r="AX265" s="235"/>
    </row>
    <row r="266" spans="1:50" x14ac:dyDescent="0.25">
      <c r="A266" s="234"/>
      <c r="B266" s="234"/>
      <c r="C266" s="234"/>
      <c r="D266" s="234"/>
      <c r="E266" s="234"/>
      <c r="F266" s="234"/>
      <c r="G266" s="234"/>
      <c r="H266" s="234"/>
      <c r="I266" s="234"/>
      <c r="J266" s="234"/>
      <c r="K266" s="234"/>
      <c r="L266" s="234"/>
      <c r="M266" s="234"/>
      <c r="N266" s="234"/>
      <c r="O266" s="234"/>
      <c r="P266" s="877"/>
      <c r="Q266" s="877"/>
      <c r="R266" s="234"/>
      <c r="S266" s="234"/>
      <c r="T266" s="234"/>
      <c r="U266" s="234"/>
      <c r="V266" s="234"/>
      <c r="W266" s="234"/>
      <c r="X266" s="234"/>
      <c r="Y266" s="234"/>
      <c r="Z266" s="234"/>
      <c r="AA266" s="234"/>
      <c r="AB266" s="234"/>
      <c r="AC266" s="234"/>
      <c r="AD266" s="234"/>
      <c r="AE266" s="234"/>
      <c r="AF266" s="234"/>
      <c r="AG266" s="234"/>
      <c r="AH266" s="234"/>
      <c r="AI266" s="234"/>
      <c r="AJ266" s="234"/>
      <c r="AK266" s="234"/>
      <c r="AL266" s="234"/>
      <c r="AM266" s="234"/>
      <c r="AN266" s="234"/>
      <c r="AO266" s="234"/>
      <c r="AP266" s="234"/>
      <c r="AQ266" s="234"/>
      <c r="AR266" s="234"/>
      <c r="AS266" s="234"/>
      <c r="AT266" s="234"/>
      <c r="AU266" s="234"/>
      <c r="AV266" s="234"/>
      <c r="AW266" s="235"/>
      <c r="AX266" s="235"/>
    </row>
    <row r="267" spans="1:50" x14ac:dyDescent="0.25">
      <c r="A267" s="234"/>
      <c r="B267" s="234"/>
      <c r="C267" s="234"/>
      <c r="D267" s="234"/>
      <c r="E267" s="234"/>
      <c r="F267" s="234"/>
      <c r="G267" s="234"/>
      <c r="H267" s="234"/>
      <c r="I267" s="234"/>
      <c r="J267" s="234"/>
      <c r="K267" s="234"/>
      <c r="L267" s="234"/>
      <c r="M267" s="234"/>
      <c r="N267" s="234"/>
      <c r="O267" s="234"/>
      <c r="P267" s="877"/>
      <c r="Q267" s="877"/>
      <c r="R267" s="234"/>
      <c r="S267" s="234"/>
      <c r="T267" s="234"/>
      <c r="U267" s="234"/>
      <c r="V267" s="234"/>
      <c r="W267" s="234"/>
      <c r="X267" s="234"/>
      <c r="Y267" s="234"/>
      <c r="Z267" s="234"/>
      <c r="AA267" s="234"/>
      <c r="AB267" s="234"/>
      <c r="AC267" s="234"/>
      <c r="AD267" s="234"/>
      <c r="AE267" s="234"/>
      <c r="AF267" s="234"/>
      <c r="AG267" s="234"/>
      <c r="AH267" s="234"/>
      <c r="AI267" s="234"/>
      <c r="AJ267" s="234"/>
      <c r="AK267" s="234"/>
      <c r="AL267" s="234"/>
      <c r="AM267" s="234"/>
      <c r="AN267" s="234"/>
      <c r="AO267" s="234"/>
      <c r="AP267" s="234"/>
      <c r="AQ267" s="234"/>
      <c r="AR267" s="234"/>
      <c r="AS267" s="234"/>
      <c r="AT267" s="234"/>
      <c r="AU267" s="234"/>
      <c r="AV267" s="234"/>
      <c r="AW267" s="235"/>
      <c r="AX267" s="235"/>
    </row>
    <row r="268" spans="1:50" x14ac:dyDescent="0.25">
      <c r="A268" s="234"/>
      <c r="B268" s="234"/>
      <c r="C268" s="234"/>
      <c r="D268" s="234"/>
      <c r="E268" s="234"/>
      <c r="F268" s="234"/>
      <c r="G268" s="234"/>
      <c r="H268" s="234"/>
      <c r="I268" s="234"/>
      <c r="J268" s="234"/>
      <c r="K268" s="234"/>
      <c r="L268" s="234"/>
      <c r="M268" s="234"/>
      <c r="N268" s="234"/>
      <c r="O268" s="234"/>
      <c r="P268" s="877"/>
      <c r="Q268" s="877"/>
      <c r="R268" s="234"/>
      <c r="S268" s="234"/>
      <c r="T268" s="234"/>
      <c r="U268" s="234"/>
      <c r="V268" s="234"/>
      <c r="W268" s="234"/>
      <c r="X268" s="234"/>
      <c r="Y268" s="234"/>
      <c r="Z268" s="234"/>
      <c r="AA268" s="234"/>
      <c r="AB268" s="234"/>
      <c r="AC268" s="234"/>
      <c r="AD268" s="234"/>
      <c r="AE268" s="234"/>
      <c r="AF268" s="234"/>
      <c r="AG268" s="234"/>
      <c r="AH268" s="234"/>
      <c r="AI268" s="234"/>
      <c r="AJ268" s="234"/>
      <c r="AK268" s="234"/>
      <c r="AL268" s="234"/>
      <c r="AM268" s="234"/>
      <c r="AN268" s="234"/>
      <c r="AO268" s="234"/>
      <c r="AP268" s="234"/>
      <c r="AQ268" s="234"/>
      <c r="AR268" s="234"/>
      <c r="AS268" s="234"/>
      <c r="AT268" s="234"/>
      <c r="AU268" s="234"/>
      <c r="AV268" s="234"/>
      <c r="AW268" s="235"/>
      <c r="AX268" s="235"/>
    </row>
    <row r="269" spans="1:50" x14ac:dyDescent="0.25">
      <c r="A269" s="234"/>
      <c r="B269" s="234"/>
      <c r="C269" s="234"/>
      <c r="D269" s="234"/>
      <c r="E269" s="234"/>
      <c r="F269" s="234"/>
      <c r="G269" s="234"/>
      <c r="H269" s="234"/>
      <c r="I269" s="234"/>
      <c r="J269" s="234"/>
      <c r="K269" s="234"/>
      <c r="L269" s="234"/>
      <c r="M269" s="234"/>
      <c r="N269" s="234"/>
      <c r="O269" s="234"/>
      <c r="P269" s="877"/>
      <c r="Q269" s="877"/>
      <c r="R269" s="234"/>
      <c r="S269" s="234"/>
      <c r="T269" s="234"/>
      <c r="U269" s="234"/>
      <c r="V269" s="234"/>
      <c r="W269" s="234"/>
      <c r="X269" s="234"/>
      <c r="Y269" s="234"/>
      <c r="Z269" s="234"/>
      <c r="AA269" s="234"/>
      <c r="AB269" s="234"/>
      <c r="AC269" s="234"/>
      <c r="AD269" s="234"/>
      <c r="AE269" s="234"/>
      <c r="AF269" s="234"/>
      <c r="AG269" s="234"/>
      <c r="AH269" s="234"/>
      <c r="AI269" s="234"/>
      <c r="AJ269" s="234"/>
      <c r="AK269" s="234"/>
      <c r="AL269" s="234"/>
      <c r="AM269" s="234"/>
      <c r="AN269" s="234"/>
      <c r="AO269" s="234"/>
      <c r="AP269" s="234"/>
      <c r="AQ269" s="234"/>
      <c r="AR269" s="234"/>
      <c r="AS269" s="234"/>
      <c r="AT269" s="234"/>
      <c r="AU269" s="234"/>
      <c r="AV269" s="234"/>
      <c r="AW269" s="235"/>
      <c r="AX269" s="235"/>
    </row>
    <row r="270" spans="1:50" x14ac:dyDescent="0.25">
      <c r="A270" s="234"/>
      <c r="B270" s="234"/>
      <c r="C270" s="234"/>
      <c r="D270" s="234"/>
      <c r="E270" s="234"/>
      <c r="F270" s="234"/>
      <c r="G270" s="234"/>
      <c r="H270" s="234"/>
      <c r="I270" s="234"/>
      <c r="J270" s="234"/>
      <c r="K270" s="234"/>
      <c r="L270" s="234"/>
      <c r="M270" s="234"/>
      <c r="N270" s="234"/>
      <c r="O270" s="234"/>
      <c r="P270" s="877"/>
      <c r="Q270" s="877"/>
      <c r="R270" s="234"/>
      <c r="S270" s="234"/>
      <c r="T270" s="234"/>
      <c r="U270" s="234"/>
      <c r="V270" s="234"/>
      <c r="W270" s="234"/>
      <c r="X270" s="234"/>
      <c r="Y270" s="234"/>
      <c r="Z270" s="234"/>
      <c r="AA270" s="234"/>
      <c r="AB270" s="234"/>
      <c r="AC270" s="234"/>
      <c r="AD270" s="234"/>
      <c r="AE270" s="234"/>
      <c r="AF270" s="234"/>
      <c r="AG270" s="234"/>
      <c r="AH270" s="234"/>
      <c r="AI270" s="234"/>
      <c r="AJ270" s="234"/>
      <c r="AK270" s="234"/>
      <c r="AL270" s="234"/>
      <c r="AM270" s="234"/>
      <c r="AN270" s="234"/>
      <c r="AO270" s="234"/>
      <c r="AP270" s="234"/>
      <c r="AQ270" s="234"/>
      <c r="AR270" s="234"/>
      <c r="AS270" s="234"/>
      <c r="AT270" s="234"/>
      <c r="AU270" s="234"/>
      <c r="AV270" s="234"/>
      <c r="AW270" s="235"/>
      <c r="AX270" s="235"/>
    </row>
    <row r="271" spans="1:50" x14ac:dyDescent="0.25">
      <c r="A271" s="234"/>
      <c r="B271" s="234"/>
      <c r="C271" s="234"/>
      <c r="D271" s="234"/>
      <c r="E271" s="234"/>
      <c r="F271" s="234"/>
      <c r="G271" s="234"/>
      <c r="H271" s="234"/>
      <c r="I271" s="234"/>
      <c r="J271" s="234"/>
      <c r="K271" s="234"/>
      <c r="L271" s="234"/>
      <c r="M271" s="234"/>
      <c r="N271" s="234"/>
      <c r="O271" s="234"/>
      <c r="P271" s="877"/>
      <c r="Q271" s="877"/>
      <c r="R271" s="234"/>
      <c r="S271" s="234"/>
      <c r="T271" s="234"/>
      <c r="U271" s="234"/>
      <c r="V271" s="234"/>
      <c r="W271" s="234"/>
      <c r="X271" s="234"/>
      <c r="Y271" s="234"/>
      <c r="Z271" s="234"/>
      <c r="AA271" s="234"/>
      <c r="AB271" s="234"/>
      <c r="AC271" s="234"/>
      <c r="AD271" s="234"/>
      <c r="AE271" s="234"/>
      <c r="AF271" s="234"/>
      <c r="AG271" s="234"/>
      <c r="AH271" s="234"/>
      <c r="AI271" s="234"/>
      <c r="AJ271" s="234"/>
      <c r="AK271" s="234"/>
      <c r="AL271" s="234"/>
      <c r="AM271" s="234"/>
      <c r="AN271" s="234"/>
      <c r="AO271" s="234"/>
      <c r="AP271" s="234"/>
      <c r="AQ271" s="234"/>
      <c r="AR271" s="234"/>
      <c r="AS271" s="234"/>
      <c r="AT271" s="234"/>
      <c r="AU271" s="234"/>
      <c r="AV271" s="234"/>
      <c r="AW271" s="235"/>
      <c r="AX271" s="235"/>
    </row>
    <row r="272" spans="1:50" x14ac:dyDescent="0.25">
      <c r="A272" s="234"/>
      <c r="B272" s="234"/>
      <c r="C272" s="234"/>
      <c r="D272" s="234"/>
      <c r="E272" s="234"/>
      <c r="F272" s="234"/>
      <c r="G272" s="234"/>
      <c r="H272" s="234"/>
      <c r="I272" s="234"/>
      <c r="J272" s="234"/>
      <c r="K272" s="234"/>
      <c r="L272" s="234"/>
      <c r="M272" s="234"/>
      <c r="N272" s="234"/>
      <c r="O272" s="234"/>
      <c r="P272" s="877"/>
      <c r="Q272" s="877"/>
      <c r="R272" s="234"/>
      <c r="S272" s="234"/>
      <c r="T272" s="234"/>
      <c r="U272" s="234"/>
      <c r="V272" s="234"/>
      <c r="W272" s="234"/>
      <c r="X272" s="234"/>
      <c r="Y272" s="234"/>
      <c r="Z272" s="234"/>
      <c r="AA272" s="234"/>
      <c r="AB272" s="234"/>
      <c r="AC272" s="234"/>
      <c r="AD272" s="234"/>
      <c r="AE272" s="234"/>
      <c r="AF272" s="234"/>
      <c r="AG272" s="234"/>
      <c r="AH272" s="234"/>
      <c r="AI272" s="234"/>
      <c r="AJ272" s="234"/>
      <c r="AK272" s="234"/>
      <c r="AL272" s="234"/>
      <c r="AM272" s="234"/>
      <c r="AN272" s="234"/>
      <c r="AO272" s="234"/>
      <c r="AP272" s="234"/>
      <c r="AQ272" s="234"/>
      <c r="AR272" s="234"/>
      <c r="AS272" s="234"/>
      <c r="AT272" s="234"/>
      <c r="AU272" s="234"/>
      <c r="AV272" s="234"/>
      <c r="AW272" s="235"/>
      <c r="AX272" s="235"/>
    </row>
    <row r="273" spans="1:50" x14ac:dyDescent="0.25">
      <c r="A273" s="234"/>
      <c r="B273" s="234"/>
      <c r="C273" s="234"/>
      <c r="D273" s="234"/>
      <c r="E273" s="234"/>
      <c r="F273" s="234"/>
      <c r="G273" s="234"/>
      <c r="H273" s="234"/>
      <c r="I273" s="234"/>
      <c r="J273" s="234"/>
      <c r="K273" s="234"/>
      <c r="L273" s="234"/>
      <c r="M273" s="234"/>
      <c r="N273" s="234"/>
      <c r="O273" s="234"/>
      <c r="P273" s="877"/>
      <c r="Q273" s="877"/>
      <c r="R273" s="234"/>
      <c r="S273" s="234"/>
      <c r="T273" s="234"/>
      <c r="U273" s="234"/>
      <c r="V273" s="234"/>
      <c r="W273" s="234"/>
      <c r="X273" s="234"/>
      <c r="Y273" s="234"/>
      <c r="Z273" s="234"/>
      <c r="AA273" s="234"/>
      <c r="AB273" s="234"/>
      <c r="AC273" s="234"/>
      <c r="AD273" s="234"/>
      <c r="AE273" s="234"/>
      <c r="AF273" s="234"/>
      <c r="AG273" s="234"/>
      <c r="AH273" s="234"/>
      <c r="AI273" s="234"/>
      <c r="AJ273" s="234"/>
      <c r="AK273" s="234"/>
      <c r="AL273" s="234"/>
      <c r="AM273" s="234"/>
      <c r="AN273" s="234"/>
      <c r="AO273" s="234"/>
      <c r="AP273" s="234"/>
      <c r="AQ273" s="234"/>
      <c r="AR273" s="234"/>
      <c r="AS273" s="234"/>
      <c r="AT273" s="234"/>
      <c r="AU273" s="234"/>
      <c r="AV273" s="234"/>
      <c r="AW273" s="235"/>
      <c r="AX273" s="235"/>
    </row>
    <row r="274" spans="1:50" x14ac:dyDescent="0.25">
      <c r="A274" s="234"/>
      <c r="B274" s="234"/>
      <c r="C274" s="234"/>
      <c r="D274" s="234"/>
      <c r="E274" s="234"/>
      <c r="F274" s="234"/>
      <c r="G274" s="234"/>
      <c r="H274" s="234"/>
      <c r="I274" s="234"/>
      <c r="J274" s="234"/>
      <c r="K274" s="234"/>
      <c r="L274" s="234"/>
      <c r="M274" s="234"/>
      <c r="N274" s="234"/>
      <c r="O274" s="234"/>
      <c r="P274" s="877"/>
      <c r="Q274" s="877"/>
      <c r="R274" s="234"/>
      <c r="S274" s="234"/>
      <c r="T274" s="234"/>
      <c r="U274" s="234"/>
      <c r="V274" s="234"/>
      <c r="W274" s="234"/>
      <c r="X274" s="234"/>
      <c r="Y274" s="234"/>
      <c r="Z274" s="234"/>
      <c r="AA274" s="234"/>
      <c r="AB274" s="234"/>
      <c r="AC274" s="234"/>
      <c r="AD274" s="234"/>
      <c r="AE274" s="234"/>
      <c r="AF274" s="234"/>
      <c r="AG274" s="234"/>
      <c r="AH274" s="234"/>
      <c r="AI274" s="234"/>
      <c r="AJ274" s="234"/>
      <c r="AK274" s="234"/>
      <c r="AL274" s="234"/>
      <c r="AM274" s="234"/>
      <c r="AN274" s="234"/>
      <c r="AO274" s="234"/>
      <c r="AP274" s="234"/>
      <c r="AQ274" s="234"/>
      <c r="AR274" s="234"/>
      <c r="AS274" s="234"/>
      <c r="AT274" s="234"/>
      <c r="AU274" s="234"/>
      <c r="AV274" s="234"/>
      <c r="AW274" s="235"/>
      <c r="AX274" s="235"/>
    </row>
    <row r="275" spans="1:50" x14ac:dyDescent="0.25">
      <c r="A275" s="234"/>
      <c r="B275" s="234"/>
      <c r="C275" s="234"/>
      <c r="D275" s="234"/>
      <c r="E275" s="234"/>
      <c r="F275" s="234"/>
      <c r="G275" s="234"/>
      <c r="H275" s="234"/>
      <c r="I275" s="234"/>
      <c r="J275" s="234"/>
      <c r="K275" s="234"/>
      <c r="L275" s="234"/>
      <c r="M275" s="234"/>
      <c r="N275" s="234"/>
      <c r="O275" s="234"/>
      <c r="P275" s="877"/>
      <c r="Q275" s="877"/>
      <c r="R275" s="234"/>
      <c r="S275" s="234"/>
      <c r="T275" s="234"/>
      <c r="U275" s="234"/>
      <c r="V275" s="234"/>
      <c r="W275" s="234"/>
      <c r="X275" s="234"/>
      <c r="Y275" s="234"/>
      <c r="Z275" s="234"/>
      <c r="AA275" s="234"/>
      <c r="AB275" s="234"/>
      <c r="AC275" s="234"/>
      <c r="AD275" s="234"/>
      <c r="AE275" s="234"/>
      <c r="AF275" s="234"/>
      <c r="AG275" s="234"/>
      <c r="AH275" s="234"/>
      <c r="AI275" s="234"/>
      <c r="AJ275" s="234"/>
      <c r="AK275" s="234"/>
      <c r="AL275" s="234"/>
      <c r="AM275" s="234"/>
      <c r="AN275" s="234"/>
      <c r="AO275" s="234"/>
      <c r="AP275" s="234"/>
      <c r="AQ275" s="234"/>
      <c r="AR275" s="234"/>
      <c r="AS275" s="234"/>
      <c r="AT275" s="234"/>
      <c r="AU275" s="234"/>
      <c r="AV275" s="234"/>
      <c r="AW275" s="235"/>
      <c r="AX275" s="235"/>
    </row>
    <row r="276" spans="1:50" x14ac:dyDescent="0.25">
      <c r="A276" s="234"/>
      <c r="B276" s="234"/>
      <c r="C276" s="234"/>
      <c r="D276" s="234"/>
      <c r="E276" s="234"/>
      <c r="F276" s="234"/>
      <c r="G276" s="234"/>
      <c r="H276" s="234"/>
      <c r="I276" s="234"/>
      <c r="J276" s="234"/>
      <c r="K276" s="234"/>
      <c r="L276" s="234"/>
      <c r="M276" s="234"/>
      <c r="N276" s="234"/>
      <c r="O276" s="234"/>
      <c r="P276" s="877"/>
      <c r="Q276" s="877"/>
      <c r="R276" s="234"/>
      <c r="S276" s="234"/>
      <c r="T276" s="234"/>
      <c r="U276" s="234"/>
      <c r="V276" s="234"/>
      <c r="W276" s="234"/>
      <c r="X276" s="234"/>
      <c r="Y276" s="234"/>
      <c r="Z276" s="234"/>
      <c r="AA276" s="234"/>
      <c r="AB276" s="234"/>
      <c r="AC276" s="234"/>
      <c r="AD276" s="234"/>
      <c r="AE276" s="234"/>
      <c r="AF276" s="234"/>
      <c r="AG276" s="234"/>
      <c r="AH276" s="234"/>
      <c r="AI276" s="234"/>
      <c r="AJ276" s="234"/>
      <c r="AK276" s="234"/>
      <c r="AL276" s="234"/>
      <c r="AM276" s="234"/>
      <c r="AN276" s="234"/>
      <c r="AO276" s="234"/>
      <c r="AP276" s="234"/>
      <c r="AQ276" s="234"/>
      <c r="AR276" s="234"/>
      <c r="AS276" s="234"/>
      <c r="AT276" s="234"/>
      <c r="AU276" s="234"/>
      <c r="AV276" s="234"/>
      <c r="AW276" s="235"/>
      <c r="AX276" s="235"/>
    </row>
    <row r="277" spans="1:50" x14ac:dyDescent="0.25">
      <c r="A277" s="234"/>
      <c r="B277" s="234"/>
      <c r="C277" s="234"/>
      <c r="D277" s="234"/>
      <c r="E277" s="234"/>
      <c r="F277" s="234"/>
      <c r="G277" s="234"/>
      <c r="H277" s="234"/>
      <c r="I277" s="234"/>
      <c r="J277" s="234"/>
      <c r="K277" s="234"/>
      <c r="L277" s="234"/>
      <c r="M277" s="234"/>
      <c r="N277" s="234"/>
      <c r="O277" s="234"/>
      <c r="P277" s="877"/>
      <c r="Q277" s="877"/>
      <c r="R277" s="234"/>
      <c r="S277" s="234"/>
      <c r="T277" s="234"/>
      <c r="U277" s="234"/>
      <c r="V277" s="234"/>
      <c r="W277" s="234"/>
      <c r="X277" s="234"/>
      <c r="Y277" s="234"/>
      <c r="Z277" s="234"/>
      <c r="AA277" s="234"/>
      <c r="AB277" s="234"/>
      <c r="AC277" s="234"/>
      <c r="AD277" s="234"/>
      <c r="AE277" s="234"/>
      <c r="AF277" s="234"/>
      <c r="AG277" s="234"/>
      <c r="AH277" s="234"/>
      <c r="AI277" s="234"/>
      <c r="AJ277" s="234"/>
      <c r="AK277" s="234"/>
      <c r="AL277" s="234"/>
      <c r="AM277" s="234"/>
      <c r="AN277" s="234"/>
      <c r="AO277" s="234"/>
      <c r="AP277" s="234"/>
      <c r="AQ277" s="234"/>
      <c r="AR277" s="234"/>
      <c r="AS277" s="234"/>
      <c r="AT277" s="234"/>
      <c r="AU277" s="234"/>
      <c r="AV277" s="234"/>
      <c r="AW277" s="235"/>
      <c r="AX277" s="235"/>
    </row>
    <row r="278" spans="1:50" x14ac:dyDescent="0.25">
      <c r="A278" s="234"/>
      <c r="B278" s="234"/>
      <c r="C278" s="234"/>
      <c r="D278" s="234"/>
      <c r="E278" s="234"/>
      <c r="F278" s="234"/>
      <c r="G278" s="234"/>
      <c r="H278" s="234"/>
      <c r="I278" s="234"/>
      <c r="J278" s="234"/>
      <c r="K278" s="234"/>
      <c r="L278" s="234"/>
      <c r="M278" s="234"/>
      <c r="N278" s="234"/>
      <c r="O278" s="234"/>
      <c r="P278" s="877"/>
      <c r="Q278" s="877"/>
      <c r="R278" s="234"/>
      <c r="S278" s="234"/>
      <c r="T278" s="234"/>
      <c r="U278" s="234"/>
      <c r="V278" s="234"/>
      <c r="W278" s="234"/>
      <c r="X278" s="234"/>
      <c r="Y278" s="234"/>
      <c r="Z278" s="234"/>
      <c r="AA278" s="234"/>
      <c r="AB278" s="234"/>
      <c r="AC278" s="234"/>
      <c r="AD278" s="234"/>
      <c r="AE278" s="234"/>
      <c r="AF278" s="234"/>
      <c r="AG278" s="234"/>
      <c r="AH278" s="234"/>
      <c r="AI278" s="234"/>
      <c r="AJ278" s="234"/>
      <c r="AK278" s="234"/>
      <c r="AL278" s="234"/>
      <c r="AM278" s="234"/>
      <c r="AN278" s="234"/>
      <c r="AO278" s="234"/>
      <c r="AP278" s="234"/>
      <c r="AQ278" s="234"/>
      <c r="AR278" s="234"/>
      <c r="AS278" s="234"/>
      <c r="AT278" s="234"/>
      <c r="AU278" s="234"/>
      <c r="AV278" s="234"/>
      <c r="AW278" s="235"/>
      <c r="AX278" s="235"/>
    </row>
    <row r="279" spans="1:50" x14ac:dyDescent="0.25">
      <c r="A279" s="234"/>
      <c r="B279" s="234"/>
      <c r="C279" s="234"/>
      <c r="D279" s="234"/>
      <c r="E279" s="234"/>
      <c r="F279" s="234"/>
      <c r="G279" s="234"/>
      <c r="H279" s="234"/>
      <c r="I279" s="234"/>
      <c r="J279" s="234"/>
      <c r="K279" s="234"/>
      <c r="L279" s="234"/>
      <c r="M279" s="234"/>
      <c r="N279" s="234"/>
      <c r="O279" s="234"/>
      <c r="P279" s="877"/>
      <c r="Q279" s="877"/>
      <c r="R279" s="234"/>
      <c r="S279" s="234"/>
      <c r="T279" s="234"/>
      <c r="U279" s="234"/>
      <c r="V279" s="234"/>
      <c r="W279" s="234"/>
      <c r="X279" s="234"/>
      <c r="Y279" s="234"/>
      <c r="Z279" s="234"/>
      <c r="AA279" s="234"/>
      <c r="AB279" s="234"/>
      <c r="AC279" s="234"/>
      <c r="AD279" s="234"/>
      <c r="AE279" s="234"/>
      <c r="AF279" s="234"/>
      <c r="AG279" s="234"/>
      <c r="AH279" s="234"/>
      <c r="AI279" s="234"/>
      <c r="AJ279" s="234"/>
      <c r="AK279" s="234"/>
      <c r="AL279" s="234"/>
      <c r="AM279" s="234"/>
      <c r="AN279" s="234"/>
      <c r="AO279" s="234"/>
      <c r="AP279" s="234"/>
      <c r="AQ279" s="234"/>
      <c r="AR279" s="234"/>
      <c r="AS279" s="234"/>
      <c r="AT279" s="234"/>
      <c r="AU279" s="234"/>
      <c r="AV279" s="234"/>
      <c r="AW279" s="235"/>
      <c r="AX279" s="235"/>
    </row>
    <row r="280" spans="1:50" x14ac:dyDescent="0.25">
      <c r="A280" s="234"/>
      <c r="B280" s="234"/>
      <c r="C280" s="234"/>
      <c r="D280" s="234"/>
      <c r="E280" s="234"/>
      <c r="F280" s="234"/>
      <c r="G280" s="234"/>
      <c r="H280" s="234"/>
      <c r="I280" s="234"/>
      <c r="J280" s="234"/>
      <c r="K280" s="234"/>
      <c r="L280" s="234"/>
      <c r="M280" s="234"/>
      <c r="N280" s="234"/>
      <c r="O280" s="234"/>
      <c r="P280" s="877"/>
      <c r="Q280" s="877"/>
      <c r="R280" s="234"/>
      <c r="S280" s="234"/>
      <c r="T280" s="234"/>
      <c r="U280" s="234"/>
      <c r="V280" s="234"/>
      <c r="W280" s="234"/>
      <c r="X280" s="234"/>
      <c r="Y280" s="234"/>
      <c r="Z280" s="234"/>
      <c r="AA280" s="234"/>
      <c r="AB280" s="234"/>
      <c r="AC280" s="234"/>
      <c r="AD280" s="234"/>
      <c r="AE280" s="234"/>
      <c r="AF280" s="234"/>
      <c r="AG280" s="234"/>
      <c r="AH280" s="234"/>
      <c r="AI280" s="234"/>
      <c r="AJ280" s="234"/>
      <c r="AK280" s="234"/>
      <c r="AL280" s="234"/>
      <c r="AM280" s="234"/>
      <c r="AN280" s="234"/>
      <c r="AO280" s="234"/>
      <c r="AP280" s="234"/>
      <c r="AQ280" s="234"/>
      <c r="AR280" s="234"/>
      <c r="AS280" s="234"/>
      <c r="AT280" s="234"/>
      <c r="AU280" s="234"/>
      <c r="AV280" s="234"/>
      <c r="AW280" s="235"/>
      <c r="AX280" s="235"/>
    </row>
    <row r="281" spans="1:50" x14ac:dyDescent="0.25">
      <c r="A281" s="234"/>
      <c r="B281" s="234"/>
      <c r="C281" s="234"/>
      <c r="D281" s="234"/>
      <c r="E281" s="234"/>
      <c r="F281" s="234"/>
      <c r="G281" s="234"/>
      <c r="H281" s="234"/>
      <c r="I281" s="234"/>
      <c r="J281" s="234"/>
      <c r="K281" s="234"/>
      <c r="L281" s="234"/>
      <c r="M281" s="234"/>
      <c r="N281" s="234"/>
      <c r="O281" s="234"/>
      <c r="P281" s="877"/>
      <c r="Q281" s="877"/>
      <c r="R281" s="234"/>
      <c r="S281" s="234"/>
      <c r="T281" s="234"/>
      <c r="U281" s="234"/>
      <c r="V281" s="234"/>
      <c r="W281" s="234"/>
      <c r="X281" s="234"/>
      <c r="Y281" s="234"/>
      <c r="Z281" s="234"/>
      <c r="AA281" s="234"/>
      <c r="AB281" s="234"/>
      <c r="AC281" s="234"/>
      <c r="AD281" s="234"/>
      <c r="AE281" s="234"/>
      <c r="AF281" s="234"/>
      <c r="AG281" s="234"/>
      <c r="AH281" s="234"/>
      <c r="AI281" s="234"/>
      <c r="AJ281" s="234"/>
      <c r="AK281" s="234"/>
      <c r="AL281" s="234"/>
      <c r="AM281" s="234"/>
      <c r="AN281" s="234"/>
      <c r="AO281" s="234"/>
      <c r="AP281" s="234"/>
      <c r="AQ281" s="234"/>
      <c r="AR281" s="234"/>
      <c r="AS281" s="234"/>
      <c r="AT281" s="234"/>
      <c r="AU281" s="234"/>
      <c r="AV281" s="234"/>
      <c r="AW281" s="235"/>
      <c r="AX281" s="235"/>
    </row>
    <row r="282" spans="1:50" x14ac:dyDescent="0.25">
      <c r="A282" s="234"/>
      <c r="B282" s="234"/>
      <c r="C282" s="234"/>
      <c r="D282" s="234"/>
      <c r="E282" s="234"/>
      <c r="F282" s="234"/>
      <c r="G282" s="234"/>
      <c r="H282" s="234"/>
      <c r="I282" s="234"/>
      <c r="J282" s="234"/>
      <c r="K282" s="234"/>
      <c r="L282" s="234"/>
      <c r="M282" s="234"/>
      <c r="N282" s="234"/>
      <c r="O282" s="234"/>
      <c r="P282" s="877"/>
      <c r="Q282" s="877"/>
      <c r="R282" s="234"/>
      <c r="S282" s="234"/>
      <c r="T282" s="234"/>
      <c r="U282" s="234"/>
      <c r="V282" s="234"/>
      <c r="W282" s="234"/>
      <c r="X282" s="234"/>
      <c r="Y282" s="234"/>
      <c r="Z282" s="234"/>
      <c r="AA282" s="234"/>
      <c r="AB282" s="234"/>
      <c r="AC282" s="234"/>
      <c r="AD282" s="234"/>
      <c r="AE282" s="234"/>
      <c r="AF282" s="234"/>
      <c r="AG282" s="234"/>
      <c r="AH282" s="234"/>
      <c r="AI282" s="234"/>
      <c r="AJ282" s="234"/>
      <c r="AK282" s="234"/>
      <c r="AL282" s="234"/>
      <c r="AM282" s="234"/>
      <c r="AN282" s="234"/>
      <c r="AO282" s="234"/>
      <c r="AP282" s="234"/>
      <c r="AQ282" s="234"/>
      <c r="AR282" s="234"/>
      <c r="AS282" s="234"/>
      <c r="AT282" s="234"/>
      <c r="AU282" s="234"/>
      <c r="AV282" s="234"/>
      <c r="AW282" s="235"/>
      <c r="AX282" s="235"/>
    </row>
    <row r="283" spans="1:50" x14ac:dyDescent="0.25">
      <c r="A283" s="234"/>
      <c r="B283" s="234"/>
      <c r="C283" s="234"/>
      <c r="D283" s="234"/>
      <c r="E283" s="234"/>
      <c r="F283" s="234"/>
      <c r="G283" s="234"/>
      <c r="H283" s="234"/>
      <c r="I283" s="234"/>
      <c r="J283" s="234"/>
      <c r="K283" s="234"/>
      <c r="L283" s="234"/>
      <c r="M283" s="234"/>
      <c r="N283" s="234"/>
      <c r="O283" s="234"/>
      <c r="P283" s="877"/>
      <c r="Q283" s="877"/>
      <c r="R283" s="234"/>
      <c r="S283" s="234"/>
      <c r="T283" s="234"/>
      <c r="U283" s="234"/>
      <c r="V283" s="234"/>
      <c r="W283" s="234"/>
      <c r="X283" s="234"/>
      <c r="Y283" s="234"/>
      <c r="Z283" s="234"/>
      <c r="AA283" s="234"/>
      <c r="AB283" s="234"/>
      <c r="AC283" s="234"/>
      <c r="AD283" s="234"/>
      <c r="AE283" s="234"/>
      <c r="AF283" s="234"/>
      <c r="AG283" s="234"/>
      <c r="AH283" s="234"/>
      <c r="AI283" s="234"/>
      <c r="AJ283" s="234"/>
      <c r="AK283" s="234"/>
      <c r="AL283" s="234"/>
      <c r="AM283" s="234"/>
      <c r="AN283" s="234"/>
      <c r="AO283" s="234"/>
      <c r="AP283" s="234"/>
      <c r="AQ283" s="234"/>
      <c r="AR283" s="234"/>
      <c r="AS283" s="234"/>
      <c r="AT283" s="234"/>
      <c r="AU283" s="234"/>
      <c r="AV283" s="234"/>
      <c r="AW283" s="235"/>
      <c r="AX283" s="235"/>
    </row>
    <row r="284" spans="1:50" x14ac:dyDescent="0.25">
      <c r="A284" s="234"/>
      <c r="B284" s="234"/>
      <c r="C284" s="234"/>
      <c r="D284" s="234"/>
      <c r="E284" s="234"/>
      <c r="F284" s="234"/>
      <c r="G284" s="234"/>
      <c r="H284" s="234"/>
      <c r="I284" s="234"/>
      <c r="J284" s="234"/>
      <c r="K284" s="234"/>
      <c r="L284" s="234"/>
      <c r="M284" s="234"/>
      <c r="N284" s="234"/>
      <c r="O284" s="234"/>
      <c r="P284" s="877"/>
      <c r="Q284" s="877"/>
      <c r="R284" s="234"/>
      <c r="S284" s="234"/>
      <c r="T284" s="234"/>
      <c r="U284" s="234"/>
      <c r="V284" s="234"/>
      <c r="W284" s="234"/>
      <c r="X284" s="234"/>
      <c r="Y284" s="234"/>
      <c r="Z284" s="234"/>
      <c r="AA284" s="234"/>
      <c r="AB284" s="234"/>
      <c r="AC284" s="234"/>
      <c r="AD284" s="234"/>
      <c r="AE284" s="234"/>
      <c r="AF284" s="234"/>
      <c r="AG284" s="234"/>
      <c r="AH284" s="234"/>
      <c r="AI284" s="234"/>
      <c r="AJ284" s="234"/>
      <c r="AK284" s="234"/>
      <c r="AL284" s="234"/>
      <c r="AM284" s="234"/>
      <c r="AN284" s="234"/>
      <c r="AO284" s="234"/>
      <c r="AP284" s="234"/>
      <c r="AQ284" s="234"/>
      <c r="AR284" s="234"/>
      <c r="AS284" s="234"/>
      <c r="AT284" s="234"/>
      <c r="AU284" s="234"/>
      <c r="AV284" s="234"/>
      <c r="AW284" s="235"/>
      <c r="AX284" s="235"/>
    </row>
    <row r="285" spans="1:50" x14ac:dyDescent="0.25">
      <c r="A285" s="234"/>
      <c r="B285" s="234"/>
      <c r="C285" s="234"/>
      <c r="D285" s="234"/>
      <c r="E285" s="234"/>
      <c r="F285" s="234"/>
      <c r="G285" s="234"/>
      <c r="H285" s="234"/>
      <c r="I285" s="234"/>
      <c r="J285" s="234"/>
      <c r="K285" s="234"/>
      <c r="L285" s="234"/>
      <c r="M285" s="234"/>
      <c r="N285" s="234"/>
      <c r="O285" s="234"/>
      <c r="P285" s="877"/>
      <c r="Q285" s="877"/>
      <c r="R285" s="234"/>
      <c r="S285" s="234"/>
      <c r="T285" s="234"/>
      <c r="U285" s="234"/>
      <c r="V285" s="234"/>
      <c r="W285" s="234"/>
      <c r="X285" s="234"/>
      <c r="Y285" s="234"/>
      <c r="Z285" s="234"/>
      <c r="AA285" s="234"/>
      <c r="AB285" s="234"/>
      <c r="AC285" s="234"/>
      <c r="AD285" s="234"/>
      <c r="AE285" s="234"/>
      <c r="AF285" s="234"/>
      <c r="AG285" s="234"/>
      <c r="AH285" s="234"/>
      <c r="AI285" s="234"/>
      <c r="AJ285" s="234"/>
      <c r="AK285" s="234"/>
      <c r="AL285" s="234"/>
      <c r="AM285" s="234"/>
      <c r="AN285" s="234"/>
      <c r="AO285" s="234"/>
      <c r="AP285" s="234"/>
      <c r="AQ285" s="234"/>
      <c r="AR285" s="234"/>
      <c r="AS285" s="234"/>
      <c r="AT285" s="234"/>
      <c r="AU285" s="234"/>
      <c r="AV285" s="234"/>
      <c r="AW285" s="235"/>
      <c r="AX285" s="235"/>
    </row>
    <row r="286" spans="1:50" x14ac:dyDescent="0.25">
      <c r="A286" s="234"/>
      <c r="B286" s="234"/>
      <c r="C286" s="234"/>
      <c r="D286" s="234"/>
      <c r="E286" s="234"/>
      <c r="F286" s="234"/>
      <c r="G286" s="234"/>
      <c r="H286" s="234"/>
      <c r="I286" s="234"/>
      <c r="J286" s="234"/>
      <c r="K286" s="234"/>
      <c r="L286" s="234"/>
      <c r="M286" s="234"/>
      <c r="N286" s="234"/>
      <c r="O286" s="234"/>
      <c r="P286" s="877"/>
      <c r="Q286" s="877"/>
      <c r="R286" s="234"/>
      <c r="S286" s="234"/>
      <c r="T286" s="234"/>
      <c r="U286" s="234"/>
      <c r="V286" s="234"/>
      <c r="W286" s="234"/>
      <c r="X286" s="234"/>
      <c r="Y286" s="234"/>
      <c r="Z286" s="234"/>
      <c r="AA286" s="234"/>
      <c r="AB286" s="234"/>
      <c r="AC286" s="234"/>
      <c r="AD286" s="234"/>
      <c r="AE286" s="234"/>
      <c r="AF286" s="234"/>
      <c r="AG286" s="234"/>
      <c r="AH286" s="234"/>
      <c r="AI286" s="234"/>
      <c r="AJ286" s="234"/>
      <c r="AK286" s="234"/>
      <c r="AL286" s="234"/>
      <c r="AM286" s="234"/>
      <c r="AN286" s="234"/>
      <c r="AO286" s="234"/>
      <c r="AP286" s="234"/>
      <c r="AQ286" s="234"/>
      <c r="AR286" s="234"/>
      <c r="AS286" s="234"/>
      <c r="AT286" s="234"/>
      <c r="AU286" s="234"/>
      <c r="AV286" s="234"/>
      <c r="AW286" s="235"/>
      <c r="AX286" s="235"/>
    </row>
    <row r="287" spans="1:50" x14ac:dyDescent="0.25">
      <c r="A287" s="234"/>
      <c r="B287" s="234"/>
      <c r="C287" s="234"/>
      <c r="D287" s="234"/>
      <c r="E287" s="234"/>
      <c r="F287" s="234"/>
      <c r="G287" s="234"/>
      <c r="H287" s="234"/>
      <c r="I287" s="234"/>
      <c r="J287" s="234"/>
      <c r="K287" s="234"/>
      <c r="L287" s="234"/>
      <c r="M287" s="234"/>
      <c r="N287" s="234"/>
      <c r="O287" s="234"/>
      <c r="P287" s="877"/>
      <c r="Q287" s="877"/>
      <c r="R287" s="234"/>
      <c r="S287" s="234"/>
      <c r="T287" s="234"/>
      <c r="U287" s="234"/>
      <c r="V287" s="234"/>
      <c r="W287" s="234"/>
      <c r="X287" s="234"/>
      <c r="Y287" s="234"/>
      <c r="Z287" s="234"/>
      <c r="AA287" s="234"/>
      <c r="AB287" s="234"/>
      <c r="AC287" s="234"/>
      <c r="AD287" s="234"/>
      <c r="AE287" s="234"/>
      <c r="AF287" s="234"/>
      <c r="AG287" s="234"/>
      <c r="AH287" s="234"/>
      <c r="AI287" s="234"/>
      <c r="AJ287" s="234"/>
      <c r="AK287" s="234"/>
      <c r="AL287" s="234"/>
      <c r="AM287" s="234"/>
      <c r="AN287" s="234"/>
      <c r="AO287" s="234"/>
      <c r="AP287" s="234"/>
      <c r="AQ287" s="234"/>
      <c r="AR287" s="234"/>
      <c r="AS287" s="234"/>
      <c r="AT287" s="234"/>
      <c r="AU287" s="234"/>
      <c r="AV287" s="234"/>
      <c r="AW287" s="235"/>
      <c r="AX287" s="235"/>
    </row>
    <row r="288" spans="1:50" x14ac:dyDescent="0.25">
      <c r="A288" s="234"/>
      <c r="B288" s="234"/>
      <c r="C288" s="234"/>
      <c r="D288" s="234"/>
      <c r="E288" s="234"/>
      <c r="F288" s="234"/>
      <c r="G288" s="234"/>
      <c r="H288" s="234"/>
      <c r="I288" s="234"/>
      <c r="J288" s="234"/>
      <c r="K288" s="234"/>
      <c r="L288" s="234"/>
      <c r="M288" s="234"/>
      <c r="N288" s="234"/>
      <c r="O288" s="234"/>
      <c r="P288" s="877"/>
      <c r="Q288" s="877"/>
      <c r="R288" s="234"/>
      <c r="S288" s="234"/>
      <c r="T288" s="234"/>
      <c r="U288" s="234"/>
      <c r="V288" s="234"/>
      <c r="W288" s="234"/>
      <c r="X288" s="234"/>
      <c r="Y288" s="234"/>
      <c r="Z288" s="234"/>
      <c r="AA288" s="234"/>
      <c r="AB288" s="234"/>
      <c r="AC288" s="234"/>
      <c r="AD288" s="234"/>
      <c r="AE288" s="234"/>
      <c r="AF288" s="234"/>
      <c r="AG288" s="234"/>
      <c r="AH288" s="234"/>
      <c r="AI288" s="234"/>
      <c r="AJ288" s="234"/>
      <c r="AK288" s="234"/>
      <c r="AL288" s="234"/>
      <c r="AM288" s="234"/>
      <c r="AN288" s="234"/>
      <c r="AO288" s="234"/>
      <c r="AP288" s="234"/>
      <c r="AQ288" s="234"/>
      <c r="AR288" s="234"/>
      <c r="AS288" s="234"/>
      <c r="AT288" s="234"/>
      <c r="AU288" s="234"/>
      <c r="AV288" s="234"/>
      <c r="AW288" s="235"/>
      <c r="AX288" s="235"/>
    </row>
    <row r="289" spans="1:50" x14ac:dyDescent="0.25">
      <c r="A289" s="234"/>
      <c r="B289" s="234"/>
      <c r="C289" s="234"/>
      <c r="D289" s="234"/>
      <c r="E289" s="234"/>
      <c r="F289" s="234"/>
      <c r="G289" s="234"/>
      <c r="H289" s="234"/>
      <c r="I289" s="234"/>
      <c r="J289" s="234"/>
      <c r="K289" s="234"/>
      <c r="L289" s="234"/>
      <c r="M289" s="234"/>
      <c r="N289" s="234"/>
      <c r="O289" s="234"/>
      <c r="P289" s="877"/>
      <c r="Q289" s="877"/>
      <c r="R289" s="234"/>
      <c r="S289" s="234"/>
      <c r="T289" s="234"/>
      <c r="U289" s="234"/>
      <c r="V289" s="234"/>
      <c r="W289" s="234"/>
      <c r="X289" s="234"/>
      <c r="Y289" s="234"/>
      <c r="Z289" s="234"/>
      <c r="AA289" s="234"/>
      <c r="AB289" s="234"/>
      <c r="AC289" s="234"/>
      <c r="AD289" s="234"/>
      <c r="AE289" s="234"/>
      <c r="AF289" s="234"/>
      <c r="AG289" s="234"/>
      <c r="AH289" s="234"/>
      <c r="AI289" s="234"/>
      <c r="AJ289" s="234"/>
      <c r="AK289" s="234"/>
      <c r="AL289" s="234"/>
      <c r="AM289" s="234"/>
      <c r="AN289" s="234"/>
      <c r="AO289" s="234"/>
      <c r="AP289" s="234"/>
      <c r="AQ289" s="234"/>
      <c r="AR289" s="234"/>
      <c r="AS289" s="234"/>
      <c r="AT289" s="234"/>
      <c r="AU289" s="234"/>
      <c r="AV289" s="234"/>
      <c r="AW289" s="235"/>
      <c r="AX289" s="235"/>
    </row>
    <row r="290" spans="1:50" x14ac:dyDescent="0.25">
      <c r="A290" s="234"/>
      <c r="B290" s="234"/>
      <c r="C290" s="234"/>
      <c r="D290" s="234"/>
      <c r="E290" s="234"/>
      <c r="F290" s="234"/>
      <c r="G290" s="234"/>
      <c r="H290" s="234"/>
      <c r="I290" s="234"/>
      <c r="J290" s="234"/>
      <c r="K290" s="234"/>
      <c r="L290" s="234"/>
      <c r="M290" s="234"/>
      <c r="N290" s="234"/>
      <c r="O290" s="234"/>
      <c r="P290" s="877"/>
      <c r="Q290" s="877"/>
      <c r="R290" s="234"/>
      <c r="S290" s="234"/>
      <c r="T290" s="234"/>
      <c r="U290" s="234"/>
      <c r="V290" s="234"/>
      <c r="W290" s="234"/>
      <c r="X290" s="234"/>
      <c r="Y290" s="234"/>
      <c r="Z290" s="234"/>
      <c r="AA290" s="234"/>
      <c r="AB290" s="234"/>
      <c r="AC290" s="234"/>
      <c r="AD290" s="234"/>
      <c r="AE290" s="234"/>
      <c r="AF290" s="234"/>
      <c r="AG290" s="234"/>
      <c r="AH290" s="234"/>
      <c r="AI290" s="234"/>
      <c r="AJ290" s="234"/>
      <c r="AK290" s="234"/>
      <c r="AL290" s="234"/>
      <c r="AM290" s="234"/>
      <c r="AN290" s="234"/>
      <c r="AO290" s="234"/>
      <c r="AP290" s="234"/>
      <c r="AQ290" s="234"/>
      <c r="AR290" s="234"/>
      <c r="AS290" s="234"/>
      <c r="AT290" s="234"/>
      <c r="AU290" s="234"/>
      <c r="AV290" s="234"/>
      <c r="AW290" s="235"/>
      <c r="AX290" s="235"/>
    </row>
    <row r="291" spans="1:50" x14ac:dyDescent="0.25">
      <c r="A291" s="234"/>
      <c r="B291" s="234"/>
      <c r="C291" s="234"/>
      <c r="D291" s="234"/>
      <c r="E291" s="234"/>
      <c r="F291" s="234"/>
      <c r="G291" s="234"/>
      <c r="H291" s="234"/>
      <c r="I291" s="234"/>
      <c r="J291" s="234"/>
      <c r="K291" s="234"/>
      <c r="L291" s="234"/>
      <c r="M291" s="234"/>
      <c r="N291" s="234"/>
      <c r="O291" s="234"/>
      <c r="P291" s="877"/>
      <c r="Q291" s="877"/>
      <c r="R291" s="234"/>
      <c r="S291" s="234"/>
      <c r="T291" s="234"/>
      <c r="U291" s="234"/>
      <c r="V291" s="234"/>
      <c r="W291" s="234"/>
      <c r="X291" s="234"/>
      <c r="Y291" s="234"/>
      <c r="Z291" s="234"/>
      <c r="AA291" s="234"/>
      <c r="AB291" s="234"/>
      <c r="AC291" s="234"/>
      <c r="AD291" s="234"/>
      <c r="AE291" s="234"/>
      <c r="AF291" s="234"/>
      <c r="AG291" s="234"/>
      <c r="AH291" s="234"/>
      <c r="AI291" s="234"/>
      <c r="AJ291" s="234"/>
      <c r="AK291" s="234"/>
      <c r="AL291" s="234"/>
      <c r="AM291" s="234"/>
      <c r="AN291" s="234"/>
      <c r="AO291" s="234"/>
      <c r="AP291" s="234"/>
      <c r="AQ291" s="234"/>
      <c r="AR291" s="234"/>
      <c r="AS291" s="234"/>
      <c r="AT291" s="234"/>
      <c r="AU291" s="234"/>
      <c r="AV291" s="234"/>
      <c r="AW291" s="235"/>
      <c r="AX291" s="235"/>
    </row>
    <row r="292" spans="1:50" x14ac:dyDescent="0.25">
      <c r="A292" s="234"/>
      <c r="B292" s="234"/>
      <c r="C292" s="234"/>
      <c r="D292" s="234"/>
      <c r="E292" s="234"/>
      <c r="F292" s="234"/>
      <c r="G292" s="234"/>
      <c r="H292" s="234"/>
      <c r="I292" s="234"/>
      <c r="J292" s="234"/>
      <c r="K292" s="234"/>
      <c r="L292" s="234"/>
      <c r="M292" s="234"/>
      <c r="N292" s="234"/>
      <c r="O292" s="234"/>
      <c r="P292" s="877"/>
      <c r="Q292" s="877"/>
      <c r="R292" s="234"/>
      <c r="S292" s="234"/>
      <c r="T292" s="234"/>
      <c r="U292" s="234"/>
      <c r="V292" s="234"/>
      <c r="W292" s="234"/>
      <c r="X292" s="234"/>
      <c r="Y292" s="234"/>
      <c r="Z292" s="234"/>
      <c r="AA292" s="234"/>
      <c r="AB292" s="234"/>
      <c r="AC292" s="234"/>
      <c r="AD292" s="234"/>
      <c r="AE292" s="234"/>
      <c r="AF292" s="234"/>
      <c r="AG292" s="234"/>
      <c r="AH292" s="234"/>
      <c r="AI292" s="234"/>
      <c r="AJ292" s="234"/>
      <c r="AK292" s="234"/>
      <c r="AL292" s="234"/>
      <c r="AM292" s="234"/>
      <c r="AN292" s="234"/>
      <c r="AO292" s="234"/>
      <c r="AP292" s="234"/>
      <c r="AQ292" s="234"/>
      <c r="AR292" s="234"/>
      <c r="AS292" s="234"/>
      <c r="AT292" s="234"/>
      <c r="AU292" s="234"/>
      <c r="AV292" s="234"/>
      <c r="AW292" s="235"/>
      <c r="AX292" s="235"/>
    </row>
    <row r="293" spans="1:50" x14ac:dyDescent="0.25">
      <c r="A293" s="234"/>
      <c r="B293" s="234"/>
      <c r="C293" s="234"/>
      <c r="D293" s="234"/>
      <c r="E293" s="234"/>
      <c r="F293" s="234"/>
      <c r="G293" s="234"/>
      <c r="H293" s="234"/>
      <c r="I293" s="234"/>
      <c r="J293" s="234"/>
      <c r="K293" s="234"/>
      <c r="L293" s="234"/>
      <c r="M293" s="234"/>
      <c r="N293" s="234"/>
      <c r="O293" s="234"/>
      <c r="P293" s="877"/>
      <c r="Q293" s="877"/>
      <c r="R293" s="234"/>
      <c r="S293" s="234"/>
      <c r="T293" s="234"/>
      <c r="U293" s="234"/>
      <c r="V293" s="234"/>
      <c r="W293" s="234"/>
      <c r="X293" s="234"/>
      <c r="Y293" s="234"/>
      <c r="Z293" s="234"/>
      <c r="AA293" s="234"/>
      <c r="AB293" s="234"/>
      <c r="AC293" s="234"/>
      <c r="AD293" s="234"/>
      <c r="AE293" s="234"/>
      <c r="AF293" s="234"/>
      <c r="AG293" s="234"/>
      <c r="AH293" s="234"/>
      <c r="AI293" s="234"/>
      <c r="AJ293" s="234"/>
      <c r="AK293" s="234"/>
      <c r="AL293" s="234"/>
      <c r="AM293" s="234"/>
      <c r="AN293" s="234"/>
      <c r="AO293" s="234"/>
      <c r="AP293" s="234"/>
      <c r="AQ293" s="234"/>
      <c r="AR293" s="234"/>
      <c r="AS293" s="234"/>
      <c r="AT293" s="234"/>
      <c r="AU293" s="234"/>
      <c r="AV293" s="234"/>
      <c r="AW293" s="235"/>
      <c r="AX293" s="235"/>
    </row>
    <row r="294" spans="1:50" x14ac:dyDescent="0.25">
      <c r="A294" s="234"/>
      <c r="B294" s="234"/>
      <c r="C294" s="234"/>
      <c r="D294" s="234"/>
      <c r="E294" s="234"/>
      <c r="F294" s="234"/>
      <c r="G294" s="234"/>
      <c r="H294" s="234"/>
      <c r="I294" s="234"/>
      <c r="J294" s="234"/>
      <c r="K294" s="234"/>
      <c r="L294" s="234"/>
      <c r="M294" s="234"/>
      <c r="N294" s="234"/>
      <c r="O294" s="234"/>
      <c r="P294" s="877"/>
      <c r="Q294" s="877"/>
      <c r="R294" s="234"/>
      <c r="S294" s="234"/>
      <c r="T294" s="234"/>
      <c r="U294" s="234"/>
      <c r="V294" s="234"/>
      <c r="W294" s="234"/>
      <c r="X294" s="234"/>
      <c r="Y294" s="234"/>
      <c r="Z294" s="234"/>
      <c r="AA294" s="234"/>
      <c r="AB294" s="234"/>
      <c r="AC294" s="234"/>
      <c r="AD294" s="234"/>
      <c r="AE294" s="234"/>
      <c r="AF294" s="234"/>
      <c r="AG294" s="234"/>
      <c r="AH294" s="234"/>
      <c r="AI294" s="234"/>
      <c r="AJ294" s="234"/>
      <c r="AK294" s="234"/>
      <c r="AL294" s="234"/>
      <c r="AM294" s="234"/>
      <c r="AN294" s="234"/>
      <c r="AO294" s="234"/>
      <c r="AP294" s="234"/>
      <c r="AQ294" s="234"/>
      <c r="AR294" s="234"/>
      <c r="AS294" s="234"/>
      <c r="AT294" s="234"/>
      <c r="AU294" s="234"/>
      <c r="AV294" s="234"/>
      <c r="AW294" s="235"/>
      <c r="AX294" s="235"/>
    </row>
    <row r="295" spans="1:50" x14ac:dyDescent="0.25">
      <c r="A295" s="234"/>
      <c r="B295" s="234"/>
      <c r="C295" s="234"/>
      <c r="D295" s="234"/>
      <c r="E295" s="234"/>
      <c r="F295" s="234"/>
      <c r="G295" s="234"/>
      <c r="H295" s="234"/>
      <c r="I295" s="234"/>
      <c r="J295" s="234"/>
      <c r="K295" s="234"/>
      <c r="L295" s="234"/>
      <c r="M295" s="234"/>
      <c r="N295" s="234"/>
      <c r="O295" s="234"/>
      <c r="P295" s="877"/>
      <c r="Q295" s="877"/>
      <c r="R295" s="234"/>
      <c r="S295" s="234"/>
      <c r="T295" s="234"/>
      <c r="U295" s="234"/>
      <c r="V295" s="234"/>
      <c r="W295" s="234"/>
      <c r="X295" s="234"/>
      <c r="Y295" s="234"/>
      <c r="Z295" s="234"/>
      <c r="AA295" s="234"/>
      <c r="AB295" s="234"/>
      <c r="AC295" s="234"/>
      <c r="AD295" s="234"/>
      <c r="AE295" s="234"/>
      <c r="AF295" s="234"/>
      <c r="AG295" s="234"/>
      <c r="AH295" s="234"/>
      <c r="AI295" s="234"/>
      <c r="AJ295" s="234"/>
      <c r="AK295" s="234"/>
      <c r="AL295" s="234"/>
      <c r="AM295" s="234"/>
      <c r="AN295" s="234"/>
      <c r="AO295" s="234"/>
      <c r="AP295" s="234"/>
      <c r="AQ295" s="234"/>
      <c r="AR295" s="234"/>
      <c r="AS295" s="234"/>
      <c r="AT295" s="234"/>
      <c r="AU295" s="234"/>
      <c r="AV295" s="234"/>
      <c r="AW295" s="235"/>
      <c r="AX295" s="235"/>
    </row>
    <row r="296" spans="1:50" x14ac:dyDescent="0.25">
      <c r="A296" s="234"/>
      <c r="B296" s="234"/>
      <c r="C296" s="234"/>
      <c r="D296" s="234"/>
      <c r="E296" s="234"/>
      <c r="F296" s="234"/>
      <c r="G296" s="234"/>
      <c r="H296" s="234"/>
      <c r="I296" s="234"/>
      <c r="J296" s="234"/>
      <c r="K296" s="234"/>
      <c r="L296" s="234"/>
      <c r="M296" s="234"/>
      <c r="N296" s="234"/>
      <c r="O296" s="234"/>
      <c r="P296" s="877"/>
      <c r="Q296" s="877"/>
      <c r="R296" s="234"/>
      <c r="S296" s="234"/>
      <c r="T296" s="234"/>
      <c r="U296" s="234"/>
      <c r="V296" s="234"/>
      <c r="W296" s="234"/>
      <c r="X296" s="234"/>
      <c r="Y296" s="234"/>
      <c r="Z296" s="234"/>
      <c r="AA296" s="234"/>
      <c r="AB296" s="234"/>
      <c r="AC296" s="234"/>
      <c r="AD296" s="234"/>
      <c r="AE296" s="234"/>
      <c r="AF296" s="234"/>
      <c r="AG296" s="234"/>
      <c r="AH296" s="234"/>
      <c r="AI296" s="234"/>
      <c r="AJ296" s="234"/>
      <c r="AK296" s="234"/>
      <c r="AL296" s="234"/>
      <c r="AM296" s="234"/>
      <c r="AN296" s="234"/>
      <c r="AO296" s="234"/>
      <c r="AP296" s="234"/>
      <c r="AQ296" s="234"/>
      <c r="AR296" s="234"/>
      <c r="AS296" s="234"/>
      <c r="AT296" s="234"/>
      <c r="AU296" s="234"/>
      <c r="AV296" s="234"/>
      <c r="AW296" s="235"/>
      <c r="AX296" s="235"/>
    </row>
    <row r="297" spans="1:50" x14ac:dyDescent="0.25">
      <c r="A297" s="234"/>
      <c r="B297" s="234"/>
      <c r="C297" s="234"/>
      <c r="D297" s="234"/>
      <c r="E297" s="234"/>
      <c r="F297" s="234"/>
      <c r="G297" s="234"/>
      <c r="H297" s="234"/>
      <c r="I297" s="234"/>
      <c r="J297" s="234"/>
      <c r="K297" s="234"/>
      <c r="L297" s="234"/>
      <c r="M297" s="234"/>
      <c r="N297" s="234"/>
      <c r="O297" s="234"/>
      <c r="P297" s="877"/>
      <c r="Q297" s="877"/>
      <c r="R297" s="234"/>
      <c r="S297" s="234"/>
      <c r="T297" s="234"/>
      <c r="U297" s="234"/>
      <c r="V297" s="234"/>
      <c r="W297" s="234"/>
      <c r="X297" s="234"/>
      <c r="Y297" s="234"/>
      <c r="Z297" s="234"/>
      <c r="AA297" s="234"/>
      <c r="AB297" s="234"/>
      <c r="AC297" s="234"/>
      <c r="AD297" s="234"/>
      <c r="AE297" s="234"/>
      <c r="AF297" s="234"/>
      <c r="AG297" s="234"/>
      <c r="AH297" s="234"/>
      <c r="AI297" s="234"/>
      <c r="AJ297" s="234"/>
      <c r="AK297" s="234"/>
      <c r="AL297" s="234"/>
      <c r="AM297" s="234"/>
      <c r="AN297" s="234"/>
      <c r="AO297" s="234"/>
      <c r="AP297" s="234"/>
      <c r="AQ297" s="234"/>
      <c r="AR297" s="234"/>
      <c r="AS297" s="234"/>
      <c r="AT297" s="234"/>
      <c r="AU297" s="234"/>
      <c r="AV297" s="234"/>
      <c r="AW297" s="235"/>
      <c r="AX297" s="235"/>
    </row>
    <row r="298" spans="1:50" x14ac:dyDescent="0.25">
      <c r="A298" s="234"/>
      <c r="B298" s="234"/>
      <c r="C298" s="234"/>
      <c r="D298" s="234"/>
      <c r="E298" s="234"/>
      <c r="F298" s="234"/>
      <c r="G298" s="234"/>
      <c r="H298" s="234"/>
      <c r="I298" s="234"/>
      <c r="J298" s="234"/>
      <c r="K298" s="234"/>
      <c r="L298" s="234"/>
      <c r="M298" s="234"/>
      <c r="N298" s="234"/>
      <c r="O298" s="234"/>
      <c r="P298" s="877"/>
      <c r="Q298" s="877"/>
      <c r="R298" s="234"/>
      <c r="S298" s="234"/>
      <c r="T298" s="234"/>
      <c r="U298" s="234"/>
      <c r="V298" s="234"/>
      <c r="W298" s="234"/>
      <c r="X298" s="234"/>
      <c r="Y298" s="234"/>
      <c r="Z298" s="234"/>
      <c r="AA298" s="234"/>
      <c r="AB298" s="234"/>
      <c r="AC298" s="234"/>
      <c r="AD298" s="234"/>
      <c r="AE298" s="234"/>
      <c r="AF298" s="234"/>
      <c r="AG298" s="234"/>
      <c r="AH298" s="234"/>
      <c r="AI298" s="234"/>
      <c r="AJ298" s="234"/>
      <c r="AK298" s="234"/>
      <c r="AL298" s="234"/>
      <c r="AM298" s="234"/>
      <c r="AN298" s="234"/>
      <c r="AO298" s="234"/>
      <c r="AP298" s="234"/>
      <c r="AQ298" s="234"/>
      <c r="AR298" s="234"/>
      <c r="AS298" s="234"/>
      <c r="AT298" s="234"/>
      <c r="AU298" s="234"/>
      <c r="AV298" s="234"/>
      <c r="AW298" s="235"/>
      <c r="AX298" s="235"/>
    </row>
    <row r="299" spans="1:50" x14ac:dyDescent="0.25">
      <c r="A299" s="234"/>
      <c r="B299" s="234"/>
      <c r="C299" s="234"/>
      <c r="D299" s="234"/>
      <c r="E299" s="234"/>
      <c r="F299" s="234"/>
      <c r="G299" s="234"/>
      <c r="H299" s="234"/>
      <c r="I299" s="234"/>
      <c r="J299" s="234"/>
      <c r="K299" s="234"/>
      <c r="L299" s="234"/>
      <c r="M299" s="234"/>
      <c r="N299" s="234"/>
      <c r="O299" s="234"/>
      <c r="P299" s="877"/>
      <c r="Q299" s="877"/>
      <c r="R299" s="234"/>
      <c r="S299" s="234"/>
      <c r="T299" s="234"/>
      <c r="U299" s="234"/>
      <c r="V299" s="234"/>
      <c r="W299" s="234"/>
      <c r="X299" s="234"/>
      <c r="Y299" s="234"/>
      <c r="Z299" s="234"/>
      <c r="AA299" s="234"/>
      <c r="AB299" s="234"/>
      <c r="AC299" s="234"/>
      <c r="AD299" s="234"/>
      <c r="AE299" s="234"/>
      <c r="AF299" s="234"/>
      <c r="AG299" s="234"/>
      <c r="AH299" s="234"/>
      <c r="AI299" s="234"/>
      <c r="AJ299" s="234"/>
      <c r="AK299" s="234"/>
      <c r="AL299" s="234"/>
      <c r="AM299" s="234"/>
      <c r="AN299" s="234"/>
      <c r="AO299" s="234"/>
      <c r="AP299" s="234"/>
      <c r="AQ299" s="234"/>
      <c r="AR299" s="234"/>
      <c r="AS299" s="234"/>
      <c r="AT299" s="234"/>
      <c r="AU299" s="234"/>
      <c r="AV299" s="234"/>
      <c r="AW299" s="235"/>
      <c r="AX299" s="235"/>
    </row>
    <row r="300" spans="1:50" x14ac:dyDescent="0.25">
      <c r="A300" s="234"/>
      <c r="B300" s="234"/>
      <c r="C300" s="234"/>
      <c r="D300" s="234"/>
      <c r="E300" s="234"/>
      <c r="F300" s="234"/>
      <c r="G300" s="234"/>
      <c r="H300" s="234"/>
      <c r="I300" s="234"/>
      <c r="J300" s="234"/>
      <c r="K300" s="234"/>
      <c r="L300" s="234"/>
      <c r="M300" s="234"/>
      <c r="N300" s="234"/>
      <c r="O300" s="234"/>
      <c r="P300" s="877"/>
      <c r="Q300" s="877"/>
      <c r="R300" s="234"/>
      <c r="S300" s="234"/>
      <c r="T300" s="234"/>
      <c r="U300" s="234"/>
      <c r="V300" s="234"/>
      <c r="W300" s="234"/>
      <c r="X300" s="234"/>
      <c r="Y300" s="234"/>
      <c r="Z300" s="234"/>
      <c r="AA300" s="234"/>
      <c r="AB300" s="234"/>
      <c r="AC300" s="234"/>
      <c r="AD300" s="234"/>
      <c r="AE300" s="234"/>
      <c r="AF300" s="234"/>
      <c r="AG300" s="234"/>
      <c r="AH300" s="234"/>
      <c r="AI300" s="234"/>
      <c r="AJ300" s="234"/>
      <c r="AK300" s="234"/>
      <c r="AL300" s="234"/>
      <c r="AM300" s="234"/>
      <c r="AN300" s="234"/>
      <c r="AO300" s="234"/>
      <c r="AP300" s="234"/>
      <c r="AQ300" s="234"/>
      <c r="AR300" s="234"/>
      <c r="AS300" s="234"/>
      <c r="AT300" s="234"/>
      <c r="AU300" s="234"/>
      <c r="AV300" s="234"/>
      <c r="AW300" s="235"/>
      <c r="AX300" s="235"/>
    </row>
    <row r="301" spans="1:50" x14ac:dyDescent="0.25">
      <c r="A301" s="234"/>
      <c r="B301" s="234"/>
      <c r="C301" s="234"/>
      <c r="D301" s="234"/>
      <c r="E301" s="234"/>
      <c r="F301" s="234"/>
      <c r="G301" s="234"/>
      <c r="H301" s="234"/>
      <c r="I301" s="234"/>
      <c r="J301" s="234"/>
      <c r="K301" s="234"/>
      <c r="L301" s="234"/>
      <c r="M301" s="234"/>
      <c r="N301" s="234"/>
      <c r="O301" s="234"/>
      <c r="P301" s="877"/>
      <c r="Q301" s="877"/>
      <c r="R301" s="234"/>
      <c r="S301" s="234"/>
      <c r="T301" s="234"/>
      <c r="U301" s="234"/>
      <c r="V301" s="234"/>
      <c r="W301" s="234"/>
      <c r="X301" s="234"/>
      <c r="Y301" s="234"/>
      <c r="Z301" s="234"/>
      <c r="AA301" s="234"/>
      <c r="AB301" s="234"/>
      <c r="AC301" s="234"/>
      <c r="AD301" s="234"/>
      <c r="AE301" s="234"/>
      <c r="AF301" s="234"/>
      <c r="AG301" s="234"/>
      <c r="AH301" s="234"/>
      <c r="AI301" s="234"/>
      <c r="AJ301" s="234"/>
      <c r="AK301" s="234"/>
      <c r="AL301" s="234"/>
      <c r="AM301" s="234"/>
      <c r="AN301" s="234"/>
      <c r="AO301" s="234"/>
      <c r="AP301" s="234"/>
      <c r="AQ301" s="234"/>
      <c r="AR301" s="234"/>
      <c r="AS301" s="234"/>
      <c r="AT301" s="234"/>
      <c r="AU301" s="234"/>
      <c r="AV301" s="234"/>
      <c r="AW301" s="235"/>
      <c r="AX301" s="235"/>
    </row>
    <row r="302" spans="1:50" x14ac:dyDescent="0.25">
      <c r="A302" s="234"/>
      <c r="B302" s="234"/>
      <c r="C302" s="234"/>
      <c r="D302" s="234"/>
      <c r="E302" s="234"/>
      <c r="F302" s="234"/>
      <c r="G302" s="234"/>
      <c r="H302" s="234"/>
      <c r="I302" s="234"/>
      <c r="J302" s="234"/>
      <c r="K302" s="234"/>
      <c r="L302" s="234"/>
      <c r="M302" s="234"/>
      <c r="N302" s="234"/>
      <c r="O302" s="234"/>
      <c r="P302" s="877"/>
      <c r="Q302" s="877"/>
      <c r="R302" s="234"/>
      <c r="S302" s="234"/>
      <c r="T302" s="234"/>
      <c r="U302" s="234"/>
      <c r="V302" s="234"/>
      <c r="W302" s="234"/>
      <c r="X302" s="234"/>
      <c r="Y302" s="234"/>
      <c r="Z302" s="234"/>
      <c r="AA302" s="234"/>
      <c r="AB302" s="234"/>
      <c r="AC302" s="234"/>
      <c r="AD302" s="234"/>
      <c r="AE302" s="234"/>
      <c r="AF302" s="234"/>
      <c r="AG302" s="234"/>
      <c r="AH302" s="234"/>
      <c r="AI302" s="234"/>
      <c r="AJ302" s="234"/>
      <c r="AK302" s="234"/>
      <c r="AL302" s="234"/>
      <c r="AM302" s="234"/>
      <c r="AN302" s="234"/>
      <c r="AO302" s="234"/>
      <c r="AP302" s="234"/>
      <c r="AQ302" s="234"/>
      <c r="AR302" s="234"/>
      <c r="AS302" s="234"/>
      <c r="AT302" s="234"/>
      <c r="AU302" s="234"/>
      <c r="AV302" s="234"/>
      <c r="AW302" s="235"/>
      <c r="AX302" s="235"/>
    </row>
    <row r="303" spans="1:50" x14ac:dyDescent="0.25">
      <c r="A303" s="234"/>
      <c r="B303" s="234"/>
      <c r="C303" s="234"/>
      <c r="D303" s="234"/>
      <c r="E303" s="234"/>
      <c r="F303" s="234"/>
      <c r="G303" s="234"/>
      <c r="H303" s="234"/>
      <c r="I303" s="234"/>
      <c r="J303" s="234"/>
      <c r="K303" s="234"/>
      <c r="L303" s="234"/>
      <c r="M303" s="234"/>
      <c r="N303" s="234"/>
      <c r="O303" s="234"/>
      <c r="P303" s="877"/>
      <c r="Q303" s="877"/>
      <c r="R303" s="234"/>
      <c r="S303" s="234"/>
      <c r="T303" s="234"/>
      <c r="U303" s="234"/>
      <c r="V303" s="234"/>
      <c r="W303" s="234"/>
      <c r="X303" s="234"/>
      <c r="Y303" s="234"/>
      <c r="Z303" s="234"/>
      <c r="AA303" s="234"/>
      <c r="AB303" s="234"/>
      <c r="AC303" s="234"/>
      <c r="AD303" s="234"/>
      <c r="AE303" s="234"/>
      <c r="AF303" s="234"/>
      <c r="AG303" s="234"/>
      <c r="AH303" s="234"/>
      <c r="AI303" s="234"/>
      <c r="AJ303" s="234"/>
      <c r="AK303" s="234"/>
      <c r="AL303" s="234"/>
      <c r="AM303" s="234"/>
      <c r="AN303" s="234"/>
      <c r="AO303" s="234"/>
      <c r="AP303" s="234"/>
      <c r="AQ303" s="234"/>
      <c r="AR303" s="234"/>
      <c r="AS303" s="234"/>
      <c r="AT303" s="234"/>
      <c r="AU303" s="234"/>
      <c r="AV303" s="234"/>
      <c r="AW303" s="235"/>
      <c r="AX303" s="235"/>
    </row>
    <row r="304" spans="1:50" x14ac:dyDescent="0.25">
      <c r="A304" s="234"/>
      <c r="B304" s="234"/>
      <c r="C304" s="234"/>
      <c r="D304" s="234"/>
      <c r="E304" s="234"/>
      <c r="F304" s="234"/>
      <c r="G304" s="234"/>
      <c r="H304" s="234"/>
      <c r="I304" s="234"/>
      <c r="J304" s="234"/>
      <c r="K304" s="234"/>
      <c r="L304" s="234"/>
      <c r="M304" s="234"/>
      <c r="N304" s="234"/>
      <c r="O304" s="234"/>
      <c r="P304" s="877"/>
      <c r="Q304" s="877"/>
      <c r="R304" s="234"/>
      <c r="S304" s="234"/>
      <c r="T304" s="234"/>
      <c r="U304" s="234"/>
      <c r="V304" s="234"/>
      <c r="W304" s="234"/>
      <c r="X304" s="234"/>
      <c r="Y304" s="234"/>
      <c r="Z304" s="234"/>
      <c r="AA304" s="234"/>
      <c r="AB304" s="234"/>
      <c r="AC304" s="234"/>
      <c r="AD304" s="234"/>
      <c r="AE304" s="234"/>
      <c r="AF304" s="234"/>
      <c r="AG304" s="234"/>
      <c r="AH304" s="234"/>
      <c r="AI304" s="234"/>
      <c r="AJ304" s="234"/>
      <c r="AK304" s="234"/>
      <c r="AL304" s="234"/>
      <c r="AM304" s="234"/>
      <c r="AN304" s="234"/>
      <c r="AO304" s="234"/>
      <c r="AP304" s="234"/>
      <c r="AQ304" s="234"/>
      <c r="AR304" s="234"/>
      <c r="AS304" s="234"/>
      <c r="AT304" s="234"/>
      <c r="AU304" s="234"/>
      <c r="AV304" s="234"/>
      <c r="AW304" s="235"/>
      <c r="AX304" s="235"/>
    </row>
    <row r="305" spans="1:50" x14ac:dyDescent="0.25">
      <c r="A305" s="234"/>
      <c r="B305" s="234"/>
      <c r="C305" s="234"/>
      <c r="D305" s="234"/>
      <c r="E305" s="234"/>
      <c r="F305" s="234"/>
      <c r="G305" s="234"/>
      <c r="H305" s="234"/>
      <c r="I305" s="234"/>
      <c r="J305" s="234"/>
      <c r="K305" s="234"/>
      <c r="L305" s="234"/>
      <c r="M305" s="234"/>
      <c r="N305" s="234"/>
      <c r="O305" s="234"/>
      <c r="P305" s="877"/>
      <c r="Q305" s="877"/>
      <c r="R305" s="234"/>
      <c r="S305" s="234"/>
      <c r="T305" s="234"/>
      <c r="U305" s="234"/>
      <c r="V305" s="234"/>
      <c r="W305" s="234"/>
      <c r="X305" s="234"/>
      <c r="Y305" s="234"/>
      <c r="Z305" s="234"/>
      <c r="AA305" s="234"/>
      <c r="AB305" s="234"/>
      <c r="AC305" s="234"/>
      <c r="AD305" s="234"/>
      <c r="AE305" s="234"/>
      <c r="AF305" s="234"/>
      <c r="AG305" s="234"/>
      <c r="AH305" s="234"/>
      <c r="AI305" s="234"/>
      <c r="AJ305" s="234"/>
      <c r="AK305" s="234"/>
      <c r="AL305" s="234"/>
      <c r="AM305" s="234"/>
      <c r="AN305" s="234"/>
      <c r="AO305" s="234"/>
      <c r="AP305" s="234"/>
      <c r="AQ305" s="234"/>
      <c r="AR305" s="234"/>
      <c r="AS305" s="234"/>
      <c r="AT305" s="234"/>
      <c r="AU305" s="234"/>
      <c r="AV305" s="234"/>
      <c r="AW305" s="235"/>
      <c r="AX305" s="235"/>
    </row>
    <row r="306" spans="1:50" x14ac:dyDescent="0.25">
      <c r="A306" s="234"/>
      <c r="B306" s="234"/>
      <c r="C306" s="234"/>
      <c r="D306" s="234"/>
      <c r="E306" s="234"/>
      <c r="F306" s="234"/>
      <c r="G306" s="234"/>
      <c r="H306" s="234"/>
      <c r="I306" s="234"/>
      <c r="J306" s="234"/>
      <c r="K306" s="234"/>
      <c r="L306" s="234"/>
      <c r="M306" s="234"/>
      <c r="N306" s="234"/>
      <c r="O306" s="234"/>
      <c r="P306" s="877"/>
      <c r="Q306" s="877"/>
      <c r="R306" s="234"/>
      <c r="S306" s="234"/>
      <c r="T306" s="234"/>
      <c r="U306" s="234"/>
      <c r="V306" s="234"/>
      <c r="W306" s="234"/>
      <c r="X306" s="234"/>
      <c r="Y306" s="234"/>
      <c r="Z306" s="234"/>
      <c r="AA306" s="234"/>
      <c r="AB306" s="234"/>
      <c r="AC306" s="234"/>
      <c r="AD306" s="234"/>
      <c r="AE306" s="234"/>
      <c r="AF306" s="234"/>
      <c r="AG306" s="234"/>
      <c r="AH306" s="234"/>
      <c r="AI306" s="234"/>
      <c r="AJ306" s="234"/>
      <c r="AK306" s="234"/>
      <c r="AL306" s="234"/>
      <c r="AM306" s="234"/>
      <c r="AN306" s="234"/>
      <c r="AO306" s="234"/>
      <c r="AP306" s="234"/>
      <c r="AQ306" s="234"/>
      <c r="AR306" s="234"/>
      <c r="AS306" s="234"/>
      <c r="AT306" s="234"/>
      <c r="AU306" s="234"/>
      <c r="AV306" s="234"/>
      <c r="AW306" s="235"/>
      <c r="AX306" s="235"/>
    </row>
    <row r="307" spans="1:50" x14ac:dyDescent="0.25">
      <c r="A307" s="234"/>
      <c r="B307" s="234"/>
      <c r="C307" s="234"/>
      <c r="D307" s="234"/>
      <c r="E307" s="234"/>
      <c r="F307" s="234"/>
      <c r="G307" s="234"/>
      <c r="H307" s="234"/>
      <c r="I307" s="234"/>
      <c r="J307" s="234"/>
      <c r="K307" s="234"/>
      <c r="L307" s="234"/>
      <c r="M307" s="234"/>
      <c r="N307" s="234"/>
      <c r="O307" s="234"/>
      <c r="P307" s="877"/>
      <c r="Q307" s="877"/>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c r="AQ307" s="234"/>
      <c r="AR307" s="234"/>
      <c r="AS307" s="234"/>
      <c r="AT307" s="234"/>
      <c r="AU307" s="234"/>
      <c r="AV307" s="234"/>
      <c r="AW307" s="235"/>
      <c r="AX307" s="235"/>
    </row>
    <row r="308" spans="1:50" x14ac:dyDescent="0.25">
      <c r="A308" s="234"/>
      <c r="B308" s="234"/>
      <c r="C308" s="234"/>
      <c r="D308" s="234"/>
      <c r="E308" s="234"/>
      <c r="F308" s="234"/>
      <c r="G308" s="234"/>
      <c r="H308" s="234"/>
      <c r="I308" s="234"/>
      <c r="J308" s="234"/>
      <c r="K308" s="234"/>
      <c r="L308" s="234"/>
      <c r="M308" s="234"/>
      <c r="N308" s="234"/>
      <c r="O308" s="234"/>
      <c r="P308" s="877"/>
      <c r="Q308" s="877"/>
      <c r="R308" s="234"/>
      <c r="S308" s="234"/>
      <c r="T308" s="234"/>
      <c r="U308" s="234"/>
      <c r="V308" s="234"/>
      <c r="W308" s="234"/>
      <c r="X308" s="234"/>
      <c r="Y308" s="234"/>
      <c r="Z308" s="234"/>
      <c r="AA308" s="234"/>
      <c r="AB308" s="234"/>
      <c r="AC308" s="234"/>
      <c r="AD308" s="234"/>
      <c r="AE308" s="234"/>
      <c r="AF308" s="234"/>
      <c r="AG308" s="234"/>
      <c r="AH308" s="234"/>
      <c r="AI308" s="234"/>
      <c r="AJ308" s="234"/>
      <c r="AK308" s="234"/>
      <c r="AL308" s="234"/>
      <c r="AM308" s="234"/>
      <c r="AN308" s="234"/>
      <c r="AO308" s="234"/>
      <c r="AP308" s="234"/>
      <c r="AQ308" s="234"/>
      <c r="AR308" s="234"/>
      <c r="AS308" s="234"/>
      <c r="AT308" s="234"/>
      <c r="AU308" s="234"/>
      <c r="AV308" s="234"/>
      <c r="AW308" s="235"/>
      <c r="AX308" s="235"/>
    </row>
    <row r="309" spans="1:50" x14ac:dyDescent="0.25">
      <c r="A309" s="234"/>
      <c r="B309" s="234"/>
      <c r="C309" s="234"/>
      <c r="D309" s="234"/>
      <c r="E309" s="234"/>
      <c r="F309" s="234"/>
      <c r="G309" s="234"/>
      <c r="H309" s="234"/>
      <c r="I309" s="234"/>
      <c r="J309" s="234"/>
      <c r="K309" s="234"/>
      <c r="L309" s="234"/>
      <c r="M309" s="234"/>
      <c r="N309" s="234"/>
      <c r="O309" s="234"/>
      <c r="P309" s="877"/>
      <c r="Q309" s="877"/>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5"/>
      <c r="AX309" s="235"/>
    </row>
    <row r="310" spans="1:50" x14ac:dyDescent="0.25">
      <c r="A310" s="234"/>
      <c r="B310" s="234"/>
      <c r="C310" s="234"/>
      <c r="D310" s="234"/>
      <c r="E310" s="234"/>
      <c r="F310" s="234"/>
      <c r="G310" s="234"/>
      <c r="H310" s="234"/>
      <c r="I310" s="234"/>
      <c r="J310" s="234"/>
      <c r="K310" s="234"/>
      <c r="L310" s="234"/>
      <c r="M310" s="234"/>
      <c r="N310" s="234"/>
      <c r="O310" s="234"/>
      <c r="P310" s="877"/>
      <c r="Q310" s="877"/>
      <c r="R310" s="234"/>
      <c r="S310" s="234"/>
      <c r="T310" s="234"/>
      <c r="U310" s="234"/>
      <c r="V310" s="234"/>
      <c r="W310" s="234"/>
      <c r="X310" s="234"/>
      <c r="Y310" s="234"/>
      <c r="Z310" s="234"/>
      <c r="AA310" s="234"/>
      <c r="AB310" s="234"/>
      <c r="AC310" s="234"/>
      <c r="AD310" s="234"/>
      <c r="AE310" s="234"/>
      <c r="AF310" s="234"/>
      <c r="AG310" s="234"/>
      <c r="AH310" s="234"/>
      <c r="AI310" s="234"/>
      <c r="AJ310" s="234"/>
      <c r="AK310" s="234"/>
      <c r="AL310" s="234"/>
      <c r="AM310" s="234"/>
      <c r="AN310" s="234"/>
      <c r="AO310" s="234"/>
      <c r="AP310" s="234"/>
      <c r="AQ310" s="234"/>
      <c r="AR310" s="234"/>
      <c r="AS310" s="234"/>
      <c r="AT310" s="234"/>
      <c r="AU310" s="234"/>
      <c r="AV310" s="234"/>
      <c r="AW310" s="235"/>
      <c r="AX310" s="235"/>
    </row>
    <row r="311" spans="1:50" x14ac:dyDescent="0.25">
      <c r="A311" s="234"/>
      <c r="B311" s="234"/>
      <c r="C311" s="234"/>
      <c r="D311" s="234"/>
      <c r="E311" s="234"/>
      <c r="F311" s="234"/>
      <c r="G311" s="234"/>
      <c r="H311" s="234"/>
      <c r="I311" s="234"/>
      <c r="J311" s="234"/>
      <c r="K311" s="234"/>
      <c r="L311" s="234"/>
      <c r="M311" s="234"/>
      <c r="N311" s="234"/>
      <c r="O311" s="234"/>
      <c r="P311" s="877"/>
      <c r="Q311" s="877"/>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c r="AV311" s="234"/>
      <c r="AW311" s="235"/>
      <c r="AX311" s="235"/>
    </row>
    <row r="312" spans="1:50" x14ac:dyDescent="0.25">
      <c r="A312" s="234"/>
      <c r="B312" s="234"/>
      <c r="C312" s="234"/>
      <c r="D312" s="234"/>
      <c r="E312" s="234"/>
      <c r="F312" s="234"/>
      <c r="G312" s="234"/>
      <c r="H312" s="234"/>
      <c r="I312" s="234"/>
      <c r="J312" s="234"/>
      <c r="K312" s="234"/>
      <c r="L312" s="234"/>
      <c r="M312" s="234"/>
      <c r="N312" s="234"/>
      <c r="O312" s="234"/>
      <c r="P312" s="877"/>
      <c r="Q312" s="877"/>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234"/>
      <c r="AN312" s="234"/>
      <c r="AO312" s="234"/>
      <c r="AP312" s="234"/>
      <c r="AQ312" s="234"/>
      <c r="AR312" s="234"/>
      <c r="AS312" s="234"/>
      <c r="AT312" s="234"/>
      <c r="AU312" s="234"/>
      <c r="AV312" s="234"/>
      <c r="AW312" s="235"/>
      <c r="AX312" s="235"/>
    </row>
    <row r="313" spans="1:50" x14ac:dyDescent="0.25">
      <c r="A313" s="234"/>
      <c r="B313" s="234"/>
      <c r="C313" s="234"/>
      <c r="D313" s="234"/>
      <c r="E313" s="234"/>
      <c r="F313" s="234"/>
      <c r="G313" s="234"/>
      <c r="H313" s="234"/>
      <c r="I313" s="234"/>
      <c r="J313" s="234"/>
      <c r="K313" s="234"/>
      <c r="L313" s="234"/>
      <c r="M313" s="234"/>
      <c r="N313" s="234"/>
      <c r="O313" s="234"/>
      <c r="P313" s="877"/>
      <c r="Q313" s="877"/>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234"/>
      <c r="AN313" s="234"/>
      <c r="AO313" s="234"/>
      <c r="AP313" s="234"/>
      <c r="AQ313" s="234"/>
      <c r="AR313" s="234"/>
      <c r="AS313" s="234"/>
      <c r="AT313" s="234"/>
      <c r="AU313" s="234"/>
      <c r="AV313" s="234"/>
      <c r="AW313" s="235"/>
      <c r="AX313" s="235"/>
    </row>
    <row r="314" spans="1:50" x14ac:dyDescent="0.25">
      <c r="A314" s="234"/>
      <c r="B314" s="234"/>
      <c r="C314" s="234"/>
      <c r="D314" s="234"/>
      <c r="E314" s="234"/>
      <c r="F314" s="234"/>
      <c r="G314" s="234"/>
      <c r="H314" s="234"/>
      <c r="I314" s="234"/>
      <c r="J314" s="234"/>
      <c r="K314" s="234"/>
      <c r="L314" s="234"/>
      <c r="M314" s="234"/>
      <c r="N314" s="234"/>
      <c r="O314" s="234"/>
      <c r="P314" s="877"/>
      <c r="Q314" s="877"/>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234"/>
      <c r="AN314" s="234"/>
      <c r="AO314" s="234"/>
      <c r="AP314" s="234"/>
      <c r="AQ314" s="234"/>
      <c r="AR314" s="234"/>
      <c r="AS314" s="234"/>
      <c r="AT314" s="234"/>
      <c r="AU314" s="234"/>
      <c r="AV314" s="234"/>
      <c r="AW314" s="235"/>
      <c r="AX314" s="235"/>
    </row>
    <row r="315" spans="1:50" x14ac:dyDescent="0.25">
      <c r="A315" s="234"/>
      <c r="B315" s="234"/>
      <c r="C315" s="234"/>
      <c r="D315" s="234"/>
      <c r="E315" s="234"/>
      <c r="F315" s="234"/>
      <c r="G315" s="234"/>
      <c r="H315" s="234"/>
      <c r="I315" s="234"/>
      <c r="J315" s="234"/>
      <c r="K315" s="234"/>
      <c r="L315" s="234"/>
      <c r="M315" s="234"/>
      <c r="N315" s="234"/>
      <c r="O315" s="234"/>
      <c r="P315" s="877"/>
      <c r="Q315" s="877"/>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234"/>
      <c r="AN315" s="234"/>
      <c r="AO315" s="234"/>
      <c r="AP315" s="234"/>
      <c r="AQ315" s="234"/>
      <c r="AR315" s="234"/>
      <c r="AS315" s="234"/>
      <c r="AT315" s="234"/>
      <c r="AU315" s="234"/>
      <c r="AV315" s="234"/>
      <c r="AW315" s="235"/>
      <c r="AX315" s="235"/>
    </row>
    <row r="316" spans="1:50" x14ac:dyDescent="0.25">
      <c r="A316" s="234"/>
      <c r="B316" s="234"/>
      <c r="C316" s="234"/>
      <c r="D316" s="234"/>
      <c r="E316" s="234"/>
      <c r="F316" s="234"/>
      <c r="G316" s="234"/>
      <c r="H316" s="234"/>
      <c r="I316" s="234"/>
      <c r="J316" s="234"/>
      <c r="K316" s="234"/>
      <c r="L316" s="234"/>
      <c r="M316" s="234"/>
      <c r="N316" s="234"/>
      <c r="O316" s="234"/>
      <c r="P316" s="877"/>
      <c r="Q316" s="877"/>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234"/>
      <c r="AN316" s="234"/>
      <c r="AO316" s="234"/>
      <c r="AP316" s="234"/>
      <c r="AQ316" s="234"/>
      <c r="AR316" s="234"/>
      <c r="AS316" s="234"/>
      <c r="AT316" s="234"/>
      <c r="AU316" s="234"/>
      <c r="AV316" s="234"/>
      <c r="AW316" s="235"/>
      <c r="AX316" s="235"/>
    </row>
    <row r="317" spans="1:50" x14ac:dyDescent="0.25">
      <c r="A317" s="234"/>
      <c r="B317" s="234"/>
      <c r="C317" s="234"/>
      <c r="D317" s="234"/>
      <c r="E317" s="234"/>
      <c r="F317" s="234"/>
      <c r="G317" s="234"/>
      <c r="H317" s="234"/>
      <c r="I317" s="234"/>
      <c r="J317" s="234"/>
      <c r="K317" s="234"/>
      <c r="L317" s="234"/>
      <c r="M317" s="234"/>
      <c r="N317" s="234"/>
      <c r="O317" s="234"/>
      <c r="P317" s="877"/>
      <c r="Q317" s="877"/>
      <c r="R317" s="234"/>
      <c r="S317" s="234"/>
      <c r="T317" s="234"/>
      <c r="U317" s="234"/>
      <c r="V317" s="234"/>
      <c r="W317" s="234"/>
      <c r="X317" s="234"/>
      <c r="Y317" s="234"/>
      <c r="Z317" s="234"/>
      <c r="AA317" s="234"/>
      <c r="AB317" s="234"/>
      <c r="AC317" s="234"/>
      <c r="AD317" s="234"/>
      <c r="AE317" s="234"/>
      <c r="AF317" s="234"/>
      <c r="AG317" s="234"/>
      <c r="AH317" s="234"/>
      <c r="AI317" s="234"/>
      <c r="AJ317" s="234"/>
      <c r="AK317" s="234"/>
      <c r="AL317" s="234"/>
      <c r="AM317" s="234"/>
      <c r="AN317" s="234"/>
      <c r="AO317" s="234"/>
      <c r="AP317" s="234"/>
      <c r="AQ317" s="234"/>
      <c r="AR317" s="234"/>
      <c r="AS317" s="234"/>
      <c r="AT317" s="234"/>
      <c r="AU317" s="234"/>
      <c r="AV317" s="234"/>
      <c r="AW317" s="235"/>
      <c r="AX317" s="235"/>
    </row>
    <row r="318" spans="1:50" x14ac:dyDescent="0.25">
      <c r="A318" s="234"/>
      <c r="B318" s="234"/>
      <c r="C318" s="234"/>
      <c r="D318" s="234"/>
      <c r="E318" s="234"/>
      <c r="F318" s="234"/>
      <c r="G318" s="234"/>
      <c r="H318" s="234"/>
      <c r="I318" s="234"/>
      <c r="J318" s="234"/>
      <c r="K318" s="234"/>
      <c r="L318" s="234"/>
      <c r="M318" s="234"/>
      <c r="N318" s="234"/>
      <c r="O318" s="234"/>
      <c r="P318" s="877"/>
      <c r="Q318" s="877"/>
      <c r="R318" s="234"/>
      <c r="S318" s="234"/>
      <c r="T318" s="234"/>
      <c r="U318" s="234"/>
      <c r="V318" s="234"/>
      <c r="W318" s="234"/>
      <c r="X318" s="234"/>
      <c r="Y318" s="234"/>
      <c r="Z318" s="234"/>
      <c r="AA318" s="234"/>
      <c r="AB318" s="234"/>
      <c r="AC318" s="234"/>
      <c r="AD318" s="234"/>
      <c r="AE318" s="234"/>
      <c r="AF318" s="234"/>
      <c r="AG318" s="234"/>
      <c r="AH318" s="234"/>
      <c r="AI318" s="234"/>
      <c r="AJ318" s="234"/>
      <c r="AK318" s="234"/>
      <c r="AL318" s="234"/>
      <c r="AM318" s="234"/>
      <c r="AN318" s="234"/>
      <c r="AO318" s="234"/>
      <c r="AP318" s="234"/>
      <c r="AQ318" s="234"/>
      <c r="AR318" s="234"/>
      <c r="AS318" s="234"/>
      <c r="AT318" s="234"/>
      <c r="AU318" s="234"/>
      <c r="AV318" s="234"/>
      <c r="AW318" s="235"/>
      <c r="AX318" s="235"/>
    </row>
    <row r="319" spans="1:50" x14ac:dyDescent="0.25">
      <c r="A319" s="234"/>
      <c r="B319" s="234"/>
      <c r="C319" s="234"/>
      <c r="D319" s="234"/>
      <c r="E319" s="234"/>
      <c r="F319" s="234"/>
      <c r="G319" s="234"/>
      <c r="H319" s="234"/>
      <c r="I319" s="234"/>
      <c r="J319" s="234"/>
      <c r="K319" s="234"/>
      <c r="L319" s="234"/>
      <c r="M319" s="234"/>
      <c r="N319" s="234"/>
      <c r="O319" s="234"/>
      <c r="P319" s="877"/>
      <c r="Q319" s="877"/>
      <c r="R319" s="234"/>
      <c r="S319" s="234"/>
      <c r="T319" s="234"/>
      <c r="U319" s="234"/>
      <c r="V319" s="234"/>
      <c r="W319" s="234"/>
      <c r="X319" s="234"/>
      <c r="Y319" s="234"/>
      <c r="Z319" s="234"/>
      <c r="AA319" s="234"/>
      <c r="AB319" s="234"/>
      <c r="AC319" s="234"/>
      <c r="AD319" s="234"/>
      <c r="AE319" s="234"/>
      <c r="AF319" s="234"/>
      <c r="AG319" s="234"/>
      <c r="AH319" s="234"/>
      <c r="AI319" s="234"/>
      <c r="AJ319" s="234"/>
      <c r="AK319" s="234"/>
      <c r="AL319" s="234"/>
      <c r="AM319" s="234"/>
      <c r="AN319" s="234"/>
      <c r="AO319" s="234"/>
      <c r="AP319" s="234"/>
      <c r="AQ319" s="234"/>
      <c r="AR319" s="234"/>
      <c r="AS319" s="234"/>
      <c r="AT319" s="234"/>
      <c r="AU319" s="234"/>
      <c r="AV319" s="234"/>
      <c r="AW319" s="235"/>
      <c r="AX319" s="235"/>
    </row>
    <row r="320" spans="1:50" x14ac:dyDescent="0.25">
      <c r="A320" s="234"/>
      <c r="B320" s="234"/>
      <c r="C320" s="234"/>
      <c r="D320" s="234"/>
      <c r="E320" s="234"/>
      <c r="F320" s="234"/>
      <c r="G320" s="234"/>
      <c r="H320" s="234"/>
      <c r="I320" s="234"/>
      <c r="J320" s="234"/>
      <c r="K320" s="234"/>
      <c r="L320" s="234"/>
      <c r="M320" s="234"/>
      <c r="N320" s="234"/>
      <c r="O320" s="234"/>
      <c r="P320" s="877"/>
      <c r="Q320" s="877"/>
      <c r="R320" s="234"/>
      <c r="S320" s="234"/>
      <c r="T320" s="234"/>
      <c r="U320" s="234"/>
      <c r="V320" s="234"/>
      <c r="W320" s="234"/>
      <c r="X320" s="234"/>
      <c r="Y320" s="234"/>
      <c r="Z320" s="234"/>
      <c r="AA320" s="234"/>
      <c r="AB320" s="234"/>
      <c r="AC320" s="234"/>
      <c r="AD320" s="234"/>
      <c r="AE320" s="234"/>
      <c r="AF320" s="234"/>
      <c r="AG320" s="234"/>
      <c r="AH320" s="234"/>
      <c r="AI320" s="234"/>
      <c r="AJ320" s="234"/>
      <c r="AK320" s="234"/>
      <c r="AL320" s="234"/>
      <c r="AM320" s="234"/>
      <c r="AN320" s="234"/>
      <c r="AO320" s="234"/>
      <c r="AP320" s="234"/>
      <c r="AQ320" s="234"/>
      <c r="AR320" s="234"/>
      <c r="AS320" s="234"/>
      <c r="AT320" s="234"/>
      <c r="AU320" s="234"/>
      <c r="AV320" s="234"/>
      <c r="AW320" s="235"/>
      <c r="AX320" s="235"/>
    </row>
    <row r="321" spans="1:50" x14ac:dyDescent="0.25">
      <c r="A321" s="234"/>
      <c r="B321" s="234"/>
      <c r="C321" s="234"/>
      <c r="D321" s="234"/>
      <c r="E321" s="234"/>
      <c r="F321" s="234"/>
      <c r="G321" s="234"/>
      <c r="H321" s="234"/>
      <c r="I321" s="234"/>
      <c r="J321" s="234"/>
      <c r="K321" s="234"/>
      <c r="L321" s="234"/>
      <c r="M321" s="234"/>
      <c r="N321" s="234"/>
      <c r="O321" s="234"/>
      <c r="P321" s="877"/>
      <c r="Q321" s="877"/>
      <c r="R321" s="234"/>
      <c r="S321" s="234"/>
      <c r="T321" s="234"/>
      <c r="U321" s="234"/>
      <c r="V321" s="234"/>
      <c r="W321" s="234"/>
      <c r="X321" s="234"/>
      <c r="Y321" s="234"/>
      <c r="Z321" s="234"/>
      <c r="AA321" s="234"/>
      <c r="AB321" s="234"/>
      <c r="AC321" s="234"/>
      <c r="AD321" s="234"/>
      <c r="AE321" s="234"/>
      <c r="AF321" s="234"/>
      <c r="AG321" s="234"/>
      <c r="AH321" s="234"/>
      <c r="AI321" s="234"/>
      <c r="AJ321" s="234"/>
      <c r="AK321" s="234"/>
      <c r="AL321" s="234"/>
      <c r="AM321" s="234"/>
      <c r="AN321" s="234"/>
      <c r="AO321" s="234"/>
      <c r="AP321" s="234"/>
      <c r="AQ321" s="234"/>
      <c r="AR321" s="234"/>
      <c r="AS321" s="234"/>
      <c r="AT321" s="234"/>
      <c r="AU321" s="234"/>
      <c r="AV321" s="234"/>
      <c r="AW321" s="235"/>
      <c r="AX321" s="235"/>
    </row>
    <row r="322" spans="1:50" x14ac:dyDescent="0.25">
      <c r="A322" s="234"/>
      <c r="B322" s="234"/>
      <c r="C322" s="234"/>
      <c r="D322" s="234"/>
      <c r="E322" s="234"/>
      <c r="F322" s="234"/>
      <c r="G322" s="234"/>
      <c r="H322" s="234"/>
      <c r="I322" s="234"/>
      <c r="J322" s="234"/>
      <c r="K322" s="234"/>
      <c r="L322" s="234"/>
      <c r="M322" s="234"/>
      <c r="N322" s="234"/>
      <c r="O322" s="234"/>
      <c r="P322" s="877"/>
      <c r="Q322" s="877"/>
      <c r="R322" s="234"/>
      <c r="S322" s="234"/>
      <c r="T322" s="234"/>
      <c r="U322" s="234"/>
      <c r="V322" s="234"/>
      <c r="W322" s="234"/>
      <c r="X322" s="234"/>
      <c r="Y322" s="234"/>
      <c r="Z322" s="234"/>
      <c r="AA322" s="234"/>
      <c r="AB322" s="234"/>
      <c r="AC322" s="234"/>
      <c r="AD322" s="234"/>
      <c r="AE322" s="234"/>
      <c r="AF322" s="234"/>
      <c r="AG322" s="234"/>
      <c r="AH322" s="234"/>
      <c r="AI322" s="234"/>
      <c r="AJ322" s="234"/>
      <c r="AK322" s="234"/>
      <c r="AL322" s="234"/>
      <c r="AM322" s="234"/>
      <c r="AN322" s="234"/>
      <c r="AO322" s="234"/>
      <c r="AP322" s="234"/>
      <c r="AQ322" s="234"/>
      <c r="AR322" s="234"/>
      <c r="AS322" s="234"/>
      <c r="AT322" s="234"/>
      <c r="AU322" s="234"/>
      <c r="AV322" s="234"/>
      <c r="AW322" s="235"/>
      <c r="AX322" s="235"/>
    </row>
    <row r="323" spans="1:50" x14ac:dyDescent="0.25">
      <c r="A323" s="234"/>
      <c r="B323" s="234"/>
      <c r="C323" s="234"/>
      <c r="D323" s="234"/>
      <c r="E323" s="234"/>
      <c r="F323" s="234"/>
      <c r="G323" s="234"/>
      <c r="H323" s="234"/>
      <c r="I323" s="234"/>
      <c r="J323" s="234"/>
      <c r="K323" s="234"/>
      <c r="L323" s="234"/>
      <c r="M323" s="234"/>
      <c r="N323" s="234"/>
      <c r="O323" s="234"/>
      <c r="P323" s="877"/>
      <c r="Q323" s="877"/>
      <c r="R323" s="234"/>
      <c r="S323" s="234"/>
      <c r="T323" s="234"/>
      <c r="U323" s="234"/>
      <c r="V323" s="234"/>
      <c r="W323" s="234"/>
      <c r="X323" s="234"/>
      <c r="Y323" s="234"/>
      <c r="Z323" s="234"/>
      <c r="AA323" s="234"/>
      <c r="AB323" s="234"/>
      <c r="AC323" s="234"/>
      <c r="AD323" s="234"/>
      <c r="AE323" s="234"/>
      <c r="AF323" s="234"/>
      <c r="AG323" s="234"/>
      <c r="AH323" s="234"/>
      <c r="AI323" s="234"/>
      <c r="AJ323" s="234"/>
      <c r="AK323" s="234"/>
      <c r="AL323" s="234"/>
      <c r="AM323" s="234"/>
      <c r="AN323" s="234"/>
      <c r="AO323" s="234"/>
      <c r="AP323" s="234"/>
      <c r="AQ323" s="234"/>
      <c r="AR323" s="234"/>
      <c r="AS323" s="234"/>
      <c r="AT323" s="234"/>
      <c r="AU323" s="234"/>
      <c r="AV323" s="234"/>
      <c r="AW323" s="235"/>
      <c r="AX323" s="235"/>
    </row>
    <row r="324" spans="1:50" x14ac:dyDescent="0.25">
      <c r="A324" s="234"/>
      <c r="B324" s="234"/>
      <c r="C324" s="234"/>
      <c r="D324" s="234"/>
      <c r="E324" s="234"/>
      <c r="F324" s="234"/>
      <c r="G324" s="234"/>
      <c r="H324" s="234"/>
      <c r="I324" s="234"/>
      <c r="J324" s="234"/>
      <c r="K324" s="234"/>
      <c r="L324" s="234"/>
      <c r="M324" s="234"/>
      <c r="N324" s="234"/>
      <c r="O324" s="234"/>
      <c r="P324" s="877"/>
      <c r="Q324" s="877"/>
      <c r="R324" s="234"/>
      <c r="S324" s="234"/>
      <c r="T324" s="234"/>
      <c r="U324" s="234"/>
      <c r="V324" s="234"/>
      <c r="W324" s="234"/>
      <c r="X324" s="234"/>
      <c r="Y324" s="234"/>
      <c r="Z324" s="234"/>
      <c r="AA324" s="234"/>
      <c r="AB324" s="234"/>
      <c r="AC324" s="234"/>
      <c r="AD324" s="234"/>
      <c r="AE324" s="234"/>
      <c r="AF324" s="234"/>
      <c r="AG324" s="234"/>
      <c r="AH324" s="234"/>
      <c r="AI324" s="234"/>
      <c r="AJ324" s="234"/>
      <c r="AK324" s="234"/>
      <c r="AL324" s="234"/>
      <c r="AM324" s="234"/>
      <c r="AN324" s="234"/>
      <c r="AO324" s="234"/>
      <c r="AP324" s="234"/>
      <c r="AQ324" s="234"/>
      <c r="AR324" s="234"/>
      <c r="AS324" s="234"/>
      <c r="AT324" s="234"/>
      <c r="AU324" s="234"/>
      <c r="AV324" s="234"/>
      <c r="AW324" s="235"/>
      <c r="AX324" s="235"/>
    </row>
    <row r="325" spans="1:50" x14ac:dyDescent="0.25">
      <c r="A325" s="234"/>
      <c r="B325" s="234"/>
      <c r="C325" s="234"/>
      <c r="D325" s="234"/>
      <c r="E325" s="234"/>
      <c r="F325" s="234"/>
      <c r="G325" s="234"/>
      <c r="H325" s="234"/>
      <c r="I325" s="234"/>
      <c r="J325" s="234"/>
      <c r="K325" s="234"/>
      <c r="L325" s="234"/>
      <c r="M325" s="234"/>
      <c r="N325" s="234"/>
      <c r="O325" s="234"/>
      <c r="P325" s="877"/>
      <c r="Q325" s="877"/>
      <c r="R325" s="234"/>
      <c r="S325" s="234"/>
      <c r="T325" s="234"/>
      <c r="U325" s="234"/>
      <c r="V325" s="234"/>
      <c r="W325" s="234"/>
      <c r="X325" s="234"/>
      <c r="Y325" s="234"/>
      <c r="Z325" s="234"/>
      <c r="AA325" s="234"/>
      <c r="AB325" s="234"/>
      <c r="AC325" s="234"/>
      <c r="AD325" s="234"/>
      <c r="AE325" s="234"/>
      <c r="AF325" s="234"/>
      <c r="AG325" s="234"/>
      <c r="AH325" s="234"/>
      <c r="AI325" s="234"/>
      <c r="AJ325" s="234"/>
      <c r="AK325" s="234"/>
      <c r="AL325" s="234"/>
      <c r="AM325" s="234"/>
      <c r="AN325" s="234"/>
      <c r="AO325" s="234"/>
      <c r="AP325" s="234"/>
      <c r="AQ325" s="234"/>
      <c r="AR325" s="234"/>
      <c r="AS325" s="234"/>
      <c r="AT325" s="234"/>
      <c r="AU325" s="234"/>
      <c r="AV325" s="234"/>
      <c r="AW325" s="235"/>
      <c r="AX325" s="235"/>
    </row>
    <row r="326" spans="1:50" x14ac:dyDescent="0.25">
      <c r="A326" s="234"/>
      <c r="B326" s="234"/>
      <c r="C326" s="234"/>
      <c r="D326" s="234"/>
      <c r="E326" s="234"/>
      <c r="F326" s="234"/>
      <c r="G326" s="234"/>
      <c r="H326" s="234"/>
      <c r="I326" s="234"/>
      <c r="J326" s="234"/>
      <c r="K326" s="234"/>
      <c r="L326" s="234"/>
      <c r="M326" s="234"/>
      <c r="N326" s="234"/>
      <c r="O326" s="234"/>
      <c r="P326" s="877"/>
      <c r="Q326" s="877"/>
      <c r="R326" s="234"/>
      <c r="S326" s="234"/>
      <c r="T326" s="234"/>
      <c r="U326" s="234"/>
      <c r="V326" s="234"/>
      <c r="W326" s="234"/>
      <c r="X326" s="234"/>
      <c r="Y326" s="234"/>
      <c r="Z326" s="234"/>
      <c r="AA326" s="234"/>
      <c r="AB326" s="234"/>
      <c r="AC326" s="234"/>
      <c r="AD326" s="234"/>
      <c r="AE326" s="234"/>
      <c r="AF326" s="234"/>
      <c r="AG326" s="234"/>
      <c r="AH326" s="234"/>
      <c r="AI326" s="234"/>
      <c r="AJ326" s="234"/>
      <c r="AK326" s="234"/>
      <c r="AL326" s="234"/>
      <c r="AM326" s="234"/>
      <c r="AN326" s="234"/>
      <c r="AO326" s="234"/>
      <c r="AP326" s="234"/>
      <c r="AQ326" s="234"/>
      <c r="AR326" s="234"/>
      <c r="AS326" s="234"/>
      <c r="AT326" s="234"/>
      <c r="AU326" s="234"/>
      <c r="AV326" s="234"/>
      <c r="AW326" s="235"/>
      <c r="AX326" s="235"/>
    </row>
    <row r="327" spans="1:50" x14ac:dyDescent="0.25">
      <c r="A327" s="234"/>
      <c r="B327" s="234"/>
      <c r="C327" s="234"/>
      <c r="D327" s="234"/>
      <c r="E327" s="234"/>
      <c r="F327" s="234"/>
      <c r="G327" s="234"/>
      <c r="H327" s="234"/>
      <c r="I327" s="234"/>
      <c r="J327" s="234"/>
      <c r="K327" s="234"/>
      <c r="L327" s="234"/>
      <c r="M327" s="234"/>
      <c r="N327" s="234"/>
      <c r="O327" s="234"/>
      <c r="P327" s="877"/>
      <c r="Q327" s="877"/>
      <c r="R327" s="234"/>
      <c r="S327" s="234"/>
      <c r="T327" s="234"/>
      <c r="U327" s="234"/>
      <c r="V327" s="234"/>
      <c r="W327" s="234"/>
      <c r="X327" s="234"/>
      <c r="Y327" s="234"/>
      <c r="Z327" s="234"/>
      <c r="AA327" s="234"/>
      <c r="AB327" s="234"/>
      <c r="AC327" s="234"/>
      <c r="AD327" s="234"/>
      <c r="AE327" s="234"/>
      <c r="AF327" s="234"/>
      <c r="AG327" s="234"/>
      <c r="AH327" s="234"/>
      <c r="AI327" s="234"/>
      <c r="AJ327" s="234"/>
      <c r="AK327" s="234"/>
      <c r="AL327" s="234"/>
      <c r="AM327" s="234"/>
      <c r="AN327" s="234"/>
      <c r="AO327" s="234"/>
      <c r="AP327" s="234"/>
      <c r="AQ327" s="234"/>
      <c r="AR327" s="234"/>
      <c r="AS327" s="234"/>
      <c r="AT327" s="234"/>
      <c r="AU327" s="234"/>
      <c r="AV327" s="234"/>
      <c r="AW327" s="235"/>
      <c r="AX327" s="235"/>
    </row>
    <row r="328" spans="1:50" x14ac:dyDescent="0.25">
      <c r="A328" s="234"/>
      <c r="B328" s="234"/>
      <c r="C328" s="234"/>
      <c r="D328" s="234"/>
      <c r="E328" s="234"/>
      <c r="F328" s="234"/>
      <c r="G328" s="234"/>
      <c r="H328" s="234"/>
      <c r="I328" s="234"/>
      <c r="J328" s="234"/>
      <c r="K328" s="234"/>
      <c r="L328" s="234"/>
      <c r="M328" s="234"/>
      <c r="N328" s="234"/>
      <c r="O328" s="234"/>
      <c r="P328" s="877"/>
      <c r="Q328" s="877"/>
      <c r="R328" s="234"/>
      <c r="S328" s="234"/>
      <c r="T328" s="234"/>
      <c r="U328" s="234"/>
      <c r="V328" s="234"/>
      <c r="W328" s="234"/>
      <c r="X328" s="234"/>
      <c r="Y328" s="234"/>
      <c r="Z328" s="234"/>
      <c r="AA328" s="234"/>
      <c r="AB328" s="234"/>
      <c r="AC328" s="234"/>
      <c r="AD328" s="234"/>
      <c r="AE328" s="234"/>
      <c r="AF328" s="234"/>
      <c r="AG328" s="234"/>
      <c r="AH328" s="234"/>
      <c r="AI328" s="234"/>
      <c r="AJ328" s="234"/>
      <c r="AK328" s="234"/>
      <c r="AL328" s="234"/>
      <c r="AM328" s="234"/>
      <c r="AN328" s="234"/>
      <c r="AO328" s="234"/>
      <c r="AP328" s="234"/>
      <c r="AQ328" s="234"/>
      <c r="AR328" s="234"/>
      <c r="AS328" s="234"/>
      <c r="AT328" s="234"/>
      <c r="AU328" s="234"/>
      <c r="AV328" s="234"/>
      <c r="AW328" s="235"/>
      <c r="AX328" s="235"/>
    </row>
    <row r="329" spans="1:50" x14ac:dyDescent="0.25">
      <c r="A329" s="234"/>
      <c r="B329" s="234"/>
      <c r="C329" s="234"/>
      <c r="D329" s="234"/>
      <c r="E329" s="234"/>
      <c r="F329" s="234"/>
      <c r="G329" s="234"/>
      <c r="H329" s="234"/>
      <c r="I329" s="234"/>
      <c r="J329" s="234"/>
      <c r="K329" s="234"/>
      <c r="L329" s="234"/>
      <c r="M329" s="234"/>
      <c r="N329" s="234"/>
      <c r="O329" s="234"/>
      <c r="P329" s="877"/>
      <c r="Q329" s="877"/>
      <c r="R329" s="234"/>
      <c r="S329" s="234"/>
      <c r="T329" s="234"/>
      <c r="U329" s="234"/>
      <c r="V329" s="234"/>
      <c r="W329" s="234"/>
      <c r="X329" s="234"/>
      <c r="Y329" s="234"/>
      <c r="Z329" s="234"/>
      <c r="AA329" s="234"/>
      <c r="AB329" s="234"/>
      <c r="AC329" s="234"/>
      <c r="AD329" s="234"/>
      <c r="AE329" s="234"/>
      <c r="AF329" s="234"/>
      <c r="AG329" s="234"/>
      <c r="AH329" s="234"/>
      <c r="AI329" s="234"/>
      <c r="AJ329" s="234"/>
      <c r="AK329" s="234"/>
      <c r="AL329" s="234"/>
      <c r="AM329" s="234"/>
      <c r="AN329" s="234"/>
      <c r="AO329" s="234"/>
      <c r="AP329" s="234"/>
      <c r="AQ329" s="234"/>
      <c r="AR329" s="234"/>
      <c r="AS329" s="234"/>
      <c r="AT329" s="234"/>
      <c r="AU329" s="234"/>
      <c r="AV329" s="234"/>
      <c r="AW329" s="235"/>
      <c r="AX329" s="235"/>
    </row>
    <row r="330" spans="1:50" x14ac:dyDescent="0.25">
      <c r="A330" s="234"/>
      <c r="B330" s="234"/>
      <c r="C330" s="234"/>
      <c r="D330" s="234"/>
      <c r="E330" s="234"/>
      <c r="F330" s="234"/>
      <c r="G330" s="234"/>
      <c r="H330" s="234"/>
      <c r="I330" s="234"/>
      <c r="J330" s="234"/>
      <c r="K330" s="234"/>
      <c r="L330" s="234"/>
      <c r="M330" s="234"/>
      <c r="N330" s="234"/>
      <c r="O330" s="234"/>
      <c r="P330" s="877"/>
      <c r="Q330" s="877"/>
      <c r="R330" s="234"/>
      <c r="S330" s="234"/>
      <c r="T330" s="234"/>
      <c r="U330" s="234"/>
      <c r="V330" s="234"/>
      <c r="W330" s="234"/>
      <c r="X330" s="234"/>
      <c r="Y330" s="234"/>
      <c r="Z330" s="234"/>
      <c r="AA330" s="234"/>
      <c r="AB330" s="234"/>
      <c r="AC330" s="234"/>
      <c r="AD330" s="234"/>
      <c r="AE330" s="234"/>
      <c r="AF330" s="234"/>
      <c r="AG330" s="234"/>
      <c r="AH330" s="234"/>
      <c r="AI330" s="234"/>
      <c r="AJ330" s="234"/>
      <c r="AK330" s="234"/>
      <c r="AL330" s="234"/>
      <c r="AM330" s="234"/>
      <c r="AN330" s="234"/>
      <c r="AO330" s="234"/>
      <c r="AP330" s="234"/>
      <c r="AQ330" s="234"/>
      <c r="AR330" s="234"/>
      <c r="AS330" s="234"/>
      <c r="AT330" s="234"/>
      <c r="AU330" s="234"/>
      <c r="AV330" s="234"/>
      <c r="AW330" s="235"/>
      <c r="AX330" s="235"/>
    </row>
    <row r="331" spans="1:50" x14ac:dyDescent="0.25">
      <c r="A331" s="234"/>
      <c r="B331" s="234"/>
      <c r="C331" s="234"/>
      <c r="D331" s="234"/>
      <c r="E331" s="234"/>
      <c r="F331" s="234"/>
      <c r="G331" s="234"/>
      <c r="H331" s="234"/>
      <c r="I331" s="234"/>
      <c r="J331" s="234"/>
      <c r="K331" s="234"/>
      <c r="L331" s="234"/>
      <c r="M331" s="234"/>
      <c r="N331" s="234"/>
      <c r="O331" s="234"/>
      <c r="P331" s="877"/>
      <c r="Q331" s="877"/>
      <c r="R331" s="234"/>
      <c r="S331" s="234"/>
      <c r="T331" s="234"/>
      <c r="U331" s="234"/>
      <c r="V331" s="234"/>
      <c r="W331" s="234"/>
      <c r="X331" s="234"/>
      <c r="Y331" s="234"/>
      <c r="Z331" s="234"/>
      <c r="AA331" s="234"/>
      <c r="AB331" s="234"/>
      <c r="AC331" s="234"/>
      <c r="AD331" s="234"/>
      <c r="AE331" s="234"/>
      <c r="AF331" s="234"/>
      <c r="AG331" s="234"/>
      <c r="AH331" s="234"/>
      <c r="AI331" s="234"/>
      <c r="AJ331" s="234"/>
      <c r="AK331" s="234"/>
      <c r="AL331" s="234"/>
      <c r="AM331" s="234"/>
      <c r="AN331" s="234"/>
      <c r="AO331" s="234"/>
      <c r="AP331" s="234"/>
      <c r="AQ331" s="234"/>
      <c r="AR331" s="234"/>
      <c r="AS331" s="234"/>
      <c r="AT331" s="234"/>
      <c r="AU331" s="234"/>
      <c r="AV331" s="234"/>
      <c r="AW331" s="235"/>
      <c r="AX331" s="235"/>
    </row>
    <row r="332" spans="1:50" x14ac:dyDescent="0.25">
      <c r="A332" s="234"/>
      <c r="B332" s="234"/>
      <c r="C332" s="234"/>
      <c r="D332" s="234"/>
      <c r="E332" s="234"/>
      <c r="F332" s="234"/>
      <c r="G332" s="234"/>
      <c r="H332" s="234"/>
      <c r="I332" s="234"/>
      <c r="J332" s="234"/>
      <c r="K332" s="234"/>
      <c r="L332" s="234"/>
      <c r="M332" s="234"/>
      <c r="N332" s="234"/>
      <c r="O332" s="234"/>
      <c r="P332" s="877"/>
      <c r="Q332" s="877"/>
      <c r="R332" s="234"/>
      <c r="S332" s="234"/>
      <c r="T332" s="234"/>
      <c r="U332" s="234"/>
      <c r="V332" s="234"/>
      <c r="W332" s="234"/>
      <c r="X332" s="234"/>
      <c r="Y332" s="234"/>
      <c r="Z332" s="234"/>
      <c r="AA332" s="234"/>
      <c r="AB332" s="234"/>
      <c r="AC332" s="234"/>
      <c r="AD332" s="234"/>
      <c r="AE332" s="234"/>
      <c r="AF332" s="234"/>
      <c r="AG332" s="234"/>
      <c r="AH332" s="234"/>
      <c r="AI332" s="234"/>
      <c r="AJ332" s="234"/>
      <c r="AK332" s="234"/>
      <c r="AL332" s="234"/>
      <c r="AM332" s="234"/>
      <c r="AN332" s="234"/>
      <c r="AO332" s="234"/>
      <c r="AP332" s="234"/>
      <c r="AQ332" s="234"/>
      <c r="AR332" s="234"/>
      <c r="AS332" s="234"/>
      <c r="AT332" s="234"/>
      <c r="AU332" s="234"/>
      <c r="AV332" s="234"/>
      <c r="AW332" s="235"/>
      <c r="AX332" s="235"/>
    </row>
    <row r="333" spans="1:50" x14ac:dyDescent="0.25">
      <c r="A333" s="234"/>
      <c r="B333" s="234"/>
      <c r="C333" s="234"/>
      <c r="D333" s="234"/>
      <c r="E333" s="234"/>
      <c r="F333" s="234"/>
      <c r="G333" s="234"/>
      <c r="H333" s="234"/>
      <c r="I333" s="234"/>
      <c r="J333" s="234"/>
      <c r="K333" s="234"/>
      <c r="L333" s="234"/>
      <c r="M333" s="234"/>
      <c r="N333" s="234"/>
      <c r="O333" s="234"/>
      <c r="P333" s="877"/>
      <c r="Q333" s="877"/>
      <c r="R333" s="234"/>
      <c r="S333" s="234"/>
      <c r="T333" s="234"/>
      <c r="U333" s="234"/>
      <c r="V333" s="234"/>
      <c r="W333" s="234"/>
      <c r="X333" s="234"/>
      <c r="Y333" s="234"/>
      <c r="Z333" s="234"/>
      <c r="AA333" s="234"/>
      <c r="AB333" s="234"/>
      <c r="AC333" s="234"/>
      <c r="AD333" s="234"/>
      <c r="AE333" s="234"/>
      <c r="AF333" s="234"/>
      <c r="AG333" s="234"/>
      <c r="AH333" s="234"/>
      <c r="AI333" s="234"/>
      <c r="AJ333" s="234"/>
      <c r="AK333" s="234"/>
      <c r="AL333" s="234"/>
      <c r="AM333" s="234"/>
      <c r="AN333" s="234"/>
      <c r="AO333" s="234"/>
      <c r="AP333" s="234"/>
      <c r="AQ333" s="234"/>
      <c r="AR333" s="234"/>
      <c r="AS333" s="234"/>
      <c r="AT333" s="234"/>
      <c r="AU333" s="234"/>
      <c r="AV333" s="234"/>
      <c r="AW333" s="235"/>
      <c r="AX333" s="235"/>
    </row>
    <row r="334" spans="1:50" x14ac:dyDescent="0.25">
      <c r="A334" s="234"/>
      <c r="B334" s="234"/>
      <c r="C334" s="234"/>
      <c r="D334" s="234"/>
      <c r="E334" s="234"/>
      <c r="F334" s="234"/>
      <c r="G334" s="234"/>
      <c r="H334" s="234"/>
      <c r="I334" s="234"/>
      <c r="J334" s="234"/>
      <c r="K334" s="234"/>
      <c r="L334" s="234"/>
      <c r="M334" s="234"/>
      <c r="N334" s="234"/>
      <c r="O334" s="234"/>
      <c r="P334" s="877"/>
      <c r="Q334" s="877"/>
      <c r="R334" s="234"/>
      <c r="S334" s="234"/>
      <c r="T334" s="234"/>
      <c r="U334" s="234"/>
      <c r="V334" s="234"/>
      <c r="W334" s="234"/>
      <c r="X334" s="234"/>
      <c r="Y334" s="234"/>
      <c r="Z334" s="234"/>
      <c r="AA334" s="234"/>
      <c r="AB334" s="234"/>
      <c r="AC334" s="234"/>
      <c r="AD334" s="234"/>
      <c r="AE334" s="234"/>
      <c r="AF334" s="234"/>
      <c r="AG334" s="234"/>
      <c r="AH334" s="234"/>
      <c r="AI334" s="234"/>
      <c r="AJ334" s="234"/>
      <c r="AK334" s="234"/>
      <c r="AL334" s="234"/>
      <c r="AM334" s="234"/>
      <c r="AN334" s="234"/>
      <c r="AO334" s="234"/>
      <c r="AP334" s="234"/>
      <c r="AQ334" s="234"/>
      <c r="AR334" s="234"/>
      <c r="AS334" s="234"/>
      <c r="AT334" s="234"/>
      <c r="AU334" s="234"/>
      <c r="AV334" s="234"/>
      <c r="AW334" s="235"/>
      <c r="AX334" s="235"/>
    </row>
    <row r="335" spans="1:50" x14ac:dyDescent="0.25">
      <c r="A335" s="234"/>
      <c r="B335" s="234"/>
      <c r="C335" s="234"/>
      <c r="D335" s="234"/>
      <c r="E335" s="234"/>
      <c r="F335" s="234"/>
      <c r="G335" s="234"/>
      <c r="H335" s="234"/>
      <c r="I335" s="234"/>
      <c r="J335" s="234"/>
      <c r="K335" s="234"/>
      <c r="L335" s="234"/>
      <c r="M335" s="234"/>
      <c r="N335" s="234"/>
      <c r="O335" s="234"/>
      <c r="P335" s="877"/>
      <c r="Q335" s="877"/>
      <c r="R335" s="234"/>
      <c r="S335" s="234"/>
      <c r="T335" s="234"/>
      <c r="U335" s="234"/>
      <c r="V335" s="234"/>
      <c r="W335" s="234"/>
      <c r="X335" s="234"/>
      <c r="Y335" s="234"/>
      <c r="Z335" s="234"/>
      <c r="AA335" s="234"/>
      <c r="AB335" s="234"/>
      <c r="AC335" s="234"/>
      <c r="AD335" s="234"/>
      <c r="AE335" s="234"/>
      <c r="AF335" s="234"/>
      <c r="AG335" s="234"/>
      <c r="AH335" s="234"/>
      <c r="AI335" s="234"/>
      <c r="AJ335" s="234"/>
      <c r="AK335" s="234"/>
      <c r="AL335" s="234"/>
      <c r="AM335" s="234"/>
      <c r="AN335" s="234"/>
      <c r="AO335" s="234"/>
      <c r="AP335" s="234"/>
      <c r="AQ335" s="234"/>
      <c r="AR335" s="234"/>
      <c r="AS335" s="234"/>
      <c r="AT335" s="234"/>
      <c r="AU335" s="234"/>
      <c r="AV335" s="234"/>
      <c r="AW335" s="235"/>
      <c r="AX335" s="235"/>
    </row>
  </sheetData>
  <sheetProtection algorithmName="SHA-512" hashValue="ShfEJjt1LvyJeYVmL7qXFQg32FLXMxZ0Iv39esyKl59TXzeN6w9BJiOPRlD4Cz7p1oFeh4lUj2shtaiuQaSvmA==" saltValue="nz51MrxaNR9y/Y8F5D/waA==" spinCount="100000" sheet="1" objects="1" scenarios="1"/>
  <mergeCells count="42">
    <mergeCell ref="I5:K5"/>
    <mergeCell ref="W6:AA11"/>
    <mergeCell ref="O23:O36"/>
    <mergeCell ref="G23:G36"/>
    <mergeCell ref="A23:A36"/>
    <mergeCell ref="J8:K8"/>
    <mergeCell ref="M8:M9"/>
    <mergeCell ref="I16:K16"/>
    <mergeCell ref="I10:K10"/>
    <mergeCell ref="I12:K12"/>
    <mergeCell ref="I14:K14"/>
    <mergeCell ref="R23:R36"/>
    <mergeCell ref="S23:S36"/>
    <mergeCell ref="T23:T36"/>
    <mergeCell ref="U23:U36"/>
    <mergeCell ref="V23:V36"/>
    <mergeCell ref="W23:W36"/>
    <mergeCell ref="X23:X36"/>
    <mergeCell ref="Y23:Y36"/>
    <mergeCell ref="Z23:Z36"/>
    <mergeCell ref="AA23:AA36"/>
    <mergeCell ref="AO23:AO36"/>
    <mergeCell ref="AG23:AG36"/>
    <mergeCell ref="AH23:AH36"/>
    <mergeCell ref="AI23:AI36"/>
    <mergeCell ref="AB23:AB36"/>
    <mergeCell ref="AC23:AC36"/>
    <mergeCell ref="AD23:AD36"/>
    <mergeCell ref="AE23:AE36"/>
    <mergeCell ref="AF23:AF36"/>
    <mergeCell ref="AJ23:AJ36"/>
    <mergeCell ref="AK23:AK36"/>
    <mergeCell ref="AL23:AL36"/>
    <mergeCell ref="AM23:AM36"/>
    <mergeCell ref="AN23:AN36"/>
    <mergeCell ref="AV23:AV36"/>
    <mergeCell ref="AP23:AP36"/>
    <mergeCell ref="AQ23:AQ36"/>
    <mergeCell ref="AR23:AR36"/>
    <mergeCell ref="AU23:AU36"/>
    <mergeCell ref="AT23:AT36"/>
    <mergeCell ref="AS23:AS36"/>
  </mergeCells>
  <conditionalFormatting sqref="S7">
    <cfRule type="expression" dxfId="17" priority="24">
      <formula>$S$5&gt;=1</formula>
    </cfRule>
    <cfRule type="expression" dxfId="16" priority="25">
      <formula>$S$5=1</formula>
    </cfRule>
  </conditionalFormatting>
  <conditionalFormatting sqref="S9">
    <cfRule type="expression" dxfId="15" priority="22">
      <formula>$S$5&gt;=2</formula>
    </cfRule>
    <cfRule type="expression" dxfId="14" priority="23">
      <formula>$S$5&gt;=2</formula>
    </cfRule>
  </conditionalFormatting>
  <conditionalFormatting sqref="S11">
    <cfRule type="expression" dxfId="13" priority="21">
      <formula>$S$5&gt;=3</formula>
    </cfRule>
  </conditionalFormatting>
  <conditionalFormatting sqref="S13">
    <cfRule type="expression" dxfId="12" priority="20">
      <formula>$S$5&gt;=4</formula>
    </cfRule>
  </conditionalFormatting>
  <conditionalFormatting sqref="S15">
    <cfRule type="expression" dxfId="11" priority="19">
      <formula>$S$5&gt;=5</formula>
    </cfRule>
  </conditionalFormatting>
  <conditionalFormatting sqref="S17">
    <cfRule type="expression" dxfId="10" priority="18">
      <formula>$S$5&gt;=6</formula>
    </cfRule>
  </conditionalFormatting>
  <conditionalFormatting sqref="S19">
    <cfRule type="expression" dxfId="9" priority="17">
      <formula>$S$5&gt;=7</formula>
    </cfRule>
  </conditionalFormatting>
  <conditionalFormatting sqref="W5">
    <cfRule type="containsText" dxfId="8" priority="12" operator="containsText" text="Inadequate">
      <formula>NOT(ISERROR(SEARCH("Inadequate",W5)))</formula>
    </cfRule>
    <cfRule type="cellIs" dxfId="7" priority="13" operator="greaterThan">
      <formula>0</formula>
    </cfRule>
  </conditionalFormatting>
  <conditionalFormatting sqref="Y5">
    <cfRule type="containsText" dxfId="6" priority="9" operator="containsText" text="INADEQUATE">
      <formula>NOT(ISERROR(SEARCH("INADEQUATE",Y5)))</formula>
    </cfRule>
  </conditionalFormatting>
  <conditionalFormatting sqref="S21">
    <cfRule type="expression" dxfId="5" priority="1">
      <formula>$S$5&gt;=7</formula>
    </cfRule>
  </conditionalFormatting>
  <dataValidations count="3">
    <dataValidation type="list" allowBlank="1" showInputMessage="1" showErrorMessage="1" sqref="S5">
      <formula1>$AX$3:$AX$13</formula1>
    </dataValidation>
    <dataValidation type="list" allowBlank="1" showInputMessage="1" showErrorMessage="1" sqref="S19 S21 S7 S9 S11 S13 S15 S17">
      <formula1>$AW$3:$AW$13</formula1>
    </dataValidation>
    <dataValidation type="whole" errorStyle="warning" allowBlank="1" showInputMessage="1" showErrorMessage="1" errorTitle="Invalid Number!!" error="The I.D. number inputted might be wrong. Please re-confirm" promptTitle="How to get your company's I.D. " prompt="Please click on the cell below to obtain your company's I.D. Ensure the correct number is inputted." sqref="M10">
      <formula1>1</formula1>
      <formula2>6000</formula2>
    </dataValidation>
  </dataValidations>
  <hyperlinks>
    <hyperlink ref="I22" location="'Notes BS'!N1" display="Cash and Cash Equivalents"/>
    <hyperlink ref="I23" location="'Schedule of Investments'!A1" display="Investments in Securities"/>
    <hyperlink ref="I26" location="'Notes BS'!C92" display="Margin loans"/>
    <hyperlink ref="I24" location="'Notes BS'!C44" display="Securities borrowed/purchased under resale agreements"/>
    <hyperlink ref="I25" location="'Notes BS'!C56" display="Receivables"/>
    <hyperlink ref="I27" location="'Notes BS'!C111" display="Due from related companies"/>
    <hyperlink ref="I31" location="'Notes BS'!C150" display="Deferred tax assets"/>
    <hyperlink ref="I32" location="'Notes BS'!C159" display="Other assets"/>
    <hyperlink ref="I33" location="'Notes BS'!C179" display="Property, Plant and Equipments"/>
    <hyperlink ref="I34" location="'Notes BS'!C207" display="Intangible assets"/>
    <hyperlink ref="I35" location="'Notes BS'!C232" display="Statutory deposits"/>
    <hyperlink ref="K22" location="'Notes BS'!C253" display="Clients Deposit for purchase of shares"/>
    <hyperlink ref="K23" location="'Notes BS'!C261" display="Portfolio under Management(Previous Quarter)"/>
    <hyperlink ref="K24" location="'Portfolio under management'!D9" display="Portfolio under Management(Quarter under review)"/>
    <hyperlink ref="K25" location="'Notes BS'!C271" display="Payables"/>
    <hyperlink ref="K26" location="'Notes BS'!C244" display="Bank loans "/>
    <hyperlink ref="M22" location="'Notes BS'!C412" display="Share capital"/>
    <hyperlink ref="M24" location="'Notes BS'!C429" display="Share premium"/>
    <hyperlink ref="M25" location="'Notes BS'!C437" display="Retained Earnings"/>
    <hyperlink ref="M44" location="'Statement of Financial Performa'!D28" display="Items recycled to P&amp;L "/>
    <hyperlink ref="I12" location="'P&amp;L'!A1" display="Profit/Loss Statement"/>
    <hyperlink ref="I10" location="'Balance sheet'!A1" display="Balance Sheet"/>
    <hyperlink ref="M31" location="'Notes P&amp;L'!C7" display="Commission and fees income"/>
    <hyperlink ref="M32" location="'Notes P&amp;L'!C21" display="Commission and fees expense"/>
    <hyperlink ref="M33" location="'Notes P&amp;L'!C29" display="Trading income, net"/>
    <hyperlink ref="M34" location="'Notes P&amp;L'!C36" display="Investment income"/>
    <hyperlink ref="M35" location="'Notes P&amp;L'!C44" display="Other income"/>
    <hyperlink ref="I14" location="'Statement of Changes in Equity'!A1" display="Statement of Changes in Equity"/>
    <hyperlink ref="I16" location="'Statement of Cash flow'!A1" display="Statement of Cashflow"/>
    <hyperlink ref="M45" location="'Statement of Financial Performa'!D33" display="Items not recycled to P&amp;L"/>
    <hyperlink ref="M46" location="'Statement of Financial Performa'!D42" display="Share of comprehensive income of associates"/>
    <hyperlink ref="C16" location="'SEC QR 2'!A1" display="BROKER/DEALERS"/>
    <hyperlink ref="C17" location="MMR!A1" display="MARKET MAKERS"/>
    <hyperlink ref="C18" location="'SEC QR 5'!A1" display="FUNDS/PORTFOLIO MANAGERS"/>
    <hyperlink ref="C19" location="'SEC QR 3'!A1" display="ISSUING HOUSE"/>
    <hyperlink ref="C20" location="'SEC QR 7'!A1" display="UNDERWRITERS"/>
    <hyperlink ref="C21" location="'SEC QR 6'!A1" display="TRUSTEES"/>
    <hyperlink ref="C22" location="'Bond Issue'!A1" display="STATE BOND ISSUE"/>
    <hyperlink ref="C23" location="'SEC QR 10'!A1" display="INVESTMENT ADVISERS"/>
    <hyperlink ref="C24" location="'SEC QR 11'!A1" display="RATING AGENCIES"/>
    <hyperlink ref="M36" location="'Notes P&amp;L'!N7" display="Other operating expense"/>
    <hyperlink ref="M37" location="'Notes P&amp;L'!C56" display="Finance cost"/>
    <hyperlink ref="M38" location="'Notes BS'!C452" display="Impairments"/>
    <hyperlink ref="I10:K10" location="'Statement of Financial Position'!A1" display="Statement of Financial Position"/>
    <hyperlink ref="I12:K12" location="'Statement of Financial Performa'!A1" display="Statement of Profit or Loss and Other Comprehensive Income"/>
    <hyperlink ref="I29" location="'Notes on Subsidiaries'!A1" display="Investment in Subsidiaries "/>
    <hyperlink ref="M23" location="'Notes BS'!C423" display="Irredeemable preference shares"/>
    <hyperlink ref="I28" location="'Schedule of Investments'!A383" display="Investment Property"/>
    <hyperlink ref="I30" location="'Notes on Subsidiaries'!A36" display="Investment in associates"/>
    <hyperlink ref="K27" location="'Notes BS'!C304" display="Securities loaned and obligations under repurchase agreements"/>
    <hyperlink ref="K28" location="'Notes BS'!C312" display="Due to related companies"/>
    <hyperlink ref="K29" location="'Notes BS'!C343" display="Deposit for shares"/>
    <hyperlink ref="K30" location="'Notes BS'!C352" display="Deferred Tax Liabilities"/>
    <hyperlink ref="K31" location="'Notes BS'!C361" display="Tax payable"/>
    <hyperlink ref="K32" location="'Notes BS'!C377" display="Other liabilities"/>
    <hyperlink ref="K33" location="'SEC QR 6'!A49" display="Sinking fund account"/>
    <hyperlink ref="K34" location="'Notes BS'!C393" display="Provisions"/>
    <hyperlink ref="K35" location="'Statement of Financial Position'!D34" display="Redeemable preference shares"/>
    <hyperlink ref="M26" location="'Notes BS'!C445" display="Other Reserves"/>
    <hyperlink ref="C27" location="ERROR_TRADE_REPORT!A1" display="ERROR TRADE REPORT"/>
    <hyperlink ref="C28" location="PROP_TRADING_REPORT!A1" display="PROP TRADING REPORT"/>
    <hyperlink ref="C29" location="REP_BUY_SELL_REPORT!A1" display="REP OFFICE REPORT"/>
    <hyperlink ref="C30" location="BRANCHES_BUY_SELL_REPORT!A1" display="BRANCH REPORT"/>
    <hyperlink ref="C12" location="FAQ!A1" display="FREQUENTLY ASKED QUESTIONS"/>
  </hyperlinks>
  <pageMargins left="0.75" right="0.75" top="1" bottom="1" header="0.5" footer="0.5"/>
  <pageSetup orientation="portrait" horizontalDpi="4294967292" vertic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296"/>
  <sheetViews>
    <sheetView zoomScale="80" zoomScaleNormal="80" zoomScaleSheetLayoutView="100" workbookViewId="0">
      <pane xSplit="2" ySplit="4" topLeftCell="C14" activePane="bottomRight" state="frozen"/>
      <selection pane="topRight" activeCell="C1" sqref="C1"/>
      <selection pane="bottomLeft" activeCell="A5" sqref="A5"/>
      <selection pane="bottomRight" activeCell="A4" sqref="A4"/>
    </sheetView>
  </sheetViews>
  <sheetFormatPr defaultColWidth="9.140625" defaultRowHeight="14.25" x14ac:dyDescent="0.2"/>
  <cols>
    <col min="1" max="1" width="9.140625" style="136"/>
    <col min="2" max="2" width="43.5703125" style="136" customWidth="1"/>
    <col min="3" max="3" width="20.140625" style="144" bestFit="1" customWidth="1"/>
    <col min="4" max="4" width="20.140625" style="141" bestFit="1" customWidth="1"/>
    <col min="5" max="5" width="20.140625" style="136" bestFit="1" customWidth="1"/>
    <col min="6" max="6" width="1.140625" style="704" customWidth="1"/>
    <col min="7" max="8" width="20.140625" style="136" bestFit="1" customWidth="1"/>
    <col min="9" max="9" width="20.140625" style="126" bestFit="1" customWidth="1"/>
    <col min="10" max="10" width="1.28515625" style="698" customWidth="1"/>
    <col min="11" max="13" width="20.140625" style="136" bestFit="1" customWidth="1"/>
    <col min="14" max="14" width="1.28515625" style="698" customWidth="1"/>
    <col min="15" max="17" width="20.140625" style="136" bestFit="1" customWidth="1"/>
    <col min="18" max="18" width="1.5703125" style="698" customWidth="1"/>
    <col min="19" max="21" width="20.140625" style="136" bestFit="1" customWidth="1"/>
    <col min="22" max="22" width="1.7109375" style="698" customWidth="1"/>
    <col min="23" max="23" width="20.140625" style="136" bestFit="1" customWidth="1"/>
    <col min="24" max="25" width="20.140625" style="136" customWidth="1"/>
    <col min="26" max="26" width="1.7109375" style="698" customWidth="1"/>
    <col min="27" max="29" width="21.42578125" style="136" bestFit="1" customWidth="1"/>
    <col min="30" max="30" width="4" style="136" customWidth="1"/>
    <col min="31" max="16384" width="9.140625" style="136"/>
  </cols>
  <sheetData>
    <row r="1" spans="1:29" ht="15" x14ac:dyDescent="0.25">
      <c r="A1" s="1157" t="s">
        <v>278</v>
      </c>
      <c r="B1" s="139" t="s">
        <v>1653</v>
      </c>
      <c r="AB1" s="138"/>
    </row>
    <row r="2" spans="1:29" ht="15" x14ac:dyDescent="0.25">
      <c r="A2" s="1157"/>
      <c r="C2" s="1200" t="s">
        <v>1641</v>
      </c>
      <c r="D2" s="1200"/>
      <c r="E2" s="1200"/>
      <c r="G2" s="1202" t="s">
        <v>1642</v>
      </c>
      <c r="H2" s="1202"/>
      <c r="I2" s="1202"/>
      <c r="K2" s="1200" t="s">
        <v>1643</v>
      </c>
      <c r="L2" s="1200"/>
      <c r="M2" s="1200"/>
      <c r="O2" s="1200" t="s">
        <v>1644</v>
      </c>
      <c r="P2" s="1200"/>
      <c r="Q2" s="1200"/>
      <c r="S2" s="1200" t="s">
        <v>1645</v>
      </c>
      <c r="T2" s="1200"/>
      <c r="U2" s="1200"/>
      <c r="W2" s="1201" t="s">
        <v>9</v>
      </c>
      <c r="X2" s="1201"/>
      <c r="Y2" s="1201"/>
      <c r="AA2" s="1201" t="s">
        <v>7</v>
      </c>
      <c r="AB2" s="1201"/>
      <c r="AC2" s="1201"/>
    </row>
    <row r="3" spans="1:29" ht="15" x14ac:dyDescent="0.25">
      <c r="A3" s="122"/>
      <c r="B3" s="135" t="s">
        <v>1632</v>
      </c>
      <c r="C3" s="677" t="s">
        <v>26</v>
      </c>
      <c r="D3" s="678" t="s">
        <v>25</v>
      </c>
      <c r="E3" s="678" t="s">
        <v>1572</v>
      </c>
      <c r="F3" s="705"/>
      <c r="G3" s="697" t="s">
        <v>26</v>
      </c>
      <c r="H3" s="697" t="s">
        <v>25</v>
      </c>
      <c r="I3" s="697" t="s">
        <v>1572</v>
      </c>
      <c r="J3" s="705"/>
      <c r="K3" s="677" t="s">
        <v>26</v>
      </c>
      <c r="L3" s="678" t="s">
        <v>25</v>
      </c>
      <c r="M3" s="678" t="s">
        <v>1572</v>
      </c>
      <c r="O3" s="677" t="s">
        <v>26</v>
      </c>
      <c r="P3" s="678" t="s">
        <v>25</v>
      </c>
      <c r="Q3" s="678" t="s">
        <v>1572</v>
      </c>
      <c r="S3" s="677" t="s">
        <v>26</v>
      </c>
      <c r="T3" s="678" t="s">
        <v>25</v>
      </c>
      <c r="U3" s="678" t="s">
        <v>1572</v>
      </c>
      <c r="W3" s="677" t="s">
        <v>26</v>
      </c>
      <c r="X3" s="678" t="s">
        <v>25</v>
      </c>
      <c r="Y3" s="678" t="s">
        <v>1572</v>
      </c>
      <c r="Z3" s="701"/>
      <c r="AA3" s="677" t="s">
        <v>26</v>
      </c>
      <c r="AB3" s="678" t="s">
        <v>25</v>
      </c>
      <c r="AC3" s="678" t="s">
        <v>1572</v>
      </c>
    </row>
    <row r="4" spans="1:29" ht="15" x14ac:dyDescent="0.25">
      <c r="A4" s="808" t="s">
        <v>1663</v>
      </c>
      <c r="C4" s="139" t="s">
        <v>32</v>
      </c>
      <c r="D4" s="139" t="s">
        <v>32</v>
      </c>
      <c r="E4" s="139" t="s">
        <v>32</v>
      </c>
      <c r="F4" s="706"/>
      <c r="G4" s="139" t="s">
        <v>32</v>
      </c>
      <c r="H4" s="139" t="s">
        <v>32</v>
      </c>
      <c r="I4" s="139" t="s">
        <v>32</v>
      </c>
      <c r="J4" s="706"/>
      <c r="K4" s="139" t="s">
        <v>32</v>
      </c>
      <c r="L4" s="139" t="s">
        <v>32</v>
      </c>
      <c r="M4" s="139" t="s">
        <v>32</v>
      </c>
      <c r="O4" s="139" t="s">
        <v>32</v>
      </c>
      <c r="P4" s="139" t="s">
        <v>32</v>
      </c>
      <c r="Q4" s="139" t="s">
        <v>32</v>
      </c>
      <c r="S4" s="139" t="s">
        <v>32</v>
      </c>
      <c r="T4" s="139" t="s">
        <v>32</v>
      </c>
      <c r="U4" s="139" t="s">
        <v>32</v>
      </c>
      <c r="W4" s="139" t="s">
        <v>32</v>
      </c>
      <c r="X4" s="139" t="s">
        <v>32</v>
      </c>
      <c r="Y4" s="139" t="s">
        <v>32</v>
      </c>
      <c r="Z4" s="708"/>
      <c r="AA4" s="139" t="s">
        <v>32</v>
      </c>
      <c r="AB4" s="139" t="s">
        <v>32</v>
      </c>
      <c r="AC4" s="139" t="s">
        <v>32</v>
      </c>
    </row>
    <row r="5" spans="1:29" ht="15" x14ac:dyDescent="0.25">
      <c r="A5" s="656"/>
      <c r="B5" s="142" t="s">
        <v>1648</v>
      </c>
      <c r="C5" s="139"/>
      <c r="D5" s="139"/>
      <c r="E5" s="139"/>
      <c r="F5" s="706"/>
      <c r="G5" s="139"/>
      <c r="H5" s="139"/>
      <c r="I5" s="139"/>
      <c r="J5" s="706"/>
      <c r="K5" s="139"/>
      <c r="L5" s="139"/>
      <c r="M5" s="139"/>
      <c r="O5" s="139"/>
      <c r="P5" s="139"/>
      <c r="Q5" s="139"/>
      <c r="S5" s="139"/>
      <c r="T5" s="139"/>
      <c r="U5" s="139"/>
      <c r="W5" s="139"/>
      <c r="X5" s="139"/>
      <c r="Y5" s="139"/>
      <c r="Z5" s="708"/>
      <c r="AA5" s="139"/>
      <c r="AB5" s="139"/>
      <c r="AC5" s="139"/>
    </row>
    <row r="6" spans="1:29" x14ac:dyDescent="0.2">
      <c r="F6" s="705"/>
      <c r="J6" s="705"/>
    </row>
    <row r="7" spans="1:29" ht="15" thickBot="1" x14ac:dyDescent="0.25">
      <c r="B7" s="134" t="s">
        <v>1633</v>
      </c>
      <c r="C7" s="517">
        <v>5000000000</v>
      </c>
      <c r="D7" s="517">
        <v>5000000000</v>
      </c>
      <c r="E7" s="517">
        <v>5000000000</v>
      </c>
      <c r="F7" s="707"/>
      <c r="G7" s="712">
        <v>5000000000</v>
      </c>
      <c r="H7" s="713">
        <v>5000000000</v>
      </c>
      <c r="I7" s="714">
        <v>5000000000</v>
      </c>
      <c r="J7" s="705"/>
      <c r="K7" s="714">
        <v>5000000000</v>
      </c>
      <c r="L7" s="714">
        <v>5000000000</v>
      </c>
      <c r="M7" s="714">
        <v>5000000000</v>
      </c>
      <c r="O7" s="714">
        <v>5000000000</v>
      </c>
      <c r="P7" s="714">
        <v>5000000000</v>
      </c>
      <c r="Q7" s="714">
        <v>5000000000</v>
      </c>
      <c r="S7" s="714">
        <v>5000000000</v>
      </c>
      <c r="T7" s="714">
        <v>5000000000</v>
      </c>
      <c r="U7" s="714">
        <v>5000000000</v>
      </c>
      <c r="W7" s="672">
        <v>5000000000</v>
      </c>
      <c r="X7" s="672">
        <v>5000000000</v>
      </c>
      <c r="Y7" s="672">
        <v>5000000000</v>
      </c>
      <c r="Z7" s="702"/>
      <c r="AA7" s="715">
        <f>SUM(C7,G7,K7,O7,S7,W7)</f>
        <v>30000000000</v>
      </c>
      <c r="AB7" s="715">
        <f>SUM(D7,H7,L7,P7,T7,X7)</f>
        <v>30000000000</v>
      </c>
      <c r="AC7" s="715">
        <f>SUM(E7,I7,M7,Q7,U7,Y7)</f>
        <v>30000000000</v>
      </c>
    </row>
    <row r="8" spans="1:29" ht="15.75" thickTop="1" x14ac:dyDescent="0.25">
      <c r="B8" s="696" t="s">
        <v>1639</v>
      </c>
      <c r="C8" s="134"/>
      <c r="D8" s="134"/>
      <c r="E8" s="692"/>
      <c r="F8" s="708"/>
      <c r="G8" s="139"/>
      <c r="H8" s="139"/>
      <c r="I8" s="134"/>
      <c r="J8" s="705"/>
      <c r="K8" s="134"/>
      <c r="L8" s="134"/>
      <c r="M8" s="134"/>
    </row>
    <row r="9" spans="1:29" x14ac:dyDescent="0.2">
      <c r="B9" s="694" t="s">
        <v>1620</v>
      </c>
      <c r="C9" s="148"/>
      <c r="D9" s="148"/>
      <c r="E9" s="148"/>
      <c r="F9" s="705"/>
      <c r="G9" s="134"/>
      <c r="H9" s="134"/>
      <c r="I9" s="134"/>
      <c r="J9" s="705"/>
      <c r="K9" s="134"/>
      <c r="L9" s="134"/>
      <c r="M9" s="134"/>
    </row>
    <row r="10" spans="1:29" x14ac:dyDescent="0.2">
      <c r="B10" s="694" t="s">
        <v>1621</v>
      </c>
      <c r="C10" s="148"/>
      <c r="D10" s="148"/>
      <c r="E10" s="148"/>
      <c r="F10" s="709"/>
      <c r="G10" s="682"/>
      <c r="H10" s="682"/>
      <c r="I10" s="134"/>
      <c r="J10" s="705"/>
      <c r="K10" s="134"/>
      <c r="L10" s="134"/>
      <c r="M10" s="134"/>
      <c r="Q10" s="127"/>
      <c r="Z10" s="618"/>
    </row>
    <row r="11" spans="1:29" x14ac:dyDescent="0.2">
      <c r="B11" s="695" t="s">
        <v>1631</v>
      </c>
      <c r="C11" s="680"/>
      <c r="D11" s="148"/>
      <c r="E11" s="148"/>
      <c r="F11" s="710"/>
      <c r="G11" s="690"/>
      <c r="H11" s="690"/>
      <c r="I11" s="143"/>
      <c r="J11" s="705"/>
      <c r="K11" s="143"/>
      <c r="L11" s="143"/>
      <c r="M11" s="143"/>
      <c r="Q11" s="127"/>
    </row>
    <row r="12" spans="1:29" x14ac:dyDescent="0.2">
      <c r="B12" s="143"/>
      <c r="C12" s="148"/>
      <c r="D12" s="148"/>
      <c r="E12" s="148"/>
      <c r="G12" s="144"/>
      <c r="H12" s="144"/>
      <c r="I12" s="143"/>
      <c r="J12" s="705"/>
      <c r="K12" s="143"/>
      <c r="L12" s="143"/>
      <c r="M12" s="143"/>
      <c r="Q12" s="127"/>
    </row>
    <row r="13" spans="1:29" x14ac:dyDescent="0.2">
      <c r="B13" s="718" t="s">
        <v>1622</v>
      </c>
      <c r="C13" s="148"/>
      <c r="D13" s="148"/>
      <c r="E13" s="148"/>
      <c r="F13" s="709"/>
      <c r="G13" s="682"/>
      <c r="H13" s="682"/>
      <c r="I13" s="143"/>
      <c r="J13" s="705"/>
      <c r="K13" s="143"/>
      <c r="L13" s="143"/>
      <c r="M13" s="143"/>
      <c r="Q13" s="127"/>
    </row>
    <row r="14" spans="1:29" x14ac:dyDescent="0.2">
      <c r="B14" s="143"/>
      <c r="C14" s="148"/>
      <c r="D14" s="148"/>
      <c r="E14" s="148"/>
      <c r="F14" s="710"/>
      <c r="G14" s="690"/>
      <c r="H14" s="690"/>
      <c r="I14" s="143"/>
      <c r="J14" s="705"/>
      <c r="K14" s="143"/>
      <c r="L14" s="143"/>
      <c r="M14" s="143"/>
      <c r="Q14" s="127"/>
    </row>
    <row r="15" spans="1:29" x14ac:dyDescent="0.2">
      <c r="B15" s="143" t="s">
        <v>1623</v>
      </c>
      <c r="C15" s="148"/>
      <c r="D15" s="704">
        <f>C22</f>
        <v>0</v>
      </c>
      <c r="E15" s="148"/>
      <c r="G15" s="144"/>
      <c r="H15" s="698">
        <f>G22</f>
        <v>0</v>
      </c>
      <c r="I15" s="143"/>
      <c r="J15" s="705"/>
      <c r="K15" s="143"/>
      <c r="L15" s="698">
        <f>K22</f>
        <v>0</v>
      </c>
      <c r="M15" s="143"/>
      <c r="P15" s="698">
        <f>O22</f>
        <v>0</v>
      </c>
      <c r="Q15" s="127"/>
      <c r="T15" s="698">
        <f>S22</f>
        <v>0</v>
      </c>
      <c r="X15" s="698">
        <f>W22</f>
        <v>0</v>
      </c>
      <c r="AA15" s="702">
        <f t="shared" ref="AA15:AC21" si="0">SUM(C15,G15,K15,O15,S15,W15)</f>
        <v>0</v>
      </c>
      <c r="AB15" s="702">
        <f t="shared" si="0"/>
        <v>0</v>
      </c>
      <c r="AC15" s="702">
        <f t="shared" si="0"/>
        <v>0</v>
      </c>
    </row>
    <row r="16" spans="1:29" x14ac:dyDescent="0.2">
      <c r="B16" s="143" t="s">
        <v>104</v>
      </c>
      <c r="C16" s="148"/>
      <c r="D16" s="148"/>
      <c r="E16" s="148"/>
      <c r="F16" s="709"/>
      <c r="G16" s="682"/>
      <c r="H16" s="682"/>
      <c r="I16" s="134"/>
      <c r="J16" s="705"/>
      <c r="K16" s="134"/>
      <c r="L16" s="134"/>
      <c r="M16" s="134"/>
      <c r="Q16" s="127"/>
      <c r="AA16" s="702">
        <f t="shared" si="0"/>
        <v>0</v>
      </c>
      <c r="AB16" s="702">
        <f t="shared" si="0"/>
        <v>0</v>
      </c>
      <c r="AC16" s="702">
        <f t="shared" si="0"/>
        <v>0</v>
      </c>
    </row>
    <row r="17" spans="2:29" x14ac:dyDescent="0.2">
      <c r="B17" s="143" t="s">
        <v>105</v>
      </c>
      <c r="C17" s="148"/>
      <c r="D17" s="148"/>
      <c r="E17" s="148"/>
      <c r="F17" s="710"/>
      <c r="G17" s="690"/>
      <c r="H17" s="690"/>
      <c r="I17" s="134"/>
      <c r="J17" s="705"/>
      <c r="K17" s="134"/>
      <c r="L17" s="134"/>
      <c r="M17" s="134"/>
      <c r="Q17" s="127"/>
      <c r="AA17" s="702">
        <f t="shared" si="0"/>
        <v>0</v>
      </c>
      <c r="AB17" s="702">
        <f t="shared" si="0"/>
        <v>0</v>
      </c>
      <c r="AC17" s="702">
        <f t="shared" si="0"/>
        <v>0</v>
      </c>
    </row>
    <row r="18" spans="2:29" x14ac:dyDescent="0.2">
      <c r="B18" s="143" t="s">
        <v>1624</v>
      </c>
      <c r="C18" s="148"/>
      <c r="D18" s="148"/>
      <c r="E18" s="148"/>
      <c r="G18" s="144"/>
      <c r="H18" s="144"/>
      <c r="I18" s="134"/>
      <c r="J18" s="705"/>
      <c r="K18" s="134"/>
      <c r="L18" s="134"/>
      <c r="M18" s="134"/>
      <c r="P18" s="137"/>
      <c r="Q18" s="127"/>
      <c r="AA18" s="702">
        <f t="shared" si="0"/>
        <v>0</v>
      </c>
      <c r="AB18" s="702">
        <f t="shared" si="0"/>
        <v>0</v>
      </c>
      <c r="AC18" s="702">
        <f t="shared" si="0"/>
        <v>0</v>
      </c>
    </row>
    <row r="19" spans="2:29" x14ac:dyDescent="0.2">
      <c r="B19" s="143" t="s">
        <v>1625</v>
      </c>
      <c r="C19" s="148"/>
      <c r="D19" s="148"/>
      <c r="E19" s="148"/>
      <c r="F19" s="709"/>
      <c r="G19" s="682"/>
      <c r="H19" s="682"/>
      <c r="I19" s="134"/>
      <c r="J19" s="705"/>
      <c r="K19" s="134"/>
      <c r="L19" s="134"/>
      <c r="M19" s="134"/>
      <c r="Q19" s="127"/>
      <c r="AA19" s="702">
        <f t="shared" si="0"/>
        <v>0</v>
      </c>
      <c r="AB19" s="702">
        <f t="shared" si="0"/>
        <v>0</v>
      </c>
      <c r="AC19" s="702">
        <f t="shared" si="0"/>
        <v>0</v>
      </c>
    </row>
    <row r="20" spans="2:29" x14ac:dyDescent="0.2">
      <c r="B20" s="143" t="s">
        <v>1626</v>
      </c>
      <c r="C20" s="148"/>
      <c r="D20" s="148"/>
      <c r="E20" s="148"/>
      <c r="F20" s="710"/>
      <c r="G20" s="690"/>
      <c r="H20" s="690"/>
      <c r="I20" s="143"/>
      <c r="J20" s="705"/>
      <c r="K20" s="143"/>
      <c r="L20" s="143"/>
      <c r="M20" s="143"/>
      <c r="Q20" s="127"/>
      <c r="AA20" s="702">
        <f t="shared" si="0"/>
        <v>0</v>
      </c>
      <c r="AB20" s="702">
        <f t="shared" si="0"/>
        <v>0</v>
      </c>
      <c r="AC20" s="702">
        <f t="shared" si="0"/>
        <v>0</v>
      </c>
    </row>
    <row r="21" spans="2:29" x14ac:dyDescent="0.2">
      <c r="B21" s="143" t="s">
        <v>1627</v>
      </c>
      <c r="C21" s="148"/>
      <c r="D21" s="148"/>
      <c r="E21" s="148"/>
      <c r="F21" s="705"/>
      <c r="G21" s="134"/>
      <c r="H21" s="134"/>
      <c r="I21" s="143"/>
      <c r="J21" s="705"/>
      <c r="K21" s="143"/>
      <c r="L21" s="143"/>
      <c r="M21" s="143"/>
      <c r="Q21" s="127"/>
      <c r="AA21" s="702">
        <f t="shared" si="0"/>
        <v>0</v>
      </c>
      <c r="AB21" s="702">
        <f t="shared" si="0"/>
        <v>0</v>
      </c>
      <c r="AC21" s="702">
        <f t="shared" si="0"/>
        <v>0</v>
      </c>
    </row>
    <row r="22" spans="2:29" ht="15" thickBot="1" x14ac:dyDescent="0.25">
      <c r="C22" s="687">
        <f>C15+C16-C17+C18+C19-C20-C21</f>
        <v>0</v>
      </c>
      <c r="D22" s="687">
        <f t="shared" ref="D22:Y22" si="1">D15+D16-D17+D18+D19-D20-D21</f>
        <v>0</v>
      </c>
      <c r="E22" s="687">
        <f t="shared" si="1"/>
        <v>0</v>
      </c>
      <c r="F22" s="702"/>
      <c r="G22" s="687">
        <f t="shared" si="1"/>
        <v>0</v>
      </c>
      <c r="H22" s="687">
        <f t="shared" si="1"/>
        <v>0</v>
      </c>
      <c r="I22" s="687">
        <f t="shared" si="1"/>
        <v>0</v>
      </c>
      <c r="J22" s="702"/>
      <c r="K22" s="687">
        <f t="shared" si="1"/>
        <v>0</v>
      </c>
      <c r="L22" s="687">
        <f t="shared" si="1"/>
        <v>0</v>
      </c>
      <c r="M22" s="687">
        <f t="shared" si="1"/>
        <v>0</v>
      </c>
      <c r="N22" s="702"/>
      <c r="O22" s="687">
        <f t="shared" si="1"/>
        <v>0</v>
      </c>
      <c r="P22" s="687">
        <f t="shared" si="1"/>
        <v>0</v>
      </c>
      <c r="Q22" s="687">
        <f t="shared" si="1"/>
        <v>0</v>
      </c>
      <c r="R22" s="702"/>
      <c r="S22" s="687">
        <f t="shared" si="1"/>
        <v>0</v>
      </c>
      <c r="T22" s="687">
        <f t="shared" si="1"/>
        <v>0</v>
      </c>
      <c r="U22" s="687">
        <f t="shared" si="1"/>
        <v>0</v>
      </c>
      <c r="V22" s="702"/>
      <c r="W22" s="687">
        <f t="shared" si="1"/>
        <v>0</v>
      </c>
      <c r="X22" s="687">
        <f t="shared" si="1"/>
        <v>0</v>
      </c>
      <c r="Y22" s="687">
        <f t="shared" si="1"/>
        <v>0</v>
      </c>
      <c r="Z22" s="702"/>
      <c r="AA22" s="687">
        <f>AA15+AA16-AA17+AA18+AA19-AA20-AA21</f>
        <v>0</v>
      </c>
      <c r="AB22" s="687">
        <f>AB15+AB16-AB17+AB18+AB19-AB20-AB21</f>
        <v>0</v>
      </c>
      <c r="AC22" s="687">
        <f>AC15+AC16-AC17+AC18+AC19-AC20-AC21</f>
        <v>0</v>
      </c>
    </row>
    <row r="23" spans="2:29" ht="15" thickTop="1" x14ac:dyDescent="0.2">
      <c r="B23" s="717" t="s">
        <v>1634</v>
      </c>
      <c r="Q23" s="127"/>
    </row>
    <row r="24" spans="2:29" x14ac:dyDescent="0.2">
      <c r="Q24" s="127"/>
    </row>
    <row r="25" spans="2:29" x14ac:dyDescent="0.2">
      <c r="B25" s="136" t="s">
        <v>1637</v>
      </c>
      <c r="Q25" s="127"/>
    </row>
    <row r="26" spans="2:29" x14ac:dyDescent="0.2">
      <c r="B26" s="136" t="s">
        <v>1638</v>
      </c>
      <c r="Q26" s="127"/>
    </row>
    <row r="27" spans="2:29" x14ac:dyDescent="0.2">
      <c r="B27" s="136" t="s">
        <v>13</v>
      </c>
      <c r="Q27" s="127"/>
    </row>
    <row r="28" spans="2:29" x14ac:dyDescent="0.2">
      <c r="B28" s="136" t="s">
        <v>17</v>
      </c>
      <c r="Q28" s="127"/>
    </row>
    <row r="29" spans="2:29" x14ac:dyDescent="0.2">
      <c r="B29" s="136" t="s">
        <v>1635</v>
      </c>
    </row>
    <row r="30" spans="2:29" x14ac:dyDescent="0.2">
      <c r="B30" s="136" t="s">
        <v>1636</v>
      </c>
      <c r="P30" s="137"/>
    </row>
    <row r="31" spans="2:29" x14ac:dyDescent="0.2">
      <c r="B31" s="136" t="s">
        <v>36</v>
      </c>
    </row>
    <row r="32" spans="2:29" x14ac:dyDescent="0.2">
      <c r="B32" s="136" t="s">
        <v>1640</v>
      </c>
      <c r="Q32" s="127"/>
    </row>
    <row r="33" spans="1:29" x14ac:dyDescent="0.2">
      <c r="B33" s="136" t="s">
        <v>1650</v>
      </c>
      <c r="Q33" s="127"/>
    </row>
    <row r="34" spans="1:29" x14ac:dyDescent="0.2">
      <c r="A34" s="698"/>
      <c r="B34" s="698"/>
      <c r="C34" s="698"/>
      <c r="D34" s="704"/>
      <c r="E34" s="698"/>
      <c r="G34" s="698"/>
      <c r="H34" s="698"/>
      <c r="I34" s="720"/>
      <c r="K34" s="698"/>
      <c r="L34" s="698"/>
      <c r="M34" s="698"/>
      <c r="O34" s="698"/>
      <c r="P34" s="698"/>
      <c r="Q34" s="716"/>
      <c r="S34" s="698"/>
      <c r="T34" s="698"/>
      <c r="U34" s="698"/>
      <c r="W34" s="698"/>
      <c r="X34" s="698"/>
      <c r="Y34" s="698"/>
      <c r="AA34" s="698"/>
      <c r="AB34" s="698"/>
      <c r="AC34" s="698"/>
    </row>
    <row r="35" spans="1:29" x14ac:dyDescent="0.2">
      <c r="Q35" s="127"/>
    </row>
    <row r="36" spans="1:29" ht="15" x14ac:dyDescent="0.25">
      <c r="B36" s="719" t="s">
        <v>1647</v>
      </c>
      <c r="Q36" s="127"/>
    </row>
    <row r="37" spans="1:29" x14ac:dyDescent="0.2">
      <c r="Q37" s="127"/>
    </row>
    <row r="38" spans="1:29" ht="15" thickBot="1" x14ac:dyDescent="0.25">
      <c r="B38" s="134" t="s">
        <v>1633</v>
      </c>
      <c r="C38" s="517">
        <v>5000000000</v>
      </c>
      <c r="D38" s="517">
        <v>5000000000</v>
      </c>
      <c r="E38" s="517">
        <v>5000000000</v>
      </c>
      <c r="F38" s="707"/>
      <c r="G38" s="712">
        <v>5000000000</v>
      </c>
      <c r="H38" s="713">
        <v>5000000000</v>
      </c>
      <c r="I38" s="714">
        <v>5000000000</v>
      </c>
      <c r="J38" s="705"/>
      <c r="K38" s="714">
        <v>5000000000</v>
      </c>
      <c r="L38" s="714">
        <v>5000000000</v>
      </c>
      <c r="M38" s="714">
        <v>5000000000</v>
      </c>
      <c r="O38" s="714">
        <v>5000000000</v>
      </c>
      <c r="P38" s="714">
        <v>5000000000</v>
      </c>
      <c r="Q38" s="714">
        <v>5000000000</v>
      </c>
      <c r="S38" s="714">
        <v>5000000000</v>
      </c>
      <c r="T38" s="714">
        <v>5000000000</v>
      </c>
      <c r="U38" s="714">
        <v>5000000000</v>
      </c>
      <c r="W38" s="672">
        <v>5000000000</v>
      </c>
      <c r="X38" s="672">
        <v>5000000000</v>
      </c>
      <c r="Y38" s="672">
        <v>5000000000</v>
      </c>
      <c r="Z38" s="702"/>
      <c r="AA38" s="715">
        <f>SUM(C38,G38,K38,O38,S38,W38)</f>
        <v>30000000000</v>
      </c>
      <c r="AB38" s="715">
        <f>SUM(D38,H38,L38,P38,T38,X38)</f>
        <v>30000000000</v>
      </c>
      <c r="AC38" s="715">
        <f>SUM(E38,I38,M38,Q38,U38,Y38)</f>
        <v>30000000000</v>
      </c>
    </row>
    <row r="39" spans="1:29" ht="15.75" thickTop="1" x14ac:dyDescent="0.25">
      <c r="B39" s="696" t="s">
        <v>1639</v>
      </c>
      <c r="C39" s="134"/>
      <c r="D39" s="134"/>
      <c r="E39" s="692"/>
      <c r="F39" s="708"/>
      <c r="G39" s="139"/>
      <c r="H39" s="139"/>
      <c r="I39" s="134"/>
      <c r="J39" s="705"/>
      <c r="K39" s="134"/>
      <c r="L39" s="134"/>
      <c r="M39" s="134"/>
    </row>
    <row r="40" spans="1:29" x14ac:dyDescent="0.2">
      <c r="B40" s="694" t="s">
        <v>1620</v>
      </c>
      <c r="C40" s="148"/>
      <c r="D40" s="148"/>
      <c r="E40" s="148"/>
      <c r="F40" s="705"/>
      <c r="G40" s="134"/>
      <c r="H40" s="134"/>
      <c r="I40" s="134"/>
      <c r="J40" s="705"/>
      <c r="K40" s="134"/>
      <c r="L40" s="134"/>
      <c r="M40" s="134"/>
    </row>
    <row r="41" spans="1:29" x14ac:dyDescent="0.2">
      <c r="B41" s="694" t="s">
        <v>1621</v>
      </c>
      <c r="C41" s="148"/>
      <c r="D41" s="148"/>
      <c r="E41" s="148"/>
      <c r="F41" s="709"/>
      <c r="G41" s="682"/>
      <c r="H41" s="682"/>
      <c r="I41" s="134"/>
      <c r="J41" s="705"/>
      <c r="K41" s="134"/>
      <c r="L41" s="134"/>
      <c r="M41" s="134"/>
      <c r="Q41" s="127"/>
      <c r="Z41" s="618"/>
    </row>
    <row r="42" spans="1:29" x14ac:dyDescent="0.2">
      <c r="B42" s="695" t="s">
        <v>1631</v>
      </c>
      <c r="C42" s="680"/>
      <c r="D42" s="148"/>
      <c r="E42" s="148"/>
      <c r="F42" s="710"/>
      <c r="G42" s="690"/>
      <c r="H42" s="690"/>
      <c r="I42" s="143"/>
      <c r="J42" s="705"/>
      <c r="K42" s="143"/>
      <c r="L42" s="143"/>
      <c r="M42" s="143"/>
      <c r="Q42" s="127"/>
    </row>
    <row r="43" spans="1:29" x14ac:dyDescent="0.2">
      <c r="B43" s="143"/>
      <c r="C43" s="148"/>
      <c r="D43" s="148"/>
      <c r="E43" s="148"/>
      <c r="G43" s="144"/>
      <c r="H43" s="144"/>
      <c r="I43" s="143"/>
      <c r="J43" s="705"/>
      <c r="K43" s="143"/>
      <c r="L43" s="143"/>
      <c r="M43" s="143"/>
      <c r="Q43" s="127"/>
    </row>
    <row r="44" spans="1:29" x14ac:dyDescent="0.2">
      <c r="B44" s="718" t="s">
        <v>1622</v>
      </c>
      <c r="C44" s="148"/>
      <c r="D44" s="148"/>
      <c r="E44" s="148"/>
      <c r="F44" s="709"/>
      <c r="G44" s="682"/>
      <c r="H44" s="682"/>
      <c r="I44" s="143"/>
      <c r="J44" s="705"/>
      <c r="K44" s="143"/>
      <c r="L44" s="143"/>
      <c r="M44" s="143"/>
      <c r="Q44" s="127"/>
    </row>
    <row r="45" spans="1:29" x14ac:dyDescent="0.2">
      <c r="B45" s="143"/>
      <c r="C45" s="148"/>
      <c r="D45" s="148"/>
      <c r="E45" s="148"/>
      <c r="F45" s="710"/>
      <c r="G45" s="690"/>
      <c r="H45" s="690"/>
      <c r="I45" s="143"/>
      <c r="J45" s="705"/>
      <c r="K45" s="143"/>
      <c r="L45" s="143"/>
      <c r="M45" s="143"/>
      <c r="Q45" s="127"/>
    </row>
    <row r="46" spans="1:29" x14ac:dyDescent="0.2">
      <c r="B46" s="143" t="s">
        <v>1623</v>
      </c>
      <c r="C46" s="148"/>
      <c r="D46" s="704">
        <f>C53</f>
        <v>0</v>
      </c>
      <c r="E46" s="148"/>
      <c r="G46" s="144"/>
      <c r="H46" s="698">
        <f>G53</f>
        <v>0</v>
      </c>
      <c r="I46" s="143"/>
      <c r="J46" s="705"/>
      <c r="K46" s="143"/>
      <c r="L46" s="698">
        <f>K53</f>
        <v>0</v>
      </c>
      <c r="M46" s="143"/>
      <c r="P46" s="698">
        <f>O53</f>
        <v>0</v>
      </c>
      <c r="Q46" s="127"/>
      <c r="T46" s="698">
        <f>S53</f>
        <v>0</v>
      </c>
      <c r="X46" s="698">
        <f>W53</f>
        <v>0</v>
      </c>
      <c r="AA46" s="702">
        <f t="shared" ref="AA46:AC52" si="2">SUM(C46,G46,K46,O46,S46,W46)</f>
        <v>0</v>
      </c>
      <c r="AB46" s="702">
        <f t="shared" si="2"/>
        <v>0</v>
      </c>
      <c r="AC46" s="702">
        <f t="shared" si="2"/>
        <v>0</v>
      </c>
    </row>
    <row r="47" spans="1:29" x14ac:dyDescent="0.2">
      <c r="B47" s="143" t="s">
        <v>104</v>
      </c>
      <c r="C47" s="148"/>
      <c r="D47" s="148"/>
      <c r="E47" s="148"/>
      <c r="F47" s="709"/>
      <c r="G47" s="682"/>
      <c r="H47" s="682"/>
      <c r="I47" s="134"/>
      <c r="J47" s="705"/>
      <c r="K47" s="134"/>
      <c r="L47" s="134"/>
      <c r="M47" s="134"/>
      <c r="Q47" s="127"/>
      <c r="AA47" s="702">
        <f t="shared" si="2"/>
        <v>0</v>
      </c>
      <c r="AB47" s="702">
        <f t="shared" si="2"/>
        <v>0</v>
      </c>
      <c r="AC47" s="702">
        <f t="shared" si="2"/>
        <v>0</v>
      </c>
    </row>
    <row r="48" spans="1:29" x14ac:dyDescent="0.2">
      <c r="B48" s="143" t="s">
        <v>105</v>
      </c>
      <c r="C48" s="148"/>
      <c r="D48" s="148"/>
      <c r="E48" s="148"/>
      <c r="F48" s="710"/>
      <c r="G48" s="690"/>
      <c r="H48" s="690"/>
      <c r="I48" s="134"/>
      <c r="J48" s="705"/>
      <c r="K48" s="134"/>
      <c r="L48" s="134"/>
      <c r="M48" s="134"/>
      <c r="Q48" s="127"/>
      <c r="AA48" s="702">
        <f t="shared" si="2"/>
        <v>0</v>
      </c>
      <c r="AB48" s="702">
        <f t="shared" si="2"/>
        <v>0</v>
      </c>
      <c r="AC48" s="702">
        <f t="shared" si="2"/>
        <v>0</v>
      </c>
    </row>
    <row r="49" spans="2:29" x14ac:dyDescent="0.2">
      <c r="B49" s="143" t="s">
        <v>1624</v>
      </c>
      <c r="C49" s="148"/>
      <c r="D49" s="148"/>
      <c r="E49" s="148"/>
      <c r="G49" s="144"/>
      <c r="H49" s="144"/>
      <c r="I49" s="134"/>
      <c r="J49" s="705"/>
      <c r="K49" s="134"/>
      <c r="L49" s="134"/>
      <c r="M49" s="134"/>
      <c r="P49" s="137"/>
      <c r="Q49" s="127"/>
      <c r="AA49" s="702">
        <f t="shared" si="2"/>
        <v>0</v>
      </c>
      <c r="AB49" s="702">
        <f t="shared" si="2"/>
        <v>0</v>
      </c>
      <c r="AC49" s="702">
        <f t="shared" si="2"/>
        <v>0</v>
      </c>
    </row>
    <row r="50" spans="2:29" x14ac:dyDescent="0.2">
      <c r="B50" s="143" t="s">
        <v>1625</v>
      </c>
      <c r="C50" s="148"/>
      <c r="D50" s="148"/>
      <c r="E50" s="148"/>
      <c r="F50" s="709"/>
      <c r="G50" s="682"/>
      <c r="H50" s="682"/>
      <c r="I50" s="134"/>
      <c r="J50" s="705"/>
      <c r="K50" s="134"/>
      <c r="L50" s="134"/>
      <c r="M50" s="134"/>
      <c r="Q50" s="127"/>
      <c r="AA50" s="702">
        <f t="shared" si="2"/>
        <v>0</v>
      </c>
      <c r="AB50" s="702">
        <f t="shared" si="2"/>
        <v>0</v>
      </c>
      <c r="AC50" s="702">
        <f t="shared" si="2"/>
        <v>0</v>
      </c>
    </row>
    <row r="51" spans="2:29" x14ac:dyDescent="0.2">
      <c r="B51" s="143" t="s">
        <v>1626</v>
      </c>
      <c r="C51" s="148"/>
      <c r="D51" s="148"/>
      <c r="E51" s="148"/>
      <c r="F51" s="710"/>
      <c r="G51" s="690"/>
      <c r="H51" s="690"/>
      <c r="I51" s="143"/>
      <c r="J51" s="705"/>
      <c r="K51" s="143"/>
      <c r="L51" s="143"/>
      <c r="M51" s="143"/>
      <c r="Q51" s="127"/>
      <c r="AA51" s="702">
        <f t="shared" si="2"/>
        <v>0</v>
      </c>
      <c r="AB51" s="702">
        <f t="shared" si="2"/>
        <v>0</v>
      </c>
      <c r="AC51" s="702">
        <f t="shared" si="2"/>
        <v>0</v>
      </c>
    </row>
    <row r="52" spans="2:29" x14ac:dyDescent="0.2">
      <c r="B52" s="143" t="s">
        <v>1627</v>
      </c>
      <c r="C52" s="148"/>
      <c r="D52" s="148"/>
      <c r="E52" s="148"/>
      <c r="F52" s="705"/>
      <c r="G52" s="134"/>
      <c r="H52" s="134"/>
      <c r="I52" s="143"/>
      <c r="J52" s="705"/>
      <c r="K52" s="143"/>
      <c r="L52" s="143"/>
      <c r="M52" s="143"/>
      <c r="Q52" s="127"/>
      <c r="AA52" s="702">
        <f t="shared" si="2"/>
        <v>0</v>
      </c>
      <c r="AB52" s="702">
        <f t="shared" si="2"/>
        <v>0</v>
      </c>
      <c r="AC52" s="702">
        <f t="shared" si="2"/>
        <v>0</v>
      </c>
    </row>
    <row r="53" spans="2:29" ht="15" thickBot="1" x14ac:dyDescent="0.25">
      <c r="C53" s="687">
        <f>C46+C47-C48+C49+C50-C51-C52</f>
        <v>0</v>
      </c>
      <c r="D53" s="687">
        <f t="shared" ref="D53:AC53" si="3">D46+D47-D48+D49+D50-D51-D52</f>
        <v>0</v>
      </c>
      <c r="E53" s="687">
        <f t="shared" si="3"/>
        <v>0</v>
      </c>
      <c r="F53" s="702"/>
      <c r="G53" s="687">
        <f t="shared" si="3"/>
        <v>0</v>
      </c>
      <c r="H53" s="687">
        <f t="shared" si="3"/>
        <v>0</v>
      </c>
      <c r="I53" s="687">
        <f t="shared" si="3"/>
        <v>0</v>
      </c>
      <c r="J53" s="702"/>
      <c r="K53" s="687">
        <f t="shared" si="3"/>
        <v>0</v>
      </c>
      <c r="L53" s="687">
        <f t="shared" si="3"/>
        <v>0</v>
      </c>
      <c r="M53" s="687">
        <f t="shared" si="3"/>
        <v>0</v>
      </c>
      <c r="N53" s="702"/>
      <c r="O53" s="687">
        <f t="shared" si="3"/>
        <v>0</v>
      </c>
      <c r="P53" s="687">
        <f t="shared" si="3"/>
        <v>0</v>
      </c>
      <c r="Q53" s="687">
        <f t="shared" si="3"/>
        <v>0</v>
      </c>
      <c r="R53" s="702"/>
      <c r="S53" s="687">
        <f t="shared" si="3"/>
        <v>0</v>
      </c>
      <c r="T53" s="687">
        <f t="shared" si="3"/>
        <v>0</v>
      </c>
      <c r="U53" s="687">
        <f t="shared" si="3"/>
        <v>0</v>
      </c>
      <c r="V53" s="702"/>
      <c r="W53" s="687">
        <f t="shared" si="3"/>
        <v>0</v>
      </c>
      <c r="X53" s="687">
        <f t="shared" si="3"/>
        <v>0</v>
      </c>
      <c r="Y53" s="687">
        <f t="shared" si="3"/>
        <v>0</v>
      </c>
      <c r="Z53" s="702"/>
      <c r="AA53" s="687">
        <f t="shared" si="3"/>
        <v>0</v>
      </c>
      <c r="AB53" s="687">
        <f t="shared" si="3"/>
        <v>0</v>
      </c>
      <c r="AC53" s="687">
        <f t="shared" si="3"/>
        <v>0</v>
      </c>
    </row>
    <row r="54" spans="2:29" ht="15" thickTop="1" x14ac:dyDescent="0.2">
      <c r="B54" s="717" t="s">
        <v>1634</v>
      </c>
      <c r="Q54" s="127"/>
    </row>
    <row r="55" spans="2:29" x14ac:dyDescent="0.2">
      <c r="Q55" s="127"/>
    </row>
    <row r="56" spans="2:29" x14ac:dyDescent="0.2">
      <c r="B56" s="136" t="s">
        <v>1637</v>
      </c>
      <c r="Q56" s="127"/>
    </row>
    <row r="57" spans="2:29" x14ac:dyDescent="0.2">
      <c r="B57" s="136" t="s">
        <v>1638</v>
      </c>
      <c r="Q57" s="127"/>
    </row>
    <row r="58" spans="2:29" x14ac:dyDescent="0.2">
      <c r="B58" s="136" t="s">
        <v>13</v>
      </c>
      <c r="Q58" s="127"/>
    </row>
    <row r="59" spans="2:29" x14ac:dyDescent="0.2">
      <c r="B59" s="136" t="s">
        <v>17</v>
      </c>
      <c r="Q59" s="127"/>
    </row>
    <row r="60" spans="2:29" x14ac:dyDescent="0.2">
      <c r="B60" s="136" t="s">
        <v>1635</v>
      </c>
    </row>
    <row r="61" spans="2:29" x14ac:dyDescent="0.2">
      <c r="B61" s="136" t="s">
        <v>1636</v>
      </c>
      <c r="P61" s="137"/>
    </row>
    <row r="62" spans="2:29" x14ac:dyDescent="0.2">
      <c r="B62" s="136" t="s">
        <v>36</v>
      </c>
    </row>
    <row r="63" spans="2:29" x14ac:dyDescent="0.2">
      <c r="B63" s="136" t="s">
        <v>1640</v>
      </c>
      <c r="Q63" s="127"/>
    </row>
    <row r="64" spans="2:29" x14ac:dyDescent="0.2">
      <c r="B64" s="136" t="s">
        <v>1650</v>
      </c>
      <c r="Q64" s="127"/>
    </row>
    <row r="65" spans="1:29" x14ac:dyDescent="0.2">
      <c r="A65" s="698"/>
      <c r="B65" s="698"/>
      <c r="C65" s="698"/>
      <c r="D65" s="704"/>
      <c r="E65" s="698"/>
      <c r="G65" s="698"/>
      <c r="H65" s="698"/>
      <c r="I65" s="720"/>
      <c r="K65" s="698"/>
      <c r="L65" s="698"/>
      <c r="M65" s="698"/>
      <c r="O65" s="698"/>
      <c r="P65" s="698"/>
      <c r="Q65" s="721"/>
      <c r="S65" s="698"/>
      <c r="T65" s="698"/>
      <c r="U65" s="698"/>
      <c r="W65" s="698"/>
      <c r="X65" s="698"/>
      <c r="Y65" s="698"/>
      <c r="Z65" s="699"/>
      <c r="AA65" s="699"/>
      <c r="AB65" s="698"/>
      <c r="AC65" s="698"/>
    </row>
    <row r="66" spans="1:29" x14ac:dyDescent="0.2">
      <c r="Q66" s="123"/>
      <c r="R66" s="699"/>
      <c r="S66" s="129"/>
      <c r="T66" s="129"/>
      <c r="U66" s="129"/>
      <c r="V66" s="699"/>
      <c r="W66" s="129"/>
      <c r="X66" s="129"/>
      <c r="Y66" s="129"/>
      <c r="Z66" s="699"/>
      <c r="AA66" s="129"/>
    </row>
    <row r="67" spans="1:29" ht="15" x14ac:dyDescent="0.25">
      <c r="B67" s="719" t="s">
        <v>1646</v>
      </c>
      <c r="Q67" s="123"/>
      <c r="R67" s="699"/>
      <c r="S67" s="129"/>
      <c r="T67" s="129"/>
      <c r="U67" s="129"/>
      <c r="V67" s="699"/>
      <c r="W67" s="129"/>
      <c r="X67" s="129"/>
      <c r="Y67" s="129"/>
      <c r="Z67" s="699"/>
      <c r="AA67" s="129"/>
    </row>
    <row r="68" spans="1:29" x14ac:dyDescent="0.2">
      <c r="Q68" s="123"/>
      <c r="R68" s="699"/>
      <c r="S68" s="129"/>
      <c r="T68" s="129"/>
      <c r="U68" s="129"/>
      <c r="V68" s="699"/>
      <c r="W68" s="129"/>
      <c r="X68" s="129"/>
      <c r="Y68" s="129"/>
      <c r="Z68" s="699"/>
      <c r="AA68" s="129"/>
    </row>
    <row r="69" spans="1:29" ht="15" thickBot="1" x14ac:dyDescent="0.25">
      <c r="B69" s="134" t="s">
        <v>1633</v>
      </c>
      <c r="C69" s="517">
        <v>5000000000</v>
      </c>
      <c r="D69" s="517">
        <v>5000000000</v>
      </c>
      <c r="E69" s="517">
        <v>5000000000</v>
      </c>
      <c r="F69" s="707"/>
      <c r="G69" s="712">
        <v>5000000000</v>
      </c>
      <c r="H69" s="713">
        <v>5000000000</v>
      </c>
      <c r="I69" s="714">
        <v>5000000000</v>
      </c>
      <c r="J69" s="705"/>
      <c r="K69" s="714">
        <v>5000000000</v>
      </c>
      <c r="L69" s="714">
        <v>5000000000</v>
      </c>
      <c r="M69" s="714">
        <v>5000000000</v>
      </c>
      <c r="O69" s="714">
        <v>5000000000</v>
      </c>
      <c r="P69" s="714">
        <v>5000000000</v>
      </c>
      <c r="Q69" s="714">
        <v>5000000000</v>
      </c>
      <c r="S69" s="714">
        <v>5000000000</v>
      </c>
      <c r="T69" s="714">
        <v>5000000000</v>
      </c>
      <c r="U69" s="714">
        <v>5000000000</v>
      </c>
      <c r="W69" s="672">
        <v>5000000000</v>
      </c>
      <c r="X69" s="672">
        <v>5000000000</v>
      </c>
      <c r="Y69" s="672">
        <v>5000000000</v>
      </c>
      <c r="Z69" s="702"/>
      <c r="AA69" s="715">
        <f>SUM(C69,G69,K69,O69,S69,W69)</f>
        <v>30000000000</v>
      </c>
      <c r="AB69" s="715">
        <f>SUM(D69,H69,L69,P69,T69,X69)</f>
        <v>30000000000</v>
      </c>
      <c r="AC69" s="715">
        <f>SUM(E69,I69,M69,Q69,U69,Y69)</f>
        <v>30000000000</v>
      </c>
    </row>
    <row r="70" spans="1:29" ht="15.75" thickTop="1" x14ac:dyDescent="0.25">
      <c r="B70" s="696" t="s">
        <v>1639</v>
      </c>
      <c r="C70" s="134"/>
      <c r="D70" s="134"/>
      <c r="E70" s="692"/>
      <c r="F70" s="708"/>
      <c r="G70" s="139"/>
      <c r="H70" s="139"/>
      <c r="I70" s="134"/>
      <c r="J70" s="705"/>
      <c r="K70" s="134"/>
      <c r="L70" s="134"/>
      <c r="M70" s="134"/>
    </row>
    <row r="71" spans="1:29" x14ac:dyDescent="0.2">
      <c r="B71" s="694" t="s">
        <v>1620</v>
      </c>
      <c r="C71" s="148"/>
      <c r="D71" s="148"/>
      <c r="E71" s="148"/>
      <c r="F71" s="705"/>
      <c r="G71" s="134"/>
      <c r="H71" s="134"/>
      <c r="I71" s="134"/>
      <c r="J71" s="705"/>
      <c r="K71" s="134"/>
      <c r="L71" s="134"/>
      <c r="M71" s="134"/>
    </row>
    <row r="72" spans="1:29" x14ac:dyDescent="0.2">
      <c r="B72" s="694" t="s">
        <v>1621</v>
      </c>
      <c r="C72" s="148"/>
      <c r="D72" s="148"/>
      <c r="E72" s="148"/>
      <c r="F72" s="709"/>
      <c r="G72" s="682"/>
      <c r="H72" s="682"/>
      <c r="I72" s="134"/>
      <c r="J72" s="705"/>
      <c r="K72" s="134"/>
      <c r="L72" s="134"/>
      <c r="M72" s="134"/>
      <c r="Q72" s="127"/>
      <c r="Z72" s="618"/>
    </row>
    <row r="73" spans="1:29" x14ac:dyDescent="0.2">
      <c r="B73" s="695" t="s">
        <v>1631</v>
      </c>
      <c r="C73" s="680"/>
      <c r="D73" s="148"/>
      <c r="E73" s="148"/>
      <c r="F73" s="710"/>
      <c r="G73" s="690"/>
      <c r="H73" s="690"/>
      <c r="I73" s="143"/>
      <c r="J73" s="705"/>
      <c r="K73" s="143"/>
      <c r="L73" s="143"/>
      <c r="M73" s="143"/>
      <c r="Q73" s="127"/>
    </row>
    <row r="74" spans="1:29" x14ac:dyDescent="0.2">
      <c r="B74" s="143"/>
      <c r="C74" s="148"/>
      <c r="D74" s="148"/>
      <c r="E74" s="148"/>
      <c r="G74" s="144"/>
      <c r="H74" s="144"/>
      <c r="I74" s="143"/>
      <c r="J74" s="705"/>
      <c r="K74" s="143"/>
      <c r="L74" s="143"/>
      <c r="M74" s="143"/>
      <c r="Q74" s="127"/>
    </row>
    <row r="75" spans="1:29" x14ac:dyDescent="0.2">
      <c r="B75" s="718" t="s">
        <v>1622</v>
      </c>
      <c r="C75" s="148"/>
      <c r="D75" s="148"/>
      <c r="E75" s="148"/>
      <c r="F75" s="709"/>
      <c r="G75" s="682"/>
      <c r="H75" s="682"/>
      <c r="I75" s="143"/>
      <c r="J75" s="705"/>
      <c r="K75" s="143"/>
      <c r="L75" s="143"/>
      <c r="M75" s="143"/>
      <c r="Q75" s="127"/>
    </row>
    <row r="76" spans="1:29" x14ac:dyDescent="0.2">
      <c r="B76" s="143"/>
      <c r="C76" s="148"/>
      <c r="D76" s="148"/>
      <c r="E76" s="148"/>
      <c r="F76" s="710"/>
      <c r="G76" s="690"/>
      <c r="H76" s="690"/>
      <c r="I76" s="143"/>
      <c r="J76" s="705"/>
      <c r="K76" s="143"/>
      <c r="L76" s="143"/>
      <c r="M76" s="143"/>
      <c r="Q76" s="127"/>
    </row>
    <row r="77" spans="1:29" x14ac:dyDescent="0.2">
      <c r="B77" s="143" t="s">
        <v>1623</v>
      </c>
      <c r="C77" s="148"/>
      <c r="D77" s="704">
        <f>C84</f>
        <v>0</v>
      </c>
      <c r="E77" s="148"/>
      <c r="G77" s="144"/>
      <c r="H77" s="698">
        <f>G84</f>
        <v>0</v>
      </c>
      <c r="I77" s="143"/>
      <c r="J77" s="705"/>
      <c r="K77" s="143"/>
      <c r="L77" s="698">
        <f>K84</f>
        <v>0</v>
      </c>
      <c r="M77" s="143"/>
      <c r="P77" s="698">
        <f>O84</f>
        <v>0</v>
      </c>
      <c r="Q77" s="127"/>
      <c r="T77" s="698">
        <f>S84</f>
        <v>0</v>
      </c>
      <c r="X77" s="698">
        <f>W84</f>
        <v>0</v>
      </c>
      <c r="AA77" s="702">
        <f t="shared" ref="AA77:AC83" si="4">SUM(C77,G77,K77,O77,S77,W77)</f>
        <v>0</v>
      </c>
      <c r="AB77" s="702">
        <f t="shared" si="4"/>
        <v>0</v>
      </c>
      <c r="AC77" s="702">
        <f t="shared" si="4"/>
        <v>0</v>
      </c>
    </row>
    <row r="78" spans="1:29" x14ac:dyDescent="0.2">
      <c r="B78" s="143" t="s">
        <v>104</v>
      </c>
      <c r="C78" s="148"/>
      <c r="D78" s="148"/>
      <c r="E78" s="148"/>
      <c r="F78" s="709"/>
      <c r="G78" s="682"/>
      <c r="H78" s="682"/>
      <c r="I78" s="134"/>
      <c r="J78" s="705"/>
      <c r="K78" s="134"/>
      <c r="L78" s="134"/>
      <c r="M78" s="134"/>
      <c r="Q78" s="127"/>
      <c r="AA78" s="702">
        <f t="shared" si="4"/>
        <v>0</v>
      </c>
      <c r="AB78" s="702">
        <f t="shared" si="4"/>
        <v>0</v>
      </c>
      <c r="AC78" s="702">
        <f t="shared" si="4"/>
        <v>0</v>
      </c>
    </row>
    <row r="79" spans="1:29" x14ac:dyDescent="0.2">
      <c r="B79" s="143" t="s">
        <v>105</v>
      </c>
      <c r="C79" s="148"/>
      <c r="D79" s="148"/>
      <c r="E79" s="148"/>
      <c r="F79" s="710"/>
      <c r="G79" s="690"/>
      <c r="H79" s="690"/>
      <c r="I79" s="134"/>
      <c r="J79" s="705"/>
      <c r="K79" s="134"/>
      <c r="L79" s="134"/>
      <c r="M79" s="134"/>
      <c r="Q79" s="127"/>
      <c r="AA79" s="702">
        <f t="shared" si="4"/>
        <v>0</v>
      </c>
      <c r="AB79" s="702">
        <f t="shared" si="4"/>
        <v>0</v>
      </c>
      <c r="AC79" s="702">
        <f t="shared" si="4"/>
        <v>0</v>
      </c>
    </row>
    <row r="80" spans="1:29" x14ac:dyDescent="0.2">
      <c r="B80" s="143" t="s">
        <v>1624</v>
      </c>
      <c r="C80" s="148"/>
      <c r="D80" s="148"/>
      <c r="E80" s="148"/>
      <c r="G80" s="144"/>
      <c r="H80" s="144"/>
      <c r="I80" s="134"/>
      <c r="J80" s="705"/>
      <c r="K80" s="134"/>
      <c r="L80" s="134"/>
      <c r="M80" s="134"/>
      <c r="P80" s="137"/>
      <c r="Q80" s="127"/>
      <c r="AA80" s="702">
        <f t="shared" si="4"/>
        <v>0</v>
      </c>
      <c r="AB80" s="702">
        <f t="shared" si="4"/>
        <v>0</v>
      </c>
      <c r="AC80" s="702">
        <f t="shared" si="4"/>
        <v>0</v>
      </c>
    </row>
    <row r="81" spans="2:29" x14ac:dyDescent="0.2">
      <c r="B81" s="143" t="s">
        <v>1625</v>
      </c>
      <c r="C81" s="148"/>
      <c r="D81" s="148"/>
      <c r="E81" s="148"/>
      <c r="F81" s="709"/>
      <c r="G81" s="682"/>
      <c r="H81" s="682"/>
      <c r="I81" s="134"/>
      <c r="J81" s="705"/>
      <c r="K81" s="134"/>
      <c r="L81" s="134"/>
      <c r="M81" s="134"/>
      <c r="Q81" s="127"/>
      <c r="AA81" s="702">
        <f t="shared" si="4"/>
        <v>0</v>
      </c>
      <c r="AB81" s="702">
        <f t="shared" si="4"/>
        <v>0</v>
      </c>
      <c r="AC81" s="702">
        <f t="shared" si="4"/>
        <v>0</v>
      </c>
    </row>
    <row r="82" spans="2:29" x14ac:dyDescent="0.2">
      <c r="B82" s="143" t="s">
        <v>1626</v>
      </c>
      <c r="C82" s="148"/>
      <c r="D82" s="148"/>
      <c r="E82" s="148"/>
      <c r="F82" s="710"/>
      <c r="G82" s="690"/>
      <c r="H82" s="690"/>
      <c r="I82" s="143"/>
      <c r="J82" s="705"/>
      <c r="K82" s="143"/>
      <c r="L82" s="143"/>
      <c r="M82" s="143"/>
      <c r="Q82" s="127"/>
      <c r="AA82" s="702">
        <f t="shared" si="4"/>
        <v>0</v>
      </c>
      <c r="AB82" s="702">
        <f t="shared" si="4"/>
        <v>0</v>
      </c>
      <c r="AC82" s="702">
        <f t="shared" si="4"/>
        <v>0</v>
      </c>
    </row>
    <row r="83" spans="2:29" x14ac:dyDescent="0.2">
      <c r="B83" s="143" t="s">
        <v>1627</v>
      </c>
      <c r="C83" s="148"/>
      <c r="D83" s="148"/>
      <c r="E83" s="148"/>
      <c r="F83" s="705"/>
      <c r="G83" s="134"/>
      <c r="H83" s="134"/>
      <c r="I83" s="143"/>
      <c r="J83" s="705"/>
      <c r="K83" s="143"/>
      <c r="L83" s="143"/>
      <c r="M83" s="143"/>
      <c r="Q83" s="127"/>
      <c r="AA83" s="702">
        <f t="shared" si="4"/>
        <v>0</v>
      </c>
      <c r="AB83" s="702">
        <f t="shared" si="4"/>
        <v>0</v>
      </c>
      <c r="AC83" s="702">
        <f t="shared" si="4"/>
        <v>0</v>
      </c>
    </row>
    <row r="84" spans="2:29" ht="15" thickBot="1" x14ac:dyDescent="0.25">
      <c r="C84" s="687">
        <f>C77+C78-C79+C80+C81-C82-C83</f>
        <v>0</v>
      </c>
      <c r="D84" s="687">
        <f t="shared" ref="D84:AC84" si="5">D77+D78-D79+D80+D81-D82-D83</f>
        <v>0</v>
      </c>
      <c r="E84" s="687">
        <f t="shared" si="5"/>
        <v>0</v>
      </c>
      <c r="F84" s="702"/>
      <c r="G84" s="687">
        <f t="shared" si="5"/>
        <v>0</v>
      </c>
      <c r="H84" s="687">
        <f t="shared" si="5"/>
        <v>0</v>
      </c>
      <c r="I84" s="687">
        <f t="shared" si="5"/>
        <v>0</v>
      </c>
      <c r="J84" s="702"/>
      <c r="K84" s="687">
        <f t="shared" si="5"/>
        <v>0</v>
      </c>
      <c r="L84" s="687">
        <f t="shared" si="5"/>
        <v>0</v>
      </c>
      <c r="M84" s="687">
        <f t="shared" si="5"/>
        <v>0</v>
      </c>
      <c r="N84" s="702"/>
      <c r="O84" s="687">
        <f t="shared" si="5"/>
        <v>0</v>
      </c>
      <c r="P84" s="687">
        <f t="shared" si="5"/>
        <v>0</v>
      </c>
      <c r="Q84" s="687">
        <f t="shared" si="5"/>
        <v>0</v>
      </c>
      <c r="R84" s="702"/>
      <c r="S84" s="687">
        <f t="shared" si="5"/>
        <v>0</v>
      </c>
      <c r="T84" s="687">
        <f t="shared" si="5"/>
        <v>0</v>
      </c>
      <c r="U84" s="687">
        <f t="shared" si="5"/>
        <v>0</v>
      </c>
      <c r="V84" s="702"/>
      <c r="W84" s="687">
        <f t="shared" si="5"/>
        <v>0</v>
      </c>
      <c r="X84" s="687">
        <f t="shared" si="5"/>
        <v>0</v>
      </c>
      <c r="Y84" s="687">
        <f t="shared" si="5"/>
        <v>0</v>
      </c>
      <c r="Z84" s="702"/>
      <c r="AA84" s="687">
        <f t="shared" si="5"/>
        <v>0</v>
      </c>
      <c r="AB84" s="687">
        <f t="shared" si="5"/>
        <v>0</v>
      </c>
      <c r="AC84" s="687">
        <f t="shared" si="5"/>
        <v>0</v>
      </c>
    </row>
    <row r="85" spans="2:29" ht="15" thickTop="1" x14ac:dyDescent="0.2">
      <c r="Q85" s="127"/>
    </row>
    <row r="86" spans="2:29" x14ac:dyDescent="0.2">
      <c r="B86" s="717" t="s">
        <v>1634</v>
      </c>
      <c r="Q86" s="127"/>
    </row>
    <row r="87" spans="2:29" x14ac:dyDescent="0.2">
      <c r="Q87" s="127"/>
    </row>
    <row r="88" spans="2:29" x14ac:dyDescent="0.2">
      <c r="B88" s="136" t="s">
        <v>1637</v>
      </c>
      <c r="Q88" s="127"/>
    </row>
    <row r="89" spans="2:29" x14ac:dyDescent="0.2">
      <c r="B89" s="136" t="s">
        <v>1638</v>
      </c>
      <c r="Q89" s="127"/>
    </row>
    <row r="90" spans="2:29" x14ac:dyDescent="0.2">
      <c r="B90" s="136" t="s">
        <v>13</v>
      </c>
      <c r="Q90" s="127"/>
    </row>
    <row r="91" spans="2:29" x14ac:dyDescent="0.2">
      <c r="B91" s="136" t="s">
        <v>17</v>
      </c>
      <c r="Q91" s="127"/>
    </row>
    <row r="92" spans="2:29" x14ac:dyDescent="0.2">
      <c r="B92" s="136" t="s">
        <v>1635</v>
      </c>
    </row>
    <row r="93" spans="2:29" x14ac:dyDescent="0.2">
      <c r="B93" s="136" t="s">
        <v>1636</v>
      </c>
      <c r="P93" s="137"/>
    </row>
    <row r="94" spans="2:29" x14ac:dyDescent="0.2">
      <c r="B94" s="136" t="s">
        <v>36</v>
      </c>
    </row>
    <row r="95" spans="2:29" x14ac:dyDescent="0.2">
      <c r="B95" s="136" t="s">
        <v>1640</v>
      </c>
      <c r="Q95" s="127"/>
    </row>
    <row r="96" spans="2:29" x14ac:dyDescent="0.2">
      <c r="B96" s="136" t="s">
        <v>1650</v>
      </c>
      <c r="S96" s="144"/>
      <c r="T96" s="144"/>
      <c r="U96" s="144"/>
      <c r="W96" s="144"/>
      <c r="X96" s="144"/>
      <c r="Y96" s="144"/>
    </row>
    <row r="97" spans="10:27" ht="15" x14ac:dyDescent="0.25">
      <c r="J97" s="701"/>
      <c r="S97" s="144"/>
      <c r="T97" s="144"/>
      <c r="U97" s="144"/>
      <c r="W97" s="144"/>
      <c r="X97" s="144"/>
      <c r="Y97" s="144"/>
    </row>
    <row r="98" spans="10:27" x14ac:dyDescent="0.2">
      <c r="S98" s="144"/>
      <c r="T98" s="144"/>
      <c r="U98" s="144"/>
      <c r="W98" s="144"/>
      <c r="X98" s="144"/>
      <c r="Y98" s="144"/>
    </row>
    <row r="99" spans="10:27" x14ac:dyDescent="0.2">
      <c r="S99" s="144"/>
      <c r="T99" s="144"/>
      <c r="U99" s="144"/>
      <c r="W99" s="144"/>
      <c r="X99" s="144"/>
      <c r="Y99" s="144"/>
    </row>
    <row r="100" spans="10:27" x14ac:dyDescent="0.2">
      <c r="S100" s="144"/>
      <c r="T100" s="144"/>
      <c r="U100" s="144"/>
      <c r="W100" s="144"/>
      <c r="X100" s="144"/>
      <c r="Y100" s="144"/>
    </row>
    <row r="101" spans="10:27" x14ac:dyDescent="0.2">
      <c r="P101" s="137"/>
      <c r="S101" s="144"/>
      <c r="T101" s="144"/>
      <c r="U101" s="144"/>
      <c r="W101" s="144"/>
      <c r="X101" s="144"/>
      <c r="Y101" s="144"/>
    </row>
    <row r="102" spans="10:27" x14ac:dyDescent="0.2">
      <c r="P102" s="137"/>
      <c r="S102" s="144"/>
      <c r="T102" s="144"/>
      <c r="U102" s="144"/>
      <c r="W102" s="144"/>
      <c r="X102" s="144"/>
      <c r="Y102" s="144"/>
    </row>
    <row r="103" spans="10:27" x14ac:dyDescent="0.2">
      <c r="S103" s="144"/>
      <c r="T103" s="144"/>
      <c r="U103" s="144"/>
      <c r="W103" s="144"/>
      <c r="X103" s="144"/>
      <c r="Y103" s="144"/>
    </row>
    <row r="104" spans="10:27" x14ac:dyDescent="0.2">
      <c r="P104" s="137"/>
      <c r="S104" s="144"/>
      <c r="T104" s="144"/>
      <c r="U104" s="144"/>
      <c r="W104" s="144"/>
      <c r="X104" s="144"/>
      <c r="Y104" s="144"/>
    </row>
    <row r="105" spans="10:27" x14ac:dyDescent="0.2">
      <c r="S105" s="144"/>
      <c r="T105" s="144"/>
      <c r="U105" s="144"/>
      <c r="W105" s="144"/>
      <c r="X105" s="144"/>
      <c r="Y105" s="144"/>
    </row>
    <row r="106" spans="10:27" x14ac:dyDescent="0.2">
      <c r="S106" s="144"/>
      <c r="T106" s="144"/>
      <c r="U106" s="144"/>
      <c r="W106" s="144"/>
      <c r="X106" s="144"/>
      <c r="Y106" s="144"/>
    </row>
    <row r="107" spans="10:27" x14ac:dyDescent="0.2">
      <c r="S107" s="144"/>
      <c r="T107" s="144"/>
      <c r="U107" s="144"/>
      <c r="W107" s="144"/>
      <c r="X107" s="144"/>
      <c r="Y107" s="144"/>
    </row>
    <row r="108" spans="10:27" ht="15" x14ac:dyDescent="0.25">
      <c r="J108" s="701"/>
      <c r="S108" s="144"/>
      <c r="T108" s="144"/>
      <c r="U108" s="144"/>
      <c r="W108" s="144"/>
      <c r="X108" s="144"/>
      <c r="Y108" s="144"/>
    </row>
    <row r="109" spans="10:27" ht="15" x14ac:dyDescent="0.25">
      <c r="R109" s="701"/>
      <c r="S109" s="152"/>
      <c r="T109" s="124"/>
      <c r="U109" s="152"/>
      <c r="V109" s="702"/>
      <c r="W109" s="152"/>
      <c r="X109" s="152"/>
      <c r="Y109" s="152"/>
      <c r="Z109" s="618"/>
    </row>
    <row r="110" spans="10:27" x14ac:dyDescent="0.2">
      <c r="S110" s="144"/>
      <c r="T110" s="144"/>
      <c r="U110" s="144"/>
      <c r="W110" s="144"/>
      <c r="X110" s="144"/>
      <c r="Y110" s="144"/>
    </row>
    <row r="111" spans="10:27" ht="15" x14ac:dyDescent="0.25">
      <c r="R111" s="701"/>
      <c r="S111" s="144"/>
      <c r="T111" s="144"/>
      <c r="U111" s="144"/>
      <c r="W111" s="144"/>
      <c r="X111" s="144"/>
      <c r="Y111" s="144"/>
    </row>
    <row r="112" spans="10:27" x14ac:dyDescent="0.2">
      <c r="R112" s="702"/>
      <c r="S112" s="124"/>
      <c r="T112" s="124"/>
      <c r="U112" s="124"/>
      <c r="V112" s="702"/>
      <c r="W112" s="124"/>
      <c r="X112" s="124"/>
      <c r="Y112" s="124"/>
      <c r="AA112" s="144"/>
    </row>
    <row r="113" spans="18:27" x14ac:dyDescent="0.2">
      <c r="R113" s="702"/>
      <c r="S113" s="124"/>
      <c r="T113" s="124"/>
      <c r="U113" s="124"/>
      <c r="V113" s="702"/>
      <c r="W113" s="124"/>
      <c r="X113" s="124"/>
      <c r="Y113" s="124"/>
      <c r="AA113" s="144"/>
    </row>
    <row r="114" spans="18:27" x14ac:dyDescent="0.2">
      <c r="R114" s="702"/>
      <c r="S114" s="124"/>
      <c r="T114" s="124"/>
      <c r="U114" s="124"/>
      <c r="V114" s="702"/>
      <c r="W114" s="124"/>
      <c r="X114" s="124"/>
      <c r="Y114" s="124"/>
      <c r="AA114" s="144"/>
    </row>
    <row r="115" spans="18:27" x14ac:dyDescent="0.2">
      <c r="R115" s="702"/>
      <c r="S115" s="124"/>
      <c r="T115" s="124"/>
      <c r="U115" s="124"/>
      <c r="V115" s="702"/>
      <c r="W115" s="124"/>
      <c r="X115" s="124"/>
      <c r="Y115" s="124"/>
      <c r="AA115" s="144"/>
    </row>
    <row r="116" spans="18:27" x14ac:dyDescent="0.2">
      <c r="R116" s="702"/>
      <c r="S116" s="124"/>
      <c r="T116" s="124"/>
      <c r="U116" s="124"/>
      <c r="V116" s="702"/>
      <c r="W116" s="124"/>
      <c r="X116" s="124"/>
      <c r="Y116" s="124"/>
      <c r="AA116" s="144"/>
    </row>
    <row r="117" spans="18:27" x14ac:dyDescent="0.2">
      <c r="R117" s="702"/>
      <c r="S117" s="124"/>
      <c r="T117" s="124"/>
      <c r="U117" s="124"/>
      <c r="V117" s="702"/>
      <c r="W117" s="124"/>
      <c r="X117" s="124"/>
      <c r="Y117" s="124"/>
      <c r="AA117" s="144"/>
    </row>
    <row r="118" spans="18:27" x14ac:dyDescent="0.2">
      <c r="R118" s="702"/>
      <c r="S118" s="124"/>
      <c r="T118" s="124"/>
      <c r="U118" s="124"/>
      <c r="V118" s="702"/>
      <c r="W118" s="124"/>
      <c r="X118" s="124"/>
      <c r="Y118" s="124"/>
      <c r="AA118" s="144"/>
    </row>
    <row r="119" spans="18:27" x14ac:dyDescent="0.2">
      <c r="R119" s="702"/>
      <c r="S119" s="124"/>
      <c r="T119" s="124"/>
      <c r="U119" s="124"/>
      <c r="V119" s="702"/>
      <c r="W119" s="124"/>
      <c r="X119" s="124"/>
      <c r="Y119" s="124"/>
      <c r="AA119" s="144"/>
    </row>
    <row r="120" spans="18:27" x14ac:dyDescent="0.2">
      <c r="R120" s="702"/>
      <c r="S120" s="124"/>
      <c r="T120" s="124"/>
      <c r="U120" s="124"/>
      <c r="V120" s="702"/>
      <c r="W120" s="124"/>
      <c r="X120" s="124"/>
      <c r="Y120" s="124"/>
      <c r="AA120" s="144"/>
    </row>
    <row r="121" spans="18:27" x14ac:dyDescent="0.2">
      <c r="R121" s="702"/>
      <c r="S121" s="124"/>
      <c r="T121" s="124"/>
      <c r="U121" s="124"/>
      <c r="V121" s="702"/>
      <c r="W121" s="124"/>
      <c r="X121" s="124"/>
      <c r="Y121" s="124"/>
      <c r="AA121" s="144"/>
    </row>
    <row r="122" spans="18:27" x14ac:dyDescent="0.2">
      <c r="R122" s="702"/>
      <c r="S122" s="124"/>
      <c r="T122" s="124"/>
      <c r="U122" s="124"/>
      <c r="V122" s="702"/>
      <c r="W122" s="124"/>
      <c r="X122" s="124"/>
      <c r="Y122" s="124"/>
      <c r="AA122" s="144"/>
    </row>
    <row r="123" spans="18:27" x14ac:dyDescent="0.2">
      <c r="R123" s="702"/>
      <c r="S123" s="124"/>
      <c r="T123" s="124"/>
      <c r="U123" s="124"/>
      <c r="V123" s="702"/>
      <c r="W123" s="124"/>
      <c r="X123" s="124"/>
      <c r="Y123" s="124"/>
      <c r="AA123" s="144"/>
    </row>
    <row r="124" spans="18:27" x14ac:dyDescent="0.2">
      <c r="R124" s="702"/>
      <c r="S124" s="124"/>
      <c r="T124" s="124"/>
      <c r="U124" s="124"/>
      <c r="V124" s="702"/>
      <c r="W124" s="124"/>
      <c r="X124" s="124"/>
      <c r="Y124" s="124"/>
      <c r="AA124" s="144"/>
    </row>
    <row r="125" spans="18:27" x14ac:dyDescent="0.2">
      <c r="R125" s="702"/>
      <c r="S125" s="124"/>
      <c r="T125" s="124"/>
      <c r="U125" s="124"/>
      <c r="V125" s="702"/>
      <c r="W125" s="124"/>
      <c r="X125" s="124"/>
      <c r="Y125" s="124"/>
      <c r="AA125" s="144"/>
    </row>
    <row r="126" spans="18:27" x14ac:dyDescent="0.2">
      <c r="R126" s="702"/>
      <c r="S126" s="124"/>
      <c r="T126" s="124"/>
      <c r="U126" s="124"/>
      <c r="V126" s="702"/>
      <c r="W126" s="124"/>
      <c r="X126" s="124"/>
      <c r="Y126" s="124"/>
      <c r="AA126" s="144"/>
    </row>
    <row r="127" spans="18:27" x14ac:dyDescent="0.2">
      <c r="R127" s="702"/>
      <c r="S127" s="124"/>
      <c r="T127" s="124"/>
      <c r="U127" s="124"/>
      <c r="V127" s="702"/>
      <c r="W127" s="124"/>
      <c r="X127" s="124"/>
      <c r="Y127" s="124"/>
      <c r="AA127" s="144"/>
    </row>
    <row r="128" spans="18:27" x14ac:dyDescent="0.2">
      <c r="R128" s="702"/>
      <c r="S128" s="124"/>
      <c r="T128" s="124"/>
      <c r="U128" s="124"/>
      <c r="V128" s="702"/>
      <c r="W128" s="124"/>
      <c r="X128" s="124"/>
      <c r="Y128" s="124"/>
      <c r="AA128" s="144"/>
    </row>
    <row r="129" spans="18:27" x14ac:dyDescent="0.2">
      <c r="R129" s="702"/>
      <c r="S129" s="124"/>
      <c r="T129" s="124"/>
      <c r="U129" s="124"/>
      <c r="V129" s="702"/>
      <c r="W129" s="124"/>
      <c r="X129" s="124"/>
      <c r="Y129" s="124"/>
      <c r="AA129" s="144"/>
    </row>
    <row r="130" spans="18:27" x14ac:dyDescent="0.2">
      <c r="R130" s="702"/>
      <c r="S130" s="124"/>
      <c r="T130" s="124"/>
      <c r="U130" s="124"/>
      <c r="V130" s="702"/>
      <c r="W130" s="124"/>
      <c r="X130" s="124"/>
      <c r="Y130" s="124"/>
      <c r="AA130" s="144"/>
    </row>
    <row r="131" spans="18:27" x14ac:dyDescent="0.2">
      <c r="R131" s="702"/>
      <c r="S131" s="124"/>
      <c r="T131" s="124"/>
      <c r="U131" s="124"/>
      <c r="V131" s="702"/>
      <c r="W131" s="124"/>
      <c r="X131" s="124"/>
      <c r="Y131" s="124"/>
      <c r="AA131" s="144"/>
    </row>
    <row r="132" spans="18:27" ht="15" x14ac:dyDescent="0.25">
      <c r="R132" s="703"/>
      <c r="S132" s="152"/>
      <c r="T132" s="124"/>
      <c r="U132" s="152"/>
      <c r="V132" s="702"/>
      <c r="W132" s="152"/>
      <c r="X132" s="152"/>
      <c r="Y132" s="152"/>
      <c r="Z132" s="618"/>
      <c r="AA132" s="144"/>
    </row>
    <row r="133" spans="18:27" x14ac:dyDescent="0.2">
      <c r="R133" s="702"/>
      <c r="S133" s="124"/>
      <c r="T133" s="124"/>
      <c r="U133" s="124"/>
      <c r="V133" s="702"/>
      <c r="W133" s="124"/>
      <c r="X133" s="124"/>
      <c r="Y133" s="124"/>
      <c r="AA133" s="144"/>
    </row>
    <row r="134" spans="18:27" ht="15" x14ac:dyDescent="0.25">
      <c r="R134" s="703"/>
      <c r="S134" s="124"/>
      <c r="T134" s="124"/>
      <c r="U134" s="124"/>
      <c r="V134" s="702"/>
      <c r="W134" s="124"/>
      <c r="X134" s="124"/>
      <c r="Y134" s="124"/>
      <c r="AA134" s="144"/>
    </row>
    <row r="135" spans="18:27" x14ac:dyDescent="0.2">
      <c r="R135" s="702"/>
      <c r="S135" s="124"/>
      <c r="T135" s="124"/>
      <c r="U135" s="124"/>
      <c r="V135" s="702"/>
      <c r="W135" s="124"/>
      <c r="X135" s="124"/>
      <c r="Y135" s="124"/>
      <c r="Z135" s="702"/>
      <c r="AA135" s="144"/>
    </row>
    <row r="136" spans="18:27" ht="15" x14ac:dyDescent="0.25">
      <c r="R136" s="702"/>
      <c r="S136" s="124"/>
      <c r="T136" s="124"/>
      <c r="U136" s="124"/>
      <c r="V136" s="702"/>
      <c r="W136" s="124"/>
      <c r="X136" s="124"/>
      <c r="Y136" s="124"/>
      <c r="Z136" s="702"/>
      <c r="AA136" s="132"/>
    </row>
    <row r="137" spans="18:27" ht="15" x14ac:dyDescent="0.25">
      <c r="R137" s="700"/>
      <c r="S137" s="129"/>
      <c r="T137" s="129"/>
      <c r="U137" s="129"/>
      <c r="V137" s="699"/>
      <c r="W137" s="129"/>
      <c r="X137" s="129"/>
      <c r="Y137" s="129"/>
      <c r="Z137" s="699"/>
      <c r="AA137" s="130"/>
    </row>
    <row r="138" spans="18:27" x14ac:dyDescent="0.2">
      <c r="R138" s="699"/>
      <c r="S138" s="129"/>
      <c r="T138" s="129"/>
      <c r="U138" s="129"/>
      <c r="V138" s="699"/>
      <c r="W138" s="129"/>
      <c r="X138" s="129"/>
      <c r="Y138" s="129"/>
      <c r="Z138" s="699"/>
      <c r="AA138" s="129"/>
    </row>
    <row r="139" spans="18:27" x14ac:dyDescent="0.2">
      <c r="R139" s="699"/>
      <c r="S139" s="129"/>
      <c r="T139" s="129"/>
      <c r="U139" s="129"/>
      <c r="V139" s="699"/>
      <c r="W139" s="129"/>
      <c r="X139" s="129"/>
      <c r="Y139" s="129"/>
      <c r="Z139" s="699"/>
      <c r="AA139" s="129"/>
    </row>
    <row r="140" spans="18:27" x14ac:dyDescent="0.2">
      <c r="R140" s="699"/>
      <c r="S140" s="129"/>
      <c r="T140" s="129"/>
      <c r="U140" s="129"/>
      <c r="V140" s="699"/>
      <c r="W140" s="129"/>
      <c r="X140" s="129"/>
      <c r="Y140" s="129"/>
      <c r="Z140" s="699"/>
      <c r="AA140" s="129"/>
    </row>
    <row r="141" spans="18:27" x14ac:dyDescent="0.2">
      <c r="R141" s="699"/>
      <c r="S141" s="129"/>
      <c r="T141" s="129"/>
      <c r="U141" s="129"/>
      <c r="V141" s="699"/>
      <c r="W141" s="129"/>
      <c r="X141" s="129"/>
      <c r="Y141" s="129"/>
      <c r="Z141" s="699"/>
      <c r="AA141" s="129"/>
    </row>
    <row r="142" spans="18:27" x14ac:dyDescent="0.2">
      <c r="R142" s="699"/>
      <c r="S142" s="129"/>
      <c r="T142" s="129"/>
      <c r="U142" s="129"/>
      <c r="V142" s="699"/>
      <c r="W142" s="129"/>
      <c r="X142" s="129"/>
      <c r="Y142" s="129"/>
      <c r="Z142" s="699"/>
      <c r="AA142" s="129"/>
    </row>
    <row r="143" spans="18:27" x14ac:dyDescent="0.2">
      <c r="R143" s="699"/>
      <c r="S143" s="129"/>
      <c r="T143" s="129"/>
      <c r="U143" s="129"/>
      <c r="V143" s="699"/>
      <c r="W143" s="129"/>
      <c r="X143" s="129"/>
      <c r="Y143" s="129"/>
      <c r="Z143" s="699"/>
      <c r="AA143" s="129"/>
    </row>
    <row r="144" spans="18:27" x14ac:dyDescent="0.2">
      <c r="R144" s="699"/>
      <c r="S144" s="129"/>
      <c r="T144" s="129"/>
      <c r="U144" s="129"/>
      <c r="V144" s="699"/>
      <c r="W144" s="129"/>
      <c r="X144" s="129"/>
      <c r="Y144" s="129"/>
      <c r="Z144" s="699"/>
      <c r="AA144" s="129"/>
    </row>
    <row r="145" spans="18:27" x14ac:dyDescent="0.2">
      <c r="R145" s="699"/>
      <c r="S145" s="129"/>
      <c r="T145" s="129"/>
      <c r="U145" s="129"/>
      <c r="V145" s="699"/>
      <c r="W145" s="129"/>
      <c r="X145" s="129"/>
      <c r="Y145" s="129"/>
      <c r="Z145" s="699"/>
      <c r="AA145" s="129"/>
    </row>
    <row r="146" spans="18:27" x14ac:dyDescent="0.2">
      <c r="R146" s="699"/>
      <c r="S146" s="129"/>
      <c r="T146" s="129"/>
      <c r="U146" s="129"/>
      <c r="V146" s="699"/>
      <c r="W146" s="129"/>
      <c r="X146" s="129"/>
      <c r="Y146" s="129"/>
      <c r="Z146" s="699"/>
      <c r="AA146" s="129"/>
    </row>
    <row r="147" spans="18:27" x14ac:dyDescent="0.2">
      <c r="R147" s="699"/>
      <c r="S147" s="129"/>
      <c r="T147" s="129"/>
      <c r="U147" s="129"/>
      <c r="V147" s="699"/>
      <c r="W147" s="129"/>
      <c r="X147" s="129"/>
      <c r="Y147" s="129"/>
      <c r="Z147" s="699"/>
      <c r="AA147" s="129"/>
    </row>
    <row r="148" spans="18:27" x14ac:dyDescent="0.2">
      <c r="R148" s="699"/>
      <c r="S148" s="129"/>
      <c r="T148" s="129"/>
      <c r="U148" s="129"/>
      <c r="V148" s="699"/>
      <c r="W148" s="129"/>
      <c r="X148" s="129"/>
      <c r="Y148" s="129"/>
      <c r="Z148" s="699"/>
      <c r="AA148" s="129"/>
    </row>
    <row r="149" spans="18:27" x14ac:dyDescent="0.2">
      <c r="R149" s="699"/>
      <c r="S149" s="129"/>
      <c r="T149" s="129"/>
      <c r="U149" s="129"/>
      <c r="V149" s="699"/>
      <c r="W149" s="129"/>
      <c r="X149" s="129"/>
      <c r="Y149" s="129"/>
      <c r="Z149" s="699"/>
      <c r="AA149" s="129"/>
    </row>
    <row r="150" spans="18:27" x14ac:dyDescent="0.2">
      <c r="R150" s="699"/>
      <c r="S150" s="129"/>
      <c r="T150" s="129"/>
      <c r="U150" s="129"/>
      <c r="V150" s="699"/>
      <c r="W150" s="129"/>
      <c r="X150" s="129"/>
      <c r="Y150" s="129"/>
      <c r="Z150" s="699"/>
      <c r="AA150" s="129"/>
    </row>
    <row r="151" spans="18:27" x14ac:dyDescent="0.2">
      <c r="R151" s="699"/>
      <c r="S151" s="129"/>
      <c r="T151" s="129"/>
      <c r="U151" s="129"/>
      <c r="V151" s="699"/>
      <c r="W151" s="129"/>
      <c r="X151" s="129"/>
      <c r="Y151" s="129"/>
      <c r="Z151" s="699"/>
      <c r="AA151" s="129"/>
    </row>
    <row r="152" spans="18:27" x14ac:dyDescent="0.2">
      <c r="R152" s="699"/>
      <c r="S152" s="129"/>
      <c r="T152" s="129"/>
      <c r="U152" s="129"/>
      <c r="V152" s="699"/>
      <c r="W152" s="129"/>
      <c r="X152" s="129"/>
      <c r="Y152" s="129"/>
      <c r="Z152" s="699"/>
      <c r="AA152" s="129"/>
    </row>
    <row r="153" spans="18:27" x14ac:dyDescent="0.2">
      <c r="R153" s="699"/>
      <c r="S153" s="129"/>
      <c r="T153" s="129"/>
      <c r="U153" s="129"/>
      <c r="V153" s="699"/>
      <c r="W153" s="129"/>
      <c r="X153" s="129"/>
      <c r="Y153" s="129"/>
      <c r="Z153" s="699"/>
      <c r="AA153" s="129"/>
    </row>
    <row r="154" spans="18:27" ht="15" x14ac:dyDescent="0.25">
      <c r="R154" s="700"/>
      <c r="S154" s="129"/>
      <c r="T154" s="129"/>
      <c r="U154" s="129"/>
      <c r="V154" s="699"/>
      <c r="W154" s="129"/>
      <c r="X154" s="129"/>
      <c r="Y154" s="129"/>
      <c r="Z154" s="699"/>
      <c r="AA154" s="129"/>
    </row>
    <row r="155" spans="18:27" x14ac:dyDescent="0.2">
      <c r="R155" s="699"/>
      <c r="S155" s="129"/>
      <c r="T155" s="129"/>
      <c r="U155" s="129"/>
      <c r="V155" s="699"/>
      <c r="W155" s="129"/>
      <c r="X155" s="129"/>
      <c r="Y155" s="129"/>
      <c r="Z155" s="699"/>
      <c r="AA155" s="129"/>
    </row>
    <row r="156" spans="18:27" x14ac:dyDescent="0.2">
      <c r="R156" s="699"/>
      <c r="S156" s="129"/>
      <c r="T156" s="129"/>
      <c r="U156" s="129"/>
      <c r="V156" s="699"/>
      <c r="W156" s="129"/>
      <c r="X156" s="129"/>
      <c r="Y156" s="129"/>
      <c r="Z156" s="699"/>
      <c r="AA156" s="129"/>
    </row>
    <row r="157" spans="18:27" x14ac:dyDescent="0.2">
      <c r="R157" s="699"/>
      <c r="S157" s="129"/>
      <c r="T157" s="129"/>
      <c r="U157" s="129"/>
      <c r="V157" s="699"/>
      <c r="W157" s="129"/>
      <c r="X157" s="129"/>
      <c r="Y157" s="129"/>
      <c r="Z157" s="699"/>
      <c r="AA157" s="129"/>
    </row>
    <row r="158" spans="18:27" x14ac:dyDescent="0.2">
      <c r="R158" s="699"/>
      <c r="S158" s="129"/>
      <c r="T158" s="129"/>
      <c r="U158" s="129"/>
      <c r="V158" s="699"/>
      <c r="W158" s="129"/>
      <c r="X158" s="129"/>
      <c r="Y158" s="129"/>
      <c r="Z158" s="699"/>
      <c r="AA158" s="129"/>
    </row>
    <row r="159" spans="18:27" x14ac:dyDescent="0.2">
      <c r="R159" s="699"/>
      <c r="S159" s="129"/>
      <c r="T159" s="129"/>
      <c r="U159" s="129"/>
      <c r="V159" s="699"/>
      <c r="W159" s="129"/>
      <c r="X159" s="129"/>
      <c r="Y159" s="129"/>
      <c r="Z159" s="699"/>
      <c r="AA159" s="129"/>
    </row>
    <row r="160" spans="18:27" x14ac:dyDescent="0.2">
      <c r="R160" s="702"/>
      <c r="S160" s="131"/>
      <c r="T160" s="124"/>
      <c r="U160" s="131"/>
      <c r="V160" s="702"/>
      <c r="W160" s="131"/>
      <c r="X160" s="131"/>
      <c r="Y160" s="131"/>
      <c r="Z160" s="711"/>
      <c r="AA160" s="124"/>
    </row>
    <row r="161" spans="19:27" x14ac:dyDescent="0.2">
      <c r="S161" s="144"/>
      <c r="T161" s="144"/>
      <c r="U161" s="144"/>
      <c r="W161" s="144"/>
      <c r="X161" s="144"/>
      <c r="Y161" s="144"/>
      <c r="AA161" s="144"/>
    </row>
    <row r="162" spans="19:27" x14ac:dyDescent="0.2">
      <c r="S162" s="144"/>
      <c r="T162" s="144"/>
      <c r="U162" s="144"/>
      <c r="W162" s="144"/>
      <c r="X162" s="144"/>
      <c r="Y162" s="144"/>
      <c r="AA162" s="144"/>
    </row>
    <row r="163" spans="19:27" x14ac:dyDescent="0.2">
      <c r="S163" s="144"/>
      <c r="T163" s="144"/>
      <c r="U163" s="144"/>
      <c r="W163" s="144"/>
      <c r="X163" s="144"/>
      <c r="Y163" s="144"/>
      <c r="AA163" s="144"/>
    </row>
    <row r="164" spans="19:27" x14ac:dyDescent="0.2">
      <c r="S164" s="144"/>
      <c r="T164" s="144"/>
      <c r="U164" s="144"/>
      <c r="W164" s="144"/>
      <c r="X164" s="144"/>
      <c r="Y164" s="144"/>
      <c r="AA164" s="144"/>
    </row>
    <row r="165" spans="19:27" x14ac:dyDescent="0.2">
      <c r="S165" s="144"/>
      <c r="T165" s="144"/>
      <c r="U165" s="144"/>
      <c r="W165" s="144"/>
      <c r="X165" s="144"/>
      <c r="Y165" s="144"/>
      <c r="AA165" s="144"/>
    </row>
    <row r="166" spans="19:27" x14ac:dyDescent="0.2">
      <c r="S166" s="144"/>
      <c r="T166" s="144"/>
      <c r="U166" s="144"/>
      <c r="W166" s="144"/>
      <c r="X166" s="144"/>
      <c r="Y166" s="144"/>
      <c r="AA166" s="144"/>
    </row>
    <row r="167" spans="19:27" x14ac:dyDescent="0.2">
      <c r="S167" s="144"/>
      <c r="T167" s="144"/>
      <c r="U167" s="144"/>
      <c r="W167" s="144"/>
      <c r="X167" s="144"/>
      <c r="Y167" s="144"/>
      <c r="AA167" s="144"/>
    </row>
    <row r="168" spans="19:27" x14ac:dyDescent="0.2">
      <c r="S168" s="144"/>
      <c r="T168" s="144"/>
      <c r="U168" s="144"/>
      <c r="W168" s="144"/>
      <c r="X168" s="144"/>
      <c r="Y168" s="144"/>
      <c r="AA168" s="144"/>
    </row>
    <row r="169" spans="19:27" x14ac:dyDescent="0.2">
      <c r="S169" s="144"/>
      <c r="T169" s="144"/>
      <c r="U169" s="144"/>
      <c r="W169" s="144"/>
      <c r="X169" s="144"/>
      <c r="Y169" s="144"/>
      <c r="AA169" s="144"/>
    </row>
    <row r="170" spans="19:27" x14ac:dyDescent="0.2">
      <c r="S170" s="144"/>
      <c r="T170" s="144"/>
      <c r="U170" s="144"/>
      <c r="W170" s="144"/>
      <c r="X170" s="144"/>
      <c r="Y170" s="144"/>
      <c r="AA170" s="144"/>
    </row>
    <row r="171" spans="19:27" x14ac:dyDescent="0.2">
      <c r="S171" s="144"/>
      <c r="T171" s="144"/>
      <c r="U171" s="144"/>
      <c r="W171" s="144"/>
      <c r="X171" s="144"/>
      <c r="Y171" s="144"/>
      <c r="AA171" s="144"/>
    </row>
    <row r="172" spans="19:27" x14ac:dyDescent="0.2">
      <c r="S172" s="144"/>
      <c r="T172" s="144"/>
      <c r="U172" s="144"/>
      <c r="W172" s="144"/>
      <c r="X172" s="144"/>
      <c r="Y172" s="144"/>
      <c r="AA172" s="144"/>
    </row>
    <row r="173" spans="19:27" x14ac:dyDescent="0.2">
      <c r="S173" s="144"/>
      <c r="T173" s="144"/>
      <c r="U173" s="144"/>
      <c r="W173" s="144"/>
      <c r="X173" s="144"/>
      <c r="Y173" s="144"/>
      <c r="AA173" s="144"/>
    </row>
    <row r="174" spans="19:27" x14ac:dyDescent="0.2">
      <c r="S174" s="144"/>
      <c r="T174" s="144"/>
      <c r="U174" s="144"/>
      <c r="W174" s="144"/>
      <c r="X174" s="144"/>
      <c r="Y174" s="144"/>
      <c r="AA174" s="144"/>
    </row>
    <row r="175" spans="19:27" x14ac:dyDescent="0.2">
      <c r="S175" s="144"/>
      <c r="T175" s="144"/>
      <c r="U175" s="144"/>
      <c r="W175" s="144"/>
      <c r="X175" s="144"/>
      <c r="Y175" s="144"/>
      <c r="AA175" s="144"/>
    </row>
    <row r="176" spans="19:27" x14ac:dyDescent="0.2">
      <c r="S176" s="144"/>
      <c r="T176" s="144"/>
      <c r="U176" s="144"/>
      <c r="W176" s="144"/>
      <c r="X176" s="144"/>
      <c r="Y176" s="144"/>
      <c r="AA176" s="144"/>
    </row>
    <row r="177" spans="19:27" x14ac:dyDescent="0.2">
      <c r="S177" s="144"/>
      <c r="T177" s="144"/>
      <c r="U177" s="144"/>
      <c r="W177" s="144"/>
      <c r="X177" s="144"/>
      <c r="Y177" s="144"/>
      <c r="AA177" s="144"/>
    </row>
    <row r="178" spans="19:27" x14ac:dyDescent="0.2">
      <c r="S178" s="144"/>
      <c r="T178" s="144"/>
      <c r="U178" s="144"/>
      <c r="W178" s="144"/>
      <c r="X178" s="144"/>
      <c r="Y178" s="144"/>
      <c r="AA178" s="144"/>
    </row>
    <row r="179" spans="19:27" x14ac:dyDescent="0.2">
      <c r="S179" s="144"/>
      <c r="T179" s="144"/>
      <c r="U179" s="144"/>
      <c r="W179" s="144"/>
      <c r="X179" s="144"/>
      <c r="Y179" s="144"/>
      <c r="AA179" s="144"/>
    </row>
    <row r="180" spans="19:27" x14ac:dyDescent="0.2">
      <c r="S180" s="144"/>
      <c r="T180" s="144"/>
      <c r="U180" s="144"/>
      <c r="W180" s="144"/>
      <c r="X180" s="144"/>
      <c r="Y180" s="144"/>
      <c r="AA180" s="144"/>
    </row>
    <row r="181" spans="19:27" x14ac:dyDescent="0.2">
      <c r="S181" s="144"/>
      <c r="T181" s="144"/>
      <c r="U181" s="144"/>
      <c r="W181" s="144"/>
      <c r="X181" s="144"/>
      <c r="Y181" s="144"/>
      <c r="AA181" s="144"/>
    </row>
    <row r="182" spans="19:27" x14ac:dyDescent="0.2">
      <c r="S182" s="144"/>
      <c r="T182" s="144"/>
      <c r="U182" s="144"/>
      <c r="W182" s="144"/>
      <c r="X182" s="144"/>
      <c r="Y182" s="144"/>
      <c r="AA182" s="144"/>
    </row>
    <row r="183" spans="19:27" x14ac:dyDescent="0.2">
      <c r="S183" s="144"/>
      <c r="T183" s="144"/>
      <c r="U183" s="144"/>
      <c r="W183" s="144"/>
      <c r="X183" s="144"/>
      <c r="Y183" s="144"/>
      <c r="AA183" s="144"/>
    </row>
    <row r="184" spans="19:27" x14ac:dyDescent="0.2">
      <c r="S184" s="144"/>
      <c r="T184" s="144"/>
      <c r="U184" s="144"/>
      <c r="W184" s="144"/>
      <c r="X184" s="144"/>
      <c r="Y184" s="144"/>
      <c r="AA184" s="144"/>
    </row>
    <row r="185" spans="19:27" x14ac:dyDescent="0.2">
      <c r="S185" s="144"/>
      <c r="T185" s="144"/>
      <c r="U185" s="144"/>
      <c r="W185" s="144"/>
      <c r="X185" s="144"/>
      <c r="Y185" s="144"/>
      <c r="AA185" s="144"/>
    </row>
    <row r="186" spans="19:27" x14ac:dyDescent="0.2">
      <c r="S186" s="144"/>
      <c r="T186" s="144"/>
      <c r="U186" s="144"/>
      <c r="W186" s="144"/>
      <c r="X186" s="144"/>
      <c r="Y186" s="144"/>
      <c r="AA186" s="144"/>
    </row>
    <row r="187" spans="19:27" x14ac:dyDescent="0.2">
      <c r="S187" s="144"/>
      <c r="T187" s="144"/>
      <c r="U187" s="144"/>
      <c r="V187" s="704"/>
      <c r="W187" s="144"/>
      <c r="X187" s="144"/>
      <c r="Y187" s="144"/>
      <c r="AA187" s="144"/>
    </row>
    <row r="188" spans="19:27" x14ac:dyDescent="0.2">
      <c r="S188" s="144"/>
      <c r="T188" s="144"/>
      <c r="U188" s="144"/>
      <c r="W188" s="144"/>
      <c r="X188" s="144"/>
      <c r="Y188" s="144"/>
      <c r="AA188" s="144"/>
    </row>
    <row r="189" spans="19:27" x14ac:dyDescent="0.2">
      <c r="S189" s="144"/>
      <c r="T189" s="144"/>
      <c r="U189" s="144"/>
      <c r="W189" s="144"/>
      <c r="X189" s="144"/>
      <c r="Y189" s="144"/>
      <c r="AA189" s="144"/>
    </row>
    <row r="190" spans="19:27" x14ac:dyDescent="0.2">
      <c r="S190" s="144"/>
      <c r="T190" s="144"/>
      <c r="U190" s="144"/>
      <c r="W190" s="144"/>
      <c r="X190" s="144"/>
      <c r="Y190" s="144"/>
      <c r="AA190" s="144"/>
    </row>
    <row r="191" spans="19:27" x14ac:dyDescent="0.2">
      <c r="S191" s="144"/>
      <c r="T191" s="144"/>
      <c r="U191" s="144"/>
      <c r="W191" s="144"/>
      <c r="X191" s="144"/>
      <c r="Y191" s="144"/>
      <c r="AA191" s="144"/>
    </row>
    <row r="192" spans="19:27" x14ac:dyDescent="0.2">
      <c r="S192" s="144"/>
      <c r="T192" s="144"/>
      <c r="U192" s="144"/>
      <c r="W192" s="144"/>
      <c r="X192" s="144"/>
      <c r="Y192" s="144"/>
      <c r="AA192" s="144"/>
    </row>
    <row r="193" spans="18:28" x14ac:dyDescent="0.2">
      <c r="S193" s="144"/>
      <c r="T193" s="144"/>
      <c r="U193" s="144"/>
      <c r="W193" s="144"/>
      <c r="X193" s="144"/>
      <c r="Y193" s="144"/>
      <c r="AA193" s="144"/>
    </row>
    <row r="194" spans="18:28" x14ac:dyDescent="0.2">
      <c r="S194" s="144"/>
      <c r="T194" s="144"/>
      <c r="U194" s="144"/>
      <c r="W194" s="144"/>
      <c r="X194" s="144"/>
      <c r="Y194" s="144"/>
      <c r="AA194" s="144"/>
    </row>
    <row r="195" spans="18:28" x14ac:dyDescent="0.2">
      <c r="S195" s="144"/>
      <c r="T195" s="144"/>
      <c r="U195" s="144"/>
      <c r="W195" s="144"/>
      <c r="X195" s="144"/>
      <c r="Y195" s="144"/>
      <c r="AA195" s="144"/>
    </row>
    <row r="196" spans="18:28" x14ac:dyDescent="0.2">
      <c r="S196" s="144"/>
      <c r="T196" s="144"/>
      <c r="U196" s="144"/>
      <c r="W196" s="144"/>
      <c r="X196" s="144"/>
      <c r="Y196" s="144"/>
      <c r="AA196" s="144"/>
    </row>
    <row r="197" spans="18:28" x14ac:dyDescent="0.2">
      <c r="S197" s="144"/>
      <c r="T197" s="144"/>
      <c r="U197" s="144"/>
      <c r="W197" s="144"/>
      <c r="X197" s="144"/>
      <c r="Y197" s="144"/>
      <c r="AA197" s="144"/>
    </row>
    <row r="198" spans="18:28" x14ac:dyDescent="0.2">
      <c r="S198" s="144"/>
      <c r="T198" s="144"/>
      <c r="U198" s="144"/>
      <c r="W198" s="144"/>
      <c r="X198" s="144"/>
      <c r="Y198" s="144"/>
      <c r="AA198" s="144"/>
    </row>
    <row r="199" spans="18:28" x14ac:dyDescent="0.2">
      <c r="S199" s="144"/>
      <c r="T199" s="144"/>
      <c r="U199" s="144"/>
      <c r="W199" s="144"/>
      <c r="X199" s="144"/>
      <c r="Y199" s="144"/>
      <c r="AA199" s="144"/>
    </row>
    <row r="200" spans="18:28" x14ac:dyDescent="0.2">
      <c r="S200" s="144"/>
      <c r="T200" s="144"/>
      <c r="U200" s="144"/>
      <c r="W200" s="144"/>
      <c r="X200" s="144"/>
      <c r="Y200" s="144"/>
      <c r="AA200" s="144"/>
    </row>
    <row r="201" spans="18:28" x14ac:dyDescent="0.2">
      <c r="S201" s="144"/>
      <c r="T201" s="144"/>
      <c r="U201" s="144"/>
      <c r="W201" s="144"/>
      <c r="X201" s="144"/>
      <c r="Y201" s="144"/>
      <c r="AA201" s="144"/>
    </row>
    <row r="202" spans="18:28" x14ac:dyDescent="0.2">
      <c r="S202" s="144"/>
      <c r="T202" s="144"/>
      <c r="U202" s="144"/>
      <c r="W202" s="144"/>
      <c r="X202" s="144"/>
      <c r="Y202" s="144"/>
      <c r="AA202" s="144"/>
    </row>
    <row r="203" spans="18:28" x14ac:dyDescent="0.2">
      <c r="S203" s="144"/>
      <c r="T203" s="144"/>
      <c r="U203" s="144"/>
      <c r="W203" s="144"/>
      <c r="X203" s="144"/>
      <c r="Y203" s="144"/>
      <c r="AA203" s="144"/>
    </row>
    <row r="204" spans="18:28" x14ac:dyDescent="0.2">
      <c r="S204" s="144"/>
      <c r="T204" s="144"/>
      <c r="U204" s="144"/>
      <c r="W204" s="144"/>
      <c r="X204" s="144"/>
      <c r="Y204" s="144"/>
      <c r="AA204" s="144"/>
    </row>
    <row r="205" spans="18:28" x14ac:dyDescent="0.2">
      <c r="S205" s="144"/>
      <c r="T205" s="144"/>
      <c r="U205" s="144"/>
      <c r="W205" s="144"/>
      <c r="X205" s="144"/>
      <c r="Y205" s="144"/>
      <c r="AA205" s="144"/>
    </row>
    <row r="206" spans="18:28" ht="15" x14ac:dyDescent="0.25">
      <c r="R206" s="701"/>
      <c r="S206" s="144"/>
      <c r="T206" s="144"/>
      <c r="U206" s="144"/>
      <c r="W206" s="124"/>
      <c r="X206" s="124"/>
      <c r="Y206" s="124"/>
      <c r="Z206" s="702"/>
      <c r="AA206" s="124"/>
      <c r="AB206" s="137"/>
    </row>
    <row r="207" spans="18:28" x14ac:dyDescent="0.2">
      <c r="S207" s="144"/>
      <c r="T207" s="144"/>
      <c r="U207" s="144"/>
      <c r="W207" s="144"/>
      <c r="X207" s="144"/>
      <c r="Y207" s="144"/>
      <c r="AA207" s="144"/>
    </row>
    <row r="208" spans="18:28" ht="15" x14ac:dyDescent="0.25">
      <c r="R208" s="701"/>
      <c r="S208" s="144"/>
      <c r="T208" s="144"/>
      <c r="U208" s="144"/>
      <c r="W208" s="144"/>
      <c r="X208" s="144"/>
      <c r="Y208" s="144"/>
      <c r="AA208" s="144"/>
    </row>
    <row r="209" spans="19:27" x14ac:dyDescent="0.2">
      <c r="S209" s="144"/>
      <c r="T209" s="144"/>
      <c r="U209" s="144"/>
      <c r="W209" s="144"/>
      <c r="X209" s="144"/>
      <c r="Y209" s="144"/>
      <c r="AA209" s="144"/>
    </row>
    <row r="210" spans="19:27" x14ac:dyDescent="0.2">
      <c r="S210" s="144"/>
      <c r="T210" s="144"/>
      <c r="U210" s="144"/>
      <c r="W210" s="144"/>
      <c r="X210" s="144"/>
      <c r="Y210" s="144"/>
      <c r="AA210" s="144"/>
    </row>
    <row r="211" spans="19:27" x14ac:dyDescent="0.2">
      <c r="S211" s="144"/>
      <c r="T211" s="144"/>
      <c r="U211" s="144"/>
      <c r="W211" s="144"/>
      <c r="X211" s="144"/>
      <c r="Y211" s="144"/>
      <c r="AA211" s="144"/>
    </row>
    <row r="212" spans="19:27" x14ac:dyDescent="0.2">
      <c r="S212" s="144"/>
      <c r="T212" s="144"/>
      <c r="U212" s="144"/>
      <c r="W212" s="144"/>
      <c r="X212" s="144"/>
      <c r="Y212" s="144"/>
      <c r="AA212" s="144"/>
    </row>
    <row r="213" spans="19:27" x14ac:dyDescent="0.2">
      <c r="S213" s="144"/>
      <c r="T213" s="144"/>
      <c r="U213" s="144"/>
      <c r="W213" s="144"/>
      <c r="X213" s="144"/>
      <c r="Y213" s="144"/>
      <c r="AA213" s="144"/>
    </row>
    <row r="214" spans="19:27" x14ac:dyDescent="0.2">
      <c r="S214" s="144"/>
      <c r="T214" s="144"/>
      <c r="U214" s="144"/>
      <c r="W214" s="144"/>
      <c r="X214" s="144"/>
      <c r="Y214" s="144"/>
      <c r="AA214" s="144"/>
    </row>
    <row r="215" spans="19:27" x14ac:dyDescent="0.2">
      <c r="S215" s="144"/>
      <c r="T215" s="144"/>
      <c r="U215" s="144"/>
      <c r="W215" s="144"/>
      <c r="X215" s="144"/>
      <c r="Y215" s="144"/>
      <c r="AA215" s="144"/>
    </row>
    <row r="216" spans="19:27" x14ac:dyDescent="0.2">
      <c r="S216" s="144"/>
      <c r="T216" s="144"/>
      <c r="U216" s="144"/>
      <c r="W216" s="144"/>
      <c r="X216" s="144"/>
      <c r="Y216" s="144"/>
      <c r="AA216" s="144"/>
    </row>
    <row r="217" spans="19:27" x14ac:dyDescent="0.2">
      <c r="S217" s="144"/>
      <c r="T217" s="144"/>
      <c r="U217" s="144"/>
      <c r="W217" s="144"/>
      <c r="X217" s="144"/>
      <c r="Y217" s="144"/>
      <c r="AA217" s="144"/>
    </row>
    <row r="218" spans="19:27" x14ac:dyDescent="0.2">
      <c r="S218" s="144"/>
      <c r="T218" s="144"/>
      <c r="U218" s="144"/>
      <c r="W218" s="144"/>
      <c r="X218" s="144"/>
      <c r="Y218" s="144"/>
      <c r="AA218" s="144"/>
    </row>
    <row r="219" spans="19:27" x14ac:dyDescent="0.2">
      <c r="S219" s="144"/>
      <c r="T219" s="144"/>
      <c r="U219" s="144"/>
      <c r="W219" s="144"/>
      <c r="X219" s="144"/>
      <c r="Y219" s="144"/>
      <c r="AA219" s="144"/>
    </row>
    <row r="220" spans="19:27" x14ac:dyDescent="0.2">
      <c r="S220" s="144"/>
      <c r="T220" s="144"/>
      <c r="U220" s="144"/>
      <c r="W220" s="144"/>
      <c r="X220" s="144"/>
      <c r="Y220" s="144"/>
      <c r="AA220" s="144"/>
    </row>
    <row r="221" spans="19:27" x14ac:dyDescent="0.2">
      <c r="S221" s="144"/>
      <c r="T221" s="144"/>
      <c r="U221" s="144"/>
      <c r="W221" s="144"/>
      <c r="X221" s="144"/>
      <c r="Y221" s="144"/>
      <c r="AA221" s="144"/>
    </row>
    <row r="222" spans="19:27" x14ac:dyDescent="0.2">
      <c r="S222" s="144"/>
      <c r="T222" s="144"/>
      <c r="U222" s="144"/>
      <c r="W222" s="144"/>
      <c r="X222" s="144"/>
      <c r="Y222" s="144"/>
      <c r="AA222" s="144"/>
    </row>
    <row r="223" spans="19:27" x14ac:dyDescent="0.2">
      <c r="S223" s="144"/>
      <c r="T223" s="144"/>
      <c r="U223" s="144"/>
      <c r="W223" s="144"/>
      <c r="X223" s="144"/>
      <c r="Y223" s="144"/>
      <c r="AA223" s="144"/>
    </row>
    <row r="224" spans="19:27" x14ac:dyDescent="0.2">
      <c r="S224" s="144"/>
      <c r="T224" s="144"/>
      <c r="U224" s="144"/>
      <c r="W224" s="144"/>
      <c r="X224" s="144"/>
      <c r="Y224" s="144"/>
      <c r="AA224" s="144"/>
    </row>
    <row r="225" spans="18:28" x14ac:dyDescent="0.2">
      <c r="S225" s="144"/>
      <c r="T225" s="144"/>
      <c r="U225" s="144"/>
      <c r="W225" s="144"/>
      <c r="X225" s="144"/>
      <c r="Y225" s="144"/>
      <c r="AA225" s="144"/>
    </row>
    <row r="226" spans="18:28" x14ac:dyDescent="0.2">
      <c r="S226" s="144"/>
      <c r="T226" s="144"/>
      <c r="U226" s="144"/>
      <c r="W226" s="144"/>
      <c r="X226" s="144"/>
      <c r="Y226" s="144"/>
      <c r="AA226" s="144"/>
    </row>
    <row r="227" spans="18:28" x14ac:dyDescent="0.2">
      <c r="S227" s="144"/>
      <c r="T227" s="144"/>
      <c r="U227" s="144"/>
      <c r="W227" s="144"/>
      <c r="X227" s="144"/>
      <c r="Y227" s="144"/>
      <c r="AA227" s="144"/>
    </row>
    <row r="228" spans="18:28" x14ac:dyDescent="0.2">
      <c r="S228" s="144"/>
      <c r="T228" s="144"/>
      <c r="U228" s="144"/>
      <c r="W228" s="144"/>
      <c r="X228" s="144"/>
      <c r="Y228" s="144"/>
      <c r="AA228" s="144"/>
    </row>
    <row r="229" spans="18:28" ht="15" x14ac:dyDescent="0.25">
      <c r="R229" s="701"/>
      <c r="S229" s="144"/>
      <c r="T229" s="144"/>
      <c r="U229" s="144"/>
      <c r="W229" s="124"/>
      <c r="X229" s="124"/>
      <c r="Y229" s="124"/>
      <c r="Z229" s="702"/>
      <c r="AA229" s="124"/>
      <c r="AB229" s="137"/>
    </row>
    <row r="230" spans="18:28" x14ac:dyDescent="0.2">
      <c r="S230" s="144"/>
      <c r="T230" s="144"/>
      <c r="U230" s="144"/>
      <c r="W230" s="124"/>
      <c r="X230" s="124"/>
      <c r="Y230" s="124"/>
      <c r="Z230" s="702"/>
      <c r="AA230" s="124"/>
      <c r="AB230" s="137"/>
    </row>
    <row r="231" spans="18:28" ht="15" x14ac:dyDescent="0.25">
      <c r="R231" s="701"/>
      <c r="S231" s="144"/>
      <c r="T231" s="144"/>
      <c r="U231" s="144"/>
      <c r="W231" s="124"/>
      <c r="X231" s="124"/>
      <c r="Y231" s="124"/>
      <c r="Z231" s="702"/>
      <c r="AA231" s="124"/>
      <c r="AB231" s="137"/>
    </row>
    <row r="232" spans="18:28" x14ac:dyDescent="0.2">
      <c r="S232" s="144"/>
      <c r="T232" s="144"/>
      <c r="U232" s="144"/>
      <c r="W232" s="124"/>
      <c r="X232" s="124"/>
      <c r="Y232" s="124"/>
      <c r="Z232" s="702"/>
      <c r="AA232" s="124"/>
      <c r="AB232" s="137"/>
    </row>
    <row r="233" spans="18:28" x14ac:dyDescent="0.2">
      <c r="S233" s="144"/>
      <c r="T233" s="144"/>
      <c r="U233" s="144"/>
      <c r="W233" s="124"/>
      <c r="X233" s="124"/>
      <c r="Y233" s="124"/>
      <c r="Z233" s="702"/>
      <c r="AA233" s="124"/>
      <c r="AB233" s="137"/>
    </row>
    <row r="234" spans="18:28" x14ac:dyDescent="0.2">
      <c r="S234" s="144"/>
      <c r="T234" s="144"/>
      <c r="U234" s="144"/>
      <c r="W234" s="124"/>
      <c r="X234" s="124"/>
      <c r="Y234" s="124"/>
      <c r="Z234" s="702"/>
      <c r="AA234" s="124"/>
      <c r="AB234" s="137"/>
    </row>
    <row r="235" spans="18:28" x14ac:dyDescent="0.2">
      <c r="S235" s="144"/>
      <c r="T235" s="144"/>
      <c r="U235" s="144"/>
      <c r="W235" s="124"/>
      <c r="X235" s="124"/>
      <c r="Y235" s="124"/>
      <c r="Z235" s="702"/>
      <c r="AA235" s="124"/>
      <c r="AB235" s="137"/>
    </row>
    <row r="236" spans="18:28" x14ac:dyDescent="0.2">
      <c r="S236" s="144"/>
      <c r="T236" s="144"/>
      <c r="U236" s="144"/>
      <c r="W236" s="124"/>
      <c r="X236" s="124"/>
      <c r="Y236" s="124"/>
      <c r="Z236" s="702"/>
      <c r="AA236" s="124"/>
      <c r="AB236" s="137"/>
    </row>
    <row r="237" spans="18:28" x14ac:dyDescent="0.2">
      <c r="S237" s="144"/>
      <c r="T237" s="144"/>
      <c r="U237" s="144"/>
      <c r="W237" s="124"/>
      <c r="X237" s="124"/>
      <c r="Y237" s="124"/>
      <c r="Z237" s="702"/>
      <c r="AA237" s="124"/>
      <c r="AB237" s="137"/>
    </row>
    <row r="238" spans="18:28" x14ac:dyDescent="0.2">
      <c r="S238" s="144"/>
      <c r="T238" s="144"/>
      <c r="U238" s="144"/>
      <c r="W238" s="124"/>
      <c r="X238" s="124"/>
      <c r="Y238" s="124"/>
      <c r="Z238" s="702"/>
      <c r="AA238" s="124"/>
      <c r="AB238" s="137"/>
    </row>
    <row r="239" spans="18:28" x14ac:dyDescent="0.2">
      <c r="S239" s="144"/>
      <c r="T239" s="144"/>
      <c r="U239" s="144"/>
      <c r="W239" s="124"/>
      <c r="X239" s="124"/>
      <c r="Y239" s="124"/>
      <c r="Z239" s="702"/>
      <c r="AA239" s="124"/>
      <c r="AB239" s="137"/>
    </row>
    <row r="240" spans="18:28" x14ac:dyDescent="0.2">
      <c r="S240" s="144"/>
      <c r="T240" s="144"/>
      <c r="U240" s="144"/>
      <c r="W240" s="124"/>
      <c r="X240" s="124"/>
      <c r="Y240" s="124"/>
      <c r="Z240" s="702"/>
      <c r="AA240" s="124"/>
      <c r="AB240" s="137"/>
    </row>
    <row r="241" spans="18:28" x14ac:dyDescent="0.2">
      <c r="S241" s="144"/>
      <c r="T241" s="144"/>
      <c r="U241" s="144"/>
      <c r="W241" s="124"/>
      <c r="X241" s="124"/>
      <c r="Y241" s="124"/>
      <c r="Z241" s="702"/>
      <c r="AA241" s="124"/>
      <c r="AB241" s="137"/>
    </row>
    <row r="242" spans="18:28" x14ac:dyDescent="0.2">
      <c r="S242" s="144"/>
      <c r="T242" s="144"/>
      <c r="U242" s="144"/>
      <c r="W242" s="124"/>
      <c r="X242" s="124"/>
      <c r="Y242" s="124"/>
      <c r="Z242" s="702"/>
      <c r="AA242" s="124"/>
      <c r="AB242" s="137"/>
    </row>
    <row r="243" spans="18:28" x14ac:dyDescent="0.2">
      <c r="S243" s="144"/>
      <c r="T243" s="144"/>
      <c r="U243" s="144"/>
      <c r="W243" s="124"/>
      <c r="X243" s="124"/>
      <c r="Y243" s="124"/>
      <c r="Z243" s="702"/>
      <c r="AA243" s="124"/>
      <c r="AB243" s="137"/>
    </row>
    <row r="244" spans="18:28" x14ac:dyDescent="0.2">
      <c r="S244" s="144"/>
      <c r="T244" s="144"/>
      <c r="U244" s="144"/>
      <c r="W244" s="124"/>
      <c r="X244" s="124"/>
      <c r="Y244" s="124"/>
      <c r="Z244" s="702"/>
      <c r="AA244" s="124"/>
      <c r="AB244" s="137"/>
    </row>
    <row r="245" spans="18:28" x14ac:dyDescent="0.2">
      <c r="S245" s="144"/>
      <c r="T245" s="144"/>
      <c r="U245" s="144"/>
      <c r="W245" s="124"/>
      <c r="X245" s="124"/>
      <c r="Y245" s="124"/>
      <c r="Z245" s="702"/>
      <c r="AA245" s="124"/>
      <c r="AB245" s="137"/>
    </row>
    <row r="246" spans="18:28" x14ac:dyDescent="0.2">
      <c r="S246" s="144"/>
      <c r="T246" s="144"/>
      <c r="U246" s="144"/>
      <c r="W246" s="124"/>
      <c r="X246" s="124"/>
      <c r="Y246" s="124"/>
      <c r="Z246" s="702"/>
      <c r="AA246" s="124"/>
      <c r="AB246" s="137"/>
    </row>
    <row r="247" spans="18:28" x14ac:dyDescent="0.2">
      <c r="S247" s="144"/>
      <c r="T247" s="144"/>
      <c r="U247" s="144"/>
      <c r="W247" s="124"/>
      <c r="X247" s="124"/>
      <c r="Y247" s="124"/>
      <c r="Z247" s="702"/>
      <c r="AA247" s="124"/>
      <c r="AB247" s="137"/>
    </row>
    <row r="248" spans="18:28" x14ac:dyDescent="0.2">
      <c r="S248" s="144"/>
      <c r="T248" s="144"/>
      <c r="U248" s="144"/>
      <c r="W248" s="124"/>
      <c r="X248" s="124"/>
      <c r="Y248" s="124"/>
      <c r="Z248" s="702"/>
      <c r="AA248" s="124"/>
      <c r="AB248" s="137"/>
    </row>
    <row r="249" spans="18:28" x14ac:dyDescent="0.2">
      <c r="S249" s="144"/>
      <c r="T249" s="144"/>
      <c r="U249" s="144"/>
      <c r="W249" s="124"/>
      <c r="X249" s="124"/>
      <c r="Y249" s="124"/>
      <c r="Z249" s="702"/>
      <c r="AA249" s="124"/>
      <c r="AB249" s="137"/>
    </row>
    <row r="250" spans="18:28" x14ac:dyDescent="0.2">
      <c r="S250" s="144"/>
      <c r="T250" s="144"/>
      <c r="U250" s="144"/>
      <c r="W250" s="124"/>
      <c r="X250" s="124"/>
      <c r="Y250" s="124"/>
      <c r="Z250" s="702"/>
      <c r="AA250" s="124"/>
      <c r="AB250" s="137"/>
    </row>
    <row r="251" spans="18:28" x14ac:dyDescent="0.2">
      <c r="S251" s="144"/>
      <c r="T251" s="144"/>
      <c r="U251" s="144"/>
      <c r="W251" s="124"/>
      <c r="X251" s="124"/>
      <c r="Y251" s="124"/>
      <c r="Z251" s="702"/>
      <c r="AA251" s="124"/>
      <c r="AB251" s="137"/>
    </row>
    <row r="252" spans="18:28" ht="15" x14ac:dyDescent="0.25">
      <c r="R252" s="701"/>
      <c r="S252" s="144"/>
      <c r="T252" s="144"/>
      <c r="U252" s="144"/>
      <c r="W252" s="124"/>
      <c r="X252" s="124"/>
      <c r="Y252" s="124"/>
      <c r="Z252" s="702"/>
      <c r="AA252" s="124"/>
      <c r="AB252" s="137"/>
    </row>
    <row r="253" spans="18:28" x14ac:dyDescent="0.2">
      <c r="S253" s="144"/>
      <c r="T253" s="144"/>
      <c r="U253" s="144"/>
      <c r="W253" s="124"/>
      <c r="X253" s="124"/>
      <c r="Y253" s="124"/>
      <c r="Z253" s="702"/>
      <c r="AA253" s="124"/>
      <c r="AB253" s="137"/>
    </row>
    <row r="254" spans="18:28" x14ac:dyDescent="0.2">
      <c r="S254" s="144"/>
      <c r="T254" s="144"/>
      <c r="U254" s="144"/>
      <c r="W254" s="124"/>
      <c r="X254" s="124"/>
      <c r="Y254" s="124"/>
      <c r="Z254" s="702"/>
      <c r="AA254" s="124"/>
      <c r="AB254" s="137"/>
    </row>
    <row r="255" spans="18:28" x14ac:dyDescent="0.2">
      <c r="S255" s="144"/>
      <c r="T255" s="144"/>
      <c r="U255" s="144"/>
      <c r="W255" s="124"/>
      <c r="X255" s="124"/>
      <c r="Y255" s="124"/>
      <c r="Z255" s="702"/>
      <c r="AA255" s="124"/>
      <c r="AB255" s="137"/>
    </row>
    <row r="256" spans="18:28" x14ac:dyDescent="0.2">
      <c r="S256" s="144"/>
      <c r="T256" s="144"/>
      <c r="U256" s="144"/>
      <c r="W256" s="124"/>
      <c r="X256" s="124"/>
      <c r="Y256" s="124"/>
      <c r="Z256" s="702"/>
      <c r="AA256" s="124"/>
      <c r="AB256" s="137"/>
    </row>
    <row r="257" spans="19:28" x14ac:dyDescent="0.2">
      <c r="S257" s="144"/>
      <c r="T257" s="144"/>
      <c r="U257" s="144"/>
      <c r="W257" s="124"/>
      <c r="X257" s="124"/>
      <c r="Y257" s="124"/>
      <c r="Z257" s="702"/>
      <c r="AA257" s="124"/>
      <c r="AB257" s="137"/>
    </row>
    <row r="258" spans="19:28" x14ac:dyDescent="0.2">
      <c r="S258" s="144"/>
      <c r="T258" s="144"/>
      <c r="U258" s="144"/>
      <c r="W258" s="124"/>
      <c r="X258" s="124"/>
      <c r="Y258" s="124"/>
      <c r="Z258" s="702"/>
      <c r="AA258" s="124"/>
      <c r="AB258" s="137"/>
    </row>
    <row r="259" spans="19:28" x14ac:dyDescent="0.2">
      <c r="S259" s="144"/>
      <c r="T259" s="144"/>
      <c r="U259" s="144"/>
      <c r="W259" s="124"/>
      <c r="X259" s="124"/>
      <c r="Y259" s="124"/>
      <c r="Z259" s="702"/>
      <c r="AA259" s="124"/>
      <c r="AB259" s="137"/>
    </row>
    <row r="260" spans="19:28" x14ac:dyDescent="0.2">
      <c r="S260" s="144"/>
      <c r="T260" s="144"/>
      <c r="U260" s="144"/>
      <c r="W260" s="124"/>
      <c r="X260" s="124"/>
      <c r="Y260" s="124"/>
      <c r="Z260" s="702"/>
      <c r="AA260" s="124"/>
      <c r="AB260" s="137"/>
    </row>
    <row r="261" spans="19:28" x14ac:dyDescent="0.2">
      <c r="S261" s="144"/>
      <c r="T261" s="144"/>
      <c r="U261" s="144"/>
      <c r="W261" s="124"/>
      <c r="X261" s="124"/>
      <c r="Y261" s="124"/>
      <c r="Z261" s="702"/>
      <c r="AA261" s="124"/>
      <c r="AB261" s="137"/>
    </row>
    <row r="262" spans="19:28" x14ac:dyDescent="0.2">
      <c r="S262" s="144"/>
      <c r="T262" s="144"/>
      <c r="U262" s="144"/>
      <c r="W262" s="124"/>
      <c r="X262" s="124"/>
      <c r="Y262" s="124"/>
      <c r="Z262" s="702"/>
      <c r="AA262" s="124"/>
      <c r="AB262" s="137"/>
    </row>
    <row r="263" spans="19:28" x14ac:dyDescent="0.2">
      <c r="S263" s="144"/>
      <c r="T263" s="144"/>
      <c r="U263" s="144"/>
      <c r="W263" s="124"/>
      <c r="X263" s="124"/>
      <c r="Y263" s="124"/>
      <c r="Z263" s="702"/>
      <c r="AA263" s="124"/>
      <c r="AB263" s="137"/>
    </row>
    <row r="264" spans="19:28" x14ac:dyDescent="0.2">
      <c r="S264" s="144"/>
      <c r="T264" s="144"/>
      <c r="U264" s="144"/>
      <c r="W264" s="124"/>
      <c r="X264" s="124"/>
      <c r="Y264" s="124"/>
      <c r="Z264" s="702"/>
      <c r="AA264" s="124"/>
      <c r="AB264" s="137"/>
    </row>
    <row r="265" spans="19:28" x14ac:dyDescent="0.2">
      <c r="W265" s="137"/>
      <c r="X265" s="137"/>
      <c r="Y265" s="137"/>
      <c r="Z265" s="702"/>
      <c r="AA265" s="137"/>
      <c r="AB265" s="137"/>
    </row>
    <row r="266" spans="19:28" x14ac:dyDescent="0.2">
      <c r="W266" s="137"/>
      <c r="X266" s="137"/>
      <c r="Y266" s="137"/>
      <c r="Z266" s="702"/>
      <c r="AA266" s="137"/>
      <c r="AB266" s="137"/>
    </row>
    <row r="267" spans="19:28" x14ac:dyDescent="0.2">
      <c r="W267" s="137"/>
      <c r="X267" s="137"/>
      <c r="Y267" s="137"/>
      <c r="Z267" s="702"/>
      <c r="AA267" s="137"/>
      <c r="AB267" s="137"/>
    </row>
    <row r="268" spans="19:28" x14ac:dyDescent="0.2">
      <c r="W268" s="137"/>
      <c r="X268" s="137"/>
      <c r="Y268" s="137"/>
      <c r="Z268" s="702"/>
      <c r="AA268" s="137"/>
      <c r="AB268" s="137"/>
    </row>
    <row r="269" spans="19:28" x14ac:dyDescent="0.2">
      <c r="W269" s="137"/>
      <c r="X269" s="137"/>
      <c r="Y269" s="137"/>
      <c r="Z269" s="702"/>
      <c r="AA269" s="137"/>
      <c r="AB269" s="137"/>
    </row>
    <row r="270" spans="19:28" x14ac:dyDescent="0.2">
      <c r="W270" s="137"/>
      <c r="X270" s="137"/>
      <c r="Y270" s="137"/>
      <c r="Z270" s="702"/>
      <c r="AA270" s="137"/>
      <c r="AB270" s="137"/>
    </row>
    <row r="271" spans="19:28" x14ac:dyDescent="0.2">
      <c r="W271" s="137"/>
      <c r="X271" s="137"/>
      <c r="Y271" s="137"/>
      <c r="Z271" s="702"/>
      <c r="AA271" s="137"/>
      <c r="AB271" s="137"/>
    </row>
    <row r="272" spans="19:28" x14ac:dyDescent="0.2">
      <c r="W272" s="137"/>
      <c r="X272" s="137"/>
      <c r="Y272" s="137"/>
      <c r="Z272" s="702"/>
      <c r="AA272" s="137"/>
      <c r="AB272" s="137"/>
    </row>
    <row r="273" spans="23:28" x14ac:dyDescent="0.2">
      <c r="W273" s="137"/>
      <c r="X273" s="137"/>
      <c r="Y273" s="137"/>
      <c r="Z273" s="702"/>
      <c r="AA273" s="137"/>
      <c r="AB273" s="137"/>
    </row>
    <row r="274" spans="23:28" x14ac:dyDescent="0.2">
      <c r="W274" s="137"/>
      <c r="X274" s="137"/>
      <c r="Y274" s="137"/>
      <c r="Z274" s="702"/>
      <c r="AA274" s="137"/>
      <c r="AB274" s="137"/>
    </row>
    <row r="275" spans="23:28" x14ac:dyDescent="0.2">
      <c r="W275" s="137"/>
      <c r="X275" s="137"/>
      <c r="Y275" s="137"/>
      <c r="Z275" s="702"/>
      <c r="AA275" s="137"/>
      <c r="AB275" s="137"/>
    </row>
    <row r="276" spans="23:28" x14ac:dyDescent="0.2">
      <c r="W276" s="137"/>
      <c r="X276" s="137"/>
      <c r="Y276" s="137"/>
      <c r="Z276" s="702"/>
      <c r="AA276" s="137"/>
      <c r="AB276" s="137"/>
    </row>
    <row r="277" spans="23:28" x14ac:dyDescent="0.2">
      <c r="W277" s="137"/>
      <c r="X277" s="137"/>
      <c r="Y277" s="137"/>
      <c r="Z277" s="702"/>
      <c r="AA277" s="137"/>
      <c r="AB277" s="137"/>
    </row>
    <row r="278" spans="23:28" x14ac:dyDescent="0.2">
      <c r="W278" s="137"/>
      <c r="X278" s="137"/>
      <c r="Y278" s="137"/>
      <c r="Z278" s="702"/>
      <c r="AA278" s="137"/>
      <c r="AB278" s="137"/>
    </row>
    <row r="279" spans="23:28" x14ac:dyDescent="0.2">
      <c r="W279" s="137"/>
      <c r="X279" s="137"/>
      <c r="Y279" s="137"/>
      <c r="Z279" s="702"/>
      <c r="AA279" s="137"/>
      <c r="AB279" s="137"/>
    </row>
    <row r="280" spans="23:28" x14ac:dyDescent="0.2">
      <c r="W280" s="137"/>
      <c r="X280" s="137"/>
      <c r="Y280" s="137"/>
      <c r="Z280" s="702"/>
      <c r="AA280" s="137"/>
      <c r="AB280" s="137"/>
    </row>
    <row r="281" spans="23:28" x14ac:dyDescent="0.2">
      <c r="W281" s="137"/>
      <c r="X281" s="137"/>
      <c r="Y281" s="137"/>
      <c r="Z281" s="702"/>
      <c r="AA281" s="137"/>
      <c r="AB281" s="137"/>
    </row>
    <row r="282" spans="23:28" x14ac:dyDescent="0.2">
      <c r="W282" s="137"/>
      <c r="X282" s="137"/>
      <c r="Y282" s="137"/>
      <c r="Z282" s="702"/>
      <c r="AA282" s="137"/>
      <c r="AB282" s="137"/>
    </row>
    <row r="283" spans="23:28" x14ac:dyDescent="0.2">
      <c r="W283" s="137"/>
      <c r="X283" s="137"/>
      <c r="Y283" s="137"/>
      <c r="Z283" s="702"/>
      <c r="AA283" s="137"/>
      <c r="AB283" s="137"/>
    </row>
    <row r="284" spans="23:28" x14ac:dyDescent="0.2">
      <c r="W284" s="137"/>
      <c r="X284" s="137"/>
      <c r="Y284" s="137"/>
      <c r="Z284" s="702"/>
      <c r="AA284" s="137"/>
      <c r="AB284" s="137"/>
    </row>
    <row r="285" spans="23:28" x14ac:dyDescent="0.2">
      <c r="W285" s="137"/>
      <c r="X285" s="137"/>
      <c r="Y285" s="137"/>
      <c r="Z285" s="702"/>
      <c r="AA285" s="137"/>
      <c r="AB285" s="137"/>
    </row>
    <row r="286" spans="23:28" x14ac:dyDescent="0.2">
      <c r="W286" s="137"/>
      <c r="X286" s="137"/>
      <c r="Y286" s="137"/>
      <c r="Z286" s="702"/>
      <c r="AA286" s="137"/>
      <c r="AB286" s="137"/>
    </row>
    <row r="287" spans="23:28" x14ac:dyDescent="0.2">
      <c r="W287" s="137"/>
      <c r="X287" s="137"/>
      <c r="Y287" s="137"/>
      <c r="Z287" s="702"/>
      <c r="AA287" s="137"/>
      <c r="AB287" s="137"/>
    </row>
    <row r="288" spans="23:28" x14ac:dyDescent="0.2">
      <c r="W288" s="137"/>
      <c r="X288" s="137"/>
      <c r="Y288" s="137"/>
      <c r="Z288" s="702"/>
      <c r="AA288" s="137"/>
      <c r="AB288" s="137"/>
    </row>
    <row r="289" spans="23:28" x14ac:dyDescent="0.2">
      <c r="W289" s="137"/>
      <c r="X289" s="137"/>
      <c r="Y289" s="137"/>
      <c r="Z289" s="702"/>
      <c r="AA289" s="137"/>
      <c r="AB289" s="137"/>
    </row>
    <row r="290" spans="23:28" x14ac:dyDescent="0.2">
      <c r="W290" s="137"/>
      <c r="X290" s="137"/>
      <c r="Y290" s="137"/>
      <c r="Z290" s="702"/>
      <c r="AA290" s="137"/>
      <c r="AB290" s="137"/>
    </row>
    <row r="291" spans="23:28" x14ac:dyDescent="0.2">
      <c r="W291" s="137"/>
      <c r="X291" s="137"/>
      <c r="Y291" s="137"/>
      <c r="Z291" s="702"/>
      <c r="AA291" s="137"/>
      <c r="AB291" s="137"/>
    </row>
    <row r="292" spans="23:28" x14ac:dyDescent="0.2">
      <c r="W292" s="137"/>
      <c r="X292" s="137"/>
      <c r="Y292" s="137"/>
      <c r="Z292" s="702"/>
      <c r="AA292" s="137"/>
      <c r="AB292" s="137"/>
    </row>
    <row r="293" spans="23:28" x14ac:dyDescent="0.2">
      <c r="W293" s="137"/>
      <c r="X293" s="137"/>
      <c r="Y293" s="137"/>
      <c r="Z293" s="702"/>
      <c r="AA293" s="137"/>
      <c r="AB293" s="137"/>
    </row>
    <row r="294" spans="23:28" x14ac:dyDescent="0.2">
      <c r="W294" s="137"/>
      <c r="X294" s="137"/>
      <c r="Y294" s="137"/>
      <c r="Z294" s="702"/>
      <c r="AA294" s="137"/>
      <c r="AB294" s="137"/>
    </row>
    <row r="295" spans="23:28" x14ac:dyDescent="0.2">
      <c r="W295" s="137"/>
      <c r="X295" s="137"/>
      <c r="Y295" s="137"/>
      <c r="Z295" s="702"/>
      <c r="AA295" s="137"/>
      <c r="AB295" s="137"/>
    </row>
    <row r="296" spans="23:28" x14ac:dyDescent="0.2">
      <c r="W296" s="137"/>
      <c r="X296" s="137"/>
      <c r="Y296" s="137"/>
      <c r="Z296" s="702"/>
      <c r="AA296" s="137"/>
      <c r="AB296" s="137"/>
    </row>
  </sheetData>
  <sheetProtection algorithmName="SHA-512" hashValue="iuWqjs+LuVyr44HiREj7lD0R1rH3YUDUgNZyjepK+ej62tJFgbtclXn6YFcLa/iVPl+AfIauhO90w0wVPuWbIw==" saltValue="pEnFQ+BK1XTeGjWLcduseQ==" spinCount="100000" sheet="1" objects="1" scenarios="1"/>
  <mergeCells count="8">
    <mergeCell ref="A1:A2"/>
    <mergeCell ref="S2:U2"/>
    <mergeCell ref="W2:Y2"/>
    <mergeCell ref="AA2:AC2"/>
    <mergeCell ref="K2:M2"/>
    <mergeCell ref="C2:E2"/>
    <mergeCell ref="G2:I2"/>
    <mergeCell ref="O2:Q2"/>
  </mergeCells>
  <hyperlinks>
    <hyperlink ref="A1" location="HOME!A1" display="HOME"/>
    <hyperlink ref="A2" location="HOME!A1" display="HOME!A1"/>
    <hyperlink ref="A4" location="'Statement of Financial Position'!A1" display="SFP"/>
  </hyperlinks>
  <pageMargins left="0.7" right="0.7" top="0.75" bottom="0.75" header="0.3" footer="0.3"/>
  <pageSetup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D463"/>
  <sheetViews>
    <sheetView zoomScale="90" zoomScaleNormal="90" zoomScaleSheetLayoutView="100" workbookViewId="0">
      <pane ySplit="4" topLeftCell="A5" activePane="bottomLeft" state="frozen"/>
      <selection activeCell="H20" sqref="H20"/>
      <selection pane="bottomLeft" activeCell="A7" sqref="A7:A8"/>
    </sheetView>
  </sheetViews>
  <sheetFormatPr defaultColWidth="9.140625" defaultRowHeight="11.25" x14ac:dyDescent="0.2"/>
  <cols>
    <col min="1" max="1" width="6.5703125" style="10" bestFit="1" customWidth="1"/>
    <col min="2" max="2" width="5.5703125" style="400" bestFit="1" customWidth="1"/>
    <col min="3" max="3" width="46.140625" style="9" bestFit="1" customWidth="1"/>
    <col min="4" max="4" width="27" style="9" customWidth="1"/>
    <col min="5" max="5" width="28.85546875" style="9" customWidth="1"/>
    <col min="6" max="6" width="27.42578125" style="6" customWidth="1"/>
    <col min="7" max="7" width="30.7109375" style="9" customWidth="1"/>
    <col min="8" max="8" width="31" style="9" customWidth="1"/>
    <col min="9" max="9" width="26" style="6" customWidth="1"/>
    <col min="10" max="10" width="25.85546875" style="6" customWidth="1"/>
    <col min="11" max="11" width="32.7109375" style="6" customWidth="1"/>
    <col min="12" max="12" width="14.7109375" style="9" bestFit="1" customWidth="1"/>
    <col min="13" max="13" width="18.42578125" style="9" customWidth="1"/>
    <col min="14" max="14" width="34.85546875" style="9" customWidth="1"/>
    <col min="15" max="15" width="27.5703125" style="74" customWidth="1"/>
    <col min="16" max="16" width="21.5703125" style="10" bestFit="1" customWidth="1"/>
    <col min="17" max="18" width="21.5703125" style="10" customWidth="1"/>
    <col min="19" max="19" width="35" style="10" customWidth="1"/>
    <col min="20" max="20" width="22.85546875" style="10" customWidth="1"/>
    <col min="21" max="21" width="22" style="10" customWidth="1"/>
    <col min="22" max="22" width="24.85546875" style="10" customWidth="1"/>
    <col min="23" max="24" width="24.140625" style="10" customWidth="1"/>
    <col min="25" max="25" width="25.140625" style="10" customWidth="1"/>
    <col min="26" max="26" width="27.28515625" style="10" customWidth="1"/>
    <col min="27" max="27" width="23.28515625" style="10" bestFit="1" customWidth="1"/>
    <col min="28" max="28" width="10" style="10" bestFit="1" customWidth="1"/>
    <col min="29" max="29" width="14.140625" style="10" bestFit="1" customWidth="1"/>
    <col min="30" max="30" width="27.28515625" style="10" bestFit="1" customWidth="1"/>
    <col min="31" max="16384" width="9.140625" style="10"/>
  </cols>
  <sheetData>
    <row r="1" spans="1:30" ht="12" customHeight="1" thickBot="1" x14ac:dyDescent="0.25">
      <c r="A1" s="1157" t="s">
        <v>278</v>
      </c>
      <c r="C1" s="7" t="s">
        <v>2022</v>
      </c>
      <c r="D1" s="7"/>
      <c r="E1" s="7"/>
      <c r="F1" s="8"/>
      <c r="O1" s="496"/>
    </row>
    <row r="2" spans="1:30" ht="44.25" customHeight="1" thickBot="1" x14ac:dyDescent="0.3">
      <c r="A2" s="1157"/>
      <c r="B2" s="401"/>
      <c r="C2" s="30"/>
      <c r="D2" s="30" t="s">
        <v>303</v>
      </c>
      <c r="E2" s="79" t="s">
        <v>2027</v>
      </c>
      <c r="F2" s="73" t="s">
        <v>80</v>
      </c>
      <c r="G2" s="11" t="s">
        <v>199</v>
      </c>
      <c r="H2" s="11" t="s">
        <v>198</v>
      </c>
      <c r="I2" s="464" t="s">
        <v>75</v>
      </c>
      <c r="J2" s="12" t="s">
        <v>76</v>
      </c>
      <c r="K2" s="462" t="s">
        <v>79</v>
      </c>
      <c r="L2" s="461" t="s">
        <v>77</v>
      </c>
      <c r="M2" s="11" t="s">
        <v>199</v>
      </c>
      <c r="N2" s="11" t="s">
        <v>198</v>
      </c>
      <c r="O2" s="466" t="s">
        <v>1490</v>
      </c>
      <c r="P2" s="466" t="s">
        <v>1533</v>
      </c>
      <c r="Q2" s="729" t="s">
        <v>1655</v>
      </c>
      <c r="R2" s="531"/>
      <c r="S2" s="9"/>
      <c r="T2" s="7"/>
      <c r="U2" s="7"/>
      <c r="V2" s="7"/>
      <c r="W2" s="7"/>
      <c r="X2" s="7"/>
      <c r="Y2" s="7"/>
      <c r="Z2" s="7"/>
      <c r="AA2" s="7"/>
      <c r="AB2" s="7"/>
      <c r="AC2" s="7"/>
      <c r="AD2" s="7"/>
    </row>
    <row r="3" spans="1:30" ht="14.25" customHeight="1" thickBot="1" x14ac:dyDescent="0.25">
      <c r="A3" s="1157"/>
      <c r="B3" s="401" t="s">
        <v>309</v>
      </c>
      <c r="C3" s="15" t="s">
        <v>281</v>
      </c>
      <c r="D3" s="15" t="s">
        <v>304</v>
      </c>
      <c r="E3" s="15"/>
      <c r="F3" s="460"/>
      <c r="G3" s="465"/>
      <c r="H3" s="465"/>
      <c r="I3" s="463"/>
      <c r="J3" s="460"/>
      <c r="K3" s="463"/>
      <c r="L3" s="17"/>
      <c r="M3" s="465"/>
      <c r="N3" s="465"/>
      <c r="O3" s="465"/>
      <c r="P3" s="465"/>
      <c r="Q3" s="531"/>
      <c r="R3" s="531"/>
      <c r="S3" s="77" t="s">
        <v>330</v>
      </c>
      <c r="T3" s="7"/>
      <c r="U3" s="7"/>
      <c r="V3" s="7"/>
      <c r="W3" s="7"/>
      <c r="X3" s="7"/>
      <c r="Y3" s="7"/>
      <c r="Z3" s="7"/>
      <c r="AA3" s="7"/>
      <c r="AB3" s="7"/>
      <c r="AC3" s="7"/>
      <c r="AD3" s="7"/>
    </row>
    <row r="4" spans="1:30" ht="12" hidden="1" customHeight="1" thickBot="1" x14ac:dyDescent="0.25">
      <c r="A4" s="1157"/>
      <c r="B4" s="402" t="s">
        <v>74</v>
      </c>
      <c r="C4" s="15"/>
      <c r="D4" s="15"/>
      <c r="E4" s="15"/>
      <c r="F4" s="16"/>
      <c r="G4" s="17" t="s">
        <v>32</v>
      </c>
      <c r="H4" s="17" t="s">
        <v>32</v>
      </c>
      <c r="I4" s="460"/>
      <c r="J4" s="18"/>
      <c r="K4" s="460"/>
      <c r="L4" s="19" t="s">
        <v>32</v>
      </c>
      <c r="M4" s="20" t="s">
        <v>32</v>
      </c>
      <c r="N4" s="17" t="s">
        <v>32</v>
      </c>
      <c r="O4" s="121" t="s">
        <v>32</v>
      </c>
      <c r="S4" s="7"/>
      <c r="T4" s="21"/>
      <c r="U4" s="21"/>
      <c r="V4" s="21"/>
      <c r="W4" s="21"/>
      <c r="X4" s="21"/>
      <c r="Y4" s="21"/>
      <c r="Z4" s="21"/>
      <c r="AA4" s="21"/>
      <c r="AB4" s="21"/>
      <c r="AC4" s="21"/>
      <c r="AD4" s="21"/>
    </row>
    <row r="5" spans="1:30" x14ac:dyDescent="0.2">
      <c r="B5" s="403">
        <v>1</v>
      </c>
      <c r="C5" s="423"/>
      <c r="D5" s="467"/>
      <c r="E5" s="467"/>
      <c r="F5" s="424"/>
      <c r="G5" s="467"/>
      <c r="H5" s="734">
        <f>F5*G5</f>
        <v>0</v>
      </c>
      <c r="I5" s="450"/>
      <c r="J5" s="450"/>
      <c r="K5" s="732">
        <f t="shared" ref="K5:K36" si="0">(F5+I5)-J5</f>
        <v>0</v>
      </c>
      <c r="L5" s="452"/>
      <c r="M5" s="489"/>
      <c r="N5" s="730">
        <f>M5*K5</f>
        <v>0</v>
      </c>
      <c r="O5" s="423"/>
      <c r="P5" s="480"/>
      <c r="S5" s="77"/>
      <c r="T5" s="78" t="s">
        <v>333</v>
      </c>
      <c r="U5" s="78" t="s">
        <v>334</v>
      </c>
      <c r="V5" s="78" t="s">
        <v>335</v>
      </c>
      <c r="W5" s="77" t="s">
        <v>2029</v>
      </c>
      <c r="X5" s="77" t="s">
        <v>1460</v>
      </c>
      <c r="Y5" s="412" t="s">
        <v>1469</v>
      </c>
      <c r="Z5" s="78" t="s">
        <v>58</v>
      </c>
    </row>
    <row r="6" spans="1:30" x14ac:dyDescent="0.2">
      <c r="B6" s="404">
        <f>B5+1</f>
        <v>2</v>
      </c>
      <c r="C6" s="423"/>
      <c r="D6" s="423"/>
      <c r="E6" s="423"/>
      <c r="F6" s="424"/>
      <c r="G6" s="425"/>
      <c r="H6" s="734">
        <f t="shared" ref="H6:H69" si="1">F6*G6</f>
        <v>0</v>
      </c>
      <c r="I6" s="454"/>
      <c r="J6" s="424"/>
      <c r="K6" s="732">
        <f t="shared" si="0"/>
        <v>0</v>
      </c>
      <c r="L6" s="452"/>
      <c r="M6" s="490"/>
      <c r="N6" s="730">
        <f t="shared" ref="N6:N69" si="2">M6*K6</f>
        <v>0</v>
      </c>
      <c r="O6" s="423"/>
      <c r="P6" s="38"/>
      <c r="S6" s="77"/>
      <c r="T6" s="78" t="s">
        <v>336</v>
      </c>
      <c r="U6" s="78" t="s">
        <v>336</v>
      </c>
      <c r="V6" s="78" t="s">
        <v>336</v>
      </c>
      <c r="W6" s="78" t="s">
        <v>336</v>
      </c>
      <c r="X6" s="78"/>
      <c r="Y6" s="78"/>
      <c r="Z6" s="78" t="s">
        <v>336</v>
      </c>
    </row>
    <row r="7" spans="1:30" x14ac:dyDescent="0.2">
      <c r="A7" s="1206" t="s">
        <v>1663</v>
      </c>
      <c r="B7" s="404">
        <f t="shared" ref="B7:B70" si="3">B6+1</f>
        <v>3</v>
      </c>
      <c r="C7" s="423"/>
      <c r="D7" s="423"/>
      <c r="E7" s="423"/>
      <c r="F7" s="424"/>
      <c r="G7" s="425"/>
      <c r="H7" s="734">
        <f>F7*G7</f>
        <v>0</v>
      </c>
      <c r="I7" s="454"/>
      <c r="J7" s="424"/>
      <c r="K7" s="732">
        <f t="shared" si="0"/>
        <v>0</v>
      </c>
      <c r="L7" s="452"/>
      <c r="M7" s="490"/>
      <c r="N7" s="730">
        <f t="shared" si="2"/>
        <v>0</v>
      </c>
      <c r="O7" s="423"/>
      <c r="P7" s="38"/>
      <c r="S7" s="77" t="s">
        <v>332</v>
      </c>
      <c r="T7" s="766">
        <f>SUMIF(E5:E204,"FVTPL",O5:O204)</f>
        <v>0</v>
      </c>
      <c r="U7" s="766">
        <f>SUMIF(E211:E230,"FVTPL",O211:O230)</f>
        <v>0</v>
      </c>
      <c r="V7" s="766">
        <f>SUMIF(E261:E280,"FVTPL",O261:O280)</f>
        <v>0</v>
      </c>
      <c r="W7" s="766">
        <f>SUMIF(E311:E330,"FVTPL",O311:O330)</f>
        <v>0</v>
      </c>
      <c r="X7" s="766">
        <f>SUMIF(E336:E365,"FVTPL",O336:O365)</f>
        <v>0</v>
      </c>
      <c r="Y7" s="766">
        <f>I420</f>
        <v>0</v>
      </c>
      <c r="Z7" s="767">
        <f>SUM(T7:Y7)</f>
        <v>0</v>
      </c>
    </row>
    <row r="8" spans="1:30" x14ac:dyDescent="0.2">
      <c r="A8" s="1206"/>
      <c r="B8" s="404">
        <f t="shared" si="3"/>
        <v>4</v>
      </c>
      <c r="C8" s="423"/>
      <c r="D8" s="423"/>
      <c r="E8" s="423"/>
      <c r="F8" s="424"/>
      <c r="G8" s="425"/>
      <c r="H8" s="734">
        <f t="shared" si="1"/>
        <v>0</v>
      </c>
      <c r="I8" s="454"/>
      <c r="J8" s="424"/>
      <c r="K8" s="732">
        <f t="shared" si="0"/>
        <v>0</v>
      </c>
      <c r="L8" s="452"/>
      <c r="M8" s="490"/>
      <c r="N8" s="730">
        <f t="shared" si="2"/>
        <v>0</v>
      </c>
      <c r="O8" s="423"/>
      <c r="P8" s="38"/>
      <c r="S8" s="77" t="s">
        <v>331</v>
      </c>
      <c r="T8" s="766">
        <f>SUMIF(E5:E204,"FVOCI",O5:O204)</f>
        <v>0</v>
      </c>
      <c r="U8" s="766">
        <f>SUMIF(E211:E230,"FVOCI",O211:O230)</f>
        <v>0</v>
      </c>
      <c r="V8" s="766">
        <f>SUMIF(E261:E280,"FVOCI",O261:O280)</f>
        <v>0</v>
      </c>
      <c r="W8" s="766">
        <f>SUMIF(E311:E330,"FVOCI",O311:O330)</f>
        <v>0</v>
      </c>
      <c r="X8" s="766">
        <f>SUMIF(E336:E365,"FVOCI",O336:O365)</f>
        <v>0</v>
      </c>
      <c r="Y8" s="766">
        <v>0</v>
      </c>
      <c r="Z8" s="767">
        <f>SUM(T8:Y8)</f>
        <v>0</v>
      </c>
    </row>
    <row r="9" spans="1:30" x14ac:dyDescent="0.2">
      <c r="B9" s="404">
        <f t="shared" si="3"/>
        <v>5</v>
      </c>
      <c r="C9" s="423"/>
      <c r="D9" s="423"/>
      <c r="E9" s="423"/>
      <c r="F9" s="424"/>
      <c r="G9" s="425"/>
      <c r="H9" s="734">
        <f t="shared" si="1"/>
        <v>0</v>
      </c>
      <c r="I9" s="454"/>
      <c r="J9" s="424"/>
      <c r="K9" s="732">
        <f t="shared" si="0"/>
        <v>0</v>
      </c>
      <c r="L9" s="452"/>
      <c r="M9" s="490"/>
      <c r="N9" s="730">
        <f t="shared" si="2"/>
        <v>0</v>
      </c>
      <c r="O9" s="423"/>
      <c r="P9" s="38"/>
      <c r="S9" s="77" t="s">
        <v>58</v>
      </c>
      <c r="T9" s="767">
        <f>SUM(T7:T8)</f>
        <v>0</v>
      </c>
      <c r="U9" s="767">
        <f>SUM(U7:U8)</f>
        <v>0</v>
      </c>
      <c r="V9" s="767">
        <f>SUM(V7:V8)</f>
        <v>0</v>
      </c>
      <c r="W9" s="767">
        <f>SUM(W7:W8)</f>
        <v>0</v>
      </c>
      <c r="X9" s="767">
        <f>SUM(X7:X8)</f>
        <v>0</v>
      </c>
      <c r="Y9" s="767"/>
      <c r="Z9" s="767">
        <f>SUM(T9:Y9)</f>
        <v>0</v>
      </c>
    </row>
    <row r="10" spans="1:30" x14ac:dyDescent="0.2">
      <c r="B10" s="404">
        <f t="shared" si="3"/>
        <v>6</v>
      </c>
      <c r="C10" s="423"/>
      <c r="D10" s="423"/>
      <c r="E10" s="423"/>
      <c r="F10" s="424"/>
      <c r="G10" s="425"/>
      <c r="H10" s="734">
        <f t="shared" si="1"/>
        <v>0</v>
      </c>
      <c r="I10" s="454"/>
      <c r="J10" s="424"/>
      <c r="K10" s="732">
        <f t="shared" si="0"/>
        <v>0</v>
      </c>
      <c r="L10" s="452"/>
      <c r="M10" s="490"/>
      <c r="N10" s="730">
        <f t="shared" si="2"/>
        <v>0</v>
      </c>
      <c r="O10" s="423"/>
      <c r="P10" s="38"/>
    </row>
    <row r="11" spans="1:30" x14ac:dyDescent="0.2">
      <c r="B11" s="404">
        <f t="shared" si="3"/>
        <v>7</v>
      </c>
      <c r="C11" s="423"/>
      <c r="D11" s="423"/>
      <c r="E11" s="423"/>
      <c r="F11" s="424"/>
      <c r="G11" s="425"/>
      <c r="H11" s="734">
        <f t="shared" si="1"/>
        <v>0</v>
      </c>
      <c r="I11" s="454"/>
      <c r="J11" s="424"/>
      <c r="K11" s="732">
        <f t="shared" si="0"/>
        <v>0</v>
      </c>
      <c r="L11" s="452"/>
      <c r="M11" s="490"/>
      <c r="N11" s="730">
        <f t="shared" si="2"/>
        <v>0</v>
      </c>
      <c r="O11" s="423"/>
      <c r="P11" s="38"/>
    </row>
    <row r="12" spans="1:30" x14ac:dyDescent="0.2">
      <c r="B12" s="404">
        <f t="shared" si="3"/>
        <v>8</v>
      </c>
      <c r="C12" s="423"/>
      <c r="D12" s="423"/>
      <c r="E12" s="423"/>
      <c r="F12" s="424"/>
      <c r="G12" s="425"/>
      <c r="H12" s="734">
        <f t="shared" si="1"/>
        <v>0</v>
      </c>
      <c r="I12" s="454"/>
      <c r="J12" s="424"/>
      <c r="K12" s="732">
        <f t="shared" si="0"/>
        <v>0</v>
      </c>
      <c r="L12" s="452"/>
      <c r="M12" s="490"/>
      <c r="N12" s="730">
        <f t="shared" si="2"/>
        <v>0</v>
      </c>
      <c r="O12" s="423"/>
      <c r="P12" s="38"/>
    </row>
    <row r="13" spans="1:30" x14ac:dyDescent="0.2">
      <c r="B13" s="404">
        <f t="shared" si="3"/>
        <v>9</v>
      </c>
      <c r="C13" s="423"/>
      <c r="D13" s="423"/>
      <c r="E13" s="423"/>
      <c r="F13" s="424"/>
      <c r="G13" s="425"/>
      <c r="H13" s="734">
        <f t="shared" si="1"/>
        <v>0</v>
      </c>
      <c r="I13" s="454"/>
      <c r="J13" s="424"/>
      <c r="K13" s="732">
        <f t="shared" si="0"/>
        <v>0</v>
      </c>
      <c r="L13" s="452"/>
      <c r="M13" s="490"/>
      <c r="N13" s="730">
        <f t="shared" si="2"/>
        <v>0</v>
      </c>
      <c r="O13" s="423"/>
      <c r="P13" s="38"/>
      <c r="S13" s="166" t="s">
        <v>1537</v>
      </c>
      <c r="T13" s="166">
        <f>SUMIF(P5:P204,"NE",(N5:N204))</f>
        <v>0</v>
      </c>
    </row>
    <row r="14" spans="1:30" x14ac:dyDescent="0.2">
      <c r="B14" s="404">
        <f t="shared" si="3"/>
        <v>10</v>
      </c>
      <c r="C14" s="423"/>
      <c r="D14" s="423"/>
      <c r="E14" s="423"/>
      <c r="F14" s="424"/>
      <c r="G14" s="425"/>
      <c r="H14" s="734">
        <f t="shared" si="1"/>
        <v>0</v>
      </c>
      <c r="I14" s="454"/>
      <c r="J14" s="424"/>
      <c r="K14" s="732">
        <f t="shared" si="0"/>
        <v>0</v>
      </c>
      <c r="L14" s="452"/>
      <c r="M14" s="490"/>
      <c r="N14" s="730">
        <f>M14*K14</f>
        <v>0</v>
      </c>
      <c r="O14" s="423"/>
      <c r="P14" s="38"/>
      <c r="S14" s="166" t="s">
        <v>1540</v>
      </c>
      <c r="T14" s="166">
        <f>SUMIF(P5:P204,"F",(N5:N204))</f>
        <v>0</v>
      </c>
    </row>
    <row r="15" spans="1:30" x14ac:dyDescent="0.2">
      <c r="B15" s="404">
        <f t="shared" si="3"/>
        <v>11</v>
      </c>
      <c r="C15" s="423"/>
      <c r="D15" s="423"/>
      <c r="E15" s="423"/>
      <c r="F15" s="424"/>
      <c r="G15" s="425"/>
      <c r="H15" s="734">
        <f t="shared" si="1"/>
        <v>0</v>
      </c>
      <c r="I15" s="454"/>
      <c r="J15" s="424"/>
      <c r="K15" s="732">
        <f t="shared" si="0"/>
        <v>0</v>
      </c>
      <c r="L15" s="452"/>
      <c r="M15" s="490"/>
      <c r="N15" s="730">
        <f t="shared" si="2"/>
        <v>0</v>
      </c>
      <c r="O15" s="423"/>
      <c r="P15" s="38"/>
      <c r="S15" s="166" t="s">
        <v>1539</v>
      </c>
      <c r="T15" s="166">
        <f>SUMIF(P5:P204,"NM",(N5:N204))</f>
        <v>0</v>
      </c>
    </row>
    <row r="16" spans="1:30" x14ac:dyDescent="0.2">
      <c r="B16" s="404">
        <f t="shared" si="3"/>
        <v>12</v>
      </c>
      <c r="C16" s="423"/>
      <c r="D16" s="423"/>
      <c r="E16" s="423"/>
      <c r="F16" s="424"/>
      <c r="G16" s="425"/>
      <c r="H16" s="734">
        <f t="shared" si="1"/>
        <v>0</v>
      </c>
      <c r="I16" s="454"/>
      <c r="J16" s="424"/>
      <c r="K16" s="732">
        <f t="shared" si="0"/>
        <v>0</v>
      </c>
      <c r="L16" s="452"/>
      <c r="M16" s="490"/>
      <c r="N16" s="730">
        <f t="shared" si="2"/>
        <v>0</v>
      </c>
      <c r="O16" s="423"/>
      <c r="P16" s="38"/>
      <c r="S16" s="166" t="s">
        <v>1535</v>
      </c>
      <c r="T16" s="166">
        <f>SUMIF(Q311:Q330,"NNO",(N311:N330))</f>
        <v>0</v>
      </c>
    </row>
    <row r="17" spans="2:20" x14ac:dyDescent="0.2">
      <c r="B17" s="404">
        <f t="shared" si="3"/>
        <v>13</v>
      </c>
      <c r="C17" s="423"/>
      <c r="D17" s="423"/>
      <c r="E17" s="423"/>
      <c r="F17" s="424"/>
      <c r="G17" s="425"/>
      <c r="H17" s="734">
        <f t="shared" si="1"/>
        <v>0</v>
      </c>
      <c r="I17" s="454"/>
      <c r="J17" s="424"/>
      <c r="K17" s="732">
        <f t="shared" si="0"/>
        <v>0</v>
      </c>
      <c r="L17" s="452"/>
      <c r="M17" s="490"/>
      <c r="N17" s="730">
        <f t="shared" si="2"/>
        <v>0</v>
      </c>
      <c r="O17" s="423"/>
      <c r="P17" s="38"/>
      <c r="S17" s="166" t="s">
        <v>1538</v>
      </c>
      <c r="T17" s="166">
        <f>SUMIF(Q311:Q330,"NO",(N311:N330))</f>
        <v>0</v>
      </c>
    </row>
    <row r="18" spans="2:20" x14ac:dyDescent="0.2">
      <c r="B18" s="404">
        <f t="shared" si="3"/>
        <v>14</v>
      </c>
      <c r="C18" s="423"/>
      <c r="D18" s="423"/>
      <c r="E18" s="423"/>
      <c r="F18" s="424"/>
      <c r="G18" s="425"/>
      <c r="H18" s="734">
        <f t="shared" si="1"/>
        <v>0</v>
      </c>
      <c r="I18" s="454"/>
      <c r="J18" s="424"/>
      <c r="K18" s="732">
        <f t="shared" si="0"/>
        <v>0</v>
      </c>
      <c r="L18" s="452"/>
      <c r="M18" s="490"/>
      <c r="N18" s="730">
        <f t="shared" si="2"/>
        <v>0</v>
      </c>
      <c r="O18" s="423"/>
      <c r="P18" s="38"/>
      <c r="S18" s="166" t="s">
        <v>1536</v>
      </c>
      <c r="T18" s="166">
        <f>SUMIF(Q311:Q330,"F",(N311:N330))</f>
        <v>0</v>
      </c>
    </row>
    <row r="19" spans="2:20" x14ac:dyDescent="0.2">
      <c r="B19" s="404">
        <f t="shared" si="3"/>
        <v>15</v>
      </c>
      <c r="C19" s="423"/>
      <c r="D19" s="423"/>
      <c r="E19" s="423"/>
      <c r="F19" s="424"/>
      <c r="G19" s="425"/>
      <c r="H19" s="734">
        <f t="shared" si="1"/>
        <v>0</v>
      </c>
      <c r="I19" s="454"/>
      <c r="J19" s="424"/>
      <c r="K19" s="732">
        <f t="shared" si="0"/>
        <v>0</v>
      </c>
      <c r="L19" s="452"/>
      <c r="M19" s="490"/>
      <c r="N19" s="730">
        <f t="shared" si="2"/>
        <v>0</v>
      </c>
      <c r="O19" s="423"/>
      <c r="P19" s="38"/>
      <c r="S19" s="166" t="s">
        <v>1542</v>
      </c>
      <c r="T19" s="166">
        <f>SUMIF(P261:P280,"S",(N261:N280))</f>
        <v>0</v>
      </c>
    </row>
    <row r="20" spans="2:20" x14ac:dyDescent="0.2">
      <c r="B20" s="404">
        <f t="shared" si="3"/>
        <v>16</v>
      </c>
      <c r="C20" s="423"/>
      <c r="D20" s="423"/>
      <c r="E20" s="423"/>
      <c r="F20" s="424"/>
      <c r="G20" s="425"/>
      <c r="H20" s="734">
        <f t="shared" si="1"/>
        <v>0</v>
      </c>
      <c r="I20" s="454"/>
      <c r="J20" s="424"/>
      <c r="K20" s="732">
        <f t="shared" si="0"/>
        <v>0</v>
      </c>
      <c r="L20" s="452"/>
      <c r="M20" s="490"/>
      <c r="N20" s="730">
        <f t="shared" si="2"/>
        <v>0</v>
      </c>
      <c r="O20" s="423"/>
      <c r="P20" s="38"/>
      <c r="S20" s="166" t="s">
        <v>1543</v>
      </c>
      <c r="T20" s="166">
        <f>SUMIF(P285:P304,"S",(K285:K304))</f>
        <v>0</v>
      </c>
    </row>
    <row r="21" spans="2:20" x14ac:dyDescent="0.2">
      <c r="B21" s="404">
        <f t="shared" si="3"/>
        <v>17</v>
      </c>
      <c r="C21" s="423"/>
      <c r="D21" s="423"/>
      <c r="E21" s="423"/>
      <c r="F21" s="424"/>
      <c r="G21" s="425"/>
      <c r="H21" s="734">
        <f t="shared" si="1"/>
        <v>0</v>
      </c>
      <c r="I21" s="454"/>
      <c r="J21" s="424"/>
      <c r="K21" s="732">
        <f t="shared" si="0"/>
        <v>0</v>
      </c>
      <c r="L21" s="452"/>
      <c r="M21" s="490"/>
      <c r="N21" s="730">
        <f t="shared" si="2"/>
        <v>0</v>
      </c>
      <c r="O21" s="423"/>
      <c r="P21" s="38"/>
      <c r="S21" s="166" t="s">
        <v>1551</v>
      </c>
      <c r="T21" s="166">
        <f>SUMIF(P261:P280,"C",(N261:N280))</f>
        <v>0</v>
      </c>
    </row>
    <row r="22" spans="2:20" x14ac:dyDescent="0.2">
      <c r="B22" s="404">
        <f t="shared" si="3"/>
        <v>18</v>
      </c>
      <c r="C22" s="423"/>
      <c r="D22" s="423"/>
      <c r="E22" s="423"/>
      <c r="F22" s="424"/>
      <c r="G22" s="425"/>
      <c r="H22" s="734">
        <f t="shared" si="1"/>
        <v>0</v>
      </c>
      <c r="I22" s="454"/>
      <c r="J22" s="424"/>
      <c r="K22" s="732">
        <f t="shared" si="0"/>
        <v>0</v>
      </c>
      <c r="L22" s="452"/>
      <c r="M22" s="490"/>
      <c r="N22" s="730">
        <f t="shared" si="2"/>
        <v>0</v>
      </c>
      <c r="O22" s="423"/>
      <c r="P22" s="38"/>
      <c r="S22" s="166" t="s">
        <v>1552</v>
      </c>
      <c r="T22" s="166">
        <f>SUMIF(P285:P304,"C",(K285:K304))</f>
        <v>0</v>
      </c>
    </row>
    <row r="23" spans="2:20" x14ac:dyDescent="0.2">
      <c r="B23" s="404">
        <f t="shared" si="3"/>
        <v>19</v>
      </c>
      <c r="C23" s="423"/>
      <c r="D23" s="423"/>
      <c r="E23" s="423"/>
      <c r="F23" s="424"/>
      <c r="G23" s="425"/>
      <c r="H23" s="734">
        <f t="shared" si="1"/>
        <v>0</v>
      </c>
      <c r="I23" s="454"/>
      <c r="J23" s="424"/>
      <c r="K23" s="732">
        <f t="shared" si="0"/>
        <v>0</v>
      </c>
      <c r="L23" s="452"/>
      <c r="M23" s="490"/>
      <c r="N23" s="730">
        <f t="shared" si="2"/>
        <v>0</v>
      </c>
      <c r="O23" s="423"/>
      <c r="P23" s="38"/>
      <c r="S23" s="166" t="s">
        <v>1553</v>
      </c>
      <c r="T23" s="166">
        <f>SUMIF(P261:P280,"O",(N261:N280))</f>
        <v>0</v>
      </c>
    </row>
    <row r="24" spans="2:20" x14ac:dyDescent="0.2">
      <c r="B24" s="404">
        <f t="shared" si="3"/>
        <v>20</v>
      </c>
      <c r="C24" s="423"/>
      <c r="D24" s="423"/>
      <c r="E24" s="423"/>
      <c r="F24" s="424"/>
      <c r="G24" s="425"/>
      <c r="H24" s="734">
        <f t="shared" si="1"/>
        <v>0</v>
      </c>
      <c r="I24" s="454"/>
      <c r="J24" s="424"/>
      <c r="K24" s="732">
        <f t="shared" si="0"/>
        <v>0</v>
      </c>
      <c r="L24" s="452"/>
      <c r="M24" s="490"/>
      <c r="N24" s="730">
        <f t="shared" si="2"/>
        <v>0</v>
      </c>
      <c r="O24" s="423"/>
      <c r="P24" s="38"/>
      <c r="S24" s="166" t="s">
        <v>1554</v>
      </c>
      <c r="T24" s="166">
        <f>SUMIF(P285:P304,"O",(K285:K304))</f>
        <v>0</v>
      </c>
    </row>
    <row r="25" spans="2:20" x14ac:dyDescent="0.2">
      <c r="B25" s="404">
        <f t="shared" si="3"/>
        <v>21</v>
      </c>
      <c r="C25" s="423"/>
      <c r="D25" s="423"/>
      <c r="E25" s="423"/>
      <c r="F25" s="424"/>
      <c r="G25" s="425"/>
      <c r="H25" s="734">
        <f t="shared" si="1"/>
        <v>0</v>
      </c>
      <c r="I25" s="454"/>
      <c r="J25" s="424"/>
      <c r="K25" s="732">
        <f t="shared" si="0"/>
        <v>0</v>
      </c>
      <c r="L25" s="452"/>
      <c r="M25" s="490"/>
      <c r="N25" s="730">
        <f t="shared" si="2"/>
        <v>0</v>
      </c>
      <c r="O25" s="423"/>
      <c r="P25" s="38"/>
    </row>
    <row r="26" spans="2:20" x14ac:dyDescent="0.2">
      <c r="B26" s="404">
        <f t="shared" si="3"/>
        <v>22</v>
      </c>
      <c r="C26" s="423"/>
      <c r="D26" s="423"/>
      <c r="E26" s="423"/>
      <c r="F26" s="424"/>
      <c r="G26" s="425"/>
      <c r="H26" s="734">
        <f t="shared" si="1"/>
        <v>0</v>
      </c>
      <c r="I26" s="454"/>
      <c r="J26" s="424"/>
      <c r="K26" s="732">
        <f t="shared" si="0"/>
        <v>0</v>
      </c>
      <c r="L26" s="452"/>
      <c r="M26" s="490"/>
      <c r="N26" s="730">
        <f t="shared" si="2"/>
        <v>0</v>
      </c>
      <c r="O26" s="423"/>
      <c r="P26" s="38"/>
    </row>
    <row r="27" spans="2:20" x14ac:dyDescent="0.2">
      <c r="B27" s="404">
        <f t="shared" si="3"/>
        <v>23</v>
      </c>
      <c r="C27" s="423"/>
      <c r="D27" s="423"/>
      <c r="E27" s="423"/>
      <c r="F27" s="424"/>
      <c r="G27" s="425"/>
      <c r="H27" s="734">
        <f t="shared" si="1"/>
        <v>0</v>
      </c>
      <c r="I27" s="454"/>
      <c r="J27" s="424"/>
      <c r="K27" s="732">
        <f t="shared" si="0"/>
        <v>0</v>
      </c>
      <c r="L27" s="452"/>
      <c r="M27" s="490"/>
      <c r="N27" s="730">
        <f t="shared" si="2"/>
        <v>0</v>
      </c>
      <c r="O27" s="423"/>
      <c r="P27" s="38"/>
    </row>
    <row r="28" spans="2:20" x14ac:dyDescent="0.2">
      <c r="B28" s="404">
        <f t="shared" si="3"/>
        <v>24</v>
      </c>
      <c r="C28" s="423"/>
      <c r="D28" s="423"/>
      <c r="E28" s="423"/>
      <c r="F28" s="424"/>
      <c r="G28" s="425"/>
      <c r="H28" s="734">
        <f t="shared" si="1"/>
        <v>0</v>
      </c>
      <c r="I28" s="454"/>
      <c r="J28" s="424"/>
      <c r="K28" s="732">
        <f t="shared" si="0"/>
        <v>0</v>
      </c>
      <c r="L28" s="452"/>
      <c r="M28" s="490"/>
      <c r="N28" s="730">
        <f t="shared" si="2"/>
        <v>0</v>
      </c>
      <c r="O28" s="423"/>
      <c r="P28" s="38"/>
    </row>
    <row r="29" spans="2:20" x14ac:dyDescent="0.2">
      <c r="B29" s="404">
        <f t="shared" si="3"/>
        <v>25</v>
      </c>
      <c r="C29" s="423"/>
      <c r="D29" s="423"/>
      <c r="E29" s="423"/>
      <c r="F29" s="424"/>
      <c r="G29" s="425"/>
      <c r="H29" s="734">
        <f t="shared" si="1"/>
        <v>0</v>
      </c>
      <c r="I29" s="454"/>
      <c r="J29" s="424"/>
      <c r="K29" s="732">
        <f t="shared" si="0"/>
        <v>0</v>
      </c>
      <c r="L29" s="452"/>
      <c r="M29" s="490"/>
      <c r="N29" s="730">
        <f t="shared" si="2"/>
        <v>0</v>
      </c>
      <c r="O29" s="423"/>
      <c r="P29" s="38"/>
    </row>
    <row r="30" spans="2:20" x14ac:dyDescent="0.2">
      <c r="B30" s="404">
        <f t="shared" si="3"/>
        <v>26</v>
      </c>
      <c r="C30" s="423"/>
      <c r="D30" s="423"/>
      <c r="E30" s="423"/>
      <c r="F30" s="424"/>
      <c r="G30" s="425"/>
      <c r="H30" s="734">
        <f t="shared" si="1"/>
        <v>0</v>
      </c>
      <c r="I30" s="454"/>
      <c r="J30" s="424"/>
      <c r="K30" s="732">
        <f t="shared" si="0"/>
        <v>0</v>
      </c>
      <c r="L30" s="452"/>
      <c r="M30" s="490"/>
      <c r="N30" s="730">
        <f t="shared" si="2"/>
        <v>0</v>
      </c>
      <c r="O30" s="423"/>
      <c r="P30" s="38"/>
    </row>
    <row r="31" spans="2:20" x14ac:dyDescent="0.2">
      <c r="B31" s="404">
        <f t="shared" si="3"/>
        <v>27</v>
      </c>
      <c r="C31" s="423"/>
      <c r="D31" s="423"/>
      <c r="E31" s="423"/>
      <c r="F31" s="424"/>
      <c r="G31" s="425"/>
      <c r="H31" s="734">
        <f t="shared" si="1"/>
        <v>0</v>
      </c>
      <c r="I31" s="454"/>
      <c r="J31" s="424"/>
      <c r="K31" s="732">
        <f t="shared" si="0"/>
        <v>0</v>
      </c>
      <c r="L31" s="452"/>
      <c r="M31" s="490"/>
      <c r="N31" s="730">
        <f t="shared" si="2"/>
        <v>0</v>
      </c>
      <c r="O31" s="423"/>
      <c r="P31" s="38"/>
    </row>
    <row r="32" spans="2:20" x14ac:dyDescent="0.2">
      <c r="B32" s="404">
        <f t="shared" si="3"/>
        <v>28</v>
      </c>
      <c r="C32" s="423"/>
      <c r="D32" s="423"/>
      <c r="E32" s="423"/>
      <c r="F32" s="424"/>
      <c r="G32" s="425"/>
      <c r="H32" s="734">
        <f t="shared" si="1"/>
        <v>0</v>
      </c>
      <c r="I32" s="454"/>
      <c r="J32" s="424"/>
      <c r="K32" s="732">
        <f t="shared" si="0"/>
        <v>0</v>
      </c>
      <c r="L32" s="452"/>
      <c r="M32" s="490"/>
      <c r="N32" s="730">
        <f t="shared" si="2"/>
        <v>0</v>
      </c>
      <c r="O32" s="423"/>
      <c r="P32" s="38"/>
    </row>
    <row r="33" spans="2:16" x14ac:dyDescent="0.2">
      <c r="B33" s="404">
        <f t="shared" si="3"/>
        <v>29</v>
      </c>
      <c r="C33" s="423"/>
      <c r="D33" s="423"/>
      <c r="E33" s="423"/>
      <c r="F33" s="424"/>
      <c r="G33" s="425"/>
      <c r="H33" s="734">
        <f t="shared" si="1"/>
        <v>0</v>
      </c>
      <c r="I33" s="454"/>
      <c r="J33" s="424"/>
      <c r="K33" s="732">
        <f t="shared" si="0"/>
        <v>0</v>
      </c>
      <c r="L33" s="452"/>
      <c r="M33" s="490"/>
      <c r="N33" s="730">
        <f t="shared" si="2"/>
        <v>0</v>
      </c>
      <c r="O33" s="423"/>
      <c r="P33" s="38"/>
    </row>
    <row r="34" spans="2:16" x14ac:dyDescent="0.2">
      <c r="B34" s="404">
        <f t="shared" si="3"/>
        <v>30</v>
      </c>
      <c r="C34" s="423"/>
      <c r="D34" s="423"/>
      <c r="E34" s="423"/>
      <c r="F34" s="424"/>
      <c r="G34" s="425"/>
      <c r="H34" s="734">
        <f t="shared" si="1"/>
        <v>0</v>
      </c>
      <c r="I34" s="454"/>
      <c r="J34" s="424"/>
      <c r="K34" s="732">
        <f t="shared" si="0"/>
        <v>0</v>
      </c>
      <c r="L34" s="452"/>
      <c r="M34" s="490"/>
      <c r="N34" s="730">
        <f t="shared" si="2"/>
        <v>0</v>
      </c>
      <c r="O34" s="423"/>
      <c r="P34" s="38"/>
    </row>
    <row r="35" spans="2:16" x14ac:dyDescent="0.2">
      <c r="B35" s="404">
        <f t="shared" si="3"/>
        <v>31</v>
      </c>
      <c r="C35" s="423"/>
      <c r="D35" s="423"/>
      <c r="E35" s="423"/>
      <c r="F35" s="424"/>
      <c r="G35" s="425"/>
      <c r="H35" s="734">
        <f t="shared" si="1"/>
        <v>0</v>
      </c>
      <c r="I35" s="454"/>
      <c r="J35" s="424"/>
      <c r="K35" s="732">
        <f t="shared" si="0"/>
        <v>0</v>
      </c>
      <c r="L35" s="452"/>
      <c r="M35" s="490"/>
      <c r="N35" s="730">
        <f t="shared" si="2"/>
        <v>0</v>
      </c>
      <c r="O35" s="423"/>
      <c r="P35" s="38"/>
    </row>
    <row r="36" spans="2:16" x14ac:dyDescent="0.2">
      <c r="B36" s="404">
        <f t="shared" si="3"/>
        <v>32</v>
      </c>
      <c r="C36" s="423"/>
      <c r="D36" s="423"/>
      <c r="E36" s="423"/>
      <c r="F36" s="424"/>
      <c r="G36" s="425"/>
      <c r="H36" s="734">
        <f t="shared" si="1"/>
        <v>0</v>
      </c>
      <c r="I36" s="454"/>
      <c r="J36" s="424"/>
      <c r="K36" s="732">
        <f t="shared" si="0"/>
        <v>0</v>
      </c>
      <c r="L36" s="452"/>
      <c r="M36" s="490"/>
      <c r="N36" s="730">
        <f t="shared" si="2"/>
        <v>0</v>
      </c>
      <c r="O36" s="423"/>
      <c r="P36" s="38"/>
    </row>
    <row r="37" spans="2:16" x14ac:dyDescent="0.2">
      <c r="B37" s="404">
        <f t="shared" si="3"/>
        <v>33</v>
      </c>
      <c r="C37" s="423"/>
      <c r="D37" s="423"/>
      <c r="E37" s="423"/>
      <c r="F37" s="424"/>
      <c r="G37" s="425"/>
      <c r="H37" s="734">
        <f t="shared" si="1"/>
        <v>0</v>
      </c>
      <c r="I37" s="454"/>
      <c r="J37" s="424"/>
      <c r="K37" s="732">
        <f t="shared" ref="K37:K68" si="4">(F37+I37)-J37</f>
        <v>0</v>
      </c>
      <c r="L37" s="452"/>
      <c r="M37" s="490"/>
      <c r="N37" s="730">
        <f t="shared" si="2"/>
        <v>0</v>
      </c>
      <c r="O37" s="423"/>
      <c r="P37" s="38"/>
    </row>
    <row r="38" spans="2:16" x14ac:dyDescent="0.2">
      <c r="B38" s="404">
        <f t="shared" si="3"/>
        <v>34</v>
      </c>
      <c r="C38" s="423"/>
      <c r="D38" s="423"/>
      <c r="E38" s="423"/>
      <c r="F38" s="424"/>
      <c r="G38" s="425"/>
      <c r="H38" s="734">
        <f t="shared" si="1"/>
        <v>0</v>
      </c>
      <c r="I38" s="454"/>
      <c r="J38" s="424"/>
      <c r="K38" s="732">
        <f t="shared" si="4"/>
        <v>0</v>
      </c>
      <c r="L38" s="452"/>
      <c r="M38" s="490"/>
      <c r="N38" s="730">
        <f t="shared" si="2"/>
        <v>0</v>
      </c>
      <c r="O38" s="423"/>
      <c r="P38" s="38"/>
    </row>
    <row r="39" spans="2:16" x14ac:dyDescent="0.2">
      <c r="B39" s="404">
        <f t="shared" si="3"/>
        <v>35</v>
      </c>
      <c r="C39" s="423"/>
      <c r="D39" s="423"/>
      <c r="E39" s="423"/>
      <c r="F39" s="424"/>
      <c r="G39" s="425"/>
      <c r="H39" s="734">
        <f t="shared" si="1"/>
        <v>0</v>
      </c>
      <c r="I39" s="454"/>
      <c r="J39" s="424"/>
      <c r="K39" s="732">
        <f t="shared" si="4"/>
        <v>0</v>
      </c>
      <c r="L39" s="452"/>
      <c r="M39" s="490"/>
      <c r="N39" s="730">
        <f t="shared" si="2"/>
        <v>0</v>
      </c>
      <c r="O39" s="423"/>
      <c r="P39" s="38"/>
    </row>
    <row r="40" spans="2:16" x14ac:dyDescent="0.2">
      <c r="B40" s="404">
        <f t="shared" si="3"/>
        <v>36</v>
      </c>
      <c r="C40" s="423"/>
      <c r="D40" s="423"/>
      <c r="E40" s="423"/>
      <c r="F40" s="424"/>
      <c r="G40" s="425"/>
      <c r="H40" s="734">
        <f t="shared" si="1"/>
        <v>0</v>
      </c>
      <c r="I40" s="454"/>
      <c r="J40" s="424"/>
      <c r="K40" s="732">
        <f t="shared" si="4"/>
        <v>0</v>
      </c>
      <c r="L40" s="452"/>
      <c r="M40" s="490"/>
      <c r="N40" s="730">
        <f t="shared" si="2"/>
        <v>0</v>
      </c>
      <c r="O40" s="423"/>
      <c r="P40" s="38"/>
    </row>
    <row r="41" spans="2:16" x14ac:dyDescent="0.2">
      <c r="B41" s="404">
        <f t="shared" si="3"/>
        <v>37</v>
      </c>
      <c r="C41" s="423"/>
      <c r="D41" s="423"/>
      <c r="E41" s="423"/>
      <c r="F41" s="424"/>
      <c r="G41" s="425"/>
      <c r="H41" s="734">
        <f t="shared" si="1"/>
        <v>0</v>
      </c>
      <c r="I41" s="454"/>
      <c r="J41" s="424"/>
      <c r="K41" s="732">
        <f t="shared" si="4"/>
        <v>0</v>
      </c>
      <c r="L41" s="452"/>
      <c r="M41" s="490"/>
      <c r="N41" s="730">
        <f t="shared" si="2"/>
        <v>0</v>
      </c>
      <c r="O41" s="423"/>
      <c r="P41" s="38"/>
    </row>
    <row r="42" spans="2:16" x14ac:dyDescent="0.2">
      <c r="B42" s="404">
        <f t="shared" si="3"/>
        <v>38</v>
      </c>
      <c r="C42" s="423"/>
      <c r="D42" s="423"/>
      <c r="E42" s="423"/>
      <c r="F42" s="424"/>
      <c r="G42" s="425"/>
      <c r="H42" s="734">
        <f t="shared" si="1"/>
        <v>0</v>
      </c>
      <c r="I42" s="454"/>
      <c r="J42" s="424"/>
      <c r="K42" s="732">
        <f t="shared" si="4"/>
        <v>0</v>
      </c>
      <c r="L42" s="452"/>
      <c r="M42" s="490"/>
      <c r="N42" s="730">
        <f t="shared" si="2"/>
        <v>0</v>
      </c>
      <c r="O42" s="423"/>
      <c r="P42" s="38"/>
    </row>
    <row r="43" spans="2:16" x14ac:dyDescent="0.2">
      <c r="B43" s="404">
        <f t="shared" si="3"/>
        <v>39</v>
      </c>
      <c r="C43" s="423"/>
      <c r="D43" s="423"/>
      <c r="E43" s="423"/>
      <c r="F43" s="424"/>
      <c r="G43" s="425"/>
      <c r="H43" s="734">
        <f t="shared" si="1"/>
        <v>0</v>
      </c>
      <c r="I43" s="454"/>
      <c r="J43" s="424"/>
      <c r="K43" s="732">
        <f t="shared" si="4"/>
        <v>0</v>
      </c>
      <c r="L43" s="452"/>
      <c r="M43" s="490"/>
      <c r="N43" s="730">
        <f t="shared" si="2"/>
        <v>0</v>
      </c>
      <c r="O43" s="423"/>
      <c r="P43" s="38"/>
    </row>
    <row r="44" spans="2:16" x14ac:dyDescent="0.2">
      <c r="B44" s="404">
        <f t="shared" si="3"/>
        <v>40</v>
      </c>
      <c r="C44" s="423"/>
      <c r="D44" s="423"/>
      <c r="E44" s="423"/>
      <c r="F44" s="424"/>
      <c r="G44" s="425"/>
      <c r="H44" s="734">
        <f t="shared" si="1"/>
        <v>0</v>
      </c>
      <c r="I44" s="454"/>
      <c r="J44" s="424"/>
      <c r="K44" s="732">
        <f t="shared" si="4"/>
        <v>0</v>
      </c>
      <c r="L44" s="452"/>
      <c r="M44" s="490"/>
      <c r="N44" s="730">
        <f t="shared" si="2"/>
        <v>0</v>
      </c>
      <c r="O44" s="423"/>
      <c r="P44" s="38"/>
    </row>
    <row r="45" spans="2:16" x14ac:dyDescent="0.2">
      <c r="B45" s="404">
        <f t="shared" si="3"/>
        <v>41</v>
      </c>
      <c r="C45" s="423"/>
      <c r="D45" s="423"/>
      <c r="E45" s="423"/>
      <c r="F45" s="424"/>
      <c r="G45" s="425"/>
      <c r="H45" s="734">
        <f t="shared" si="1"/>
        <v>0</v>
      </c>
      <c r="I45" s="454"/>
      <c r="J45" s="424"/>
      <c r="K45" s="732">
        <f t="shared" si="4"/>
        <v>0</v>
      </c>
      <c r="L45" s="452"/>
      <c r="M45" s="490"/>
      <c r="N45" s="730">
        <f t="shared" si="2"/>
        <v>0</v>
      </c>
      <c r="O45" s="423"/>
      <c r="P45" s="38"/>
    </row>
    <row r="46" spans="2:16" x14ac:dyDescent="0.2">
      <c r="B46" s="404">
        <f t="shared" si="3"/>
        <v>42</v>
      </c>
      <c r="C46" s="423"/>
      <c r="D46" s="423"/>
      <c r="E46" s="423"/>
      <c r="F46" s="424"/>
      <c r="G46" s="425"/>
      <c r="H46" s="734">
        <f t="shared" si="1"/>
        <v>0</v>
      </c>
      <c r="I46" s="454"/>
      <c r="J46" s="424"/>
      <c r="K46" s="732">
        <f t="shared" si="4"/>
        <v>0</v>
      </c>
      <c r="L46" s="452"/>
      <c r="M46" s="490"/>
      <c r="N46" s="730">
        <f t="shared" si="2"/>
        <v>0</v>
      </c>
      <c r="O46" s="423"/>
      <c r="P46" s="38"/>
    </row>
    <row r="47" spans="2:16" x14ac:dyDescent="0.2">
      <c r="B47" s="404">
        <f t="shared" si="3"/>
        <v>43</v>
      </c>
      <c r="C47" s="423"/>
      <c r="D47" s="423"/>
      <c r="E47" s="423"/>
      <c r="F47" s="424"/>
      <c r="G47" s="425"/>
      <c r="H47" s="734">
        <f t="shared" si="1"/>
        <v>0</v>
      </c>
      <c r="I47" s="454"/>
      <c r="J47" s="424"/>
      <c r="K47" s="732">
        <f t="shared" si="4"/>
        <v>0</v>
      </c>
      <c r="L47" s="452"/>
      <c r="M47" s="490"/>
      <c r="N47" s="730">
        <f t="shared" si="2"/>
        <v>0</v>
      </c>
      <c r="O47" s="423"/>
      <c r="P47" s="38"/>
    </row>
    <row r="48" spans="2:16" x14ac:dyDescent="0.2">
      <c r="B48" s="404">
        <f t="shared" si="3"/>
        <v>44</v>
      </c>
      <c r="C48" s="423"/>
      <c r="D48" s="423"/>
      <c r="E48" s="423"/>
      <c r="F48" s="424"/>
      <c r="G48" s="425"/>
      <c r="H48" s="734">
        <f t="shared" si="1"/>
        <v>0</v>
      </c>
      <c r="I48" s="454"/>
      <c r="J48" s="424"/>
      <c r="K48" s="732">
        <f t="shared" si="4"/>
        <v>0</v>
      </c>
      <c r="L48" s="452"/>
      <c r="M48" s="490"/>
      <c r="N48" s="730">
        <f t="shared" si="2"/>
        <v>0</v>
      </c>
      <c r="O48" s="423"/>
      <c r="P48" s="38"/>
    </row>
    <row r="49" spans="2:16" x14ac:dyDescent="0.2">
      <c r="B49" s="404">
        <f t="shared" si="3"/>
        <v>45</v>
      </c>
      <c r="C49" s="423"/>
      <c r="D49" s="423"/>
      <c r="E49" s="423"/>
      <c r="F49" s="424"/>
      <c r="G49" s="425"/>
      <c r="H49" s="734">
        <f t="shared" si="1"/>
        <v>0</v>
      </c>
      <c r="I49" s="454"/>
      <c r="J49" s="424"/>
      <c r="K49" s="732">
        <f t="shared" si="4"/>
        <v>0</v>
      </c>
      <c r="L49" s="452"/>
      <c r="M49" s="490"/>
      <c r="N49" s="730">
        <f t="shared" si="2"/>
        <v>0</v>
      </c>
      <c r="O49" s="423"/>
      <c r="P49" s="38"/>
    </row>
    <row r="50" spans="2:16" x14ac:dyDescent="0.2">
      <c r="B50" s="404">
        <f t="shared" si="3"/>
        <v>46</v>
      </c>
      <c r="C50" s="423"/>
      <c r="D50" s="423"/>
      <c r="E50" s="423"/>
      <c r="F50" s="424"/>
      <c r="G50" s="425"/>
      <c r="H50" s="734">
        <f t="shared" si="1"/>
        <v>0</v>
      </c>
      <c r="I50" s="454"/>
      <c r="J50" s="424"/>
      <c r="K50" s="732">
        <f t="shared" si="4"/>
        <v>0</v>
      </c>
      <c r="L50" s="452"/>
      <c r="M50" s="490"/>
      <c r="N50" s="730">
        <f t="shared" si="2"/>
        <v>0</v>
      </c>
      <c r="O50" s="423"/>
      <c r="P50" s="38"/>
    </row>
    <row r="51" spans="2:16" x14ac:dyDescent="0.2">
      <c r="B51" s="404">
        <f t="shared" si="3"/>
        <v>47</v>
      </c>
      <c r="C51" s="423"/>
      <c r="D51" s="423"/>
      <c r="E51" s="423"/>
      <c r="F51" s="424"/>
      <c r="G51" s="425"/>
      <c r="H51" s="734">
        <f t="shared" si="1"/>
        <v>0</v>
      </c>
      <c r="I51" s="454"/>
      <c r="J51" s="424"/>
      <c r="K51" s="732">
        <f t="shared" si="4"/>
        <v>0</v>
      </c>
      <c r="L51" s="452"/>
      <c r="M51" s="490"/>
      <c r="N51" s="730">
        <f t="shared" si="2"/>
        <v>0</v>
      </c>
      <c r="O51" s="423"/>
      <c r="P51" s="38"/>
    </row>
    <row r="52" spans="2:16" x14ac:dyDescent="0.2">
      <c r="B52" s="404">
        <f t="shared" si="3"/>
        <v>48</v>
      </c>
      <c r="C52" s="423"/>
      <c r="D52" s="423"/>
      <c r="E52" s="423"/>
      <c r="F52" s="424"/>
      <c r="G52" s="425"/>
      <c r="H52" s="734">
        <f t="shared" si="1"/>
        <v>0</v>
      </c>
      <c r="I52" s="454"/>
      <c r="J52" s="424"/>
      <c r="K52" s="732">
        <f t="shared" si="4"/>
        <v>0</v>
      </c>
      <c r="L52" s="452"/>
      <c r="M52" s="490"/>
      <c r="N52" s="730">
        <f t="shared" si="2"/>
        <v>0</v>
      </c>
      <c r="O52" s="423"/>
      <c r="P52" s="38"/>
    </row>
    <row r="53" spans="2:16" x14ac:dyDescent="0.2">
      <c r="B53" s="404">
        <f t="shared" si="3"/>
        <v>49</v>
      </c>
      <c r="C53" s="423"/>
      <c r="D53" s="423"/>
      <c r="E53" s="423"/>
      <c r="F53" s="424"/>
      <c r="G53" s="425"/>
      <c r="H53" s="734">
        <f t="shared" si="1"/>
        <v>0</v>
      </c>
      <c r="I53" s="454"/>
      <c r="J53" s="424"/>
      <c r="K53" s="732">
        <f t="shared" si="4"/>
        <v>0</v>
      </c>
      <c r="L53" s="452"/>
      <c r="M53" s="490"/>
      <c r="N53" s="730">
        <f t="shared" si="2"/>
        <v>0</v>
      </c>
      <c r="O53" s="423"/>
      <c r="P53" s="38"/>
    </row>
    <row r="54" spans="2:16" x14ac:dyDescent="0.2">
      <c r="B54" s="404">
        <f t="shared" si="3"/>
        <v>50</v>
      </c>
      <c r="C54" s="423"/>
      <c r="D54" s="423"/>
      <c r="E54" s="423"/>
      <c r="F54" s="424"/>
      <c r="G54" s="425"/>
      <c r="H54" s="734">
        <f t="shared" si="1"/>
        <v>0</v>
      </c>
      <c r="I54" s="454"/>
      <c r="J54" s="424"/>
      <c r="K54" s="732">
        <f t="shared" si="4"/>
        <v>0</v>
      </c>
      <c r="L54" s="452"/>
      <c r="M54" s="490"/>
      <c r="N54" s="730">
        <f t="shared" si="2"/>
        <v>0</v>
      </c>
      <c r="O54" s="423"/>
      <c r="P54" s="38"/>
    </row>
    <row r="55" spans="2:16" x14ac:dyDescent="0.2">
      <c r="B55" s="404">
        <f t="shared" si="3"/>
        <v>51</v>
      </c>
      <c r="C55" s="423"/>
      <c r="D55" s="423"/>
      <c r="E55" s="423"/>
      <c r="F55" s="424"/>
      <c r="G55" s="425"/>
      <c r="H55" s="734">
        <f t="shared" si="1"/>
        <v>0</v>
      </c>
      <c r="I55" s="454"/>
      <c r="J55" s="424"/>
      <c r="K55" s="732">
        <f t="shared" si="4"/>
        <v>0</v>
      </c>
      <c r="L55" s="452"/>
      <c r="M55" s="490"/>
      <c r="N55" s="730">
        <f t="shared" si="2"/>
        <v>0</v>
      </c>
      <c r="O55" s="423"/>
      <c r="P55" s="38"/>
    </row>
    <row r="56" spans="2:16" x14ac:dyDescent="0.2">
      <c r="B56" s="404">
        <f t="shared" si="3"/>
        <v>52</v>
      </c>
      <c r="C56" s="423"/>
      <c r="D56" s="423"/>
      <c r="E56" s="423"/>
      <c r="F56" s="424"/>
      <c r="G56" s="425"/>
      <c r="H56" s="734">
        <f t="shared" si="1"/>
        <v>0</v>
      </c>
      <c r="I56" s="454"/>
      <c r="J56" s="424"/>
      <c r="K56" s="732">
        <f t="shared" si="4"/>
        <v>0</v>
      </c>
      <c r="L56" s="452"/>
      <c r="M56" s="490"/>
      <c r="N56" s="730">
        <f t="shared" si="2"/>
        <v>0</v>
      </c>
      <c r="O56" s="423"/>
      <c r="P56" s="38"/>
    </row>
    <row r="57" spans="2:16" x14ac:dyDescent="0.2">
      <c r="B57" s="404">
        <f t="shared" si="3"/>
        <v>53</v>
      </c>
      <c r="C57" s="423"/>
      <c r="D57" s="423"/>
      <c r="E57" s="423"/>
      <c r="F57" s="424"/>
      <c r="G57" s="425"/>
      <c r="H57" s="734">
        <f t="shared" si="1"/>
        <v>0</v>
      </c>
      <c r="I57" s="454"/>
      <c r="J57" s="424"/>
      <c r="K57" s="732">
        <f t="shared" si="4"/>
        <v>0</v>
      </c>
      <c r="L57" s="452"/>
      <c r="M57" s="490"/>
      <c r="N57" s="730">
        <f t="shared" si="2"/>
        <v>0</v>
      </c>
      <c r="O57" s="423"/>
      <c r="P57" s="38"/>
    </row>
    <row r="58" spans="2:16" x14ac:dyDescent="0.2">
      <c r="B58" s="404">
        <f t="shared" si="3"/>
        <v>54</v>
      </c>
      <c r="C58" s="423"/>
      <c r="D58" s="423"/>
      <c r="E58" s="423"/>
      <c r="F58" s="424"/>
      <c r="G58" s="425"/>
      <c r="H58" s="734">
        <f t="shared" si="1"/>
        <v>0</v>
      </c>
      <c r="I58" s="454"/>
      <c r="J58" s="424"/>
      <c r="K58" s="732">
        <f t="shared" si="4"/>
        <v>0</v>
      </c>
      <c r="L58" s="452"/>
      <c r="M58" s="490"/>
      <c r="N58" s="730">
        <f t="shared" si="2"/>
        <v>0</v>
      </c>
      <c r="O58" s="423"/>
      <c r="P58" s="38"/>
    </row>
    <row r="59" spans="2:16" x14ac:dyDescent="0.2">
      <c r="B59" s="404">
        <f t="shared" si="3"/>
        <v>55</v>
      </c>
      <c r="C59" s="423"/>
      <c r="D59" s="423"/>
      <c r="E59" s="423"/>
      <c r="F59" s="424"/>
      <c r="G59" s="425"/>
      <c r="H59" s="734">
        <f t="shared" si="1"/>
        <v>0</v>
      </c>
      <c r="I59" s="454"/>
      <c r="J59" s="424"/>
      <c r="K59" s="732">
        <f t="shared" si="4"/>
        <v>0</v>
      </c>
      <c r="L59" s="452"/>
      <c r="M59" s="490"/>
      <c r="N59" s="730">
        <f t="shared" si="2"/>
        <v>0</v>
      </c>
      <c r="O59" s="423"/>
      <c r="P59" s="38"/>
    </row>
    <row r="60" spans="2:16" x14ac:dyDescent="0.2">
      <c r="B60" s="404">
        <f t="shared" si="3"/>
        <v>56</v>
      </c>
      <c r="C60" s="423"/>
      <c r="D60" s="423"/>
      <c r="E60" s="423"/>
      <c r="F60" s="424"/>
      <c r="G60" s="425"/>
      <c r="H60" s="734">
        <f t="shared" si="1"/>
        <v>0</v>
      </c>
      <c r="I60" s="454"/>
      <c r="J60" s="424"/>
      <c r="K60" s="732">
        <f t="shared" si="4"/>
        <v>0</v>
      </c>
      <c r="L60" s="452"/>
      <c r="M60" s="490"/>
      <c r="N60" s="730">
        <f t="shared" si="2"/>
        <v>0</v>
      </c>
      <c r="O60" s="423"/>
      <c r="P60" s="38"/>
    </row>
    <row r="61" spans="2:16" x14ac:dyDescent="0.2">
      <c r="B61" s="404">
        <f t="shared" si="3"/>
        <v>57</v>
      </c>
      <c r="C61" s="423"/>
      <c r="D61" s="423"/>
      <c r="E61" s="423"/>
      <c r="F61" s="424"/>
      <c r="G61" s="425"/>
      <c r="H61" s="734">
        <f t="shared" si="1"/>
        <v>0</v>
      </c>
      <c r="I61" s="454"/>
      <c r="J61" s="424"/>
      <c r="K61" s="732">
        <f t="shared" si="4"/>
        <v>0</v>
      </c>
      <c r="L61" s="452"/>
      <c r="M61" s="490"/>
      <c r="N61" s="730">
        <f t="shared" si="2"/>
        <v>0</v>
      </c>
      <c r="O61" s="423"/>
      <c r="P61" s="38"/>
    </row>
    <row r="62" spans="2:16" x14ac:dyDescent="0.2">
      <c r="B62" s="404">
        <f t="shared" si="3"/>
        <v>58</v>
      </c>
      <c r="C62" s="423"/>
      <c r="D62" s="423"/>
      <c r="E62" s="423"/>
      <c r="F62" s="424"/>
      <c r="G62" s="425"/>
      <c r="H62" s="734">
        <f t="shared" si="1"/>
        <v>0</v>
      </c>
      <c r="I62" s="454"/>
      <c r="J62" s="424"/>
      <c r="K62" s="732">
        <f t="shared" si="4"/>
        <v>0</v>
      </c>
      <c r="L62" s="452"/>
      <c r="M62" s="490"/>
      <c r="N62" s="730">
        <f t="shared" si="2"/>
        <v>0</v>
      </c>
      <c r="O62" s="423"/>
      <c r="P62" s="38"/>
    </row>
    <row r="63" spans="2:16" x14ac:dyDescent="0.2">
      <c r="B63" s="404">
        <f t="shared" si="3"/>
        <v>59</v>
      </c>
      <c r="C63" s="423"/>
      <c r="D63" s="423"/>
      <c r="E63" s="423"/>
      <c r="F63" s="424"/>
      <c r="G63" s="425"/>
      <c r="H63" s="734">
        <f t="shared" si="1"/>
        <v>0</v>
      </c>
      <c r="I63" s="454"/>
      <c r="J63" s="424"/>
      <c r="K63" s="732">
        <f t="shared" si="4"/>
        <v>0</v>
      </c>
      <c r="L63" s="452"/>
      <c r="M63" s="490"/>
      <c r="N63" s="730">
        <f t="shared" si="2"/>
        <v>0</v>
      </c>
      <c r="O63" s="423"/>
      <c r="P63" s="38"/>
    </row>
    <row r="64" spans="2:16" x14ac:dyDescent="0.2">
      <c r="B64" s="404">
        <f t="shared" si="3"/>
        <v>60</v>
      </c>
      <c r="C64" s="423"/>
      <c r="D64" s="423"/>
      <c r="E64" s="423"/>
      <c r="F64" s="424"/>
      <c r="G64" s="425"/>
      <c r="H64" s="734">
        <f t="shared" si="1"/>
        <v>0</v>
      </c>
      <c r="I64" s="454"/>
      <c r="J64" s="424"/>
      <c r="K64" s="732">
        <f t="shared" si="4"/>
        <v>0</v>
      </c>
      <c r="L64" s="452"/>
      <c r="M64" s="490"/>
      <c r="N64" s="730">
        <f t="shared" si="2"/>
        <v>0</v>
      </c>
      <c r="O64" s="423"/>
      <c r="P64" s="38"/>
    </row>
    <row r="65" spans="2:16" x14ac:dyDescent="0.2">
      <c r="B65" s="404">
        <f t="shared" si="3"/>
        <v>61</v>
      </c>
      <c r="C65" s="423"/>
      <c r="D65" s="423"/>
      <c r="E65" s="423"/>
      <c r="F65" s="424"/>
      <c r="G65" s="425"/>
      <c r="H65" s="734">
        <f t="shared" si="1"/>
        <v>0</v>
      </c>
      <c r="I65" s="454"/>
      <c r="J65" s="424"/>
      <c r="K65" s="732">
        <f t="shared" si="4"/>
        <v>0</v>
      </c>
      <c r="L65" s="452"/>
      <c r="M65" s="490"/>
      <c r="N65" s="730">
        <f t="shared" si="2"/>
        <v>0</v>
      </c>
      <c r="O65" s="423"/>
      <c r="P65" s="38"/>
    </row>
    <row r="66" spans="2:16" x14ac:dyDescent="0.2">
      <c r="B66" s="404">
        <f t="shared" si="3"/>
        <v>62</v>
      </c>
      <c r="C66" s="423"/>
      <c r="D66" s="423"/>
      <c r="E66" s="423"/>
      <c r="F66" s="424"/>
      <c r="G66" s="425"/>
      <c r="H66" s="734">
        <f t="shared" si="1"/>
        <v>0</v>
      </c>
      <c r="I66" s="454"/>
      <c r="J66" s="424"/>
      <c r="K66" s="732">
        <f t="shared" si="4"/>
        <v>0</v>
      </c>
      <c r="L66" s="452"/>
      <c r="M66" s="490"/>
      <c r="N66" s="730">
        <f t="shared" si="2"/>
        <v>0</v>
      </c>
      <c r="O66" s="423"/>
      <c r="P66" s="38"/>
    </row>
    <row r="67" spans="2:16" x14ac:dyDescent="0.2">
      <c r="B67" s="404">
        <f t="shared" si="3"/>
        <v>63</v>
      </c>
      <c r="C67" s="423"/>
      <c r="D67" s="423"/>
      <c r="E67" s="423"/>
      <c r="F67" s="424"/>
      <c r="G67" s="425"/>
      <c r="H67" s="734">
        <f t="shared" si="1"/>
        <v>0</v>
      </c>
      <c r="I67" s="454"/>
      <c r="J67" s="424"/>
      <c r="K67" s="732">
        <f t="shared" si="4"/>
        <v>0</v>
      </c>
      <c r="L67" s="452"/>
      <c r="M67" s="490"/>
      <c r="N67" s="730">
        <f t="shared" si="2"/>
        <v>0</v>
      </c>
      <c r="O67" s="423"/>
      <c r="P67" s="38"/>
    </row>
    <row r="68" spans="2:16" x14ac:dyDescent="0.2">
      <c r="B68" s="404">
        <f t="shared" si="3"/>
        <v>64</v>
      </c>
      <c r="C68" s="423"/>
      <c r="D68" s="423"/>
      <c r="E68" s="423"/>
      <c r="F68" s="424"/>
      <c r="G68" s="425"/>
      <c r="H68" s="734">
        <f t="shared" si="1"/>
        <v>0</v>
      </c>
      <c r="I68" s="454"/>
      <c r="J68" s="424"/>
      <c r="K68" s="732">
        <f t="shared" si="4"/>
        <v>0</v>
      </c>
      <c r="L68" s="452"/>
      <c r="M68" s="490"/>
      <c r="N68" s="730">
        <f t="shared" si="2"/>
        <v>0</v>
      </c>
      <c r="O68" s="423"/>
      <c r="P68" s="38"/>
    </row>
    <row r="69" spans="2:16" x14ac:dyDescent="0.2">
      <c r="B69" s="404">
        <f t="shared" si="3"/>
        <v>65</v>
      </c>
      <c r="C69" s="423"/>
      <c r="D69" s="423"/>
      <c r="E69" s="423"/>
      <c r="F69" s="424"/>
      <c r="G69" s="425"/>
      <c r="H69" s="734">
        <f t="shared" si="1"/>
        <v>0</v>
      </c>
      <c r="I69" s="454"/>
      <c r="J69" s="424"/>
      <c r="K69" s="732">
        <f t="shared" ref="K69:K100" si="5">(F69+I69)-J69</f>
        <v>0</v>
      </c>
      <c r="L69" s="452"/>
      <c r="M69" s="490"/>
      <c r="N69" s="730">
        <f t="shared" si="2"/>
        <v>0</v>
      </c>
      <c r="O69" s="423"/>
      <c r="P69" s="38"/>
    </row>
    <row r="70" spans="2:16" x14ac:dyDescent="0.2">
      <c r="B70" s="404">
        <f t="shared" si="3"/>
        <v>66</v>
      </c>
      <c r="C70" s="423"/>
      <c r="D70" s="423"/>
      <c r="E70" s="423"/>
      <c r="F70" s="424"/>
      <c r="G70" s="425"/>
      <c r="H70" s="734">
        <f t="shared" ref="H70:H133" si="6">F70*G70</f>
        <v>0</v>
      </c>
      <c r="I70" s="454"/>
      <c r="J70" s="424"/>
      <c r="K70" s="732">
        <f t="shared" si="5"/>
        <v>0</v>
      </c>
      <c r="L70" s="452"/>
      <c r="M70" s="490"/>
      <c r="N70" s="730">
        <f t="shared" ref="N70:N133" si="7">M70*K70</f>
        <v>0</v>
      </c>
      <c r="O70" s="423"/>
      <c r="P70" s="38"/>
    </row>
    <row r="71" spans="2:16" x14ac:dyDescent="0.2">
      <c r="B71" s="404">
        <f t="shared" ref="B71:B134" si="8">B70+1</f>
        <v>67</v>
      </c>
      <c r="C71" s="423"/>
      <c r="D71" s="423"/>
      <c r="E71" s="423"/>
      <c r="F71" s="424"/>
      <c r="G71" s="425"/>
      <c r="H71" s="734">
        <f t="shared" si="6"/>
        <v>0</v>
      </c>
      <c r="I71" s="454"/>
      <c r="J71" s="424"/>
      <c r="K71" s="732">
        <f t="shared" si="5"/>
        <v>0</v>
      </c>
      <c r="L71" s="452"/>
      <c r="M71" s="490"/>
      <c r="N71" s="730">
        <f t="shared" si="7"/>
        <v>0</v>
      </c>
      <c r="O71" s="423"/>
      <c r="P71" s="38"/>
    </row>
    <row r="72" spans="2:16" x14ac:dyDescent="0.2">
      <c r="B72" s="404">
        <f t="shared" si="8"/>
        <v>68</v>
      </c>
      <c r="C72" s="423"/>
      <c r="D72" s="423"/>
      <c r="E72" s="423"/>
      <c r="F72" s="424"/>
      <c r="G72" s="425"/>
      <c r="H72" s="734">
        <f t="shared" si="6"/>
        <v>0</v>
      </c>
      <c r="I72" s="454"/>
      <c r="J72" s="424"/>
      <c r="K72" s="732">
        <f t="shared" si="5"/>
        <v>0</v>
      </c>
      <c r="L72" s="452"/>
      <c r="M72" s="490"/>
      <c r="N72" s="730">
        <f t="shared" si="7"/>
        <v>0</v>
      </c>
      <c r="O72" s="423"/>
      <c r="P72" s="38"/>
    </row>
    <row r="73" spans="2:16" x14ac:dyDescent="0.2">
      <c r="B73" s="404">
        <f t="shared" si="8"/>
        <v>69</v>
      </c>
      <c r="C73" s="423"/>
      <c r="D73" s="423"/>
      <c r="E73" s="423"/>
      <c r="F73" s="424"/>
      <c r="G73" s="425"/>
      <c r="H73" s="734">
        <f t="shared" si="6"/>
        <v>0</v>
      </c>
      <c r="I73" s="454"/>
      <c r="J73" s="424"/>
      <c r="K73" s="732">
        <f t="shared" si="5"/>
        <v>0</v>
      </c>
      <c r="L73" s="452"/>
      <c r="M73" s="490"/>
      <c r="N73" s="730">
        <f t="shared" si="7"/>
        <v>0</v>
      </c>
      <c r="O73" s="423"/>
      <c r="P73" s="38"/>
    </row>
    <row r="74" spans="2:16" x14ac:dyDescent="0.2">
      <c r="B74" s="404">
        <f t="shared" si="8"/>
        <v>70</v>
      </c>
      <c r="C74" s="423"/>
      <c r="D74" s="423"/>
      <c r="E74" s="423"/>
      <c r="F74" s="424"/>
      <c r="G74" s="425"/>
      <c r="H74" s="734">
        <f t="shared" si="6"/>
        <v>0</v>
      </c>
      <c r="I74" s="454"/>
      <c r="J74" s="424"/>
      <c r="K74" s="732">
        <f t="shared" si="5"/>
        <v>0</v>
      </c>
      <c r="L74" s="452"/>
      <c r="M74" s="490"/>
      <c r="N74" s="730">
        <f t="shared" si="7"/>
        <v>0</v>
      </c>
      <c r="O74" s="423"/>
      <c r="P74" s="38"/>
    </row>
    <row r="75" spans="2:16" x14ac:dyDescent="0.2">
      <c r="B75" s="404">
        <f t="shared" si="8"/>
        <v>71</v>
      </c>
      <c r="C75" s="423"/>
      <c r="D75" s="423"/>
      <c r="E75" s="423"/>
      <c r="F75" s="424"/>
      <c r="G75" s="425"/>
      <c r="H75" s="734">
        <f t="shared" si="6"/>
        <v>0</v>
      </c>
      <c r="I75" s="454"/>
      <c r="J75" s="424"/>
      <c r="K75" s="732">
        <f t="shared" si="5"/>
        <v>0</v>
      </c>
      <c r="L75" s="452"/>
      <c r="M75" s="490"/>
      <c r="N75" s="730">
        <f t="shared" si="7"/>
        <v>0</v>
      </c>
      <c r="O75" s="423"/>
      <c r="P75" s="38"/>
    </row>
    <row r="76" spans="2:16" x14ac:dyDescent="0.2">
      <c r="B76" s="404">
        <f t="shared" si="8"/>
        <v>72</v>
      </c>
      <c r="C76" s="423"/>
      <c r="D76" s="423"/>
      <c r="E76" s="423"/>
      <c r="F76" s="424"/>
      <c r="G76" s="425"/>
      <c r="H76" s="734">
        <f t="shared" si="6"/>
        <v>0</v>
      </c>
      <c r="I76" s="454"/>
      <c r="J76" s="424"/>
      <c r="K76" s="732">
        <f t="shared" si="5"/>
        <v>0</v>
      </c>
      <c r="L76" s="452"/>
      <c r="M76" s="490"/>
      <c r="N76" s="730">
        <f t="shared" si="7"/>
        <v>0</v>
      </c>
      <c r="O76" s="423"/>
      <c r="P76" s="38"/>
    </row>
    <row r="77" spans="2:16" x14ac:dyDescent="0.2">
      <c r="B77" s="404">
        <f t="shared" si="8"/>
        <v>73</v>
      </c>
      <c r="C77" s="423"/>
      <c r="D77" s="423"/>
      <c r="E77" s="423"/>
      <c r="F77" s="424"/>
      <c r="G77" s="425"/>
      <c r="H77" s="734">
        <f t="shared" si="6"/>
        <v>0</v>
      </c>
      <c r="I77" s="454"/>
      <c r="J77" s="424"/>
      <c r="K77" s="732">
        <f t="shared" si="5"/>
        <v>0</v>
      </c>
      <c r="L77" s="452"/>
      <c r="M77" s="490"/>
      <c r="N77" s="730">
        <f t="shared" si="7"/>
        <v>0</v>
      </c>
      <c r="O77" s="423"/>
      <c r="P77" s="38"/>
    </row>
    <row r="78" spans="2:16" x14ac:dyDescent="0.2">
      <c r="B78" s="404">
        <f t="shared" si="8"/>
        <v>74</v>
      </c>
      <c r="C78" s="423"/>
      <c r="D78" s="423"/>
      <c r="E78" s="423"/>
      <c r="F78" s="424"/>
      <c r="G78" s="425"/>
      <c r="H78" s="734">
        <f t="shared" si="6"/>
        <v>0</v>
      </c>
      <c r="I78" s="454"/>
      <c r="J78" s="424"/>
      <c r="K78" s="732">
        <f t="shared" si="5"/>
        <v>0</v>
      </c>
      <c r="L78" s="452"/>
      <c r="M78" s="490"/>
      <c r="N78" s="730">
        <f t="shared" si="7"/>
        <v>0</v>
      </c>
      <c r="O78" s="423"/>
      <c r="P78" s="38"/>
    </row>
    <row r="79" spans="2:16" x14ac:dyDescent="0.2">
      <c r="B79" s="404">
        <f t="shared" si="8"/>
        <v>75</v>
      </c>
      <c r="C79" s="423"/>
      <c r="D79" s="423"/>
      <c r="E79" s="423"/>
      <c r="F79" s="424"/>
      <c r="G79" s="425"/>
      <c r="H79" s="734">
        <f t="shared" si="6"/>
        <v>0</v>
      </c>
      <c r="I79" s="454"/>
      <c r="J79" s="424"/>
      <c r="K79" s="732">
        <f t="shared" si="5"/>
        <v>0</v>
      </c>
      <c r="L79" s="452"/>
      <c r="M79" s="490"/>
      <c r="N79" s="730">
        <f t="shared" si="7"/>
        <v>0</v>
      </c>
      <c r="O79" s="423"/>
      <c r="P79" s="38"/>
    </row>
    <row r="80" spans="2:16" x14ac:dyDescent="0.2">
      <c r="B80" s="404">
        <f t="shared" si="8"/>
        <v>76</v>
      </c>
      <c r="C80" s="423"/>
      <c r="D80" s="423"/>
      <c r="E80" s="423"/>
      <c r="F80" s="424"/>
      <c r="G80" s="425"/>
      <c r="H80" s="734">
        <f t="shared" si="6"/>
        <v>0</v>
      </c>
      <c r="I80" s="454"/>
      <c r="J80" s="424"/>
      <c r="K80" s="732">
        <f t="shared" si="5"/>
        <v>0</v>
      </c>
      <c r="L80" s="452"/>
      <c r="M80" s="490"/>
      <c r="N80" s="730">
        <f t="shared" si="7"/>
        <v>0</v>
      </c>
      <c r="O80" s="423"/>
      <c r="P80" s="38"/>
    </row>
    <row r="81" spans="2:16" x14ac:dyDescent="0.2">
      <c r="B81" s="404">
        <f t="shared" si="8"/>
        <v>77</v>
      </c>
      <c r="C81" s="423"/>
      <c r="D81" s="423"/>
      <c r="E81" s="423"/>
      <c r="F81" s="424"/>
      <c r="G81" s="425"/>
      <c r="H81" s="734">
        <f t="shared" si="6"/>
        <v>0</v>
      </c>
      <c r="I81" s="454"/>
      <c r="J81" s="424"/>
      <c r="K81" s="732">
        <f t="shared" si="5"/>
        <v>0</v>
      </c>
      <c r="L81" s="452"/>
      <c r="M81" s="490"/>
      <c r="N81" s="730">
        <f t="shared" si="7"/>
        <v>0</v>
      </c>
      <c r="O81" s="423"/>
      <c r="P81" s="38"/>
    </row>
    <row r="82" spans="2:16" x14ac:dyDescent="0.2">
      <c r="B82" s="404">
        <f t="shared" si="8"/>
        <v>78</v>
      </c>
      <c r="C82" s="423"/>
      <c r="D82" s="423"/>
      <c r="E82" s="423"/>
      <c r="F82" s="424"/>
      <c r="G82" s="425"/>
      <c r="H82" s="734">
        <f t="shared" si="6"/>
        <v>0</v>
      </c>
      <c r="I82" s="454"/>
      <c r="J82" s="424"/>
      <c r="K82" s="732">
        <f t="shared" si="5"/>
        <v>0</v>
      </c>
      <c r="L82" s="452"/>
      <c r="M82" s="490"/>
      <c r="N82" s="730">
        <f t="shared" si="7"/>
        <v>0</v>
      </c>
      <c r="O82" s="423"/>
      <c r="P82" s="38"/>
    </row>
    <row r="83" spans="2:16" x14ac:dyDescent="0.2">
      <c r="B83" s="404">
        <f t="shared" si="8"/>
        <v>79</v>
      </c>
      <c r="C83" s="423"/>
      <c r="D83" s="423"/>
      <c r="E83" s="423"/>
      <c r="F83" s="424"/>
      <c r="G83" s="425"/>
      <c r="H83" s="734">
        <f t="shared" si="6"/>
        <v>0</v>
      </c>
      <c r="I83" s="454"/>
      <c r="J83" s="424"/>
      <c r="K83" s="732">
        <f t="shared" si="5"/>
        <v>0</v>
      </c>
      <c r="L83" s="452"/>
      <c r="M83" s="490"/>
      <c r="N83" s="730">
        <f t="shared" si="7"/>
        <v>0</v>
      </c>
      <c r="O83" s="423"/>
      <c r="P83" s="38"/>
    </row>
    <row r="84" spans="2:16" x14ac:dyDescent="0.2">
      <c r="B84" s="404">
        <f t="shared" si="8"/>
        <v>80</v>
      </c>
      <c r="C84" s="423"/>
      <c r="D84" s="423"/>
      <c r="E84" s="423"/>
      <c r="F84" s="424"/>
      <c r="G84" s="425"/>
      <c r="H84" s="734">
        <f t="shared" si="6"/>
        <v>0</v>
      </c>
      <c r="I84" s="454"/>
      <c r="J84" s="424"/>
      <c r="K84" s="732">
        <f t="shared" si="5"/>
        <v>0</v>
      </c>
      <c r="L84" s="452"/>
      <c r="M84" s="490"/>
      <c r="N84" s="730">
        <f t="shared" si="7"/>
        <v>0</v>
      </c>
      <c r="O84" s="423"/>
      <c r="P84" s="38"/>
    </row>
    <row r="85" spans="2:16" x14ac:dyDescent="0.2">
      <c r="B85" s="404">
        <f t="shared" si="8"/>
        <v>81</v>
      </c>
      <c r="C85" s="423"/>
      <c r="D85" s="423"/>
      <c r="E85" s="423"/>
      <c r="F85" s="424"/>
      <c r="G85" s="425"/>
      <c r="H85" s="734">
        <f t="shared" si="6"/>
        <v>0</v>
      </c>
      <c r="I85" s="454"/>
      <c r="J85" s="424"/>
      <c r="K85" s="732">
        <f t="shared" si="5"/>
        <v>0</v>
      </c>
      <c r="L85" s="452"/>
      <c r="M85" s="490"/>
      <c r="N85" s="730">
        <f t="shared" si="7"/>
        <v>0</v>
      </c>
      <c r="O85" s="423"/>
      <c r="P85" s="38"/>
    </row>
    <row r="86" spans="2:16" x14ac:dyDescent="0.2">
      <c r="B86" s="404">
        <f t="shared" si="8"/>
        <v>82</v>
      </c>
      <c r="C86" s="423"/>
      <c r="D86" s="423"/>
      <c r="E86" s="423"/>
      <c r="F86" s="424"/>
      <c r="G86" s="425"/>
      <c r="H86" s="734">
        <f t="shared" si="6"/>
        <v>0</v>
      </c>
      <c r="I86" s="454"/>
      <c r="J86" s="424"/>
      <c r="K86" s="732">
        <f t="shared" si="5"/>
        <v>0</v>
      </c>
      <c r="L86" s="452"/>
      <c r="M86" s="490"/>
      <c r="N86" s="730">
        <f t="shared" si="7"/>
        <v>0</v>
      </c>
      <c r="O86" s="423"/>
      <c r="P86" s="38"/>
    </row>
    <row r="87" spans="2:16" x14ac:dyDescent="0.2">
      <c r="B87" s="404">
        <f t="shared" si="8"/>
        <v>83</v>
      </c>
      <c r="C87" s="423"/>
      <c r="D87" s="423"/>
      <c r="E87" s="423"/>
      <c r="F87" s="424"/>
      <c r="G87" s="425"/>
      <c r="H87" s="734">
        <f t="shared" si="6"/>
        <v>0</v>
      </c>
      <c r="I87" s="454"/>
      <c r="J87" s="424"/>
      <c r="K87" s="732">
        <f t="shared" si="5"/>
        <v>0</v>
      </c>
      <c r="L87" s="452"/>
      <c r="M87" s="490"/>
      <c r="N87" s="730">
        <f t="shared" si="7"/>
        <v>0</v>
      </c>
      <c r="O87" s="423"/>
      <c r="P87" s="38"/>
    </row>
    <row r="88" spans="2:16" x14ac:dyDescent="0.2">
      <c r="B88" s="404">
        <f t="shared" si="8"/>
        <v>84</v>
      </c>
      <c r="C88" s="423"/>
      <c r="D88" s="423"/>
      <c r="E88" s="423"/>
      <c r="F88" s="424"/>
      <c r="G88" s="425"/>
      <c r="H88" s="734">
        <f t="shared" si="6"/>
        <v>0</v>
      </c>
      <c r="I88" s="454"/>
      <c r="J88" s="424"/>
      <c r="K88" s="732">
        <f t="shared" si="5"/>
        <v>0</v>
      </c>
      <c r="L88" s="452"/>
      <c r="M88" s="490"/>
      <c r="N88" s="730">
        <f t="shared" si="7"/>
        <v>0</v>
      </c>
      <c r="O88" s="423"/>
      <c r="P88" s="38"/>
    </row>
    <row r="89" spans="2:16" x14ac:dyDescent="0.2">
      <c r="B89" s="404">
        <f t="shared" si="8"/>
        <v>85</v>
      </c>
      <c r="C89" s="423"/>
      <c r="D89" s="423"/>
      <c r="E89" s="423"/>
      <c r="F89" s="424"/>
      <c r="G89" s="425"/>
      <c r="H89" s="734">
        <f t="shared" si="6"/>
        <v>0</v>
      </c>
      <c r="I89" s="454"/>
      <c r="J89" s="424"/>
      <c r="K89" s="732">
        <f t="shared" si="5"/>
        <v>0</v>
      </c>
      <c r="L89" s="452"/>
      <c r="M89" s="490"/>
      <c r="N89" s="730">
        <f t="shared" si="7"/>
        <v>0</v>
      </c>
      <c r="O89" s="423"/>
      <c r="P89" s="38"/>
    </row>
    <row r="90" spans="2:16" x14ac:dyDescent="0.2">
      <c r="B90" s="404">
        <f t="shared" si="8"/>
        <v>86</v>
      </c>
      <c r="C90" s="423"/>
      <c r="D90" s="423"/>
      <c r="E90" s="423"/>
      <c r="F90" s="424"/>
      <c r="G90" s="425"/>
      <c r="H90" s="734">
        <f t="shared" si="6"/>
        <v>0</v>
      </c>
      <c r="I90" s="454"/>
      <c r="J90" s="424"/>
      <c r="K90" s="732">
        <f t="shared" si="5"/>
        <v>0</v>
      </c>
      <c r="L90" s="452"/>
      <c r="M90" s="490"/>
      <c r="N90" s="730">
        <f t="shared" si="7"/>
        <v>0</v>
      </c>
      <c r="O90" s="423"/>
      <c r="P90" s="38"/>
    </row>
    <row r="91" spans="2:16" x14ac:dyDescent="0.2">
      <c r="B91" s="404">
        <f t="shared" si="8"/>
        <v>87</v>
      </c>
      <c r="C91" s="423"/>
      <c r="D91" s="423"/>
      <c r="E91" s="423"/>
      <c r="F91" s="424"/>
      <c r="G91" s="425"/>
      <c r="H91" s="734">
        <f t="shared" si="6"/>
        <v>0</v>
      </c>
      <c r="I91" s="454"/>
      <c r="J91" s="424"/>
      <c r="K91" s="732">
        <f t="shared" si="5"/>
        <v>0</v>
      </c>
      <c r="L91" s="452"/>
      <c r="M91" s="490"/>
      <c r="N91" s="730">
        <f t="shared" si="7"/>
        <v>0</v>
      </c>
      <c r="O91" s="423"/>
      <c r="P91" s="38"/>
    </row>
    <row r="92" spans="2:16" x14ac:dyDescent="0.2">
      <c r="B92" s="404">
        <f t="shared" si="8"/>
        <v>88</v>
      </c>
      <c r="C92" s="423"/>
      <c r="D92" s="423"/>
      <c r="E92" s="423"/>
      <c r="F92" s="424"/>
      <c r="G92" s="425"/>
      <c r="H92" s="734">
        <f t="shared" si="6"/>
        <v>0</v>
      </c>
      <c r="I92" s="454"/>
      <c r="J92" s="424"/>
      <c r="K92" s="732">
        <f t="shared" si="5"/>
        <v>0</v>
      </c>
      <c r="L92" s="452"/>
      <c r="M92" s="490"/>
      <c r="N92" s="730">
        <f t="shared" si="7"/>
        <v>0</v>
      </c>
      <c r="O92" s="423"/>
      <c r="P92" s="38"/>
    </row>
    <row r="93" spans="2:16" x14ac:dyDescent="0.2">
      <c r="B93" s="404">
        <f t="shared" si="8"/>
        <v>89</v>
      </c>
      <c r="C93" s="423"/>
      <c r="D93" s="423"/>
      <c r="E93" s="423"/>
      <c r="F93" s="424"/>
      <c r="G93" s="425"/>
      <c r="H93" s="734">
        <f t="shared" si="6"/>
        <v>0</v>
      </c>
      <c r="I93" s="454"/>
      <c r="J93" s="424"/>
      <c r="K93" s="732">
        <f t="shared" si="5"/>
        <v>0</v>
      </c>
      <c r="L93" s="452"/>
      <c r="M93" s="490"/>
      <c r="N93" s="730">
        <f t="shared" si="7"/>
        <v>0</v>
      </c>
      <c r="O93" s="423"/>
      <c r="P93" s="38"/>
    </row>
    <row r="94" spans="2:16" x14ac:dyDescent="0.2">
      <c r="B94" s="404">
        <f t="shared" si="8"/>
        <v>90</v>
      </c>
      <c r="C94" s="423"/>
      <c r="D94" s="423"/>
      <c r="E94" s="423"/>
      <c r="F94" s="424"/>
      <c r="G94" s="425"/>
      <c r="H94" s="734">
        <f t="shared" si="6"/>
        <v>0</v>
      </c>
      <c r="I94" s="454"/>
      <c r="J94" s="424"/>
      <c r="K94" s="732">
        <f t="shared" si="5"/>
        <v>0</v>
      </c>
      <c r="L94" s="452"/>
      <c r="M94" s="490"/>
      <c r="N94" s="730">
        <f t="shared" si="7"/>
        <v>0</v>
      </c>
      <c r="O94" s="423"/>
      <c r="P94" s="38"/>
    </row>
    <row r="95" spans="2:16" x14ac:dyDescent="0.2">
      <c r="B95" s="404">
        <f t="shared" si="8"/>
        <v>91</v>
      </c>
      <c r="C95" s="423"/>
      <c r="D95" s="423"/>
      <c r="E95" s="423"/>
      <c r="F95" s="424"/>
      <c r="G95" s="425"/>
      <c r="H95" s="734">
        <f t="shared" si="6"/>
        <v>0</v>
      </c>
      <c r="I95" s="454"/>
      <c r="J95" s="424"/>
      <c r="K95" s="732">
        <f t="shared" si="5"/>
        <v>0</v>
      </c>
      <c r="L95" s="452"/>
      <c r="M95" s="490"/>
      <c r="N95" s="730">
        <f t="shared" si="7"/>
        <v>0</v>
      </c>
      <c r="O95" s="423"/>
      <c r="P95" s="38"/>
    </row>
    <row r="96" spans="2:16" x14ac:dyDescent="0.2">
      <c r="B96" s="404">
        <f t="shared" si="8"/>
        <v>92</v>
      </c>
      <c r="C96" s="423"/>
      <c r="D96" s="423"/>
      <c r="E96" s="423"/>
      <c r="F96" s="424"/>
      <c r="G96" s="425"/>
      <c r="H96" s="734">
        <f t="shared" si="6"/>
        <v>0</v>
      </c>
      <c r="I96" s="454"/>
      <c r="J96" s="424"/>
      <c r="K96" s="732">
        <f t="shared" si="5"/>
        <v>0</v>
      </c>
      <c r="L96" s="452"/>
      <c r="M96" s="490"/>
      <c r="N96" s="730">
        <f t="shared" si="7"/>
        <v>0</v>
      </c>
      <c r="O96" s="423"/>
      <c r="P96" s="38"/>
    </row>
    <row r="97" spans="2:16" x14ac:dyDescent="0.2">
      <c r="B97" s="404">
        <f t="shared" si="8"/>
        <v>93</v>
      </c>
      <c r="C97" s="423"/>
      <c r="D97" s="423"/>
      <c r="E97" s="423"/>
      <c r="F97" s="424"/>
      <c r="G97" s="425"/>
      <c r="H97" s="734">
        <f t="shared" si="6"/>
        <v>0</v>
      </c>
      <c r="I97" s="454"/>
      <c r="J97" s="424"/>
      <c r="K97" s="732">
        <f t="shared" si="5"/>
        <v>0</v>
      </c>
      <c r="L97" s="452"/>
      <c r="M97" s="490"/>
      <c r="N97" s="730">
        <f t="shared" si="7"/>
        <v>0</v>
      </c>
      <c r="O97" s="423"/>
      <c r="P97" s="38"/>
    </row>
    <row r="98" spans="2:16" x14ac:dyDescent="0.2">
      <c r="B98" s="404">
        <f t="shared" si="8"/>
        <v>94</v>
      </c>
      <c r="C98" s="423"/>
      <c r="D98" s="423"/>
      <c r="E98" s="423"/>
      <c r="F98" s="424"/>
      <c r="G98" s="425"/>
      <c r="H98" s="734">
        <f t="shared" si="6"/>
        <v>0</v>
      </c>
      <c r="I98" s="454"/>
      <c r="J98" s="424"/>
      <c r="K98" s="732">
        <f t="shared" si="5"/>
        <v>0</v>
      </c>
      <c r="L98" s="452"/>
      <c r="M98" s="490"/>
      <c r="N98" s="730">
        <f t="shared" si="7"/>
        <v>0</v>
      </c>
      <c r="O98" s="423"/>
      <c r="P98" s="38"/>
    </row>
    <row r="99" spans="2:16" x14ac:dyDescent="0.2">
      <c r="B99" s="404">
        <f t="shared" si="8"/>
        <v>95</v>
      </c>
      <c r="C99" s="423"/>
      <c r="D99" s="423"/>
      <c r="E99" s="423"/>
      <c r="F99" s="424"/>
      <c r="G99" s="425"/>
      <c r="H99" s="734">
        <f t="shared" si="6"/>
        <v>0</v>
      </c>
      <c r="I99" s="454"/>
      <c r="J99" s="424"/>
      <c r="K99" s="732">
        <f t="shared" si="5"/>
        <v>0</v>
      </c>
      <c r="L99" s="452"/>
      <c r="M99" s="490"/>
      <c r="N99" s="730">
        <f t="shared" si="7"/>
        <v>0</v>
      </c>
      <c r="O99" s="423"/>
      <c r="P99" s="38"/>
    </row>
    <row r="100" spans="2:16" x14ac:dyDescent="0.2">
      <c r="B100" s="404">
        <f t="shared" si="8"/>
        <v>96</v>
      </c>
      <c r="C100" s="423"/>
      <c r="D100" s="423"/>
      <c r="E100" s="423"/>
      <c r="F100" s="424"/>
      <c r="G100" s="425"/>
      <c r="H100" s="734">
        <f t="shared" si="6"/>
        <v>0</v>
      </c>
      <c r="I100" s="454"/>
      <c r="J100" s="424"/>
      <c r="K100" s="732">
        <f t="shared" si="5"/>
        <v>0</v>
      </c>
      <c r="L100" s="452"/>
      <c r="M100" s="490"/>
      <c r="N100" s="730">
        <f t="shared" si="7"/>
        <v>0</v>
      </c>
      <c r="O100" s="423"/>
      <c r="P100" s="38"/>
    </row>
    <row r="101" spans="2:16" x14ac:dyDescent="0.2">
      <c r="B101" s="404">
        <f t="shared" si="8"/>
        <v>97</v>
      </c>
      <c r="C101" s="423"/>
      <c r="D101" s="423"/>
      <c r="E101" s="423"/>
      <c r="F101" s="424"/>
      <c r="G101" s="425"/>
      <c r="H101" s="734">
        <f t="shared" si="6"/>
        <v>0</v>
      </c>
      <c r="I101" s="454"/>
      <c r="J101" s="424"/>
      <c r="K101" s="732">
        <f t="shared" ref="K101:K132" si="9">(F101+I101)-J101</f>
        <v>0</v>
      </c>
      <c r="L101" s="452"/>
      <c r="M101" s="490"/>
      <c r="N101" s="730">
        <f t="shared" si="7"/>
        <v>0</v>
      </c>
      <c r="O101" s="423"/>
      <c r="P101" s="38"/>
    </row>
    <row r="102" spans="2:16" x14ac:dyDescent="0.2">
      <c r="B102" s="404">
        <f t="shared" si="8"/>
        <v>98</v>
      </c>
      <c r="C102" s="423"/>
      <c r="D102" s="423"/>
      <c r="E102" s="423"/>
      <c r="F102" s="424"/>
      <c r="G102" s="425"/>
      <c r="H102" s="734">
        <f t="shared" si="6"/>
        <v>0</v>
      </c>
      <c r="I102" s="454"/>
      <c r="J102" s="424"/>
      <c r="K102" s="732">
        <f t="shared" si="9"/>
        <v>0</v>
      </c>
      <c r="L102" s="452"/>
      <c r="M102" s="490"/>
      <c r="N102" s="730">
        <f t="shared" si="7"/>
        <v>0</v>
      </c>
      <c r="O102" s="423"/>
      <c r="P102" s="38"/>
    </row>
    <row r="103" spans="2:16" x14ac:dyDescent="0.2">
      <c r="B103" s="404">
        <f t="shared" si="8"/>
        <v>99</v>
      </c>
      <c r="C103" s="423"/>
      <c r="D103" s="423"/>
      <c r="E103" s="423"/>
      <c r="F103" s="424"/>
      <c r="G103" s="425"/>
      <c r="H103" s="734">
        <f t="shared" si="6"/>
        <v>0</v>
      </c>
      <c r="I103" s="454"/>
      <c r="J103" s="424"/>
      <c r="K103" s="732">
        <f t="shared" si="9"/>
        <v>0</v>
      </c>
      <c r="L103" s="452"/>
      <c r="M103" s="490"/>
      <c r="N103" s="730">
        <f t="shared" si="7"/>
        <v>0</v>
      </c>
      <c r="O103" s="423"/>
      <c r="P103" s="38"/>
    </row>
    <row r="104" spans="2:16" x14ac:dyDescent="0.2">
      <c r="B104" s="404">
        <f t="shared" si="8"/>
        <v>100</v>
      </c>
      <c r="C104" s="423"/>
      <c r="D104" s="423"/>
      <c r="E104" s="423"/>
      <c r="F104" s="424"/>
      <c r="G104" s="425"/>
      <c r="H104" s="734">
        <f t="shared" si="6"/>
        <v>0</v>
      </c>
      <c r="I104" s="454"/>
      <c r="J104" s="424"/>
      <c r="K104" s="732">
        <f t="shared" si="9"/>
        <v>0</v>
      </c>
      <c r="L104" s="452"/>
      <c r="M104" s="490"/>
      <c r="N104" s="730">
        <f t="shared" si="7"/>
        <v>0</v>
      </c>
      <c r="O104" s="423"/>
      <c r="P104" s="38"/>
    </row>
    <row r="105" spans="2:16" x14ac:dyDescent="0.2">
      <c r="B105" s="404">
        <f t="shared" si="8"/>
        <v>101</v>
      </c>
      <c r="C105" s="423"/>
      <c r="D105" s="423"/>
      <c r="E105" s="423"/>
      <c r="F105" s="424"/>
      <c r="G105" s="425"/>
      <c r="H105" s="734">
        <f t="shared" si="6"/>
        <v>0</v>
      </c>
      <c r="I105" s="454"/>
      <c r="J105" s="424"/>
      <c r="K105" s="732">
        <f t="shared" si="9"/>
        <v>0</v>
      </c>
      <c r="L105" s="452"/>
      <c r="M105" s="490"/>
      <c r="N105" s="730">
        <f t="shared" si="7"/>
        <v>0</v>
      </c>
      <c r="O105" s="423"/>
      <c r="P105" s="38"/>
    </row>
    <row r="106" spans="2:16" x14ac:dyDescent="0.2">
      <c r="B106" s="404">
        <f t="shared" si="8"/>
        <v>102</v>
      </c>
      <c r="C106" s="423"/>
      <c r="D106" s="423"/>
      <c r="E106" s="423"/>
      <c r="F106" s="424"/>
      <c r="G106" s="425"/>
      <c r="H106" s="734">
        <f t="shared" si="6"/>
        <v>0</v>
      </c>
      <c r="I106" s="454"/>
      <c r="J106" s="424"/>
      <c r="K106" s="732">
        <f t="shared" si="9"/>
        <v>0</v>
      </c>
      <c r="L106" s="452"/>
      <c r="M106" s="490"/>
      <c r="N106" s="730">
        <f t="shared" si="7"/>
        <v>0</v>
      </c>
      <c r="O106" s="423"/>
      <c r="P106" s="38"/>
    </row>
    <row r="107" spans="2:16" x14ac:dyDescent="0.2">
      <c r="B107" s="404">
        <f t="shared" si="8"/>
        <v>103</v>
      </c>
      <c r="C107" s="423"/>
      <c r="D107" s="423"/>
      <c r="E107" s="423"/>
      <c r="F107" s="424"/>
      <c r="G107" s="425"/>
      <c r="H107" s="734">
        <f t="shared" si="6"/>
        <v>0</v>
      </c>
      <c r="I107" s="454"/>
      <c r="J107" s="424"/>
      <c r="K107" s="732">
        <f t="shared" si="9"/>
        <v>0</v>
      </c>
      <c r="L107" s="452"/>
      <c r="M107" s="490"/>
      <c r="N107" s="730">
        <f t="shared" si="7"/>
        <v>0</v>
      </c>
      <c r="O107" s="423"/>
      <c r="P107" s="38"/>
    </row>
    <row r="108" spans="2:16" x14ac:dyDescent="0.2">
      <c r="B108" s="404">
        <f t="shared" si="8"/>
        <v>104</v>
      </c>
      <c r="C108" s="423"/>
      <c r="D108" s="423"/>
      <c r="E108" s="423"/>
      <c r="F108" s="424"/>
      <c r="G108" s="425"/>
      <c r="H108" s="734">
        <f t="shared" si="6"/>
        <v>0</v>
      </c>
      <c r="I108" s="454"/>
      <c r="J108" s="424"/>
      <c r="K108" s="732">
        <f t="shared" si="9"/>
        <v>0</v>
      </c>
      <c r="L108" s="452"/>
      <c r="M108" s="490"/>
      <c r="N108" s="730">
        <f t="shared" si="7"/>
        <v>0</v>
      </c>
      <c r="O108" s="423"/>
      <c r="P108" s="38"/>
    </row>
    <row r="109" spans="2:16" x14ac:dyDescent="0.2">
      <c r="B109" s="404">
        <f t="shared" si="8"/>
        <v>105</v>
      </c>
      <c r="C109" s="423"/>
      <c r="D109" s="423"/>
      <c r="E109" s="423"/>
      <c r="F109" s="424"/>
      <c r="G109" s="425"/>
      <c r="H109" s="734">
        <f t="shared" si="6"/>
        <v>0</v>
      </c>
      <c r="I109" s="454"/>
      <c r="J109" s="424"/>
      <c r="K109" s="732">
        <f t="shared" si="9"/>
        <v>0</v>
      </c>
      <c r="L109" s="452"/>
      <c r="M109" s="490"/>
      <c r="N109" s="730">
        <f t="shared" si="7"/>
        <v>0</v>
      </c>
      <c r="O109" s="423"/>
      <c r="P109" s="38"/>
    </row>
    <row r="110" spans="2:16" x14ac:dyDescent="0.2">
      <c r="B110" s="404">
        <f t="shared" si="8"/>
        <v>106</v>
      </c>
      <c r="C110" s="423"/>
      <c r="D110" s="423"/>
      <c r="E110" s="423"/>
      <c r="F110" s="424"/>
      <c r="G110" s="425"/>
      <c r="H110" s="734">
        <f t="shared" si="6"/>
        <v>0</v>
      </c>
      <c r="I110" s="454"/>
      <c r="J110" s="424"/>
      <c r="K110" s="732">
        <f t="shared" si="9"/>
        <v>0</v>
      </c>
      <c r="L110" s="452"/>
      <c r="M110" s="490"/>
      <c r="N110" s="730">
        <f t="shared" si="7"/>
        <v>0</v>
      </c>
      <c r="O110" s="423"/>
      <c r="P110" s="38"/>
    </row>
    <row r="111" spans="2:16" x14ac:dyDescent="0.2">
      <c r="B111" s="404">
        <f t="shared" si="8"/>
        <v>107</v>
      </c>
      <c r="C111" s="423"/>
      <c r="D111" s="423"/>
      <c r="E111" s="423"/>
      <c r="F111" s="424"/>
      <c r="G111" s="425"/>
      <c r="H111" s="734">
        <f t="shared" si="6"/>
        <v>0</v>
      </c>
      <c r="I111" s="454"/>
      <c r="J111" s="424"/>
      <c r="K111" s="732">
        <f t="shared" si="9"/>
        <v>0</v>
      </c>
      <c r="L111" s="452"/>
      <c r="M111" s="490"/>
      <c r="N111" s="730">
        <f t="shared" si="7"/>
        <v>0</v>
      </c>
      <c r="O111" s="423"/>
      <c r="P111" s="38"/>
    </row>
    <row r="112" spans="2:16" x14ac:dyDescent="0.2">
      <c r="B112" s="404">
        <f t="shared" si="8"/>
        <v>108</v>
      </c>
      <c r="C112" s="423"/>
      <c r="D112" s="423"/>
      <c r="E112" s="423"/>
      <c r="F112" s="424"/>
      <c r="G112" s="425"/>
      <c r="H112" s="734">
        <f t="shared" si="6"/>
        <v>0</v>
      </c>
      <c r="I112" s="454"/>
      <c r="J112" s="424"/>
      <c r="K112" s="732">
        <f t="shared" si="9"/>
        <v>0</v>
      </c>
      <c r="L112" s="452"/>
      <c r="M112" s="490"/>
      <c r="N112" s="730">
        <f t="shared" si="7"/>
        <v>0</v>
      </c>
      <c r="O112" s="423"/>
      <c r="P112" s="38"/>
    </row>
    <row r="113" spans="2:16" x14ac:dyDescent="0.2">
      <c r="B113" s="404">
        <f t="shared" si="8"/>
        <v>109</v>
      </c>
      <c r="C113" s="423"/>
      <c r="D113" s="423"/>
      <c r="E113" s="423"/>
      <c r="F113" s="424"/>
      <c r="G113" s="425"/>
      <c r="H113" s="734">
        <f t="shared" si="6"/>
        <v>0</v>
      </c>
      <c r="I113" s="454"/>
      <c r="J113" s="424"/>
      <c r="K113" s="732">
        <f t="shared" si="9"/>
        <v>0</v>
      </c>
      <c r="L113" s="452"/>
      <c r="M113" s="490"/>
      <c r="N113" s="730">
        <f t="shared" si="7"/>
        <v>0</v>
      </c>
      <c r="O113" s="423"/>
      <c r="P113" s="38"/>
    </row>
    <row r="114" spans="2:16" x14ac:dyDescent="0.2">
      <c r="B114" s="404">
        <f t="shared" si="8"/>
        <v>110</v>
      </c>
      <c r="C114" s="423"/>
      <c r="D114" s="423"/>
      <c r="E114" s="423"/>
      <c r="F114" s="424"/>
      <c r="G114" s="425"/>
      <c r="H114" s="734">
        <f t="shared" si="6"/>
        <v>0</v>
      </c>
      <c r="I114" s="454"/>
      <c r="J114" s="424"/>
      <c r="K114" s="732">
        <f t="shared" si="9"/>
        <v>0</v>
      </c>
      <c r="L114" s="452"/>
      <c r="M114" s="490"/>
      <c r="N114" s="730">
        <f t="shared" si="7"/>
        <v>0</v>
      </c>
      <c r="O114" s="423"/>
      <c r="P114" s="38"/>
    </row>
    <row r="115" spans="2:16" x14ac:dyDescent="0.2">
      <c r="B115" s="404">
        <f t="shared" si="8"/>
        <v>111</v>
      </c>
      <c r="C115" s="423"/>
      <c r="D115" s="423"/>
      <c r="E115" s="423"/>
      <c r="F115" s="424"/>
      <c r="G115" s="425"/>
      <c r="H115" s="734">
        <f t="shared" si="6"/>
        <v>0</v>
      </c>
      <c r="I115" s="454"/>
      <c r="J115" s="424"/>
      <c r="K115" s="732">
        <f t="shared" si="9"/>
        <v>0</v>
      </c>
      <c r="L115" s="452"/>
      <c r="M115" s="490"/>
      <c r="N115" s="730">
        <f t="shared" si="7"/>
        <v>0</v>
      </c>
      <c r="O115" s="423"/>
      <c r="P115" s="38"/>
    </row>
    <row r="116" spans="2:16" x14ac:dyDescent="0.2">
      <c r="B116" s="404">
        <f t="shared" si="8"/>
        <v>112</v>
      </c>
      <c r="C116" s="423"/>
      <c r="D116" s="423"/>
      <c r="E116" s="423"/>
      <c r="F116" s="424"/>
      <c r="G116" s="425"/>
      <c r="H116" s="734">
        <f t="shared" si="6"/>
        <v>0</v>
      </c>
      <c r="I116" s="454"/>
      <c r="J116" s="424"/>
      <c r="K116" s="732">
        <f t="shared" si="9"/>
        <v>0</v>
      </c>
      <c r="L116" s="452"/>
      <c r="M116" s="490"/>
      <c r="N116" s="730">
        <f t="shared" si="7"/>
        <v>0</v>
      </c>
      <c r="O116" s="423"/>
      <c r="P116" s="38"/>
    </row>
    <row r="117" spans="2:16" x14ac:dyDescent="0.2">
      <c r="B117" s="404">
        <f t="shared" si="8"/>
        <v>113</v>
      </c>
      <c r="C117" s="423"/>
      <c r="D117" s="423"/>
      <c r="E117" s="423"/>
      <c r="F117" s="424"/>
      <c r="G117" s="425"/>
      <c r="H117" s="734">
        <f t="shared" si="6"/>
        <v>0</v>
      </c>
      <c r="I117" s="454"/>
      <c r="J117" s="424"/>
      <c r="K117" s="732">
        <f t="shared" si="9"/>
        <v>0</v>
      </c>
      <c r="L117" s="452"/>
      <c r="M117" s="490"/>
      <c r="N117" s="730">
        <f t="shared" si="7"/>
        <v>0</v>
      </c>
      <c r="O117" s="423"/>
      <c r="P117" s="38"/>
    </row>
    <row r="118" spans="2:16" x14ac:dyDescent="0.2">
      <c r="B118" s="404">
        <f t="shared" si="8"/>
        <v>114</v>
      </c>
      <c r="C118" s="423"/>
      <c r="D118" s="423"/>
      <c r="E118" s="423"/>
      <c r="F118" s="424"/>
      <c r="G118" s="425"/>
      <c r="H118" s="734">
        <f t="shared" si="6"/>
        <v>0</v>
      </c>
      <c r="I118" s="454"/>
      <c r="J118" s="424"/>
      <c r="K118" s="732">
        <f t="shared" si="9"/>
        <v>0</v>
      </c>
      <c r="L118" s="452"/>
      <c r="M118" s="490"/>
      <c r="N118" s="730">
        <f t="shared" si="7"/>
        <v>0</v>
      </c>
      <c r="O118" s="423"/>
      <c r="P118" s="38"/>
    </row>
    <row r="119" spans="2:16" x14ac:dyDescent="0.2">
      <c r="B119" s="404">
        <f t="shared" si="8"/>
        <v>115</v>
      </c>
      <c r="C119" s="423"/>
      <c r="D119" s="423"/>
      <c r="E119" s="423"/>
      <c r="F119" s="424"/>
      <c r="G119" s="425"/>
      <c r="H119" s="734">
        <f t="shared" si="6"/>
        <v>0</v>
      </c>
      <c r="I119" s="454"/>
      <c r="J119" s="424"/>
      <c r="K119" s="732">
        <f t="shared" si="9"/>
        <v>0</v>
      </c>
      <c r="L119" s="452"/>
      <c r="M119" s="490"/>
      <c r="N119" s="730">
        <f t="shared" si="7"/>
        <v>0</v>
      </c>
      <c r="O119" s="423"/>
      <c r="P119" s="38"/>
    </row>
    <row r="120" spans="2:16" x14ac:dyDescent="0.2">
      <c r="B120" s="404">
        <f t="shared" si="8"/>
        <v>116</v>
      </c>
      <c r="C120" s="423"/>
      <c r="D120" s="423"/>
      <c r="E120" s="423"/>
      <c r="F120" s="424"/>
      <c r="G120" s="425"/>
      <c r="H120" s="734">
        <f t="shared" si="6"/>
        <v>0</v>
      </c>
      <c r="I120" s="454"/>
      <c r="J120" s="424"/>
      <c r="K120" s="732">
        <f t="shared" si="9"/>
        <v>0</v>
      </c>
      <c r="L120" s="452"/>
      <c r="M120" s="490"/>
      <c r="N120" s="730">
        <f t="shared" si="7"/>
        <v>0</v>
      </c>
      <c r="O120" s="423"/>
      <c r="P120" s="38"/>
    </row>
    <row r="121" spans="2:16" x14ac:dyDescent="0.2">
      <c r="B121" s="404">
        <f t="shared" si="8"/>
        <v>117</v>
      </c>
      <c r="C121" s="423"/>
      <c r="D121" s="423"/>
      <c r="E121" s="423"/>
      <c r="F121" s="424"/>
      <c r="G121" s="425"/>
      <c r="H121" s="734">
        <f t="shared" si="6"/>
        <v>0</v>
      </c>
      <c r="I121" s="454"/>
      <c r="J121" s="424"/>
      <c r="K121" s="732">
        <f t="shared" si="9"/>
        <v>0</v>
      </c>
      <c r="L121" s="452"/>
      <c r="M121" s="490"/>
      <c r="N121" s="730">
        <f t="shared" si="7"/>
        <v>0</v>
      </c>
      <c r="O121" s="423"/>
      <c r="P121" s="38"/>
    </row>
    <row r="122" spans="2:16" x14ac:dyDescent="0.2">
      <c r="B122" s="404">
        <f t="shared" si="8"/>
        <v>118</v>
      </c>
      <c r="C122" s="423"/>
      <c r="D122" s="423"/>
      <c r="E122" s="423"/>
      <c r="F122" s="424"/>
      <c r="G122" s="425"/>
      <c r="H122" s="734">
        <f t="shared" si="6"/>
        <v>0</v>
      </c>
      <c r="I122" s="454"/>
      <c r="J122" s="424"/>
      <c r="K122" s="732">
        <f t="shared" si="9"/>
        <v>0</v>
      </c>
      <c r="L122" s="452"/>
      <c r="M122" s="490"/>
      <c r="N122" s="730">
        <f t="shared" si="7"/>
        <v>0</v>
      </c>
      <c r="O122" s="423"/>
      <c r="P122" s="38"/>
    </row>
    <row r="123" spans="2:16" x14ac:dyDescent="0.2">
      <c r="B123" s="404">
        <f t="shared" si="8"/>
        <v>119</v>
      </c>
      <c r="C123" s="423"/>
      <c r="D123" s="423"/>
      <c r="E123" s="423"/>
      <c r="F123" s="424"/>
      <c r="G123" s="425"/>
      <c r="H123" s="734">
        <f t="shared" si="6"/>
        <v>0</v>
      </c>
      <c r="I123" s="454"/>
      <c r="J123" s="424"/>
      <c r="K123" s="732">
        <f t="shared" si="9"/>
        <v>0</v>
      </c>
      <c r="L123" s="452"/>
      <c r="M123" s="490"/>
      <c r="N123" s="730">
        <f t="shared" si="7"/>
        <v>0</v>
      </c>
      <c r="O123" s="423"/>
      <c r="P123" s="38"/>
    </row>
    <row r="124" spans="2:16" x14ac:dyDescent="0.2">
      <c r="B124" s="404">
        <f t="shared" si="8"/>
        <v>120</v>
      </c>
      <c r="C124" s="423"/>
      <c r="D124" s="423"/>
      <c r="E124" s="423"/>
      <c r="F124" s="424"/>
      <c r="G124" s="425"/>
      <c r="H124" s="734">
        <f t="shared" si="6"/>
        <v>0</v>
      </c>
      <c r="I124" s="454"/>
      <c r="J124" s="424"/>
      <c r="K124" s="732">
        <f t="shared" si="9"/>
        <v>0</v>
      </c>
      <c r="L124" s="452"/>
      <c r="M124" s="490"/>
      <c r="N124" s="730">
        <f t="shared" si="7"/>
        <v>0</v>
      </c>
      <c r="O124" s="423"/>
      <c r="P124" s="38"/>
    </row>
    <row r="125" spans="2:16" x14ac:dyDescent="0.2">
      <c r="B125" s="404">
        <f t="shared" si="8"/>
        <v>121</v>
      </c>
      <c r="C125" s="423"/>
      <c r="D125" s="423"/>
      <c r="E125" s="423"/>
      <c r="F125" s="424"/>
      <c r="G125" s="425"/>
      <c r="H125" s="734">
        <f t="shared" si="6"/>
        <v>0</v>
      </c>
      <c r="I125" s="454"/>
      <c r="J125" s="424"/>
      <c r="K125" s="732">
        <f t="shared" si="9"/>
        <v>0</v>
      </c>
      <c r="L125" s="452"/>
      <c r="M125" s="490"/>
      <c r="N125" s="730">
        <f t="shared" si="7"/>
        <v>0</v>
      </c>
      <c r="O125" s="423"/>
      <c r="P125" s="38"/>
    </row>
    <row r="126" spans="2:16" x14ac:dyDescent="0.2">
      <c r="B126" s="404">
        <f t="shared" si="8"/>
        <v>122</v>
      </c>
      <c r="C126" s="423"/>
      <c r="D126" s="423"/>
      <c r="E126" s="423"/>
      <c r="F126" s="424"/>
      <c r="G126" s="425"/>
      <c r="H126" s="734">
        <f t="shared" si="6"/>
        <v>0</v>
      </c>
      <c r="I126" s="454"/>
      <c r="J126" s="424"/>
      <c r="K126" s="732">
        <f t="shared" si="9"/>
        <v>0</v>
      </c>
      <c r="L126" s="452"/>
      <c r="M126" s="490"/>
      <c r="N126" s="730">
        <f t="shared" si="7"/>
        <v>0</v>
      </c>
      <c r="O126" s="423"/>
      <c r="P126" s="38"/>
    </row>
    <row r="127" spans="2:16" x14ac:dyDescent="0.2">
      <c r="B127" s="404">
        <f t="shared" si="8"/>
        <v>123</v>
      </c>
      <c r="C127" s="423"/>
      <c r="D127" s="423"/>
      <c r="E127" s="423"/>
      <c r="F127" s="424"/>
      <c r="G127" s="425"/>
      <c r="H127" s="734">
        <f t="shared" si="6"/>
        <v>0</v>
      </c>
      <c r="I127" s="454"/>
      <c r="J127" s="424"/>
      <c r="K127" s="732">
        <f t="shared" si="9"/>
        <v>0</v>
      </c>
      <c r="L127" s="452"/>
      <c r="M127" s="490"/>
      <c r="N127" s="730">
        <f t="shared" si="7"/>
        <v>0</v>
      </c>
      <c r="O127" s="423"/>
      <c r="P127" s="38"/>
    </row>
    <row r="128" spans="2:16" x14ac:dyDescent="0.2">
      <c r="B128" s="404">
        <f t="shared" si="8"/>
        <v>124</v>
      </c>
      <c r="C128" s="423"/>
      <c r="D128" s="423"/>
      <c r="E128" s="423"/>
      <c r="F128" s="424"/>
      <c r="G128" s="425"/>
      <c r="H128" s="734">
        <f t="shared" si="6"/>
        <v>0</v>
      </c>
      <c r="I128" s="454"/>
      <c r="J128" s="424"/>
      <c r="K128" s="732">
        <f t="shared" si="9"/>
        <v>0</v>
      </c>
      <c r="L128" s="452"/>
      <c r="M128" s="490"/>
      <c r="N128" s="730">
        <f t="shared" si="7"/>
        <v>0</v>
      </c>
      <c r="O128" s="423"/>
      <c r="P128" s="38"/>
    </row>
    <row r="129" spans="2:16" x14ac:dyDescent="0.2">
      <c r="B129" s="404">
        <f t="shared" si="8"/>
        <v>125</v>
      </c>
      <c r="C129" s="423"/>
      <c r="D129" s="423"/>
      <c r="E129" s="423"/>
      <c r="F129" s="424"/>
      <c r="G129" s="425"/>
      <c r="H129" s="734">
        <f t="shared" si="6"/>
        <v>0</v>
      </c>
      <c r="I129" s="454"/>
      <c r="J129" s="424"/>
      <c r="K129" s="732">
        <f t="shared" si="9"/>
        <v>0</v>
      </c>
      <c r="L129" s="452"/>
      <c r="M129" s="490"/>
      <c r="N129" s="730">
        <f t="shared" si="7"/>
        <v>0</v>
      </c>
      <c r="O129" s="423"/>
      <c r="P129" s="38"/>
    </row>
    <row r="130" spans="2:16" x14ac:dyDescent="0.2">
      <c r="B130" s="404">
        <f t="shared" si="8"/>
        <v>126</v>
      </c>
      <c r="C130" s="423"/>
      <c r="D130" s="423"/>
      <c r="E130" s="423"/>
      <c r="F130" s="424"/>
      <c r="G130" s="425"/>
      <c r="H130" s="734">
        <f t="shared" si="6"/>
        <v>0</v>
      </c>
      <c r="I130" s="454"/>
      <c r="J130" s="424"/>
      <c r="K130" s="732">
        <f t="shared" si="9"/>
        <v>0</v>
      </c>
      <c r="L130" s="452"/>
      <c r="M130" s="490"/>
      <c r="N130" s="730">
        <f t="shared" si="7"/>
        <v>0</v>
      </c>
      <c r="O130" s="423"/>
      <c r="P130" s="38"/>
    </row>
    <row r="131" spans="2:16" x14ac:dyDescent="0.2">
      <c r="B131" s="404">
        <f t="shared" si="8"/>
        <v>127</v>
      </c>
      <c r="C131" s="423"/>
      <c r="D131" s="423"/>
      <c r="E131" s="423"/>
      <c r="F131" s="424"/>
      <c r="G131" s="425"/>
      <c r="H131" s="734">
        <f t="shared" si="6"/>
        <v>0</v>
      </c>
      <c r="I131" s="454"/>
      <c r="J131" s="424"/>
      <c r="K131" s="732">
        <f t="shared" si="9"/>
        <v>0</v>
      </c>
      <c r="L131" s="452"/>
      <c r="M131" s="490"/>
      <c r="N131" s="730">
        <f t="shared" si="7"/>
        <v>0</v>
      </c>
      <c r="O131" s="423"/>
      <c r="P131" s="38"/>
    </row>
    <row r="132" spans="2:16" x14ac:dyDescent="0.2">
      <c r="B132" s="404">
        <f t="shared" si="8"/>
        <v>128</v>
      </c>
      <c r="C132" s="423"/>
      <c r="D132" s="423"/>
      <c r="E132" s="423"/>
      <c r="F132" s="424"/>
      <c r="G132" s="425"/>
      <c r="H132" s="734">
        <f t="shared" si="6"/>
        <v>0</v>
      </c>
      <c r="I132" s="454"/>
      <c r="J132" s="424"/>
      <c r="K132" s="732">
        <f t="shared" si="9"/>
        <v>0</v>
      </c>
      <c r="L132" s="452"/>
      <c r="M132" s="490"/>
      <c r="N132" s="730">
        <f t="shared" si="7"/>
        <v>0</v>
      </c>
      <c r="O132" s="423"/>
      <c r="P132" s="38"/>
    </row>
    <row r="133" spans="2:16" x14ac:dyDescent="0.2">
      <c r="B133" s="404">
        <f t="shared" si="8"/>
        <v>129</v>
      </c>
      <c r="C133" s="423"/>
      <c r="D133" s="423"/>
      <c r="E133" s="423"/>
      <c r="F133" s="424"/>
      <c r="G133" s="425"/>
      <c r="H133" s="734">
        <f t="shared" si="6"/>
        <v>0</v>
      </c>
      <c r="I133" s="454"/>
      <c r="J133" s="424"/>
      <c r="K133" s="732">
        <f t="shared" ref="K133:K164" si="10">(F133+I133)-J133</f>
        <v>0</v>
      </c>
      <c r="L133" s="486"/>
      <c r="M133" s="490"/>
      <c r="N133" s="730">
        <f t="shared" si="7"/>
        <v>0</v>
      </c>
      <c r="O133" s="423"/>
      <c r="P133" s="38"/>
    </row>
    <row r="134" spans="2:16" x14ac:dyDescent="0.2">
      <c r="B134" s="404">
        <f t="shared" si="8"/>
        <v>130</v>
      </c>
      <c r="C134" s="423"/>
      <c r="D134" s="423"/>
      <c r="E134" s="423"/>
      <c r="F134" s="424"/>
      <c r="G134" s="425"/>
      <c r="H134" s="734">
        <f t="shared" ref="H134:H197" si="11">F134*G134</f>
        <v>0</v>
      </c>
      <c r="I134" s="454"/>
      <c r="J134" s="424"/>
      <c r="K134" s="732">
        <f t="shared" si="10"/>
        <v>0</v>
      </c>
      <c r="L134" s="486"/>
      <c r="M134" s="490"/>
      <c r="N134" s="730">
        <f t="shared" ref="N134:N197" si="12">M134*K134</f>
        <v>0</v>
      </c>
      <c r="O134" s="423"/>
      <c r="P134" s="38"/>
    </row>
    <row r="135" spans="2:16" x14ac:dyDescent="0.2">
      <c r="B135" s="404">
        <f t="shared" ref="B135:B198" si="13">B134+1</f>
        <v>131</v>
      </c>
      <c r="C135" s="423"/>
      <c r="D135" s="423"/>
      <c r="E135" s="423"/>
      <c r="F135" s="424"/>
      <c r="G135" s="425"/>
      <c r="H135" s="734">
        <f t="shared" si="11"/>
        <v>0</v>
      </c>
      <c r="I135" s="454"/>
      <c r="J135" s="424"/>
      <c r="K135" s="732">
        <f t="shared" si="10"/>
        <v>0</v>
      </c>
      <c r="L135" s="486"/>
      <c r="M135" s="490"/>
      <c r="N135" s="730">
        <f t="shared" si="12"/>
        <v>0</v>
      </c>
      <c r="O135" s="423"/>
      <c r="P135" s="38"/>
    </row>
    <row r="136" spans="2:16" x14ac:dyDescent="0.2">
      <c r="B136" s="404">
        <f t="shared" si="13"/>
        <v>132</v>
      </c>
      <c r="C136" s="423"/>
      <c r="D136" s="423"/>
      <c r="E136" s="423"/>
      <c r="F136" s="424"/>
      <c r="G136" s="425"/>
      <c r="H136" s="734">
        <f t="shared" si="11"/>
        <v>0</v>
      </c>
      <c r="I136" s="454"/>
      <c r="J136" s="424"/>
      <c r="K136" s="732">
        <f t="shared" si="10"/>
        <v>0</v>
      </c>
      <c r="L136" s="486"/>
      <c r="M136" s="490"/>
      <c r="N136" s="730">
        <f t="shared" si="12"/>
        <v>0</v>
      </c>
      <c r="O136" s="423"/>
      <c r="P136" s="38"/>
    </row>
    <row r="137" spans="2:16" x14ac:dyDescent="0.2">
      <c r="B137" s="404">
        <f t="shared" si="13"/>
        <v>133</v>
      </c>
      <c r="C137" s="423"/>
      <c r="D137" s="423"/>
      <c r="E137" s="423"/>
      <c r="F137" s="424"/>
      <c r="G137" s="425"/>
      <c r="H137" s="734">
        <f t="shared" si="11"/>
        <v>0</v>
      </c>
      <c r="I137" s="454"/>
      <c r="J137" s="424"/>
      <c r="K137" s="732">
        <f t="shared" si="10"/>
        <v>0</v>
      </c>
      <c r="L137" s="486"/>
      <c r="M137" s="490"/>
      <c r="N137" s="730">
        <f t="shared" si="12"/>
        <v>0</v>
      </c>
      <c r="O137" s="423"/>
      <c r="P137" s="38"/>
    </row>
    <row r="138" spans="2:16" x14ac:dyDescent="0.2">
      <c r="B138" s="404">
        <f t="shared" si="13"/>
        <v>134</v>
      </c>
      <c r="C138" s="423"/>
      <c r="D138" s="423"/>
      <c r="E138" s="423"/>
      <c r="F138" s="424"/>
      <c r="G138" s="425"/>
      <c r="H138" s="734">
        <f t="shared" si="11"/>
        <v>0</v>
      </c>
      <c r="I138" s="454"/>
      <c r="J138" s="424"/>
      <c r="K138" s="732">
        <f t="shared" si="10"/>
        <v>0</v>
      </c>
      <c r="L138" s="486"/>
      <c r="M138" s="490"/>
      <c r="N138" s="730">
        <f t="shared" si="12"/>
        <v>0</v>
      </c>
      <c r="O138" s="423"/>
      <c r="P138" s="38"/>
    </row>
    <row r="139" spans="2:16" x14ac:dyDescent="0.2">
      <c r="B139" s="404">
        <f t="shared" si="13"/>
        <v>135</v>
      </c>
      <c r="C139" s="423"/>
      <c r="D139" s="423"/>
      <c r="E139" s="423"/>
      <c r="F139" s="424"/>
      <c r="G139" s="425"/>
      <c r="H139" s="734">
        <f t="shared" si="11"/>
        <v>0</v>
      </c>
      <c r="I139" s="454"/>
      <c r="J139" s="424"/>
      <c r="K139" s="732">
        <f t="shared" si="10"/>
        <v>0</v>
      </c>
      <c r="L139" s="486"/>
      <c r="M139" s="490"/>
      <c r="N139" s="730">
        <f t="shared" si="12"/>
        <v>0</v>
      </c>
      <c r="O139" s="423"/>
      <c r="P139" s="38"/>
    </row>
    <row r="140" spans="2:16" x14ac:dyDescent="0.2">
      <c r="B140" s="404">
        <f t="shared" si="13"/>
        <v>136</v>
      </c>
      <c r="C140" s="423"/>
      <c r="D140" s="423"/>
      <c r="E140" s="423"/>
      <c r="F140" s="424"/>
      <c r="G140" s="425"/>
      <c r="H140" s="734">
        <f t="shared" si="11"/>
        <v>0</v>
      </c>
      <c r="I140" s="454"/>
      <c r="J140" s="424"/>
      <c r="K140" s="732">
        <f t="shared" si="10"/>
        <v>0</v>
      </c>
      <c r="L140" s="486"/>
      <c r="M140" s="490"/>
      <c r="N140" s="730">
        <f t="shared" si="12"/>
        <v>0</v>
      </c>
      <c r="O140" s="423"/>
      <c r="P140" s="38"/>
    </row>
    <row r="141" spans="2:16" x14ac:dyDescent="0.2">
      <c r="B141" s="404">
        <f t="shared" si="13"/>
        <v>137</v>
      </c>
      <c r="C141" s="423"/>
      <c r="D141" s="423"/>
      <c r="E141" s="423"/>
      <c r="F141" s="424"/>
      <c r="G141" s="425"/>
      <c r="H141" s="734">
        <f t="shared" si="11"/>
        <v>0</v>
      </c>
      <c r="I141" s="454"/>
      <c r="J141" s="424"/>
      <c r="K141" s="732">
        <f t="shared" si="10"/>
        <v>0</v>
      </c>
      <c r="L141" s="486"/>
      <c r="M141" s="490"/>
      <c r="N141" s="730">
        <f t="shared" si="12"/>
        <v>0</v>
      </c>
      <c r="O141" s="423"/>
      <c r="P141" s="38"/>
    </row>
    <row r="142" spans="2:16" x14ac:dyDescent="0.2">
      <c r="B142" s="404">
        <f t="shared" si="13"/>
        <v>138</v>
      </c>
      <c r="C142" s="423"/>
      <c r="D142" s="423"/>
      <c r="E142" s="423"/>
      <c r="F142" s="424"/>
      <c r="G142" s="425"/>
      <c r="H142" s="734">
        <f t="shared" si="11"/>
        <v>0</v>
      </c>
      <c r="I142" s="454"/>
      <c r="J142" s="424"/>
      <c r="K142" s="732">
        <f t="shared" si="10"/>
        <v>0</v>
      </c>
      <c r="L142" s="486"/>
      <c r="M142" s="490"/>
      <c r="N142" s="730">
        <f t="shared" si="12"/>
        <v>0</v>
      </c>
      <c r="O142" s="423"/>
      <c r="P142" s="38"/>
    </row>
    <row r="143" spans="2:16" x14ac:dyDescent="0.2">
      <c r="B143" s="404">
        <f t="shared" si="13"/>
        <v>139</v>
      </c>
      <c r="C143" s="423"/>
      <c r="D143" s="423"/>
      <c r="E143" s="423"/>
      <c r="F143" s="424"/>
      <c r="G143" s="425"/>
      <c r="H143" s="734">
        <f t="shared" si="11"/>
        <v>0</v>
      </c>
      <c r="I143" s="454"/>
      <c r="J143" s="424"/>
      <c r="K143" s="732">
        <f t="shared" si="10"/>
        <v>0</v>
      </c>
      <c r="L143" s="486"/>
      <c r="M143" s="490"/>
      <c r="N143" s="730">
        <f t="shared" si="12"/>
        <v>0</v>
      </c>
      <c r="O143" s="423"/>
      <c r="P143" s="38"/>
    </row>
    <row r="144" spans="2:16" x14ac:dyDescent="0.2">
      <c r="B144" s="404">
        <f t="shared" si="13"/>
        <v>140</v>
      </c>
      <c r="C144" s="423"/>
      <c r="D144" s="423"/>
      <c r="E144" s="423"/>
      <c r="F144" s="424"/>
      <c r="G144" s="425"/>
      <c r="H144" s="734">
        <f t="shared" si="11"/>
        <v>0</v>
      </c>
      <c r="I144" s="454"/>
      <c r="J144" s="424"/>
      <c r="K144" s="732">
        <f t="shared" si="10"/>
        <v>0</v>
      </c>
      <c r="L144" s="486"/>
      <c r="M144" s="490"/>
      <c r="N144" s="730">
        <f t="shared" si="12"/>
        <v>0</v>
      </c>
      <c r="O144" s="423"/>
      <c r="P144" s="38"/>
    </row>
    <row r="145" spans="2:16" x14ac:dyDescent="0.2">
      <c r="B145" s="404">
        <f t="shared" si="13"/>
        <v>141</v>
      </c>
      <c r="C145" s="423"/>
      <c r="D145" s="423"/>
      <c r="E145" s="423"/>
      <c r="F145" s="424"/>
      <c r="G145" s="425"/>
      <c r="H145" s="734">
        <f t="shared" si="11"/>
        <v>0</v>
      </c>
      <c r="I145" s="454"/>
      <c r="J145" s="424"/>
      <c r="K145" s="732">
        <f t="shared" si="10"/>
        <v>0</v>
      </c>
      <c r="L145" s="486"/>
      <c r="M145" s="490"/>
      <c r="N145" s="730">
        <f t="shared" si="12"/>
        <v>0</v>
      </c>
      <c r="O145" s="423"/>
      <c r="P145" s="38"/>
    </row>
    <row r="146" spans="2:16" x14ac:dyDescent="0.2">
      <c r="B146" s="404">
        <f t="shared" si="13"/>
        <v>142</v>
      </c>
      <c r="C146" s="423"/>
      <c r="D146" s="423"/>
      <c r="E146" s="423"/>
      <c r="F146" s="424"/>
      <c r="G146" s="425"/>
      <c r="H146" s="734">
        <f t="shared" si="11"/>
        <v>0</v>
      </c>
      <c r="I146" s="454"/>
      <c r="J146" s="424"/>
      <c r="K146" s="732">
        <f t="shared" si="10"/>
        <v>0</v>
      </c>
      <c r="L146" s="486"/>
      <c r="M146" s="490"/>
      <c r="N146" s="730">
        <f t="shared" si="12"/>
        <v>0</v>
      </c>
      <c r="O146" s="423"/>
      <c r="P146" s="38"/>
    </row>
    <row r="147" spans="2:16" x14ac:dyDescent="0.2">
      <c r="B147" s="404">
        <f t="shared" si="13"/>
        <v>143</v>
      </c>
      <c r="C147" s="423"/>
      <c r="D147" s="423"/>
      <c r="E147" s="423"/>
      <c r="F147" s="424"/>
      <c r="G147" s="425"/>
      <c r="H147" s="734">
        <f t="shared" si="11"/>
        <v>0</v>
      </c>
      <c r="I147" s="454"/>
      <c r="J147" s="424"/>
      <c r="K147" s="732">
        <f t="shared" si="10"/>
        <v>0</v>
      </c>
      <c r="L147" s="486"/>
      <c r="M147" s="490"/>
      <c r="N147" s="730">
        <f t="shared" si="12"/>
        <v>0</v>
      </c>
      <c r="O147" s="423"/>
      <c r="P147" s="38"/>
    </row>
    <row r="148" spans="2:16" x14ac:dyDescent="0.2">
      <c r="B148" s="404">
        <f t="shared" si="13"/>
        <v>144</v>
      </c>
      <c r="C148" s="423"/>
      <c r="D148" s="423"/>
      <c r="E148" s="423"/>
      <c r="F148" s="424"/>
      <c r="G148" s="425"/>
      <c r="H148" s="734">
        <f t="shared" si="11"/>
        <v>0</v>
      </c>
      <c r="I148" s="454"/>
      <c r="J148" s="424"/>
      <c r="K148" s="732">
        <f t="shared" si="10"/>
        <v>0</v>
      </c>
      <c r="L148" s="486"/>
      <c r="M148" s="490"/>
      <c r="N148" s="730">
        <f t="shared" si="12"/>
        <v>0</v>
      </c>
      <c r="O148" s="423"/>
      <c r="P148" s="38"/>
    </row>
    <row r="149" spans="2:16" x14ac:dyDescent="0.2">
      <c r="B149" s="404">
        <f t="shared" si="13"/>
        <v>145</v>
      </c>
      <c r="C149" s="423"/>
      <c r="D149" s="423"/>
      <c r="E149" s="423"/>
      <c r="F149" s="424"/>
      <c r="G149" s="425"/>
      <c r="H149" s="734">
        <f t="shared" si="11"/>
        <v>0</v>
      </c>
      <c r="I149" s="454"/>
      <c r="J149" s="424"/>
      <c r="K149" s="732">
        <f t="shared" si="10"/>
        <v>0</v>
      </c>
      <c r="L149" s="486"/>
      <c r="M149" s="490"/>
      <c r="N149" s="730">
        <f t="shared" si="12"/>
        <v>0</v>
      </c>
      <c r="O149" s="423"/>
      <c r="P149" s="38"/>
    </row>
    <row r="150" spans="2:16" x14ac:dyDescent="0.2">
      <c r="B150" s="404">
        <f t="shared" si="13"/>
        <v>146</v>
      </c>
      <c r="C150" s="423"/>
      <c r="D150" s="423"/>
      <c r="E150" s="423"/>
      <c r="F150" s="424"/>
      <c r="G150" s="425"/>
      <c r="H150" s="734">
        <f t="shared" si="11"/>
        <v>0</v>
      </c>
      <c r="I150" s="454"/>
      <c r="J150" s="424"/>
      <c r="K150" s="732">
        <f t="shared" si="10"/>
        <v>0</v>
      </c>
      <c r="L150" s="486"/>
      <c r="M150" s="490"/>
      <c r="N150" s="730">
        <f t="shared" si="12"/>
        <v>0</v>
      </c>
      <c r="O150" s="423"/>
      <c r="P150" s="38"/>
    </row>
    <row r="151" spans="2:16" x14ac:dyDescent="0.2">
      <c r="B151" s="404">
        <f t="shared" si="13"/>
        <v>147</v>
      </c>
      <c r="C151" s="423"/>
      <c r="D151" s="423"/>
      <c r="E151" s="423"/>
      <c r="F151" s="424"/>
      <c r="G151" s="425"/>
      <c r="H151" s="734">
        <f t="shared" si="11"/>
        <v>0</v>
      </c>
      <c r="I151" s="454"/>
      <c r="J151" s="424"/>
      <c r="K151" s="732">
        <f t="shared" si="10"/>
        <v>0</v>
      </c>
      <c r="L151" s="486"/>
      <c r="M151" s="490"/>
      <c r="N151" s="730">
        <f t="shared" si="12"/>
        <v>0</v>
      </c>
      <c r="O151" s="423"/>
      <c r="P151" s="38"/>
    </row>
    <row r="152" spans="2:16" x14ac:dyDescent="0.2">
      <c r="B152" s="404">
        <f t="shared" si="13"/>
        <v>148</v>
      </c>
      <c r="C152" s="423"/>
      <c r="D152" s="423"/>
      <c r="E152" s="423"/>
      <c r="F152" s="424"/>
      <c r="G152" s="425"/>
      <c r="H152" s="734">
        <f t="shared" si="11"/>
        <v>0</v>
      </c>
      <c r="I152" s="454"/>
      <c r="J152" s="424"/>
      <c r="K152" s="732">
        <f t="shared" si="10"/>
        <v>0</v>
      </c>
      <c r="L152" s="486"/>
      <c r="M152" s="490"/>
      <c r="N152" s="730">
        <f t="shared" si="12"/>
        <v>0</v>
      </c>
      <c r="O152" s="423"/>
      <c r="P152" s="38"/>
    </row>
    <row r="153" spans="2:16" x14ac:dyDescent="0.2">
      <c r="B153" s="404">
        <f t="shared" si="13"/>
        <v>149</v>
      </c>
      <c r="C153" s="423"/>
      <c r="D153" s="423"/>
      <c r="E153" s="423"/>
      <c r="F153" s="424"/>
      <c r="G153" s="425"/>
      <c r="H153" s="734">
        <f t="shared" si="11"/>
        <v>0</v>
      </c>
      <c r="I153" s="454"/>
      <c r="J153" s="424"/>
      <c r="K153" s="732">
        <f t="shared" si="10"/>
        <v>0</v>
      </c>
      <c r="L153" s="486"/>
      <c r="M153" s="490"/>
      <c r="N153" s="730">
        <f t="shared" si="12"/>
        <v>0</v>
      </c>
      <c r="O153" s="423"/>
      <c r="P153" s="38"/>
    </row>
    <row r="154" spans="2:16" x14ac:dyDescent="0.2">
      <c r="B154" s="404">
        <f t="shared" si="13"/>
        <v>150</v>
      </c>
      <c r="C154" s="423"/>
      <c r="D154" s="423"/>
      <c r="E154" s="423"/>
      <c r="F154" s="424"/>
      <c r="G154" s="425"/>
      <c r="H154" s="734">
        <f t="shared" si="11"/>
        <v>0</v>
      </c>
      <c r="I154" s="454"/>
      <c r="J154" s="424"/>
      <c r="K154" s="732">
        <f t="shared" si="10"/>
        <v>0</v>
      </c>
      <c r="L154" s="486"/>
      <c r="M154" s="490"/>
      <c r="N154" s="730">
        <f t="shared" si="12"/>
        <v>0</v>
      </c>
      <c r="O154" s="423"/>
      <c r="P154" s="38"/>
    </row>
    <row r="155" spans="2:16" x14ac:dyDescent="0.2">
      <c r="B155" s="404">
        <f t="shared" si="13"/>
        <v>151</v>
      </c>
      <c r="C155" s="423"/>
      <c r="D155" s="423"/>
      <c r="E155" s="423"/>
      <c r="F155" s="424"/>
      <c r="G155" s="425"/>
      <c r="H155" s="734">
        <f t="shared" si="11"/>
        <v>0</v>
      </c>
      <c r="I155" s="454"/>
      <c r="J155" s="424"/>
      <c r="K155" s="732">
        <f t="shared" si="10"/>
        <v>0</v>
      </c>
      <c r="L155" s="486"/>
      <c r="M155" s="490"/>
      <c r="N155" s="730">
        <f t="shared" si="12"/>
        <v>0</v>
      </c>
      <c r="O155" s="423"/>
      <c r="P155" s="38"/>
    </row>
    <row r="156" spans="2:16" x14ac:dyDescent="0.2">
      <c r="B156" s="404">
        <f t="shared" si="13"/>
        <v>152</v>
      </c>
      <c r="C156" s="423"/>
      <c r="D156" s="423"/>
      <c r="E156" s="423"/>
      <c r="F156" s="424"/>
      <c r="G156" s="425"/>
      <c r="H156" s="734">
        <f t="shared" si="11"/>
        <v>0</v>
      </c>
      <c r="I156" s="454"/>
      <c r="J156" s="424"/>
      <c r="K156" s="732">
        <f t="shared" si="10"/>
        <v>0</v>
      </c>
      <c r="L156" s="486"/>
      <c r="M156" s="490"/>
      <c r="N156" s="730">
        <f t="shared" si="12"/>
        <v>0</v>
      </c>
      <c r="O156" s="423"/>
      <c r="P156" s="38"/>
    </row>
    <row r="157" spans="2:16" x14ac:dyDescent="0.2">
      <c r="B157" s="404">
        <f t="shared" si="13"/>
        <v>153</v>
      </c>
      <c r="C157" s="423"/>
      <c r="D157" s="423"/>
      <c r="E157" s="423"/>
      <c r="F157" s="424"/>
      <c r="G157" s="425"/>
      <c r="H157" s="734">
        <f t="shared" si="11"/>
        <v>0</v>
      </c>
      <c r="I157" s="454"/>
      <c r="J157" s="424"/>
      <c r="K157" s="732">
        <f t="shared" si="10"/>
        <v>0</v>
      </c>
      <c r="L157" s="486"/>
      <c r="M157" s="490"/>
      <c r="N157" s="730">
        <f t="shared" si="12"/>
        <v>0</v>
      </c>
      <c r="O157" s="423"/>
      <c r="P157" s="38"/>
    </row>
    <row r="158" spans="2:16" x14ac:dyDescent="0.2">
      <c r="B158" s="404">
        <f t="shared" si="13"/>
        <v>154</v>
      </c>
      <c r="C158" s="423"/>
      <c r="D158" s="423"/>
      <c r="E158" s="423"/>
      <c r="F158" s="424"/>
      <c r="G158" s="425"/>
      <c r="H158" s="734">
        <f t="shared" si="11"/>
        <v>0</v>
      </c>
      <c r="I158" s="454"/>
      <c r="J158" s="424"/>
      <c r="K158" s="732">
        <f t="shared" si="10"/>
        <v>0</v>
      </c>
      <c r="L158" s="486"/>
      <c r="M158" s="490"/>
      <c r="N158" s="730">
        <f t="shared" si="12"/>
        <v>0</v>
      </c>
      <c r="O158" s="423"/>
      <c r="P158" s="38"/>
    </row>
    <row r="159" spans="2:16" x14ac:dyDescent="0.2">
      <c r="B159" s="404">
        <f t="shared" si="13"/>
        <v>155</v>
      </c>
      <c r="C159" s="423"/>
      <c r="D159" s="423"/>
      <c r="E159" s="423"/>
      <c r="F159" s="424"/>
      <c r="G159" s="425"/>
      <c r="H159" s="734">
        <f t="shared" si="11"/>
        <v>0</v>
      </c>
      <c r="I159" s="454"/>
      <c r="J159" s="424"/>
      <c r="K159" s="732">
        <f t="shared" si="10"/>
        <v>0</v>
      </c>
      <c r="L159" s="486"/>
      <c r="M159" s="490"/>
      <c r="N159" s="730">
        <f t="shared" si="12"/>
        <v>0</v>
      </c>
      <c r="O159" s="423"/>
      <c r="P159" s="38"/>
    </row>
    <row r="160" spans="2:16" x14ac:dyDescent="0.2">
      <c r="B160" s="404">
        <f t="shared" si="13"/>
        <v>156</v>
      </c>
      <c r="C160" s="423"/>
      <c r="D160" s="423"/>
      <c r="E160" s="423"/>
      <c r="F160" s="424"/>
      <c r="G160" s="425"/>
      <c r="H160" s="734">
        <f t="shared" si="11"/>
        <v>0</v>
      </c>
      <c r="I160" s="454"/>
      <c r="J160" s="424"/>
      <c r="K160" s="732">
        <f t="shared" si="10"/>
        <v>0</v>
      </c>
      <c r="L160" s="486"/>
      <c r="M160" s="490"/>
      <c r="N160" s="730">
        <f t="shared" si="12"/>
        <v>0</v>
      </c>
      <c r="O160" s="423"/>
      <c r="P160" s="38"/>
    </row>
    <row r="161" spans="2:16" x14ac:dyDescent="0.2">
      <c r="B161" s="404">
        <f t="shared" si="13"/>
        <v>157</v>
      </c>
      <c r="C161" s="423"/>
      <c r="D161" s="423"/>
      <c r="E161" s="423"/>
      <c r="F161" s="424"/>
      <c r="G161" s="425"/>
      <c r="H161" s="734">
        <f t="shared" si="11"/>
        <v>0</v>
      </c>
      <c r="I161" s="454"/>
      <c r="J161" s="424"/>
      <c r="K161" s="732">
        <f t="shared" si="10"/>
        <v>0</v>
      </c>
      <c r="L161" s="486"/>
      <c r="M161" s="490"/>
      <c r="N161" s="730">
        <f t="shared" si="12"/>
        <v>0</v>
      </c>
      <c r="O161" s="423"/>
      <c r="P161" s="38"/>
    </row>
    <row r="162" spans="2:16" x14ac:dyDescent="0.2">
      <c r="B162" s="404">
        <f t="shared" si="13"/>
        <v>158</v>
      </c>
      <c r="C162" s="423"/>
      <c r="D162" s="423"/>
      <c r="E162" s="423"/>
      <c r="F162" s="424"/>
      <c r="G162" s="425"/>
      <c r="H162" s="734">
        <f t="shared" si="11"/>
        <v>0</v>
      </c>
      <c r="I162" s="454"/>
      <c r="J162" s="424"/>
      <c r="K162" s="732">
        <f t="shared" si="10"/>
        <v>0</v>
      </c>
      <c r="L162" s="486"/>
      <c r="M162" s="490"/>
      <c r="N162" s="730">
        <f t="shared" si="12"/>
        <v>0</v>
      </c>
      <c r="O162" s="423"/>
      <c r="P162" s="38"/>
    </row>
    <row r="163" spans="2:16" x14ac:dyDescent="0.2">
      <c r="B163" s="404">
        <f t="shared" si="13"/>
        <v>159</v>
      </c>
      <c r="C163" s="423"/>
      <c r="D163" s="423"/>
      <c r="E163" s="423"/>
      <c r="F163" s="424"/>
      <c r="G163" s="425"/>
      <c r="H163" s="734">
        <f t="shared" si="11"/>
        <v>0</v>
      </c>
      <c r="I163" s="454"/>
      <c r="J163" s="424"/>
      <c r="K163" s="732">
        <f t="shared" si="10"/>
        <v>0</v>
      </c>
      <c r="L163" s="486"/>
      <c r="M163" s="490"/>
      <c r="N163" s="730">
        <f t="shared" si="12"/>
        <v>0</v>
      </c>
      <c r="O163" s="423"/>
      <c r="P163" s="38"/>
    </row>
    <row r="164" spans="2:16" x14ac:dyDescent="0.2">
      <c r="B164" s="404">
        <f t="shared" si="13"/>
        <v>160</v>
      </c>
      <c r="C164" s="423"/>
      <c r="D164" s="423"/>
      <c r="E164" s="423"/>
      <c r="F164" s="424"/>
      <c r="G164" s="425"/>
      <c r="H164" s="734">
        <f t="shared" si="11"/>
        <v>0</v>
      </c>
      <c r="I164" s="454"/>
      <c r="J164" s="424"/>
      <c r="K164" s="732">
        <f t="shared" si="10"/>
        <v>0</v>
      </c>
      <c r="L164" s="398"/>
      <c r="M164" s="490"/>
      <c r="N164" s="730">
        <f t="shared" si="12"/>
        <v>0</v>
      </c>
      <c r="O164" s="423"/>
      <c r="P164" s="38"/>
    </row>
    <row r="165" spans="2:16" x14ac:dyDescent="0.2">
      <c r="B165" s="404">
        <f t="shared" si="13"/>
        <v>161</v>
      </c>
      <c r="C165" s="423"/>
      <c r="D165" s="423"/>
      <c r="E165" s="423"/>
      <c r="F165" s="424"/>
      <c r="G165" s="425"/>
      <c r="H165" s="734">
        <f t="shared" si="11"/>
        <v>0</v>
      </c>
      <c r="I165" s="454"/>
      <c r="J165" s="424"/>
      <c r="K165" s="732">
        <f t="shared" ref="K165:K196" si="14">(F165+I165)-J165</f>
        <v>0</v>
      </c>
      <c r="L165" s="398"/>
      <c r="M165" s="423"/>
      <c r="N165" s="730">
        <f t="shared" si="12"/>
        <v>0</v>
      </c>
      <c r="O165" s="423"/>
      <c r="P165" s="38"/>
    </row>
    <row r="166" spans="2:16" x14ac:dyDescent="0.2">
      <c r="B166" s="404">
        <f t="shared" si="13"/>
        <v>162</v>
      </c>
      <c r="C166" s="423"/>
      <c r="D166" s="423"/>
      <c r="E166" s="423"/>
      <c r="F166" s="424"/>
      <c r="G166" s="425"/>
      <c r="H166" s="734">
        <f t="shared" si="11"/>
        <v>0</v>
      </c>
      <c r="I166" s="454"/>
      <c r="J166" s="424"/>
      <c r="K166" s="732">
        <f t="shared" si="14"/>
        <v>0</v>
      </c>
      <c r="L166" s="398"/>
      <c r="M166" s="423"/>
      <c r="N166" s="730">
        <f t="shared" si="12"/>
        <v>0</v>
      </c>
      <c r="O166" s="423"/>
      <c r="P166" s="38"/>
    </row>
    <row r="167" spans="2:16" x14ac:dyDescent="0.2">
      <c r="B167" s="404">
        <f t="shared" si="13"/>
        <v>163</v>
      </c>
      <c r="C167" s="423"/>
      <c r="D167" s="423"/>
      <c r="E167" s="423"/>
      <c r="F167" s="424"/>
      <c r="G167" s="425"/>
      <c r="H167" s="734">
        <f t="shared" si="11"/>
        <v>0</v>
      </c>
      <c r="I167" s="454"/>
      <c r="J167" s="424"/>
      <c r="K167" s="732">
        <f t="shared" si="14"/>
        <v>0</v>
      </c>
      <c r="L167" s="398"/>
      <c r="M167" s="423"/>
      <c r="N167" s="730">
        <f t="shared" si="12"/>
        <v>0</v>
      </c>
      <c r="O167" s="423"/>
      <c r="P167" s="38"/>
    </row>
    <row r="168" spans="2:16" x14ac:dyDescent="0.2">
      <c r="B168" s="404">
        <f t="shared" si="13"/>
        <v>164</v>
      </c>
      <c r="C168" s="423"/>
      <c r="D168" s="423"/>
      <c r="E168" s="423"/>
      <c r="F168" s="424"/>
      <c r="G168" s="425"/>
      <c r="H168" s="734">
        <f t="shared" si="11"/>
        <v>0</v>
      </c>
      <c r="I168" s="454"/>
      <c r="J168" s="424"/>
      <c r="K168" s="732">
        <f t="shared" si="14"/>
        <v>0</v>
      </c>
      <c r="L168" s="398"/>
      <c r="M168" s="423"/>
      <c r="N168" s="730">
        <f t="shared" si="12"/>
        <v>0</v>
      </c>
      <c r="O168" s="423"/>
      <c r="P168" s="38"/>
    </row>
    <row r="169" spans="2:16" x14ac:dyDescent="0.2">
      <c r="B169" s="404">
        <f t="shared" si="13"/>
        <v>165</v>
      </c>
      <c r="C169" s="423"/>
      <c r="D169" s="423"/>
      <c r="E169" s="423"/>
      <c r="F169" s="424"/>
      <c r="G169" s="425"/>
      <c r="H169" s="734">
        <f t="shared" si="11"/>
        <v>0</v>
      </c>
      <c r="I169" s="454"/>
      <c r="J169" s="424"/>
      <c r="K169" s="732">
        <f t="shared" si="14"/>
        <v>0</v>
      </c>
      <c r="L169" s="398"/>
      <c r="M169" s="423"/>
      <c r="N169" s="730">
        <f t="shared" si="12"/>
        <v>0</v>
      </c>
      <c r="O169" s="423"/>
      <c r="P169" s="38"/>
    </row>
    <row r="170" spans="2:16" x14ac:dyDescent="0.2">
      <c r="B170" s="404">
        <f t="shared" si="13"/>
        <v>166</v>
      </c>
      <c r="C170" s="423"/>
      <c r="D170" s="423"/>
      <c r="E170" s="423"/>
      <c r="F170" s="424"/>
      <c r="G170" s="425"/>
      <c r="H170" s="734">
        <f t="shared" si="11"/>
        <v>0</v>
      </c>
      <c r="I170" s="454"/>
      <c r="J170" s="424"/>
      <c r="K170" s="732">
        <f t="shared" si="14"/>
        <v>0</v>
      </c>
      <c r="L170" s="398"/>
      <c r="M170" s="423"/>
      <c r="N170" s="730">
        <f t="shared" si="12"/>
        <v>0</v>
      </c>
      <c r="O170" s="423"/>
      <c r="P170" s="38"/>
    </row>
    <row r="171" spans="2:16" x14ac:dyDescent="0.2">
      <c r="B171" s="404">
        <f t="shared" si="13"/>
        <v>167</v>
      </c>
      <c r="C171" s="423"/>
      <c r="D171" s="423"/>
      <c r="E171" s="423"/>
      <c r="F171" s="424"/>
      <c r="G171" s="425"/>
      <c r="H171" s="734">
        <f t="shared" si="11"/>
        <v>0</v>
      </c>
      <c r="I171" s="454"/>
      <c r="J171" s="424"/>
      <c r="K171" s="732">
        <f t="shared" si="14"/>
        <v>0</v>
      </c>
      <c r="L171" s="398"/>
      <c r="M171" s="423"/>
      <c r="N171" s="730">
        <f t="shared" si="12"/>
        <v>0</v>
      </c>
      <c r="O171" s="423"/>
      <c r="P171" s="38"/>
    </row>
    <row r="172" spans="2:16" x14ac:dyDescent="0.2">
      <c r="B172" s="404">
        <f t="shared" si="13"/>
        <v>168</v>
      </c>
      <c r="C172" s="423"/>
      <c r="D172" s="423"/>
      <c r="E172" s="423"/>
      <c r="F172" s="424"/>
      <c r="G172" s="425"/>
      <c r="H172" s="734">
        <f t="shared" si="11"/>
        <v>0</v>
      </c>
      <c r="I172" s="454"/>
      <c r="J172" s="424"/>
      <c r="K172" s="732">
        <f t="shared" si="14"/>
        <v>0</v>
      </c>
      <c r="L172" s="398"/>
      <c r="M172" s="423"/>
      <c r="N172" s="730">
        <f t="shared" si="12"/>
        <v>0</v>
      </c>
      <c r="O172" s="423"/>
      <c r="P172" s="38"/>
    </row>
    <row r="173" spans="2:16" x14ac:dyDescent="0.2">
      <c r="B173" s="404">
        <f t="shared" si="13"/>
        <v>169</v>
      </c>
      <c r="C173" s="423"/>
      <c r="D173" s="423"/>
      <c r="E173" s="423"/>
      <c r="F173" s="424"/>
      <c r="G173" s="425"/>
      <c r="H173" s="734">
        <f t="shared" si="11"/>
        <v>0</v>
      </c>
      <c r="I173" s="454"/>
      <c r="J173" s="424"/>
      <c r="K173" s="732">
        <f t="shared" si="14"/>
        <v>0</v>
      </c>
      <c r="L173" s="398"/>
      <c r="M173" s="423"/>
      <c r="N173" s="730">
        <f t="shared" si="12"/>
        <v>0</v>
      </c>
      <c r="O173" s="423"/>
      <c r="P173" s="38"/>
    </row>
    <row r="174" spans="2:16" x14ac:dyDescent="0.2">
      <c r="B174" s="404">
        <f t="shared" si="13"/>
        <v>170</v>
      </c>
      <c r="C174" s="423"/>
      <c r="D174" s="423"/>
      <c r="E174" s="423"/>
      <c r="F174" s="424"/>
      <c r="G174" s="425"/>
      <c r="H174" s="734">
        <f t="shared" si="11"/>
        <v>0</v>
      </c>
      <c r="I174" s="454"/>
      <c r="J174" s="424"/>
      <c r="K174" s="732">
        <f t="shared" si="14"/>
        <v>0</v>
      </c>
      <c r="L174" s="398"/>
      <c r="M174" s="423"/>
      <c r="N174" s="730">
        <f t="shared" si="12"/>
        <v>0</v>
      </c>
      <c r="O174" s="423"/>
      <c r="P174" s="38"/>
    </row>
    <row r="175" spans="2:16" x14ac:dyDescent="0.2">
      <c r="B175" s="404">
        <f t="shared" si="13"/>
        <v>171</v>
      </c>
      <c r="C175" s="423"/>
      <c r="D175" s="423"/>
      <c r="E175" s="423"/>
      <c r="F175" s="424"/>
      <c r="G175" s="425"/>
      <c r="H175" s="734">
        <f t="shared" si="11"/>
        <v>0</v>
      </c>
      <c r="I175" s="454"/>
      <c r="J175" s="424"/>
      <c r="K175" s="732">
        <f t="shared" si="14"/>
        <v>0</v>
      </c>
      <c r="L175" s="398"/>
      <c r="M175" s="423"/>
      <c r="N175" s="730">
        <f t="shared" si="12"/>
        <v>0</v>
      </c>
      <c r="O175" s="423"/>
      <c r="P175" s="38"/>
    </row>
    <row r="176" spans="2:16" x14ac:dyDescent="0.2">
      <c r="B176" s="404">
        <f t="shared" si="13"/>
        <v>172</v>
      </c>
      <c r="C176" s="423"/>
      <c r="D176" s="423"/>
      <c r="E176" s="423"/>
      <c r="F176" s="424"/>
      <c r="G176" s="425"/>
      <c r="H176" s="734">
        <f t="shared" si="11"/>
        <v>0</v>
      </c>
      <c r="I176" s="454"/>
      <c r="J176" s="424"/>
      <c r="K176" s="732">
        <f t="shared" si="14"/>
        <v>0</v>
      </c>
      <c r="L176" s="398"/>
      <c r="M176" s="423"/>
      <c r="N176" s="730">
        <f t="shared" si="12"/>
        <v>0</v>
      </c>
      <c r="O176" s="423"/>
      <c r="P176" s="38"/>
    </row>
    <row r="177" spans="2:16" x14ac:dyDescent="0.2">
      <c r="B177" s="404">
        <f t="shared" si="13"/>
        <v>173</v>
      </c>
      <c r="C177" s="423"/>
      <c r="D177" s="423"/>
      <c r="E177" s="423"/>
      <c r="F177" s="424"/>
      <c r="G177" s="425"/>
      <c r="H177" s="734">
        <f t="shared" si="11"/>
        <v>0</v>
      </c>
      <c r="I177" s="454"/>
      <c r="J177" s="424"/>
      <c r="K177" s="732">
        <f t="shared" si="14"/>
        <v>0</v>
      </c>
      <c r="L177" s="398"/>
      <c r="M177" s="423"/>
      <c r="N177" s="730">
        <f t="shared" si="12"/>
        <v>0</v>
      </c>
      <c r="O177" s="423"/>
      <c r="P177" s="38"/>
    </row>
    <row r="178" spans="2:16" x14ac:dyDescent="0.2">
      <c r="B178" s="404">
        <f t="shared" si="13"/>
        <v>174</v>
      </c>
      <c r="C178" s="423"/>
      <c r="D178" s="423"/>
      <c r="E178" s="423"/>
      <c r="F178" s="424"/>
      <c r="G178" s="425"/>
      <c r="H178" s="734">
        <f t="shared" si="11"/>
        <v>0</v>
      </c>
      <c r="I178" s="454"/>
      <c r="J178" s="424"/>
      <c r="K178" s="732">
        <f t="shared" si="14"/>
        <v>0</v>
      </c>
      <c r="L178" s="398"/>
      <c r="M178" s="423"/>
      <c r="N178" s="730">
        <f t="shared" si="12"/>
        <v>0</v>
      </c>
      <c r="O178" s="423"/>
      <c r="P178" s="38"/>
    </row>
    <row r="179" spans="2:16" x14ac:dyDescent="0.2">
      <c r="B179" s="404">
        <f t="shared" si="13"/>
        <v>175</v>
      </c>
      <c r="C179" s="423"/>
      <c r="D179" s="423"/>
      <c r="E179" s="423"/>
      <c r="F179" s="424"/>
      <c r="G179" s="425"/>
      <c r="H179" s="734">
        <f t="shared" si="11"/>
        <v>0</v>
      </c>
      <c r="I179" s="454"/>
      <c r="J179" s="424"/>
      <c r="K179" s="732">
        <f t="shared" si="14"/>
        <v>0</v>
      </c>
      <c r="L179" s="398"/>
      <c r="M179" s="423"/>
      <c r="N179" s="730">
        <f t="shared" si="12"/>
        <v>0</v>
      </c>
      <c r="O179" s="423"/>
      <c r="P179" s="38"/>
    </row>
    <row r="180" spans="2:16" x14ac:dyDescent="0.2">
      <c r="B180" s="404">
        <f t="shared" si="13"/>
        <v>176</v>
      </c>
      <c r="C180" s="423"/>
      <c r="D180" s="423"/>
      <c r="E180" s="423"/>
      <c r="F180" s="424"/>
      <c r="G180" s="425"/>
      <c r="H180" s="734">
        <f t="shared" si="11"/>
        <v>0</v>
      </c>
      <c r="I180" s="454"/>
      <c r="J180" s="424"/>
      <c r="K180" s="732">
        <f t="shared" si="14"/>
        <v>0</v>
      </c>
      <c r="L180" s="398"/>
      <c r="M180" s="423"/>
      <c r="N180" s="730">
        <f t="shared" si="12"/>
        <v>0</v>
      </c>
      <c r="O180" s="423"/>
      <c r="P180" s="38"/>
    </row>
    <row r="181" spans="2:16" x14ac:dyDescent="0.2">
      <c r="B181" s="404">
        <f t="shared" si="13"/>
        <v>177</v>
      </c>
      <c r="C181" s="423"/>
      <c r="D181" s="423"/>
      <c r="E181" s="423"/>
      <c r="F181" s="424"/>
      <c r="G181" s="425"/>
      <c r="H181" s="734">
        <f t="shared" si="11"/>
        <v>0</v>
      </c>
      <c r="I181" s="454"/>
      <c r="J181" s="424"/>
      <c r="K181" s="732">
        <f t="shared" si="14"/>
        <v>0</v>
      </c>
      <c r="L181" s="398"/>
      <c r="M181" s="423"/>
      <c r="N181" s="730">
        <f t="shared" si="12"/>
        <v>0</v>
      </c>
      <c r="O181" s="423"/>
      <c r="P181" s="38"/>
    </row>
    <row r="182" spans="2:16" x14ac:dyDescent="0.2">
      <c r="B182" s="404">
        <f t="shared" si="13"/>
        <v>178</v>
      </c>
      <c r="C182" s="423"/>
      <c r="D182" s="423"/>
      <c r="E182" s="423"/>
      <c r="F182" s="424"/>
      <c r="G182" s="425"/>
      <c r="H182" s="734">
        <f t="shared" si="11"/>
        <v>0</v>
      </c>
      <c r="I182" s="454"/>
      <c r="J182" s="424"/>
      <c r="K182" s="732">
        <f t="shared" si="14"/>
        <v>0</v>
      </c>
      <c r="L182" s="398"/>
      <c r="M182" s="423"/>
      <c r="N182" s="730">
        <f t="shared" si="12"/>
        <v>0</v>
      </c>
      <c r="O182" s="423"/>
      <c r="P182" s="38"/>
    </row>
    <row r="183" spans="2:16" x14ac:dyDescent="0.2">
      <c r="B183" s="404">
        <f t="shared" si="13"/>
        <v>179</v>
      </c>
      <c r="C183" s="423"/>
      <c r="D183" s="423"/>
      <c r="E183" s="423"/>
      <c r="F183" s="424"/>
      <c r="G183" s="425"/>
      <c r="H183" s="734">
        <f t="shared" si="11"/>
        <v>0</v>
      </c>
      <c r="I183" s="454"/>
      <c r="J183" s="424"/>
      <c r="K183" s="732">
        <f t="shared" si="14"/>
        <v>0</v>
      </c>
      <c r="L183" s="398"/>
      <c r="M183" s="423"/>
      <c r="N183" s="730">
        <f t="shared" si="12"/>
        <v>0</v>
      </c>
      <c r="O183" s="423"/>
      <c r="P183" s="38"/>
    </row>
    <row r="184" spans="2:16" x14ac:dyDescent="0.2">
      <c r="B184" s="404">
        <f t="shared" si="13"/>
        <v>180</v>
      </c>
      <c r="C184" s="423"/>
      <c r="D184" s="423"/>
      <c r="E184" s="423"/>
      <c r="F184" s="424"/>
      <c r="G184" s="425"/>
      <c r="H184" s="734">
        <f t="shared" si="11"/>
        <v>0</v>
      </c>
      <c r="I184" s="454"/>
      <c r="J184" s="424"/>
      <c r="K184" s="732">
        <f t="shared" si="14"/>
        <v>0</v>
      </c>
      <c r="L184" s="398"/>
      <c r="M184" s="423"/>
      <c r="N184" s="730">
        <f t="shared" si="12"/>
        <v>0</v>
      </c>
      <c r="O184" s="423"/>
      <c r="P184" s="38"/>
    </row>
    <row r="185" spans="2:16" x14ac:dyDescent="0.2">
      <c r="B185" s="404">
        <f t="shared" si="13"/>
        <v>181</v>
      </c>
      <c r="C185" s="423"/>
      <c r="D185" s="423"/>
      <c r="E185" s="423"/>
      <c r="F185" s="424"/>
      <c r="G185" s="425"/>
      <c r="H185" s="734">
        <f t="shared" si="11"/>
        <v>0</v>
      </c>
      <c r="I185" s="454"/>
      <c r="J185" s="424"/>
      <c r="K185" s="732">
        <f t="shared" si="14"/>
        <v>0</v>
      </c>
      <c r="L185" s="398"/>
      <c r="M185" s="423"/>
      <c r="N185" s="730">
        <f t="shared" si="12"/>
        <v>0</v>
      </c>
      <c r="O185" s="423"/>
      <c r="P185" s="38"/>
    </row>
    <row r="186" spans="2:16" x14ac:dyDescent="0.2">
      <c r="B186" s="404">
        <f t="shared" si="13"/>
        <v>182</v>
      </c>
      <c r="C186" s="423"/>
      <c r="D186" s="423"/>
      <c r="E186" s="423"/>
      <c r="F186" s="424"/>
      <c r="G186" s="425"/>
      <c r="H186" s="734">
        <f t="shared" si="11"/>
        <v>0</v>
      </c>
      <c r="I186" s="454"/>
      <c r="J186" s="424"/>
      <c r="K186" s="732">
        <f t="shared" si="14"/>
        <v>0</v>
      </c>
      <c r="L186" s="398"/>
      <c r="M186" s="423"/>
      <c r="N186" s="730">
        <f t="shared" si="12"/>
        <v>0</v>
      </c>
      <c r="O186" s="423"/>
      <c r="P186" s="38"/>
    </row>
    <row r="187" spans="2:16" x14ac:dyDescent="0.2">
      <c r="B187" s="404">
        <f t="shared" si="13"/>
        <v>183</v>
      </c>
      <c r="C187" s="423"/>
      <c r="D187" s="423"/>
      <c r="E187" s="423"/>
      <c r="F187" s="424"/>
      <c r="G187" s="425"/>
      <c r="H187" s="734">
        <f t="shared" si="11"/>
        <v>0</v>
      </c>
      <c r="I187" s="454"/>
      <c r="J187" s="424"/>
      <c r="K187" s="732">
        <f t="shared" si="14"/>
        <v>0</v>
      </c>
      <c r="L187" s="398"/>
      <c r="M187" s="423"/>
      <c r="N187" s="730">
        <f t="shared" si="12"/>
        <v>0</v>
      </c>
      <c r="O187" s="423"/>
      <c r="P187" s="38"/>
    </row>
    <row r="188" spans="2:16" x14ac:dyDescent="0.2">
      <c r="B188" s="404">
        <f t="shared" si="13"/>
        <v>184</v>
      </c>
      <c r="C188" s="423"/>
      <c r="D188" s="423"/>
      <c r="E188" s="423"/>
      <c r="F188" s="424"/>
      <c r="G188" s="425"/>
      <c r="H188" s="734">
        <f t="shared" si="11"/>
        <v>0</v>
      </c>
      <c r="I188" s="454"/>
      <c r="J188" s="424"/>
      <c r="K188" s="732">
        <f t="shared" si="14"/>
        <v>0</v>
      </c>
      <c r="L188" s="398"/>
      <c r="M188" s="423"/>
      <c r="N188" s="730">
        <f t="shared" si="12"/>
        <v>0</v>
      </c>
      <c r="O188" s="423"/>
      <c r="P188" s="38"/>
    </row>
    <row r="189" spans="2:16" x14ac:dyDescent="0.2">
      <c r="B189" s="404">
        <f t="shared" si="13"/>
        <v>185</v>
      </c>
      <c r="C189" s="423"/>
      <c r="D189" s="423"/>
      <c r="E189" s="423"/>
      <c r="F189" s="424"/>
      <c r="G189" s="425"/>
      <c r="H189" s="734">
        <f t="shared" si="11"/>
        <v>0</v>
      </c>
      <c r="I189" s="454"/>
      <c r="J189" s="424"/>
      <c r="K189" s="732">
        <f t="shared" si="14"/>
        <v>0</v>
      </c>
      <c r="L189" s="398"/>
      <c r="M189" s="423"/>
      <c r="N189" s="730">
        <f t="shared" si="12"/>
        <v>0</v>
      </c>
      <c r="O189" s="423"/>
      <c r="P189" s="38"/>
    </row>
    <row r="190" spans="2:16" x14ac:dyDescent="0.2">
      <c r="B190" s="404">
        <f t="shared" si="13"/>
        <v>186</v>
      </c>
      <c r="C190" s="423"/>
      <c r="D190" s="423"/>
      <c r="E190" s="423"/>
      <c r="F190" s="424"/>
      <c r="G190" s="425"/>
      <c r="H190" s="734">
        <f t="shared" si="11"/>
        <v>0</v>
      </c>
      <c r="I190" s="454"/>
      <c r="J190" s="424"/>
      <c r="K190" s="732">
        <f t="shared" si="14"/>
        <v>0</v>
      </c>
      <c r="L190" s="398"/>
      <c r="M190" s="423"/>
      <c r="N190" s="730">
        <f t="shared" si="12"/>
        <v>0</v>
      </c>
      <c r="O190" s="423"/>
      <c r="P190" s="38"/>
    </row>
    <row r="191" spans="2:16" x14ac:dyDescent="0.2">
      <c r="B191" s="404">
        <f t="shared" si="13"/>
        <v>187</v>
      </c>
      <c r="C191" s="423"/>
      <c r="D191" s="423"/>
      <c r="E191" s="423"/>
      <c r="F191" s="424"/>
      <c r="G191" s="425"/>
      <c r="H191" s="734">
        <f t="shared" si="11"/>
        <v>0</v>
      </c>
      <c r="I191" s="454"/>
      <c r="J191" s="424"/>
      <c r="K191" s="732">
        <f t="shared" si="14"/>
        <v>0</v>
      </c>
      <c r="L191" s="398"/>
      <c r="M191" s="423"/>
      <c r="N191" s="730">
        <f t="shared" si="12"/>
        <v>0</v>
      </c>
      <c r="O191" s="423"/>
      <c r="P191" s="38"/>
    </row>
    <row r="192" spans="2:16" x14ac:dyDescent="0.2">
      <c r="B192" s="404">
        <f t="shared" si="13"/>
        <v>188</v>
      </c>
      <c r="C192" s="423"/>
      <c r="D192" s="423"/>
      <c r="E192" s="423"/>
      <c r="F192" s="424"/>
      <c r="G192" s="425"/>
      <c r="H192" s="734">
        <f t="shared" si="11"/>
        <v>0</v>
      </c>
      <c r="I192" s="454"/>
      <c r="J192" s="424"/>
      <c r="K192" s="732">
        <f t="shared" si="14"/>
        <v>0</v>
      </c>
      <c r="L192" s="398"/>
      <c r="M192" s="423"/>
      <c r="N192" s="730">
        <f t="shared" si="12"/>
        <v>0</v>
      </c>
      <c r="O192" s="423"/>
      <c r="P192" s="38"/>
    </row>
    <row r="193" spans="2:16" x14ac:dyDescent="0.2">
      <c r="B193" s="404">
        <f t="shared" si="13"/>
        <v>189</v>
      </c>
      <c r="C193" s="423"/>
      <c r="D193" s="423"/>
      <c r="E193" s="423"/>
      <c r="F193" s="424"/>
      <c r="G193" s="425"/>
      <c r="H193" s="734">
        <f t="shared" si="11"/>
        <v>0</v>
      </c>
      <c r="I193" s="454"/>
      <c r="J193" s="424"/>
      <c r="K193" s="732">
        <f t="shared" si="14"/>
        <v>0</v>
      </c>
      <c r="L193" s="398"/>
      <c r="M193" s="423"/>
      <c r="N193" s="730">
        <f t="shared" si="12"/>
        <v>0</v>
      </c>
      <c r="O193" s="423"/>
      <c r="P193" s="38"/>
    </row>
    <row r="194" spans="2:16" x14ac:dyDescent="0.2">
      <c r="B194" s="404">
        <f t="shared" si="13"/>
        <v>190</v>
      </c>
      <c r="C194" s="423"/>
      <c r="D194" s="423"/>
      <c r="E194" s="423"/>
      <c r="F194" s="424"/>
      <c r="G194" s="425"/>
      <c r="H194" s="734">
        <f t="shared" si="11"/>
        <v>0</v>
      </c>
      <c r="I194" s="454"/>
      <c r="J194" s="424"/>
      <c r="K194" s="732">
        <f t="shared" si="14"/>
        <v>0</v>
      </c>
      <c r="L194" s="398"/>
      <c r="M194" s="423"/>
      <c r="N194" s="730">
        <f t="shared" si="12"/>
        <v>0</v>
      </c>
      <c r="O194" s="423"/>
      <c r="P194" s="38"/>
    </row>
    <row r="195" spans="2:16" x14ac:dyDescent="0.2">
      <c r="B195" s="404">
        <f t="shared" si="13"/>
        <v>191</v>
      </c>
      <c r="C195" s="423"/>
      <c r="D195" s="423"/>
      <c r="E195" s="423"/>
      <c r="F195" s="424"/>
      <c r="G195" s="425"/>
      <c r="H195" s="734">
        <f t="shared" si="11"/>
        <v>0</v>
      </c>
      <c r="I195" s="454"/>
      <c r="J195" s="424"/>
      <c r="K195" s="732">
        <f t="shared" si="14"/>
        <v>0</v>
      </c>
      <c r="L195" s="398"/>
      <c r="M195" s="423"/>
      <c r="N195" s="730">
        <f t="shared" si="12"/>
        <v>0</v>
      </c>
      <c r="O195" s="423"/>
      <c r="P195" s="38"/>
    </row>
    <row r="196" spans="2:16" x14ac:dyDescent="0.2">
      <c r="B196" s="404">
        <f t="shared" si="13"/>
        <v>192</v>
      </c>
      <c r="C196" s="423"/>
      <c r="D196" s="423"/>
      <c r="E196" s="423"/>
      <c r="F196" s="424"/>
      <c r="G196" s="425"/>
      <c r="H196" s="734">
        <f t="shared" si="11"/>
        <v>0</v>
      </c>
      <c r="I196" s="454"/>
      <c r="J196" s="424"/>
      <c r="K196" s="732">
        <f t="shared" si="14"/>
        <v>0</v>
      </c>
      <c r="L196" s="398"/>
      <c r="M196" s="423"/>
      <c r="N196" s="730">
        <f t="shared" si="12"/>
        <v>0</v>
      </c>
      <c r="O196" s="423"/>
      <c r="P196" s="38"/>
    </row>
    <row r="197" spans="2:16" x14ac:dyDescent="0.2">
      <c r="B197" s="404">
        <f t="shared" si="13"/>
        <v>193</v>
      </c>
      <c r="C197" s="423"/>
      <c r="D197" s="423"/>
      <c r="E197" s="423"/>
      <c r="F197" s="424"/>
      <c r="G197" s="425"/>
      <c r="H197" s="734">
        <f t="shared" si="11"/>
        <v>0</v>
      </c>
      <c r="I197" s="454"/>
      <c r="J197" s="424"/>
      <c r="K197" s="732">
        <f t="shared" ref="K197:K204" si="15">(F197+I197)-J197</f>
        <v>0</v>
      </c>
      <c r="L197" s="398"/>
      <c r="M197" s="423"/>
      <c r="N197" s="730">
        <f t="shared" si="12"/>
        <v>0</v>
      </c>
      <c r="O197" s="423"/>
      <c r="P197" s="38"/>
    </row>
    <row r="198" spans="2:16" x14ac:dyDescent="0.2">
      <c r="B198" s="404">
        <f t="shared" si="13"/>
        <v>194</v>
      </c>
      <c r="C198" s="423"/>
      <c r="D198" s="423"/>
      <c r="E198" s="423"/>
      <c r="F198" s="424"/>
      <c r="G198" s="425"/>
      <c r="H198" s="734">
        <f t="shared" ref="H198:H204" si="16">F198*G198</f>
        <v>0</v>
      </c>
      <c r="I198" s="454"/>
      <c r="J198" s="424"/>
      <c r="K198" s="732">
        <f t="shared" si="15"/>
        <v>0</v>
      </c>
      <c r="L198" s="398"/>
      <c r="M198" s="423"/>
      <c r="N198" s="730">
        <f t="shared" ref="N198:N204" si="17">M198*K198</f>
        <v>0</v>
      </c>
      <c r="O198" s="423"/>
      <c r="P198" s="38"/>
    </row>
    <row r="199" spans="2:16" x14ac:dyDescent="0.2">
      <c r="B199" s="404">
        <f t="shared" ref="B199:B204" si="18">B198+1</f>
        <v>195</v>
      </c>
      <c r="C199" s="423"/>
      <c r="D199" s="423"/>
      <c r="E199" s="423"/>
      <c r="F199" s="424"/>
      <c r="G199" s="425"/>
      <c r="H199" s="734">
        <f t="shared" si="16"/>
        <v>0</v>
      </c>
      <c r="I199" s="454"/>
      <c r="J199" s="424"/>
      <c r="K199" s="732">
        <f t="shared" si="15"/>
        <v>0</v>
      </c>
      <c r="L199" s="398"/>
      <c r="M199" s="423"/>
      <c r="N199" s="730">
        <f t="shared" si="17"/>
        <v>0</v>
      </c>
      <c r="O199" s="423"/>
      <c r="P199" s="38"/>
    </row>
    <row r="200" spans="2:16" x14ac:dyDescent="0.2">
      <c r="B200" s="404">
        <f t="shared" si="18"/>
        <v>196</v>
      </c>
      <c r="C200" s="423"/>
      <c r="D200" s="423"/>
      <c r="E200" s="423"/>
      <c r="F200" s="424"/>
      <c r="G200" s="425"/>
      <c r="H200" s="734">
        <f t="shared" si="16"/>
        <v>0</v>
      </c>
      <c r="I200" s="454"/>
      <c r="J200" s="424"/>
      <c r="K200" s="732">
        <f t="shared" si="15"/>
        <v>0</v>
      </c>
      <c r="L200" s="398"/>
      <c r="M200" s="423"/>
      <c r="N200" s="730">
        <f t="shared" si="17"/>
        <v>0</v>
      </c>
      <c r="O200" s="423"/>
      <c r="P200" s="38"/>
    </row>
    <row r="201" spans="2:16" x14ac:dyDescent="0.2">
      <c r="B201" s="404">
        <f t="shared" si="18"/>
        <v>197</v>
      </c>
      <c r="C201" s="423"/>
      <c r="D201" s="423"/>
      <c r="E201" s="423"/>
      <c r="F201" s="424"/>
      <c r="G201" s="425"/>
      <c r="H201" s="734">
        <f t="shared" si="16"/>
        <v>0</v>
      </c>
      <c r="I201" s="454"/>
      <c r="J201" s="424"/>
      <c r="K201" s="732">
        <f t="shared" si="15"/>
        <v>0</v>
      </c>
      <c r="L201" s="398"/>
      <c r="M201" s="423"/>
      <c r="N201" s="730">
        <f t="shared" si="17"/>
        <v>0</v>
      </c>
      <c r="O201" s="423"/>
      <c r="P201" s="38"/>
    </row>
    <row r="202" spans="2:16" x14ac:dyDescent="0.2">
      <c r="B202" s="404">
        <f t="shared" si="18"/>
        <v>198</v>
      </c>
      <c r="C202" s="423"/>
      <c r="D202" s="423"/>
      <c r="E202" s="423"/>
      <c r="F202" s="424"/>
      <c r="G202" s="425"/>
      <c r="H202" s="734">
        <f t="shared" si="16"/>
        <v>0</v>
      </c>
      <c r="I202" s="454"/>
      <c r="J202" s="424"/>
      <c r="K202" s="732">
        <f t="shared" si="15"/>
        <v>0</v>
      </c>
      <c r="L202" s="398"/>
      <c r="M202" s="423"/>
      <c r="N202" s="730">
        <f t="shared" si="17"/>
        <v>0</v>
      </c>
      <c r="O202" s="423"/>
      <c r="P202" s="38"/>
    </row>
    <row r="203" spans="2:16" x14ac:dyDescent="0.2">
      <c r="B203" s="404">
        <f t="shared" si="18"/>
        <v>199</v>
      </c>
      <c r="C203" s="423"/>
      <c r="D203" s="423"/>
      <c r="E203" s="423"/>
      <c r="F203" s="424"/>
      <c r="G203" s="425"/>
      <c r="H203" s="734">
        <f t="shared" si="16"/>
        <v>0</v>
      </c>
      <c r="I203" s="454"/>
      <c r="J203" s="424"/>
      <c r="K203" s="732">
        <f t="shared" si="15"/>
        <v>0</v>
      </c>
      <c r="L203" s="398"/>
      <c r="M203" s="423"/>
      <c r="N203" s="730">
        <f t="shared" si="17"/>
        <v>0</v>
      </c>
      <c r="O203" s="423"/>
      <c r="P203" s="38"/>
    </row>
    <row r="204" spans="2:16" ht="12" thickBot="1" x14ac:dyDescent="0.25">
      <c r="B204" s="404">
        <f t="shared" si="18"/>
        <v>200</v>
      </c>
      <c r="C204" s="423"/>
      <c r="D204" s="423"/>
      <c r="E204" s="423"/>
      <c r="F204" s="424"/>
      <c r="G204" s="425"/>
      <c r="H204" s="734">
        <f t="shared" si="16"/>
        <v>0</v>
      </c>
      <c r="I204" s="454"/>
      <c r="J204" s="424"/>
      <c r="K204" s="732">
        <f t="shared" si="15"/>
        <v>0</v>
      </c>
      <c r="L204" s="398"/>
      <c r="M204" s="423"/>
      <c r="N204" s="730">
        <f t="shared" si="17"/>
        <v>0</v>
      </c>
      <c r="O204" s="423"/>
      <c r="P204" s="505"/>
    </row>
    <row r="205" spans="2:16" ht="12" thickBot="1" x14ac:dyDescent="0.25">
      <c r="B205" s="403"/>
      <c r="C205" s="118" t="s">
        <v>7</v>
      </c>
      <c r="D205" s="118"/>
      <c r="E205" s="118"/>
      <c r="F205" s="426"/>
      <c r="G205" s="427"/>
      <c r="H205" s="735">
        <f>SUM(H5:H204)</f>
        <v>0</v>
      </c>
      <c r="I205" s="455"/>
      <c r="J205" s="446"/>
      <c r="K205" s="42"/>
      <c r="L205" s="459"/>
      <c r="M205" s="491"/>
      <c r="N205" s="731">
        <f>SUM(N5:N204)</f>
        <v>0</v>
      </c>
      <c r="O205" s="733">
        <f>SUM(O5:O204)</f>
        <v>0</v>
      </c>
    </row>
    <row r="206" spans="2:16" x14ac:dyDescent="0.2">
      <c r="B206" s="403"/>
      <c r="C206" s="431"/>
      <c r="D206" s="431"/>
      <c r="E206" s="431"/>
      <c r="F206" s="432"/>
      <c r="G206" s="398"/>
      <c r="H206" s="113"/>
      <c r="I206" s="443"/>
      <c r="J206" s="424"/>
      <c r="K206" s="22"/>
      <c r="L206" s="112"/>
      <c r="M206" s="40"/>
      <c r="N206" s="113"/>
      <c r="O206" s="114"/>
    </row>
    <row r="207" spans="2:16" x14ac:dyDescent="0.2">
      <c r="B207" s="403"/>
      <c r="C207" s="431"/>
      <c r="D207" s="431"/>
      <c r="E207" s="431"/>
      <c r="F207" s="432"/>
      <c r="G207" s="398"/>
      <c r="H207" s="113"/>
      <c r="I207" s="443"/>
      <c r="J207" s="424"/>
      <c r="K207" s="22"/>
      <c r="L207" s="112"/>
      <c r="M207" s="40"/>
      <c r="N207" s="113"/>
      <c r="O207" s="114"/>
    </row>
    <row r="208" spans="2:16" ht="12" thickBot="1" x14ac:dyDescent="0.25">
      <c r="B208" s="405" t="s">
        <v>308</v>
      </c>
      <c r="C208" s="430" t="s">
        <v>423</v>
      </c>
      <c r="D208" s="428"/>
      <c r="E208" s="428"/>
      <c r="F208" s="429"/>
      <c r="G208" s="428"/>
      <c r="I208" s="443"/>
      <c r="J208" s="429"/>
      <c r="M208" s="40"/>
    </row>
    <row r="209" spans="2:16" ht="28.5" customHeight="1" x14ac:dyDescent="0.2">
      <c r="B209" s="10"/>
      <c r="C209" s="480"/>
      <c r="D209" s="30" t="s">
        <v>303</v>
      </c>
      <c r="E209" s="79" t="s">
        <v>2027</v>
      </c>
      <c r="F209" s="73" t="s">
        <v>80</v>
      </c>
      <c r="G209" s="11" t="s">
        <v>199</v>
      </c>
      <c r="H209" s="11" t="s">
        <v>198</v>
      </c>
      <c r="I209" s="464" t="s">
        <v>75</v>
      </c>
      <c r="J209" s="12" t="s">
        <v>76</v>
      </c>
      <c r="K209" s="462" t="s">
        <v>79</v>
      </c>
      <c r="L209" s="461" t="s">
        <v>77</v>
      </c>
      <c r="M209" s="11" t="s">
        <v>199</v>
      </c>
      <c r="N209" s="11" t="s">
        <v>198</v>
      </c>
      <c r="O209" s="466" t="s">
        <v>1490</v>
      </c>
      <c r="P209" s="531"/>
    </row>
    <row r="210" spans="2:16" ht="12" thickBot="1" x14ac:dyDescent="0.25">
      <c r="C210" s="120"/>
      <c r="D210" s="15" t="s">
        <v>304</v>
      </c>
      <c r="E210" s="15"/>
      <c r="F210" s="460"/>
      <c r="G210" s="465"/>
      <c r="H210" s="465"/>
      <c r="I210" s="463"/>
      <c r="J210" s="460"/>
      <c r="K210" s="463"/>
      <c r="L210" s="17"/>
      <c r="M210" s="465"/>
      <c r="N210" s="465"/>
      <c r="O210" s="465"/>
      <c r="P210" s="531"/>
    </row>
    <row r="211" spans="2:16" x14ac:dyDescent="0.2">
      <c r="B211" s="403">
        <v>1</v>
      </c>
      <c r="C211" s="423"/>
      <c r="D211" s="423"/>
      <c r="E211" s="423"/>
      <c r="F211" s="424"/>
      <c r="G211" s="425"/>
      <c r="H211" s="736">
        <f>F211*G211</f>
        <v>0</v>
      </c>
      <c r="I211" s="450"/>
      <c r="J211" s="448"/>
      <c r="K211" s="737">
        <f t="shared" ref="K211:K230" si="19">(F211+I211)-J211</f>
        <v>0</v>
      </c>
      <c r="L211" s="484"/>
      <c r="M211" s="490"/>
      <c r="N211" s="739">
        <f>M211*K211</f>
        <v>0</v>
      </c>
      <c r="O211" s="423"/>
      <c r="P211" s="46"/>
    </row>
    <row r="212" spans="2:16" x14ac:dyDescent="0.2">
      <c r="B212" s="404">
        <f>B211+1</f>
        <v>2</v>
      </c>
      <c r="C212" s="423"/>
      <c r="D212" s="423"/>
      <c r="E212" s="423"/>
      <c r="F212" s="424"/>
      <c r="G212" s="425"/>
      <c r="H212" s="734">
        <f t="shared" ref="H212:H230" si="20">F212*G212</f>
        <v>0</v>
      </c>
      <c r="I212" s="454"/>
      <c r="J212" s="424"/>
      <c r="K212" s="738">
        <f t="shared" si="19"/>
        <v>0</v>
      </c>
      <c r="L212" s="398"/>
      <c r="M212" s="490"/>
      <c r="N212" s="740">
        <f t="shared" ref="N212:N230" si="21">M212*K212</f>
        <v>0</v>
      </c>
      <c r="O212" s="423"/>
      <c r="P212" s="46"/>
    </row>
    <row r="213" spans="2:16" x14ac:dyDescent="0.2">
      <c r="B213" s="404">
        <f t="shared" ref="B213:B230" si="22">B212+1</f>
        <v>3</v>
      </c>
      <c r="C213" s="423"/>
      <c r="D213" s="423"/>
      <c r="E213" s="423"/>
      <c r="F213" s="424"/>
      <c r="G213" s="425"/>
      <c r="H213" s="734">
        <f t="shared" si="20"/>
        <v>0</v>
      </c>
      <c r="I213" s="454"/>
      <c r="J213" s="424"/>
      <c r="K213" s="738">
        <f t="shared" si="19"/>
        <v>0</v>
      </c>
      <c r="L213" s="398"/>
      <c r="M213" s="423"/>
      <c r="N213" s="740">
        <f t="shared" si="21"/>
        <v>0</v>
      </c>
      <c r="O213" s="423"/>
      <c r="P213" s="46"/>
    </row>
    <row r="214" spans="2:16" x14ac:dyDescent="0.2">
      <c r="B214" s="404">
        <f t="shared" si="22"/>
        <v>4</v>
      </c>
      <c r="C214" s="423"/>
      <c r="D214" s="423"/>
      <c r="E214" s="423"/>
      <c r="F214" s="424"/>
      <c r="G214" s="425"/>
      <c r="H214" s="734">
        <f t="shared" si="20"/>
        <v>0</v>
      </c>
      <c r="I214" s="454"/>
      <c r="J214" s="424"/>
      <c r="K214" s="738">
        <f t="shared" si="19"/>
        <v>0</v>
      </c>
      <c r="L214" s="398"/>
      <c r="M214" s="423"/>
      <c r="N214" s="740">
        <f t="shared" si="21"/>
        <v>0</v>
      </c>
      <c r="O214" s="423"/>
      <c r="P214" s="46"/>
    </row>
    <row r="215" spans="2:16" x14ac:dyDescent="0.2">
      <c r="B215" s="404">
        <f t="shared" si="22"/>
        <v>5</v>
      </c>
      <c r="C215" s="423"/>
      <c r="D215" s="423"/>
      <c r="E215" s="423"/>
      <c r="F215" s="424"/>
      <c r="G215" s="425"/>
      <c r="H215" s="734">
        <f t="shared" si="20"/>
        <v>0</v>
      </c>
      <c r="I215" s="454"/>
      <c r="J215" s="424"/>
      <c r="K215" s="738">
        <f t="shared" si="19"/>
        <v>0</v>
      </c>
      <c r="L215" s="398"/>
      <c r="M215" s="423"/>
      <c r="N215" s="740">
        <f t="shared" si="21"/>
        <v>0</v>
      </c>
      <c r="O215" s="423"/>
      <c r="P215" s="46"/>
    </row>
    <row r="216" spans="2:16" x14ac:dyDescent="0.2">
      <c r="B216" s="404">
        <f t="shared" si="22"/>
        <v>6</v>
      </c>
      <c r="C216" s="423"/>
      <c r="D216" s="423"/>
      <c r="E216" s="423"/>
      <c r="F216" s="424"/>
      <c r="G216" s="425"/>
      <c r="H216" s="734">
        <f t="shared" si="20"/>
        <v>0</v>
      </c>
      <c r="I216" s="454"/>
      <c r="J216" s="424"/>
      <c r="K216" s="738">
        <f t="shared" si="19"/>
        <v>0</v>
      </c>
      <c r="L216" s="398"/>
      <c r="M216" s="423"/>
      <c r="N216" s="740">
        <f t="shared" si="21"/>
        <v>0</v>
      </c>
      <c r="O216" s="423"/>
      <c r="P216" s="46"/>
    </row>
    <row r="217" spans="2:16" x14ac:dyDescent="0.2">
      <c r="B217" s="404">
        <f t="shared" si="22"/>
        <v>7</v>
      </c>
      <c r="C217" s="423"/>
      <c r="D217" s="423"/>
      <c r="E217" s="423"/>
      <c r="F217" s="424"/>
      <c r="G217" s="425"/>
      <c r="H217" s="734">
        <f t="shared" si="20"/>
        <v>0</v>
      </c>
      <c r="I217" s="454"/>
      <c r="J217" s="424"/>
      <c r="K217" s="738">
        <f t="shared" si="19"/>
        <v>0</v>
      </c>
      <c r="L217" s="398"/>
      <c r="M217" s="423"/>
      <c r="N217" s="740">
        <f t="shared" si="21"/>
        <v>0</v>
      </c>
      <c r="O217" s="423"/>
      <c r="P217" s="46"/>
    </row>
    <row r="218" spans="2:16" x14ac:dyDescent="0.2">
      <c r="B218" s="404">
        <f t="shared" si="22"/>
        <v>8</v>
      </c>
      <c r="C218" s="423"/>
      <c r="D218" s="423"/>
      <c r="E218" s="423"/>
      <c r="F218" s="424"/>
      <c r="G218" s="425"/>
      <c r="H218" s="734">
        <f t="shared" si="20"/>
        <v>0</v>
      </c>
      <c r="I218" s="454"/>
      <c r="J218" s="424"/>
      <c r="K218" s="738">
        <f t="shared" si="19"/>
        <v>0</v>
      </c>
      <c r="L218" s="398"/>
      <c r="M218" s="423"/>
      <c r="N218" s="740">
        <f t="shared" si="21"/>
        <v>0</v>
      </c>
      <c r="O218" s="423"/>
      <c r="P218" s="46"/>
    </row>
    <row r="219" spans="2:16" x14ac:dyDescent="0.2">
      <c r="B219" s="404">
        <f t="shared" si="22"/>
        <v>9</v>
      </c>
      <c r="C219" s="423"/>
      <c r="D219" s="423"/>
      <c r="E219" s="423"/>
      <c r="F219" s="424"/>
      <c r="G219" s="425"/>
      <c r="H219" s="734">
        <f t="shared" si="20"/>
        <v>0</v>
      </c>
      <c r="I219" s="454"/>
      <c r="J219" s="424"/>
      <c r="K219" s="738">
        <f t="shared" si="19"/>
        <v>0</v>
      </c>
      <c r="L219" s="398"/>
      <c r="M219" s="423"/>
      <c r="N219" s="740">
        <f t="shared" si="21"/>
        <v>0</v>
      </c>
      <c r="O219" s="423"/>
      <c r="P219" s="46"/>
    </row>
    <row r="220" spans="2:16" x14ac:dyDescent="0.2">
      <c r="B220" s="404">
        <f t="shared" si="22"/>
        <v>10</v>
      </c>
      <c r="C220" s="423"/>
      <c r="D220" s="423"/>
      <c r="E220" s="423"/>
      <c r="F220" s="424"/>
      <c r="G220" s="425"/>
      <c r="H220" s="734">
        <f t="shared" si="20"/>
        <v>0</v>
      </c>
      <c r="I220" s="454"/>
      <c r="J220" s="424"/>
      <c r="K220" s="738">
        <f t="shared" si="19"/>
        <v>0</v>
      </c>
      <c r="L220" s="398"/>
      <c r="M220" s="423"/>
      <c r="N220" s="740">
        <f t="shared" si="21"/>
        <v>0</v>
      </c>
      <c r="O220" s="423"/>
      <c r="P220" s="46"/>
    </row>
    <row r="221" spans="2:16" x14ac:dyDescent="0.2">
      <c r="B221" s="404">
        <f t="shared" si="22"/>
        <v>11</v>
      </c>
      <c r="C221" s="423"/>
      <c r="D221" s="423"/>
      <c r="E221" s="423"/>
      <c r="F221" s="424"/>
      <c r="G221" s="425"/>
      <c r="H221" s="734">
        <f t="shared" si="20"/>
        <v>0</v>
      </c>
      <c r="I221" s="454"/>
      <c r="J221" s="424"/>
      <c r="K221" s="738">
        <f t="shared" si="19"/>
        <v>0</v>
      </c>
      <c r="L221" s="398"/>
      <c r="M221" s="423"/>
      <c r="N221" s="740">
        <f t="shared" si="21"/>
        <v>0</v>
      </c>
      <c r="O221" s="423"/>
      <c r="P221" s="46"/>
    </row>
    <row r="222" spans="2:16" x14ac:dyDescent="0.2">
      <c r="B222" s="404">
        <f t="shared" si="22"/>
        <v>12</v>
      </c>
      <c r="C222" s="423"/>
      <c r="D222" s="423"/>
      <c r="E222" s="423"/>
      <c r="F222" s="424"/>
      <c r="G222" s="425"/>
      <c r="H222" s="734">
        <f t="shared" si="20"/>
        <v>0</v>
      </c>
      <c r="I222" s="454"/>
      <c r="J222" s="424"/>
      <c r="K222" s="738">
        <f t="shared" si="19"/>
        <v>0</v>
      </c>
      <c r="L222" s="398"/>
      <c r="M222" s="423"/>
      <c r="N222" s="740">
        <f t="shared" si="21"/>
        <v>0</v>
      </c>
      <c r="O222" s="423"/>
      <c r="P222" s="46"/>
    </row>
    <row r="223" spans="2:16" x14ac:dyDescent="0.2">
      <c r="B223" s="404">
        <f t="shared" si="22"/>
        <v>13</v>
      </c>
      <c r="C223" s="423"/>
      <c r="D223" s="423"/>
      <c r="E223" s="423"/>
      <c r="F223" s="424"/>
      <c r="G223" s="425"/>
      <c r="H223" s="734">
        <f t="shared" si="20"/>
        <v>0</v>
      </c>
      <c r="I223" s="454"/>
      <c r="J223" s="424"/>
      <c r="K223" s="738">
        <f t="shared" si="19"/>
        <v>0</v>
      </c>
      <c r="L223" s="398"/>
      <c r="M223" s="423"/>
      <c r="N223" s="740">
        <f t="shared" si="21"/>
        <v>0</v>
      </c>
      <c r="O223" s="423"/>
      <c r="P223" s="46"/>
    </row>
    <row r="224" spans="2:16" x14ac:dyDescent="0.2">
      <c r="B224" s="404">
        <f t="shared" si="22"/>
        <v>14</v>
      </c>
      <c r="C224" s="423"/>
      <c r="D224" s="423"/>
      <c r="E224" s="423"/>
      <c r="F224" s="424"/>
      <c r="G224" s="425"/>
      <c r="H224" s="734">
        <f t="shared" si="20"/>
        <v>0</v>
      </c>
      <c r="I224" s="454"/>
      <c r="J224" s="424"/>
      <c r="K224" s="738">
        <f t="shared" si="19"/>
        <v>0</v>
      </c>
      <c r="L224" s="398"/>
      <c r="M224" s="423"/>
      <c r="N224" s="740">
        <f t="shared" si="21"/>
        <v>0</v>
      </c>
      <c r="O224" s="423"/>
      <c r="P224" s="46"/>
    </row>
    <row r="225" spans="2:16" x14ac:dyDescent="0.2">
      <c r="B225" s="404">
        <f t="shared" si="22"/>
        <v>15</v>
      </c>
      <c r="C225" s="423"/>
      <c r="D225" s="423"/>
      <c r="E225" s="423"/>
      <c r="F225" s="424"/>
      <c r="G225" s="425"/>
      <c r="H225" s="734">
        <f t="shared" si="20"/>
        <v>0</v>
      </c>
      <c r="I225" s="454"/>
      <c r="J225" s="424"/>
      <c r="K225" s="738">
        <f t="shared" si="19"/>
        <v>0</v>
      </c>
      <c r="L225" s="398"/>
      <c r="M225" s="423"/>
      <c r="N225" s="740">
        <f t="shared" si="21"/>
        <v>0</v>
      </c>
      <c r="O225" s="423"/>
      <c r="P225" s="46"/>
    </row>
    <row r="226" spans="2:16" x14ac:dyDescent="0.2">
      <c r="B226" s="404">
        <f t="shared" si="22"/>
        <v>16</v>
      </c>
      <c r="C226" s="423"/>
      <c r="D226" s="423"/>
      <c r="E226" s="423"/>
      <c r="F226" s="424"/>
      <c r="G226" s="425"/>
      <c r="H226" s="734">
        <f t="shared" si="20"/>
        <v>0</v>
      </c>
      <c r="I226" s="454"/>
      <c r="J226" s="424"/>
      <c r="K226" s="738">
        <f t="shared" si="19"/>
        <v>0</v>
      </c>
      <c r="L226" s="398"/>
      <c r="M226" s="423"/>
      <c r="N226" s="740">
        <f t="shared" si="21"/>
        <v>0</v>
      </c>
      <c r="O226" s="423"/>
      <c r="P226" s="46"/>
    </row>
    <row r="227" spans="2:16" x14ac:dyDescent="0.2">
      <c r="B227" s="404">
        <f t="shared" si="22"/>
        <v>17</v>
      </c>
      <c r="C227" s="423"/>
      <c r="D227" s="423"/>
      <c r="E227" s="423"/>
      <c r="F227" s="424"/>
      <c r="G227" s="425"/>
      <c r="H227" s="734">
        <f t="shared" si="20"/>
        <v>0</v>
      </c>
      <c r="I227" s="454"/>
      <c r="J227" s="424"/>
      <c r="K227" s="738">
        <f t="shared" si="19"/>
        <v>0</v>
      </c>
      <c r="L227" s="398"/>
      <c r="M227" s="423"/>
      <c r="N227" s="740">
        <f t="shared" si="21"/>
        <v>0</v>
      </c>
      <c r="O227" s="423"/>
      <c r="P227" s="46"/>
    </row>
    <row r="228" spans="2:16" x14ac:dyDescent="0.2">
      <c r="B228" s="404">
        <f t="shared" si="22"/>
        <v>18</v>
      </c>
      <c r="C228" s="423"/>
      <c r="D228" s="423"/>
      <c r="E228" s="423"/>
      <c r="F228" s="424"/>
      <c r="G228" s="425"/>
      <c r="H228" s="734">
        <f t="shared" si="20"/>
        <v>0</v>
      </c>
      <c r="I228" s="454"/>
      <c r="J228" s="424"/>
      <c r="K228" s="738">
        <f t="shared" si="19"/>
        <v>0</v>
      </c>
      <c r="L228" s="398"/>
      <c r="M228" s="423"/>
      <c r="N228" s="740">
        <f t="shared" si="21"/>
        <v>0</v>
      </c>
      <c r="O228" s="423"/>
      <c r="P228" s="46"/>
    </row>
    <row r="229" spans="2:16" x14ac:dyDescent="0.2">
      <c r="B229" s="404">
        <f t="shared" si="22"/>
        <v>19</v>
      </c>
      <c r="C229" s="423"/>
      <c r="D229" s="423"/>
      <c r="E229" s="423"/>
      <c r="F229" s="424"/>
      <c r="G229" s="425"/>
      <c r="H229" s="734">
        <f t="shared" si="20"/>
        <v>0</v>
      </c>
      <c r="I229" s="454"/>
      <c r="J229" s="424"/>
      <c r="K229" s="738">
        <f t="shared" si="19"/>
        <v>0</v>
      </c>
      <c r="L229" s="398"/>
      <c r="M229" s="423"/>
      <c r="N229" s="740">
        <f t="shared" si="21"/>
        <v>0</v>
      </c>
      <c r="O229" s="423"/>
      <c r="P229" s="46"/>
    </row>
    <row r="230" spans="2:16" x14ac:dyDescent="0.2">
      <c r="B230" s="404">
        <f t="shared" si="22"/>
        <v>20</v>
      </c>
      <c r="C230" s="423"/>
      <c r="D230" s="423"/>
      <c r="E230" s="423"/>
      <c r="F230" s="424"/>
      <c r="G230" s="425"/>
      <c r="H230" s="734">
        <f t="shared" si="20"/>
        <v>0</v>
      </c>
      <c r="I230" s="454"/>
      <c r="J230" s="424"/>
      <c r="K230" s="738">
        <f t="shared" si="19"/>
        <v>0</v>
      </c>
      <c r="L230" s="398"/>
      <c r="M230" s="423"/>
      <c r="N230" s="740">
        <f t="shared" si="21"/>
        <v>0</v>
      </c>
      <c r="O230" s="423"/>
      <c r="P230" s="46"/>
    </row>
    <row r="231" spans="2:16" ht="12" thickBot="1" x14ac:dyDescent="0.25">
      <c r="B231" s="406"/>
      <c r="C231" s="118" t="s">
        <v>7</v>
      </c>
      <c r="D231" s="118"/>
      <c r="E231" s="118"/>
      <c r="F231" s="426"/>
      <c r="G231" s="427"/>
      <c r="H231" s="735">
        <f>SUM(H211:H230)</f>
        <v>0</v>
      </c>
      <c r="I231" s="455"/>
      <c r="J231" s="446"/>
      <c r="K231" s="14"/>
      <c r="L231" s="24"/>
      <c r="M231" s="491"/>
      <c r="N231" s="731">
        <f>SUM(N211:N230)</f>
        <v>0</v>
      </c>
      <c r="O231" s="741">
        <f>SUM(O211:O230)</f>
        <v>0</v>
      </c>
      <c r="P231" s="46"/>
    </row>
    <row r="232" spans="2:16" x14ac:dyDescent="0.2">
      <c r="B232" s="403"/>
      <c r="C232" s="431"/>
      <c r="D232" s="431"/>
      <c r="E232" s="431"/>
      <c r="F232" s="432"/>
      <c r="G232" s="398"/>
      <c r="H232" s="113"/>
      <c r="I232" s="456"/>
      <c r="J232" s="22"/>
      <c r="K232" s="22"/>
      <c r="L232" s="112"/>
      <c r="M232" s="40"/>
      <c r="N232" s="113"/>
      <c r="O232" s="114"/>
    </row>
    <row r="233" spans="2:16" ht="12" thickBot="1" x14ac:dyDescent="0.25">
      <c r="B233" s="407" t="s">
        <v>310</v>
      </c>
      <c r="C233" s="431" t="s">
        <v>2024</v>
      </c>
      <c r="D233" s="431"/>
      <c r="E233" s="431"/>
      <c r="F233" s="432"/>
      <c r="G233" s="398"/>
      <c r="H233" s="113"/>
      <c r="I233" s="456"/>
      <c r="J233" s="22"/>
      <c r="K233" s="22"/>
      <c r="L233" s="112"/>
      <c r="M233" s="40"/>
      <c r="N233" s="113"/>
      <c r="O233" s="114"/>
    </row>
    <row r="234" spans="2:16" ht="23.25" thickBot="1" x14ac:dyDescent="0.25">
      <c r="B234" s="403"/>
      <c r="C234" s="433"/>
      <c r="D234" s="433" t="s">
        <v>303</v>
      </c>
      <c r="E234" s="433" t="s">
        <v>2023</v>
      </c>
      <c r="F234" s="434" t="s">
        <v>421</v>
      </c>
      <c r="G234" s="435" t="s">
        <v>422</v>
      </c>
      <c r="H234" s="116" t="s">
        <v>425</v>
      </c>
      <c r="I234" s="117" t="s">
        <v>419</v>
      </c>
      <c r="J234" s="453" t="s">
        <v>426</v>
      </c>
      <c r="K234" s="115" t="s">
        <v>427</v>
      </c>
      <c r="L234" s="422" t="s">
        <v>420</v>
      </c>
      <c r="M234" s="116" t="s">
        <v>433</v>
      </c>
      <c r="N234" s="488" t="s">
        <v>428</v>
      </c>
      <c r="O234" s="117" t="s">
        <v>432</v>
      </c>
    </row>
    <row r="235" spans="2:16" ht="12" thickBot="1" x14ac:dyDescent="0.25">
      <c r="B235" s="403">
        <v>1</v>
      </c>
      <c r="C235" s="423"/>
      <c r="D235" s="423"/>
      <c r="E235" s="423"/>
      <c r="F235" s="424"/>
      <c r="G235" s="425"/>
      <c r="H235" s="742">
        <f>F235*G235</f>
        <v>0</v>
      </c>
      <c r="I235" s="450"/>
      <c r="J235" s="449"/>
      <c r="K235" s="747">
        <f>I235+J235</f>
        <v>0</v>
      </c>
      <c r="L235" s="487"/>
      <c r="M235" s="490"/>
      <c r="N235" s="458"/>
      <c r="O235" s="499"/>
    </row>
    <row r="236" spans="2:16" ht="12" thickBot="1" x14ac:dyDescent="0.25">
      <c r="B236" s="403">
        <v>2</v>
      </c>
      <c r="C236" s="423"/>
      <c r="D236" s="423"/>
      <c r="E236" s="423"/>
      <c r="F236" s="424"/>
      <c r="G236" s="425"/>
      <c r="H236" s="743">
        <f t="shared" ref="H236:H254" si="23">F236*G236</f>
        <v>0</v>
      </c>
      <c r="I236" s="454"/>
      <c r="J236" s="424"/>
      <c r="K236" s="732">
        <f t="shared" ref="K236:K254" si="24">I236+J236</f>
        <v>0</v>
      </c>
      <c r="L236" s="398"/>
      <c r="M236" s="490"/>
      <c r="N236" s="458"/>
      <c r="O236" s="499"/>
    </row>
    <row r="237" spans="2:16" ht="12" thickBot="1" x14ac:dyDescent="0.25">
      <c r="B237" s="403">
        <v>3</v>
      </c>
      <c r="C237" s="436"/>
      <c r="D237" s="436"/>
      <c r="E237" s="436"/>
      <c r="F237" s="437"/>
      <c r="G237" s="425"/>
      <c r="H237" s="743">
        <f t="shared" si="23"/>
        <v>0</v>
      </c>
      <c r="I237" s="443"/>
      <c r="J237" s="424"/>
      <c r="K237" s="732">
        <f t="shared" si="24"/>
        <v>0</v>
      </c>
      <c r="L237" s="398"/>
      <c r="M237" s="423"/>
      <c r="N237" s="458"/>
      <c r="O237" s="499"/>
    </row>
    <row r="238" spans="2:16" ht="12" thickBot="1" x14ac:dyDescent="0.25">
      <c r="B238" s="403">
        <v>4</v>
      </c>
      <c r="C238" s="436"/>
      <c r="D238" s="436"/>
      <c r="E238" s="436"/>
      <c r="F238" s="437"/>
      <c r="G238" s="425"/>
      <c r="H238" s="743">
        <f t="shared" si="23"/>
        <v>0</v>
      </c>
      <c r="I238" s="443"/>
      <c r="J238" s="424"/>
      <c r="K238" s="732">
        <f t="shared" si="24"/>
        <v>0</v>
      </c>
      <c r="L238" s="398"/>
      <c r="M238" s="423"/>
      <c r="N238" s="458"/>
      <c r="O238" s="499"/>
    </row>
    <row r="239" spans="2:16" ht="12" thickBot="1" x14ac:dyDescent="0.25">
      <c r="B239" s="403">
        <v>5</v>
      </c>
      <c r="C239" s="436"/>
      <c r="D239" s="436"/>
      <c r="E239" s="436"/>
      <c r="F239" s="437"/>
      <c r="G239" s="425"/>
      <c r="H239" s="743">
        <f t="shared" si="23"/>
        <v>0</v>
      </c>
      <c r="I239" s="443"/>
      <c r="J239" s="424"/>
      <c r="K239" s="732">
        <f t="shared" si="24"/>
        <v>0</v>
      </c>
      <c r="L239" s="398"/>
      <c r="M239" s="423"/>
      <c r="N239" s="458"/>
      <c r="O239" s="499"/>
    </row>
    <row r="240" spans="2:16" ht="12" thickBot="1" x14ac:dyDescent="0.25">
      <c r="B240" s="403">
        <v>6</v>
      </c>
      <c r="C240" s="436"/>
      <c r="D240" s="436"/>
      <c r="E240" s="436"/>
      <c r="F240" s="437"/>
      <c r="G240" s="425"/>
      <c r="H240" s="743">
        <f t="shared" si="23"/>
        <v>0</v>
      </c>
      <c r="I240" s="443"/>
      <c r="J240" s="424"/>
      <c r="K240" s="732">
        <f t="shared" si="24"/>
        <v>0</v>
      </c>
      <c r="L240" s="398"/>
      <c r="M240" s="423"/>
      <c r="N240" s="458"/>
      <c r="O240" s="499"/>
    </row>
    <row r="241" spans="2:15" ht="12" thickBot="1" x14ac:dyDescent="0.25">
      <c r="B241" s="403">
        <v>7</v>
      </c>
      <c r="C241" s="436"/>
      <c r="D241" s="436"/>
      <c r="E241" s="436"/>
      <c r="F241" s="437"/>
      <c r="G241" s="425"/>
      <c r="H241" s="743">
        <f t="shared" si="23"/>
        <v>0</v>
      </c>
      <c r="I241" s="443"/>
      <c r="J241" s="424"/>
      <c r="K241" s="732">
        <f t="shared" si="24"/>
        <v>0</v>
      </c>
      <c r="L241" s="398"/>
      <c r="M241" s="423"/>
      <c r="N241" s="458"/>
      <c r="O241" s="499"/>
    </row>
    <row r="242" spans="2:15" ht="12" thickBot="1" x14ac:dyDescent="0.25">
      <c r="B242" s="403">
        <v>8</v>
      </c>
      <c r="C242" s="436"/>
      <c r="D242" s="436"/>
      <c r="E242" s="436"/>
      <c r="F242" s="437"/>
      <c r="G242" s="425"/>
      <c r="H242" s="743">
        <f t="shared" si="23"/>
        <v>0</v>
      </c>
      <c r="I242" s="443"/>
      <c r="J242" s="424"/>
      <c r="K242" s="732">
        <f t="shared" si="24"/>
        <v>0</v>
      </c>
      <c r="L242" s="398"/>
      <c r="M242" s="423"/>
      <c r="N242" s="458"/>
      <c r="O242" s="499"/>
    </row>
    <row r="243" spans="2:15" ht="12" thickBot="1" x14ac:dyDescent="0.25">
      <c r="B243" s="403">
        <v>9</v>
      </c>
      <c r="C243" s="436"/>
      <c r="D243" s="436"/>
      <c r="E243" s="436"/>
      <c r="F243" s="437"/>
      <c r="G243" s="425"/>
      <c r="H243" s="743">
        <f t="shared" si="23"/>
        <v>0</v>
      </c>
      <c r="I243" s="443"/>
      <c r="J243" s="424"/>
      <c r="K243" s="732">
        <f t="shared" si="24"/>
        <v>0</v>
      </c>
      <c r="L243" s="398"/>
      <c r="M243" s="423"/>
      <c r="N243" s="458"/>
      <c r="O243" s="499"/>
    </row>
    <row r="244" spans="2:15" ht="12" thickBot="1" x14ac:dyDescent="0.25">
      <c r="B244" s="403">
        <v>10</v>
      </c>
      <c r="C244" s="436"/>
      <c r="D244" s="436"/>
      <c r="E244" s="436"/>
      <c r="F244" s="437"/>
      <c r="G244" s="425"/>
      <c r="H244" s="743">
        <f t="shared" si="23"/>
        <v>0</v>
      </c>
      <c r="I244" s="443"/>
      <c r="J244" s="424"/>
      <c r="K244" s="732">
        <f t="shared" si="24"/>
        <v>0</v>
      </c>
      <c r="L244" s="398"/>
      <c r="M244" s="423"/>
      <c r="N244" s="458"/>
      <c r="O244" s="499"/>
    </row>
    <row r="245" spans="2:15" ht="12" thickBot="1" x14ac:dyDescent="0.25">
      <c r="B245" s="403">
        <v>11</v>
      </c>
      <c r="C245" s="436"/>
      <c r="D245" s="436"/>
      <c r="E245" s="436"/>
      <c r="F245" s="437"/>
      <c r="G245" s="425"/>
      <c r="H245" s="743">
        <f t="shared" si="23"/>
        <v>0</v>
      </c>
      <c r="I245" s="443"/>
      <c r="J245" s="424"/>
      <c r="K245" s="732">
        <f t="shared" si="24"/>
        <v>0</v>
      </c>
      <c r="L245" s="398"/>
      <c r="M245" s="423"/>
      <c r="N245" s="458"/>
      <c r="O245" s="499"/>
    </row>
    <row r="246" spans="2:15" ht="12" thickBot="1" x14ac:dyDescent="0.25">
      <c r="B246" s="403">
        <v>12</v>
      </c>
      <c r="C246" s="436"/>
      <c r="D246" s="436"/>
      <c r="E246" s="436"/>
      <c r="F246" s="437"/>
      <c r="G246" s="425"/>
      <c r="H246" s="743">
        <f t="shared" si="23"/>
        <v>0</v>
      </c>
      <c r="I246" s="443"/>
      <c r="J246" s="424"/>
      <c r="K246" s="732">
        <f t="shared" si="24"/>
        <v>0</v>
      </c>
      <c r="L246" s="398"/>
      <c r="M246" s="423"/>
      <c r="N246" s="458"/>
      <c r="O246" s="499"/>
    </row>
    <row r="247" spans="2:15" ht="12" thickBot="1" x14ac:dyDescent="0.25">
      <c r="B247" s="403">
        <v>13</v>
      </c>
      <c r="C247" s="436"/>
      <c r="D247" s="436"/>
      <c r="E247" s="436"/>
      <c r="F247" s="437"/>
      <c r="G247" s="425"/>
      <c r="H247" s="743">
        <f t="shared" si="23"/>
        <v>0</v>
      </c>
      <c r="I247" s="443"/>
      <c r="J247" s="424"/>
      <c r="K247" s="732">
        <f t="shared" si="24"/>
        <v>0</v>
      </c>
      <c r="L247" s="398"/>
      <c r="M247" s="423"/>
      <c r="N247" s="458"/>
      <c r="O247" s="499"/>
    </row>
    <row r="248" spans="2:15" ht="12" thickBot="1" x14ac:dyDescent="0.25">
      <c r="B248" s="403">
        <v>14</v>
      </c>
      <c r="C248" s="436"/>
      <c r="D248" s="436"/>
      <c r="E248" s="436"/>
      <c r="F248" s="437"/>
      <c r="G248" s="425"/>
      <c r="H248" s="743">
        <f t="shared" si="23"/>
        <v>0</v>
      </c>
      <c r="I248" s="443"/>
      <c r="J248" s="424"/>
      <c r="K248" s="732">
        <f t="shared" si="24"/>
        <v>0</v>
      </c>
      <c r="L248" s="398"/>
      <c r="M248" s="423"/>
      <c r="N248" s="458"/>
      <c r="O248" s="499"/>
    </row>
    <row r="249" spans="2:15" ht="12" thickBot="1" x14ac:dyDescent="0.25">
      <c r="B249" s="403">
        <v>15</v>
      </c>
      <c r="C249" s="436"/>
      <c r="D249" s="436"/>
      <c r="E249" s="436"/>
      <c r="F249" s="437"/>
      <c r="G249" s="425"/>
      <c r="H249" s="743">
        <f t="shared" si="23"/>
        <v>0</v>
      </c>
      <c r="I249" s="443"/>
      <c r="J249" s="424"/>
      <c r="K249" s="732">
        <f t="shared" si="24"/>
        <v>0</v>
      </c>
      <c r="L249" s="398"/>
      <c r="M249" s="423"/>
      <c r="N249" s="458"/>
      <c r="O249" s="499"/>
    </row>
    <row r="250" spans="2:15" ht="12" thickBot="1" x14ac:dyDescent="0.25">
      <c r="B250" s="403">
        <v>16</v>
      </c>
      <c r="C250" s="436"/>
      <c r="D250" s="436"/>
      <c r="E250" s="436"/>
      <c r="F250" s="437"/>
      <c r="G250" s="425"/>
      <c r="H250" s="743">
        <f t="shared" si="23"/>
        <v>0</v>
      </c>
      <c r="I250" s="443"/>
      <c r="J250" s="424"/>
      <c r="K250" s="732">
        <f t="shared" si="24"/>
        <v>0</v>
      </c>
      <c r="L250" s="398"/>
      <c r="M250" s="423"/>
      <c r="N250" s="458"/>
      <c r="O250" s="499"/>
    </row>
    <row r="251" spans="2:15" ht="12" thickBot="1" x14ac:dyDescent="0.25">
      <c r="B251" s="403">
        <v>17</v>
      </c>
      <c r="C251" s="436"/>
      <c r="D251" s="436"/>
      <c r="E251" s="436"/>
      <c r="F251" s="437"/>
      <c r="G251" s="425"/>
      <c r="H251" s="743">
        <f t="shared" si="23"/>
        <v>0</v>
      </c>
      <c r="I251" s="443"/>
      <c r="J251" s="424"/>
      <c r="K251" s="732">
        <f t="shared" si="24"/>
        <v>0</v>
      </c>
      <c r="L251" s="398"/>
      <c r="M251" s="423"/>
      <c r="N251" s="458"/>
      <c r="O251" s="499"/>
    </row>
    <row r="252" spans="2:15" ht="12" thickBot="1" x14ac:dyDescent="0.25">
      <c r="B252" s="403">
        <v>18</v>
      </c>
      <c r="C252" s="436"/>
      <c r="D252" s="436"/>
      <c r="E252" s="436"/>
      <c r="F252" s="437"/>
      <c r="G252" s="425"/>
      <c r="H252" s="743">
        <f t="shared" si="23"/>
        <v>0</v>
      </c>
      <c r="I252" s="443"/>
      <c r="J252" s="424"/>
      <c r="K252" s="732">
        <f t="shared" si="24"/>
        <v>0</v>
      </c>
      <c r="L252" s="398"/>
      <c r="M252" s="423"/>
      <c r="N252" s="458"/>
      <c r="O252" s="499"/>
    </row>
    <row r="253" spans="2:15" ht="12" thickBot="1" x14ac:dyDescent="0.25">
      <c r="B253" s="403">
        <v>19</v>
      </c>
      <c r="C253" s="436"/>
      <c r="D253" s="436"/>
      <c r="E253" s="436"/>
      <c r="F253" s="437"/>
      <c r="G253" s="425"/>
      <c r="H253" s="743">
        <f t="shared" si="23"/>
        <v>0</v>
      </c>
      <c r="I253" s="443"/>
      <c r="J253" s="424"/>
      <c r="K253" s="732">
        <f t="shared" si="24"/>
        <v>0</v>
      </c>
      <c r="L253" s="398"/>
      <c r="M253" s="423"/>
      <c r="N253" s="458"/>
      <c r="O253" s="499"/>
    </row>
    <row r="254" spans="2:15" ht="12" thickBot="1" x14ac:dyDescent="0.25">
      <c r="B254" s="403">
        <v>20</v>
      </c>
      <c r="C254" s="436"/>
      <c r="D254" s="436"/>
      <c r="E254" s="436"/>
      <c r="F254" s="437"/>
      <c r="G254" s="425"/>
      <c r="H254" s="744">
        <f t="shared" si="23"/>
        <v>0</v>
      </c>
      <c r="I254" s="457"/>
      <c r="J254" s="424"/>
      <c r="K254" s="748">
        <f t="shared" si="24"/>
        <v>0</v>
      </c>
      <c r="L254" s="398"/>
      <c r="M254" s="423"/>
      <c r="N254" s="458"/>
      <c r="O254" s="499"/>
    </row>
    <row r="255" spans="2:15" ht="12" thickBot="1" x14ac:dyDescent="0.25">
      <c r="B255" s="403"/>
      <c r="C255" s="118"/>
      <c r="D255" s="118"/>
      <c r="E255" s="118"/>
      <c r="F255" s="119"/>
      <c r="G255" s="120"/>
      <c r="H255" s="745">
        <f>SUM(H235:H254)</f>
        <v>0</v>
      </c>
      <c r="I255" s="746">
        <f>SUM(I235:I254)</f>
        <v>0</v>
      </c>
      <c r="J255" s="746">
        <f>SUM(J235:J254)</f>
        <v>0</v>
      </c>
      <c r="K255" s="746">
        <f>SUM(K235:K254)</f>
        <v>0</v>
      </c>
      <c r="L255" s="427"/>
      <c r="M255" s="120"/>
      <c r="N255" s="731">
        <f>SUM(N235:N254)</f>
        <v>0</v>
      </c>
      <c r="O255" s="502"/>
    </row>
    <row r="256" spans="2:15" x14ac:dyDescent="0.2">
      <c r="C256" s="428"/>
      <c r="D256" s="428"/>
      <c r="E256" s="428"/>
      <c r="F256" s="429"/>
      <c r="G256" s="428"/>
    </row>
    <row r="257" spans="2:16" x14ac:dyDescent="0.2">
      <c r="B257" s="405" t="s">
        <v>429</v>
      </c>
      <c r="C257" s="430" t="s">
        <v>1444</v>
      </c>
      <c r="D257" s="428"/>
      <c r="E257" s="428"/>
      <c r="F257" s="429"/>
      <c r="G257" s="428"/>
    </row>
    <row r="258" spans="2:16" ht="12" thickBot="1" x14ac:dyDescent="0.25">
      <c r="B258" s="405"/>
      <c r="C258" s="430"/>
      <c r="D258" s="428"/>
      <c r="E258" s="428"/>
      <c r="F258" s="429"/>
      <c r="G258" s="428"/>
    </row>
    <row r="259" spans="2:16" ht="28.5" customHeight="1" x14ac:dyDescent="0.2">
      <c r="B259" s="405"/>
      <c r="C259" s="504"/>
      <c r="D259" s="30" t="s">
        <v>303</v>
      </c>
      <c r="E259" s="79" t="s">
        <v>2027</v>
      </c>
      <c r="F259" s="73" t="s">
        <v>80</v>
      </c>
      <c r="G259" s="11" t="s">
        <v>199</v>
      </c>
      <c r="H259" s="11" t="s">
        <v>198</v>
      </c>
      <c r="I259" s="464" t="s">
        <v>75</v>
      </c>
      <c r="J259" s="12" t="s">
        <v>76</v>
      </c>
      <c r="K259" s="462" t="s">
        <v>79</v>
      </c>
      <c r="L259" s="461" t="s">
        <v>77</v>
      </c>
      <c r="M259" s="11" t="s">
        <v>199</v>
      </c>
      <c r="N259" s="11" t="s">
        <v>198</v>
      </c>
      <c r="O259" s="466" t="s">
        <v>1490</v>
      </c>
      <c r="P259" s="466" t="s">
        <v>1541</v>
      </c>
    </row>
    <row r="260" spans="2:16" ht="12" thickBot="1" x14ac:dyDescent="0.25">
      <c r="C260" s="120"/>
      <c r="D260" s="15" t="s">
        <v>304</v>
      </c>
      <c r="E260" s="15"/>
      <c r="F260" s="460"/>
      <c r="G260" s="465"/>
      <c r="H260" s="465"/>
      <c r="I260" s="463"/>
      <c r="J260" s="460"/>
      <c r="K260" s="463"/>
      <c r="L260" s="17"/>
      <c r="M260" s="465"/>
      <c r="N260" s="465"/>
      <c r="O260" s="465"/>
      <c r="P260" s="505"/>
    </row>
    <row r="261" spans="2:16" x14ac:dyDescent="0.2">
      <c r="B261" s="403">
        <v>1</v>
      </c>
      <c r="C261" s="423"/>
      <c r="D261" s="423"/>
      <c r="E261" s="423"/>
      <c r="F261" s="424"/>
      <c r="G261" s="425"/>
      <c r="H261" s="736">
        <f>F261*G261</f>
        <v>0</v>
      </c>
      <c r="I261" s="447"/>
      <c r="J261" s="450"/>
      <c r="K261" s="737">
        <f t="shared" ref="K261:K280" si="25">(F261+I261)-J261</f>
        <v>0</v>
      </c>
      <c r="L261" s="485"/>
      <c r="M261" s="452"/>
      <c r="N261" s="742">
        <f>M261*K261</f>
        <v>0</v>
      </c>
      <c r="O261" s="423"/>
      <c r="P261" s="38"/>
    </row>
    <row r="262" spans="2:16" x14ac:dyDescent="0.2">
      <c r="B262" s="404">
        <f>B261+1</f>
        <v>2</v>
      </c>
      <c r="C262" s="423"/>
      <c r="D262" s="423"/>
      <c r="E262" s="423"/>
      <c r="F262" s="424"/>
      <c r="G262" s="425"/>
      <c r="H262" s="734">
        <f t="shared" ref="H262:H280" si="26">F262*G262</f>
        <v>0</v>
      </c>
      <c r="I262" s="445"/>
      <c r="J262" s="454"/>
      <c r="K262" s="738">
        <f t="shared" si="25"/>
        <v>0</v>
      </c>
      <c r="L262" s="458"/>
      <c r="M262" s="452"/>
      <c r="N262" s="743">
        <f t="shared" ref="N262:N280" si="27">M262*K262</f>
        <v>0</v>
      </c>
      <c r="O262" s="423"/>
      <c r="P262" s="38"/>
    </row>
    <row r="263" spans="2:16" x14ac:dyDescent="0.2">
      <c r="B263" s="404">
        <f t="shared" ref="B263:B280" si="28">B262+1</f>
        <v>3</v>
      </c>
      <c r="C263" s="423"/>
      <c r="D263" s="423"/>
      <c r="E263" s="423"/>
      <c r="F263" s="424"/>
      <c r="G263" s="425"/>
      <c r="H263" s="734">
        <f t="shared" si="26"/>
        <v>0</v>
      </c>
      <c r="I263" s="445"/>
      <c r="J263" s="454"/>
      <c r="K263" s="738">
        <f t="shared" si="25"/>
        <v>0</v>
      </c>
      <c r="L263" s="398"/>
      <c r="M263" s="423"/>
      <c r="N263" s="743">
        <f t="shared" si="27"/>
        <v>0</v>
      </c>
      <c r="O263" s="423"/>
      <c r="P263" s="38"/>
    </row>
    <row r="264" spans="2:16" x14ac:dyDescent="0.2">
      <c r="B264" s="404">
        <f t="shared" si="28"/>
        <v>4</v>
      </c>
      <c r="C264" s="423"/>
      <c r="D264" s="423"/>
      <c r="E264" s="423"/>
      <c r="F264" s="424"/>
      <c r="G264" s="425"/>
      <c r="H264" s="734">
        <f t="shared" si="26"/>
        <v>0</v>
      </c>
      <c r="I264" s="445"/>
      <c r="J264" s="454"/>
      <c r="K264" s="738">
        <f t="shared" si="25"/>
        <v>0</v>
      </c>
      <c r="L264" s="398"/>
      <c r="M264" s="423"/>
      <c r="N264" s="743">
        <f t="shared" si="27"/>
        <v>0</v>
      </c>
      <c r="O264" s="423"/>
      <c r="P264" s="38"/>
    </row>
    <row r="265" spans="2:16" x14ac:dyDescent="0.2">
      <c r="B265" s="404">
        <f t="shared" si="28"/>
        <v>5</v>
      </c>
      <c r="C265" s="423"/>
      <c r="D265" s="423"/>
      <c r="E265" s="423"/>
      <c r="F265" s="424"/>
      <c r="G265" s="425"/>
      <c r="H265" s="734">
        <f t="shared" si="26"/>
        <v>0</v>
      </c>
      <c r="I265" s="445"/>
      <c r="J265" s="454"/>
      <c r="K265" s="738">
        <f t="shared" si="25"/>
        <v>0</v>
      </c>
      <c r="L265" s="398"/>
      <c r="M265" s="423"/>
      <c r="N265" s="743">
        <f t="shared" si="27"/>
        <v>0</v>
      </c>
      <c r="O265" s="423"/>
      <c r="P265" s="38"/>
    </row>
    <row r="266" spans="2:16" x14ac:dyDescent="0.2">
      <c r="B266" s="404">
        <f t="shared" si="28"/>
        <v>6</v>
      </c>
      <c r="C266" s="423"/>
      <c r="D266" s="423"/>
      <c r="E266" s="423"/>
      <c r="F266" s="424"/>
      <c r="G266" s="425"/>
      <c r="H266" s="734">
        <f t="shared" si="26"/>
        <v>0</v>
      </c>
      <c r="I266" s="445"/>
      <c r="J266" s="454"/>
      <c r="K266" s="738">
        <f t="shared" si="25"/>
        <v>0</v>
      </c>
      <c r="L266" s="398"/>
      <c r="M266" s="423"/>
      <c r="N266" s="743">
        <f t="shared" si="27"/>
        <v>0</v>
      </c>
      <c r="O266" s="423"/>
      <c r="P266" s="38"/>
    </row>
    <row r="267" spans="2:16" x14ac:dyDescent="0.2">
      <c r="B267" s="404">
        <f t="shared" si="28"/>
        <v>7</v>
      </c>
      <c r="C267" s="423"/>
      <c r="D267" s="423"/>
      <c r="E267" s="423"/>
      <c r="F267" s="424"/>
      <c r="G267" s="425"/>
      <c r="H267" s="734">
        <f t="shared" si="26"/>
        <v>0</v>
      </c>
      <c r="I267" s="445"/>
      <c r="J267" s="454"/>
      <c r="K267" s="738">
        <f t="shared" si="25"/>
        <v>0</v>
      </c>
      <c r="L267" s="398"/>
      <c r="M267" s="423"/>
      <c r="N267" s="743">
        <f t="shared" si="27"/>
        <v>0</v>
      </c>
      <c r="O267" s="423"/>
      <c r="P267" s="38"/>
    </row>
    <row r="268" spans="2:16" x14ac:dyDescent="0.2">
      <c r="B268" s="404">
        <f t="shared" si="28"/>
        <v>8</v>
      </c>
      <c r="C268" s="423"/>
      <c r="D268" s="423"/>
      <c r="E268" s="423"/>
      <c r="F268" s="424"/>
      <c r="G268" s="425"/>
      <c r="H268" s="734">
        <f t="shared" si="26"/>
        <v>0</v>
      </c>
      <c r="I268" s="445"/>
      <c r="J268" s="454"/>
      <c r="K268" s="738">
        <f t="shared" si="25"/>
        <v>0</v>
      </c>
      <c r="L268" s="398"/>
      <c r="M268" s="423"/>
      <c r="N268" s="743">
        <f t="shared" si="27"/>
        <v>0</v>
      </c>
      <c r="O268" s="423"/>
      <c r="P268" s="38"/>
    </row>
    <row r="269" spans="2:16" x14ac:dyDescent="0.2">
      <c r="B269" s="404">
        <f t="shared" si="28"/>
        <v>9</v>
      </c>
      <c r="C269" s="423"/>
      <c r="D269" s="423"/>
      <c r="E269" s="423"/>
      <c r="F269" s="424"/>
      <c r="G269" s="425"/>
      <c r="H269" s="734">
        <f t="shared" si="26"/>
        <v>0</v>
      </c>
      <c r="I269" s="445"/>
      <c r="J269" s="454"/>
      <c r="K269" s="738">
        <f t="shared" si="25"/>
        <v>0</v>
      </c>
      <c r="L269" s="398"/>
      <c r="M269" s="423"/>
      <c r="N269" s="743">
        <f t="shared" si="27"/>
        <v>0</v>
      </c>
      <c r="O269" s="423"/>
      <c r="P269" s="38"/>
    </row>
    <row r="270" spans="2:16" x14ac:dyDescent="0.2">
      <c r="B270" s="404">
        <f t="shared" si="28"/>
        <v>10</v>
      </c>
      <c r="C270" s="423"/>
      <c r="D270" s="423"/>
      <c r="E270" s="423"/>
      <c r="F270" s="424"/>
      <c r="G270" s="425"/>
      <c r="H270" s="734">
        <f t="shared" si="26"/>
        <v>0</v>
      </c>
      <c r="I270" s="445"/>
      <c r="J270" s="454"/>
      <c r="K270" s="738">
        <f t="shared" si="25"/>
        <v>0</v>
      </c>
      <c r="L270" s="398"/>
      <c r="M270" s="423"/>
      <c r="N270" s="743">
        <f t="shared" si="27"/>
        <v>0</v>
      </c>
      <c r="O270" s="423"/>
      <c r="P270" s="38"/>
    </row>
    <row r="271" spans="2:16" x14ac:dyDescent="0.2">
      <c r="B271" s="404">
        <f t="shared" si="28"/>
        <v>11</v>
      </c>
      <c r="C271" s="423"/>
      <c r="D271" s="423"/>
      <c r="E271" s="423"/>
      <c r="F271" s="424"/>
      <c r="G271" s="425"/>
      <c r="H271" s="734">
        <f t="shared" si="26"/>
        <v>0</v>
      </c>
      <c r="I271" s="445"/>
      <c r="J271" s="454"/>
      <c r="K271" s="738">
        <f t="shared" si="25"/>
        <v>0</v>
      </c>
      <c r="L271" s="398"/>
      <c r="M271" s="423"/>
      <c r="N271" s="743">
        <f t="shared" si="27"/>
        <v>0</v>
      </c>
      <c r="O271" s="423"/>
      <c r="P271" s="38"/>
    </row>
    <row r="272" spans="2:16" x14ac:dyDescent="0.2">
      <c r="B272" s="404">
        <f t="shared" si="28"/>
        <v>12</v>
      </c>
      <c r="C272" s="423"/>
      <c r="D272" s="423"/>
      <c r="E272" s="423"/>
      <c r="F272" s="424"/>
      <c r="G272" s="425"/>
      <c r="H272" s="734">
        <f t="shared" si="26"/>
        <v>0</v>
      </c>
      <c r="I272" s="445"/>
      <c r="J272" s="454"/>
      <c r="K272" s="738">
        <f t="shared" si="25"/>
        <v>0</v>
      </c>
      <c r="L272" s="398"/>
      <c r="M272" s="423"/>
      <c r="N272" s="743">
        <f t="shared" si="27"/>
        <v>0</v>
      </c>
      <c r="O272" s="423"/>
      <c r="P272" s="38"/>
    </row>
    <row r="273" spans="2:16" x14ac:dyDescent="0.2">
      <c r="B273" s="404">
        <f t="shared" si="28"/>
        <v>13</v>
      </c>
      <c r="C273" s="423"/>
      <c r="D273" s="423"/>
      <c r="E273" s="423"/>
      <c r="F273" s="424"/>
      <c r="G273" s="425"/>
      <c r="H273" s="734">
        <f t="shared" si="26"/>
        <v>0</v>
      </c>
      <c r="I273" s="445"/>
      <c r="J273" s="454"/>
      <c r="K273" s="738">
        <f t="shared" si="25"/>
        <v>0</v>
      </c>
      <c r="L273" s="398"/>
      <c r="M273" s="423"/>
      <c r="N273" s="743">
        <f t="shared" si="27"/>
        <v>0</v>
      </c>
      <c r="O273" s="423"/>
      <c r="P273" s="38"/>
    </row>
    <row r="274" spans="2:16" x14ac:dyDescent="0.2">
      <c r="B274" s="404">
        <f t="shared" si="28"/>
        <v>14</v>
      </c>
      <c r="C274" s="423"/>
      <c r="D274" s="423"/>
      <c r="E274" s="423"/>
      <c r="F274" s="424"/>
      <c r="G274" s="425"/>
      <c r="H274" s="734">
        <f t="shared" si="26"/>
        <v>0</v>
      </c>
      <c r="I274" s="445"/>
      <c r="J274" s="454"/>
      <c r="K274" s="738">
        <f t="shared" si="25"/>
        <v>0</v>
      </c>
      <c r="L274" s="398"/>
      <c r="M274" s="423"/>
      <c r="N274" s="743">
        <f t="shared" si="27"/>
        <v>0</v>
      </c>
      <c r="O274" s="423"/>
      <c r="P274" s="38"/>
    </row>
    <row r="275" spans="2:16" x14ac:dyDescent="0.2">
      <c r="B275" s="404">
        <f t="shared" si="28"/>
        <v>15</v>
      </c>
      <c r="C275" s="423"/>
      <c r="D275" s="423"/>
      <c r="E275" s="423"/>
      <c r="F275" s="424"/>
      <c r="G275" s="425"/>
      <c r="H275" s="734">
        <f t="shared" si="26"/>
        <v>0</v>
      </c>
      <c r="I275" s="445"/>
      <c r="J275" s="454"/>
      <c r="K275" s="738">
        <f t="shared" si="25"/>
        <v>0</v>
      </c>
      <c r="L275" s="398"/>
      <c r="M275" s="423"/>
      <c r="N275" s="743">
        <f t="shared" si="27"/>
        <v>0</v>
      </c>
      <c r="O275" s="423"/>
      <c r="P275" s="38"/>
    </row>
    <row r="276" spans="2:16" x14ac:dyDescent="0.2">
      <c r="B276" s="404">
        <f t="shared" si="28"/>
        <v>16</v>
      </c>
      <c r="C276" s="423"/>
      <c r="D276" s="423"/>
      <c r="E276" s="423"/>
      <c r="F276" s="424"/>
      <c r="G276" s="425"/>
      <c r="H276" s="734">
        <f t="shared" si="26"/>
        <v>0</v>
      </c>
      <c r="I276" s="445"/>
      <c r="J276" s="454"/>
      <c r="K276" s="738">
        <f t="shared" si="25"/>
        <v>0</v>
      </c>
      <c r="L276" s="398"/>
      <c r="M276" s="423"/>
      <c r="N276" s="743">
        <f t="shared" si="27"/>
        <v>0</v>
      </c>
      <c r="O276" s="423"/>
      <c r="P276" s="38"/>
    </row>
    <row r="277" spans="2:16" x14ac:dyDescent="0.2">
      <c r="B277" s="404">
        <f t="shared" si="28"/>
        <v>17</v>
      </c>
      <c r="C277" s="423"/>
      <c r="D277" s="423"/>
      <c r="E277" s="423"/>
      <c r="F277" s="424"/>
      <c r="G277" s="425"/>
      <c r="H277" s="734">
        <f t="shared" si="26"/>
        <v>0</v>
      </c>
      <c r="I277" s="445"/>
      <c r="J277" s="454"/>
      <c r="K277" s="738">
        <f t="shared" si="25"/>
        <v>0</v>
      </c>
      <c r="L277" s="398"/>
      <c r="M277" s="423"/>
      <c r="N277" s="743">
        <f t="shared" si="27"/>
        <v>0</v>
      </c>
      <c r="O277" s="423"/>
      <c r="P277" s="38"/>
    </row>
    <row r="278" spans="2:16" x14ac:dyDescent="0.2">
      <c r="B278" s="404">
        <f t="shared" si="28"/>
        <v>18</v>
      </c>
      <c r="C278" s="423"/>
      <c r="D278" s="423"/>
      <c r="E278" s="423"/>
      <c r="F278" s="424"/>
      <c r="G278" s="425"/>
      <c r="H278" s="734">
        <f t="shared" si="26"/>
        <v>0</v>
      </c>
      <c r="I278" s="445"/>
      <c r="J278" s="454"/>
      <c r="K278" s="738">
        <f t="shared" si="25"/>
        <v>0</v>
      </c>
      <c r="L278" s="398"/>
      <c r="M278" s="423"/>
      <c r="N278" s="743">
        <f t="shared" si="27"/>
        <v>0</v>
      </c>
      <c r="O278" s="423"/>
      <c r="P278" s="38"/>
    </row>
    <row r="279" spans="2:16" x14ac:dyDescent="0.2">
      <c r="B279" s="404">
        <f t="shared" si="28"/>
        <v>19</v>
      </c>
      <c r="C279" s="423"/>
      <c r="D279" s="423"/>
      <c r="E279" s="423"/>
      <c r="F279" s="424"/>
      <c r="G279" s="425"/>
      <c r="H279" s="734">
        <f t="shared" si="26"/>
        <v>0</v>
      </c>
      <c r="I279" s="445"/>
      <c r="J279" s="454"/>
      <c r="K279" s="738">
        <f t="shared" si="25"/>
        <v>0</v>
      </c>
      <c r="L279" s="398"/>
      <c r="M279" s="423"/>
      <c r="N279" s="743">
        <f t="shared" si="27"/>
        <v>0</v>
      </c>
      <c r="O279" s="423"/>
      <c r="P279" s="38"/>
    </row>
    <row r="280" spans="2:16" ht="12" thickBot="1" x14ac:dyDescent="0.25">
      <c r="B280" s="404">
        <f t="shared" si="28"/>
        <v>20</v>
      </c>
      <c r="C280" s="423"/>
      <c r="D280" s="423"/>
      <c r="E280" s="423"/>
      <c r="F280" s="424"/>
      <c r="G280" s="425"/>
      <c r="H280" s="734">
        <f t="shared" si="26"/>
        <v>0</v>
      </c>
      <c r="I280" s="445"/>
      <c r="J280" s="455"/>
      <c r="K280" s="738">
        <f t="shared" si="25"/>
        <v>0</v>
      </c>
      <c r="L280" s="398"/>
      <c r="M280" s="423"/>
      <c r="N280" s="743">
        <f t="shared" si="27"/>
        <v>0</v>
      </c>
      <c r="O280" s="423"/>
      <c r="P280" s="505"/>
    </row>
    <row r="281" spans="2:16" ht="12" thickBot="1" x14ac:dyDescent="0.25">
      <c r="B281" s="406"/>
      <c r="C281" s="118" t="s">
        <v>7</v>
      </c>
      <c r="D281" s="118"/>
      <c r="E281" s="118"/>
      <c r="F281" s="426"/>
      <c r="G281" s="427"/>
      <c r="H281" s="735">
        <f>SUM(H261:H280)</f>
        <v>0</v>
      </c>
      <c r="I281" s="42"/>
      <c r="J281" s="16"/>
      <c r="K281" s="14"/>
      <c r="L281" s="24"/>
      <c r="M281" s="23"/>
      <c r="N281" s="735">
        <f>SUM(N261:N280)</f>
        <v>0</v>
      </c>
      <c r="O281" s="733">
        <f>SUM(O261:O280)</f>
        <v>0</v>
      </c>
    </row>
    <row r="282" spans="2:16" x14ac:dyDescent="0.2">
      <c r="C282" s="428"/>
      <c r="D282" s="428"/>
      <c r="E282" s="428"/>
      <c r="F282" s="429"/>
      <c r="G282" s="428"/>
    </row>
    <row r="283" spans="2:16" ht="12" thickBot="1" x14ac:dyDescent="0.25">
      <c r="B283" s="407" t="s">
        <v>430</v>
      </c>
      <c r="C283" s="431" t="s">
        <v>2025</v>
      </c>
      <c r="D283" s="431"/>
      <c r="E283" s="431"/>
      <c r="F283" s="432"/>
      <c r="G283" s="398"/>
      <c r="H283" s="113"/>
      <c r="I283" s="22"/>
      <c r="J283" s="22"/>
      <c r="K283" s="22"/>
      <c r="L283" s="112"/>
      <c r="M283" s="112"/>
      <c r="N283" s="113"/>
    </row>
    <row r="284" spans="2:16" ht="23.25" thickBot="1" x14ac:dyDescent="0.25">
      <c r="B284" s="403"/>
      <c r="C284" s="433" t="s">
        <v>84</v>
      </c>
      <c r="D284" s="433" t="s">
        <v>441</v>
      </c>
      <c r="E284" s="433" t="s">
        <v>2023</v>
      </c>
      <c r="F284" s="434" t="s">
        <v>421</v>
      </c>
      <c r="G284" s="435" t="s">
        <v>422</v>
      </c>
      <c r="H284" s="116" t="s">
        <v>425</v>
      </c>
      <c r="I284" s="117" t="s">
        <v>419</v>
      </c>
      <c r="J284" s="115" t="s">
        <v>426</v>
      </c>
      <c r="K284" s="115" t="s">
        <v>427</v>
      </c>
      <c r="L284" s="116" t="s">
        <v>420</v>
      </c>
      <c r="M284" s="116" t="s">
        <v>433</v>
      </c>
      <c r="N284" s="117" t="s">
        <v>428</v>
      </c>
      <c r="O284" s="117" t="s">
        <v>432</v>
      </c>
      <c r="P284" s="536" t="s">
        <v>1541</v>
      </c>
    </row>
    <row r="285" spans="2:16" ht="12" thickBot="1" x14ac:dyDescent="0.25">
      <c r="B285" s="403">
        <v>1</v>
      </c>
      <c r="C285" s="423"/>
      <c r="D285" s="423"/>
      <c r="E285" s="423"/>
      <c r="F285" s="424"/>
      <c r="G285" s="425"/>
      <c r="H285" s="742">
        <f>F285*G285</f>
        <v>0</v>
      </c>
      <c r="I285" s="449"/>
      <c r="J285" s="450"/>
      <c r="K285" s="747">
        <f>I285+J285</f>
        <v>0</v>
      </c>
      <c r="L285" s="423"/>
      <c r="M285" s="452"/>
      <c r="N285" s="423"/>
      <c r="O285" s="499"/>
      <c r="P285" s="480"/>
    </row>
    <row r="286" spans="2:16" ht="12" thickBot="1" x14ac:dyDescent="0.25">
      <c r="B286" s="403">
        <v>2</v>
      </c>
      <c r="C286" s="423"/>
      <c r="D286" s="423"/>
      <c r="E286" s="423"/>
      <c r="F286" s="424"/>
      <c r="G286" s="425"/>
      <c r="H286" s="743">
        <f t="shared" ref="H286:H304" si="29">F286*G286</f>
        <v>0</v>
      </c>
      <c r="I286" s="443"/>
      <c r="J286" s="445"/>
      <c r="K286" s="732">
        <f t="shared" ref="K286:K304" si="30">I286+J286</f>
        <v>0</v>
      </c>
      <c r="L286" s="458"/>
      <c r="M286" s="452"/>
      <c r="N286" s="423"/>
      <c r="O286" s="499"/>
      <c r="P286" s="38"/>
    </row>
    <row r="287" spans="2:16" ht="12" thickBot="1" x14ac:dyDescent="0.25">
      <c r="B287" s="403">
        <v>3</v>
      </c>
      <c r="C287" s="436"/>
      <c r="D287" s="436"/>
      <c r="E287" s="436"/>
      <c r="F287" s="437"/>
      <c r="G287" s="425"/>
      <c r="H287" s="743">
        <f t="shared" si="29"/>
        <v>0</v>
      </c>
      <c r="I287" s="443"/>
      <c r="J287" s="445"/>
      <c r="K287" s="732">
        <f t="shared" si="30"/>
        <v>0</v>
      </c>
      <c r="L287" s="458"/>
      <c r="M287" s="423"/>
      <c r="N287" s="423"/>
      <c r="O287" s="499"/>
      <c r="P287" s="38"/>
    </row>
    <row r="288" spans="2:16" ht="12" thickBot="1" x14ac:dyDescent="0.25">
      <c r="B288" s="403">
        <v>4</v>
      </c>
      <c r="C288" s="436"/>
      <c r="D288" s="436"/>
      <c r="E288" s="436"/>
      <c r="F288" s="437"/>
      <c r="G288" s="425"/>
      <c r="H288" s="743">
        <f t="shared" si="29"/>
        <v>0</v>
      </c>
      <c r="I288" s="443"/>
      <c r="J288" s="445"/>
      <c r="K288" s="732">
        <f t="shared" si="30"/>
        <v>0</v>
      </c>
      <c r="L288" s="458"/>
      <c r="M288" s="423"/>
      <c r="N288" s="423"/>
      <c r="O288" s="499"/>
      <c r="P288" s="38"/>
    </row>
    <row r="289" spans="2:16" ht="12" thickBot="1" x14ac:dyDescent="0.25">
      <c r="B289" s="403">
        <v>5</v>
      </c>
      <c r="C289" s="436"/>
      <c r="D289" s="436"/>
      <c r="E289" s="436"/>
      <c r="F289" s="437"/>
      <c r="G289" s="425"/>
      <c r="H289" s="743">
        <f t="shared" si="29"/>
        <v>0</v>
      </c>
      <c r="I289" s="443"/>
      <c r="J289" s="445"/>
      <c r="K289" s="732">
        <f t="shared" si="30"/>
        <v>0</v>
      </c>
      <c r="L289" s="458"/>
      <c r="M289" s="423"/>
      <c r="N289" s="423"/>
      <c r="O289" s="499"/>
      <c r="P289" s="38"/>
    </row>
    <row r="290" spans="2:16" ht="12" thickBot="1" x14ac:dyDescent="0.25">
      <c r="B290" s="403">
        <v>6</v>
      </c>
      <c r="C290" s="436"/>
      <c r="D290" s="436"/>
      <c r="E290" s="436"/>
      <c r="F290" s="437"/>
      <c r="G290" s="425"/>
      <c r="H290" s="743">
        <f t="shared" si="29"/>
        <v>0</v>
      </c>
      <c r="I290" s="443"/>
      <c r="J290" s="445"/>
      <c r="K290" s="732">
        <f t="shared" si="30"/>
        <v>0</v>
      </c>
      <c r="L290" s="458"/>
      <c r="M290" s="423"/>
      <c r="N290" s="423"/>
      <c r="O290" s="499"/>
      <c r="P290" s="38"/>
    </row>
    <row r="291" spans="2:16" ht="12" thickBot="1" x14ac:dyDescent="0.25">
      <c r="B291" s="403">
        <v>7</v>
      </c>
      <c r="C291" s="436"/>
      <c r="D291" s="436"/>
      <c r="E291" s="436"/>
      <c r="F291" s="437"/>
      <c r="G291" s="425"/>
      <c r="H291" s="743">
        <f t="shared" si="29"/>
        <v>0</v>
      </c>
      <c r="I291" s="443"/>
      <c r="J291" s="445"/>
      <c r="K291" s="732">
        <f t="shared" si="30"/>
        <v>0</v>
      </c>
      <c r="L291" s="458"/>
      <c r="M291" s="423"/>
      <c r="N291" s="423"/>
      <c r="O291" s="499"/>
      <c r="P291" s="38"/>
    </row>
    <row r="292" spans="2:16" ht="12" thickBot="1" x14ac:dyDescent="0.25">
      <c r="B292" s="403">
        <v>8</v>
      </c>
      <c r="C292" s="436"/>
      <c r="D292" s="436"/>
      <c r="E292" s="436"/>
      <c r="F292" s="437"/>
      <c r="G292" s="425"/>
      <c r="H292" s="743">
        <f t="shared" si="29"/>
        <v>0</v>
      </c>
      <c r="I292" s="443"/>
      <c r="J292" s="445"/>
      <c r="K292" s="732">
        <f t="shared" si="30"/>
        <v>0</v>
      </c>
      <c r="L292" s="458"/>
      <c r="M292" s="423"/>
      <c r="N292" s="423"/>
      <c r="O292" s="499"/>
      <c r="P292" s="38"/>
    </row>
    <row r="293" spans="2:16" ht="12" thickBot="1" x14ac:dyDescent="0.25">
      <c r="B293" s="403">
        <v>9</v>
      </c>
      <c r="C293" s="436"/>
      <c r="D293" s="436"/>
      <c r="E293" s="436"/>
      <c r="F293" s="437"/>
      <c r="G293" s="425"/>
      <c r="H293" s="743">
        <f t="shared" si="29"/>
        <v>0</v>
      </c>
      <c r="I293" s="443"/>
      <c r="J293" s="445"/>
      <c r="K293" s="732">
        <f t="shared" si="30"/>
        <v>0</v>
      </c>
      <c r="L293" s="458"/>
      <c r="M293" s="423"/>
      <c r="N293" s="423"/>
      <c r="O293" s="499"/>
      <c r="P293" s="38"/>
    </row>
    <row r="294" spans="2:16" ht="12" thickBot="1" x14ac:dyDescent="0.25">
      <c r="B294" s="403">
        <v>10</v>
      </c>
      <c r="C294" s="436"/>
      <c r="D294" s="436"/>
      <c r="E294" s="436"/>
      <c r="F294" s="437"/>
      <c r="G294" s="425"/>
      <c r="H294" s="743">
        <f t="shared" si="29"/>
        <v>0</v>
      </c>
      <c r="I294" s="443"/>
      <c r="J294" s="445"/>
      <c r="K294" s="732">
        <f t="shared" si="30"/>
        <v>0</v>
      </c>
      <c r="L294" s="458"/>
      <c r="M294" s="423"/>
      <c r="N294" s="423"/>
      <c r="O294" s="499"/>
      <c r="P294" s="38"/>
    </row>
    <row r="295" spans="2:16" ht="12" thickBot="1" x14ac:dyDescent="0.25">
      <c r="B295" s="403">
        <v>11</v>
      </c>
      <c r="C295" s="436"/>
      <c r="D295" s="436"/>
      <c r="E295" s="436"/>
      <c r="F295" s="437"/>
      <c r="G295" s="425"/>
      <c r="H295" s="743">
        <f t="shared" si="29"/>
        <v>0</v>
      </c>
      <c r="I295" s="443"/>
      <c r="J295" s="445"/>
      <c r="K295" s="732">
        <f t="shared" si="30"/>
        <v>0</v>
      </c>
      <c r="L295" s="458"/>
      <c r="M295" s="423"/>
      <c r="N295" s="423"/>
      <c r="O295" s="499"/>
      <c r="P295" s="38"/>
    </row>
    <row r="296" spans="2:16" ht="12" thickBot="1" x14ac:dyDescent="0.25">
      <c r="B296" s="403">
        <v>12</v>
      </c>
      <c r="C296" s="436"/>
      <c r="D296" s="436"/>
      <c r="E296" s="436"/>
      <c r="F296" s="437"/>
      <c r="G296" s="425"/>
      <c r="H296" s="743">
        <f t="shared" si="29"/>
        <v>0</v>
      </c>
      <c r="I296" s="443"/>
      <c r="J296" s="445"/>
      <c r="K296" s="732">
        <f t="shared" si="30"/>
        <v>0</v>
      </c>
      <c r="L296" s="458"/>
      <c r="M296" s="423"/>
      <c r="N296" s="423"/>
      <c r="O296" s="499"/>
      <c r="P296" s="38"/>
    </row>
    <row r="297" spans="2:16" ht="12" thickBot="1" x14ac:dyDescent="0.25">
      <c r="B297" s="403">
        <v>13</v>
      </c>
      <c r="C297" s="436"/>
      <c r="D297" s="436"/>
      <c r="E297" s="436"/>
      <c r="F297" s="437"/>
      <c r="G297" s="425"/>
      <c r="H297" s="743">
        <f t="shared" si="29"/>
        <v>0</v>
      </c>
      <c r="I297" s="443"/>
      <c r="J297" s="445"/>
      <c r="K297" s="732">
        <f t="shared" si="30"/>
        <v>0</v>
      </c>
      <c r="L297" s="458"/>
      <c r="M297" s="423"/>
      <c r="N297" s="423"/>
      <c r="O297" s="499"/>
      <c r="P297" s="38"/>
    </row>
    <row r="298" spans="2:16" ht="12" thickBot="1" x14ac:dyDescent="0.25">
      <c r="B298" s="403">
        <v>14</v>
      </c>
      <c r="C298" s="436"/>
      <c r="D298" s="436"/>
      <c r="E298" s="436"/>
      <c r="F298" s="437"/>
      <c r="G298" s="425"/>
      <c r="H298" s="743">
        <f t="shared" si="29"/>
        <v>0</v>
      </c>
      <c r="I298" s="443"/>
      <c r="J298" s="445"/>
      <c r="K298" s="732">
        <f t="shared" si="30"/>
        <v>0</v>
      </c>
      <c r="L298" s="458"/>
      <c r="M298" s="423"/>
      <c r="N298" s="423"/>
      <c r="O298" s="499"/>
      <c r="P298" s="38"/>
    </row>
    <row r="299" spans="2:16" ht="12" thickBot="1" x14ac:dyDescent="0.25">
      <c r="B299" s="403">
        <v>15</v>
      </c>
      <c r="C299" s="436"/>
      <c r="D299" s="436"/>
      <c r="E299" s="436"/>
      <c r="F299" s="437"/>
      <c r="G299" s="425"/>
      <c r="H299" s="743">
        <f t="shared" si="29"/>
        <v>0</v>
      </c>
      <c r="I299" s="443"/>
      <c r="J299" s="445"/>
      <c r="K299" s="732">
        <f t="shared" si="30"/>
        <v>0</v>
      </c>
      <c r="L299" s="458"/>
      <c r="M299" s="423"/>
      <c r="N299" s="423"/>
      <c r="O299" s="499"/>
      <c r="P299" s="38"/>
    </row>
    <row r="300" spans="2:16" ht="12" thickBot="1" x14ac:dyDescent="0.25">
      <c r="B300" s="403">
        <v>16</v>
      </c>
      <c r="C300" s="436"/>
      <c r="D300" s="436"/>
      <c r="E300" s="436"/>
      <c r="F300" s="437"/>
      <c r="G300" s="425"/>
      <c r="H300" s="743">
        <f t="shared" si="29"/>
        <v>0</v>
      </c>
      <c r="I300" s="443"/>
      <c r="J300" s="445"/>
      <c r="K300" s="732">
        <f t="shared" si="30"/>
        <v>0</v>
      </c>
      <c r="L300" s="458"/>
      <c r="M300" s="423"/>
      <c r="N300" s="423"/>
      <c r="O300" s="499"/>
      <c r="P300" s="38"/>
    </row>
    <row r="301" spans="2:16" ht="12" thickBot="1" x14ac:dyDescent="0.25">
      <c r="B301" s="403">
        <v>17</v>
      </c>
      <c r="C301" s="436"/>
      <c r="D301" s="436"/>
      <c r="E301" s="436"/>
      <c r="F301" s="437"/>
      <c r="G301" s="425"/>
      <c r="H301" s="743">
        <f t="shared" si="29"/>
        <v>0</v>
      </c>
      <c r="I301" s="443"/>
      <c r="J301" s="445"/>
      <c r="K301" s="732">
        <f t="shared" si="30"/>
        <v>0</v>
      </c>
      <c r="L301" s="458"/>
      <c r="M301" s="423"/>
      <c r="N301" s="423"/>
      <c r="O301" s="499"/>
      <c r="P301" s="38"/>
    </row>
    <row r="302" spans="2:16" ht="12" thickBot="1" x14ac:dyDescent="0.25">
      <c r="B302" s="403">
        <v>18</v>
      </c>
      <c r="C302" s="436"/>
      <c r="D302" s="436"/>
      <c r="E302" s="436"/>
      <c r="F302" s="437"/>
      <c r="G302" s="425"/>
      <c r="H302" s="743">
        <f t="shared" si="29"/>
        <v>0</v>
      </c>
      <c r="I302" s="443"/>
      <c r="J302" s="445"/>
      <c r="K302" s="732">
        <f t="shared" si="30"/>
        <v>0</v>
      </c>
      <c r="L302" s="458"/>
      <c r="M302" s="423"/>
      <c r="N302" s="423"/>
      <c r="O302" s="499"/>
      <c r="P302" s="38"/>
    </row>
    <row r="303" spans="2:16" ht="12" thickBot="1" x14ac:dyDescent="0.25">
      <c r="B303" s="403">
        <v>19</v>
      </c>
      <c r="C303" s="436"/>
      <c r="D303" s="436"/>
      <c r="E303" s="436"/>
      <c r="F303" s="437"/>
      <c r="G303" s="425"/>
      <c r="H303" s="743">
        <f t="shared" si="29"/>
        <v>0</v>
      </c>
      <c r="I303" s="443"/>
      <c r="J303" s="445"/>
      <c r="K303" s="732">
        <f t="shared" si="30"/>
        <v>0</v>
      </c>
      <c r="L303" s="458"/>
      <c r="M303" s="423"/>
      <c r="N303" s="423"/>
      <c r="O303" s="499"/>
      <c r="P303" s="38"/>
    </row>
    <row r="304" spans="2:16" ht="12" thickBot="1" x14ac:dyDescent="0.25">
      <c r="B304" s="403">
        <v>20</v>
      </c>
      <c r="C304" s="436"/>
      <c r="D304" s="436"/>
      <c r="E304" s="436"/>
      <c r="F304" s="437"/>
      <c r="G304" s="425"/>
      <c r="H304" s="744">
        <f t="shared" si="29"/>
        <v>0</v>
      </c>
      <c r="I304" s="443"/>
      <c r="J304" s="445"/>
      <c r="K304" s="748">
        <f t="shared" si="30"/>
        <v>0</v>
      </c>
      <c r="L304" s="458"/>
      <c r="M304" s="423"/>
      <c r="N304" s="423"/>
      <c r="O304" s="499"/>
      <c r="P304" s="38"/>
    </row>
    <row r="305" spans="2:18" ht="12" thickBot="1" x14ac:dyDescent="0.25">
      <c r="B305" s="403"/>
      <c r="C305" s="118"/>
      <c r="D305" s="118"/>
      <c r="E305" s="118"/>
      <c r="F305" s="119"/>
      <c r="G305" s="120"/>
      <c r="H305" s="745">
        <f>SUM(H285:H304)</f>
        <v>0</v>
      </c>
      <c r="I305" s="746">
        <f>SUM(I285:I304)</f>
        <v>0</v>
      </c>
      <c r="J305" s="746">
        <f>SUM(J285:J304)</f>
        <v>0</v>
      </c>
      <c r="K305" s="746">
        <f>SUM(K285:K304)</f>
        <v>0</v>
      </c>
      <c r="L305" s="120"/>
      <c r="M305" s="120"/>
      <c r="N305" s="735">
        <f>SUM(N285:N304)</f>
        <v>0</v>
      </c>
      <c r="O305" s="501"/>
      <c r="P305" s="505"/>
    </row>
    <row r="306" spans="2:18" x14ac:dyDescent="0.2">
      <c r="B306" s="403"/>
      <c r="C306" s="431"/>
      <c r="D306" s="431"/>
      <c r="E306" s="431"/>
      <c r="F306" s="432"/>
      <c r="G306" s="398"/>
      <c r="H306" s="113"/>
      <c r="I306" s="749"/>
      <c r="J306" s="749"/>
      <c r="K306" s="749"/>
      <c r="L306" s="398"/>
      <c r="M306" s="398"/>
      <c r="N306" s="113"/>
      <c r="O306" s="503"/>
    </row>
    <row r="307" spans="2:18" x14ac:dyDescent="0.2">
      <c r="B307" s="403"/>
      <c r="C307" s="431"/>
      <c r="D307" s="431"/>
      <c r="E307" s="431"/>
      <c r="F307" s="432"/>
      <c r="G307" s="398"/>
      <c r="H307" s="113"/>
      <c r="I307" s="749"/>
      <c r="J307" s="749"/>
      <c r="K307" s="749"/>
      <c r="L307" s="398"/>
      <c r="M307" s="398"/>
      <c r="N307" s="113"/>
      <c r="O307" s="503"/>
    </row>
    <row r="308" spans="2:18" ht="12" thickBot="1" x14ac:dyDescent="0.25">
      <c r="B308" s="408" t="s">
        <v>431</v>
      </c>
      <c r="C308" s="430" t="s">
        <v>2028</v>
      </c>
      <c r="D308" s="438"/>
      <c r="E308" s="438"/>
      <c r="F308" s="438"/>
      <c r="G308" s="438"/>
      <c r="H308" s="10"/>
      <c r="I308" s="10"/>
      <c r="J308" s="10"/>
      <c r="K308" s="10"/>
      <c r="L308" s="10"/>
      <c r="M308" s="10"/>
      <c r="N308" s="10"/>
      <c r="O308" s="10"/>
    </row>
    <row r="309" spans="2:18" ht="33.75" customHeight="1" x14ac:dyDescent="0.2">
      <c r="C309" s="480"/>
      <c r="D309" s="30" t="s">
        <v>303</v>
      </c>
      <c r="E309" s="79" t="s">
        <v>2027</v>
      </c>
      <c r="F309" s="73" t="s">
        <v>80</v>
      </c>
      <c r="G309" s="11" t="s">
        <v>199</v>
      </c>
      <c r="H309" s="11" t="s">
        <v>198</v>
      </c>
      <c r="I309" s="464" t="s">
        <v>75</v>
      </c>
      <c r="J309" s="12" t="s">
        <v>76</v>
      </c>
      <c r="K309" s="462" t="s">
        <v>79</v>
      </c>
      <c r="L309" s="461" t="s">
        <v>77</v>
      </c>
      <c r="M309" s="11" t="s">
        <v>199</v>
      </c>
      <c r="N309" s="11" t="s">
        <v>198</v>
      </c>
      <c r="O309" s="466" t="s">
        <v>1490</v>
      </c>
      <c r="P309" s="466" t="s">
        <v>1504</v>
      </c>
      <c r="Q309" s="466" t="s">
        <v>1534</v>
      </c>
      <c r="R309" s="531"/>
    </row>
    <row r="310" spans="2:18" ht="12" thickBot="1" x14ac:dyDescent="0.25">
      <c r="C310" s="505"/>
      <c r="D310" s="15" t="s">
        <v>304</v>
      </c>
      <c r="E310" s="15"/>
      <c r="F310" s="460"/>
      <c r="G310" s="465"/>
      <c r="H310" s="465"/>
      <c r="I310" s="463"/>
      <c r="J310" s="460"/>
      <c r="K310" s="463"/>
      <c r="L310" s="17"/>
      <c r="M310" s="465"/>
      <c r="N310" s="465"/>
      <c r="O310" s="465"/>
      <c r="P310" s="505"/>
      <c r="Q310" s="465"/>
      <c r="R310" s="46"/>
    </row>
    <row r="311" spans="2:18" x14ac:dyDescent="0.2">
      <c r="B311" s="403">
        <v>1</v>
      </c>
      <c r="C311" s="423"/>
      <c r="D311" s="423"/>
      <c r="E311" s="423"/>
      <c r="F311" s="424"/>
      <c r="G311" s="425"/>
      <c r="H311" s="736">
        <f>F311*G311</f>
        <v>0</v>
      </c>
      <c r="I311" s="450"/>
      <c r="J311" s="448"/>
      <c r="K311" s="737">
        <f t="shared" ref="K311:K330" si="31">(F311+I311)-J311</f>
        <v>0</v>
      </c>
      <c r="L311" s="467"/>
      <c r="M311" s="452"/>
      <c r="N311" s="736">
        <f>M311*K311</f>
        <v>0</v>
      </c>
      <c r="O311" s="497"/>
      <c r="P311" s="493"/>
      <c r="Q311" s="533"/>
      <c r="R311" s="532"/>
    </row>
    <row r="312" spans="2:18" x14ac:dyDescent="0.2">
      <c r="B312" s="404">
        <f>B311+1</f>
        <v>2</v>
      </c>
      <c r="C312" s="423"/>
      <c r="D312" s="423"/>
      <c r="E312" s="423"/>
      <c r="F312" s="424"/>
      <c r="G312" s="425"/>
      <c r="H312" s="734">
        <f t="shared" ref="H312:H330" si="32">F312*G312</f>
        <v>0</v>
      </c>
      <c r="I312" s="454"/>
      <c r="J312" s="424"/>
      <c r="K312" s="738">
        <f t="shared" si="31"/>
        <v>0</v>
      </c>
      <c r="L312" s="423"/>
      <c r="M312" s="452"/>
      <c r="N312" s="734">
        <f t="shared" ref="N312:N330" si="33">M312*K312</f>
        <v>0</v>
      </c>
      <c r="O312" s="498"/>
      <c r="P312" s="494"/>
      <c r="Q312" s="534"/>
      <c r="R312" s="532"/>
    </row>
    <row r="313" spans="2:18" x14ac:dyDescent="0.2">
      <c r="B313" s="404">
        <f t="shared" ref="B313:B330" si="34">B312+1</f>
        <v>3</v>
      </c>
      <c r="C313" s="423"/>
      <c r="D313" s="423"/>
      <c r="E313" s="423"/>
      <c r="F313" s="424"/>
      <c r="G313" s="425"/>
      <c r="H313" s="734">
        <f t="shared" si="32"/>
        <v>0</v>
      </c>
      <c r="I313" s="454"/>
      <c r="J313" s="424"/>
      <c r="K313" s="738">
        <f t="shared" si="31"/>
        <v>0</v>
      </c>
      <c r="L313" s="425"/>
      <c r="M313" s="425"/>
      <c r="N313" s="734">
        <f t="shared" si="33"/>
        <v>0</v>
      </c>
      <c r="O313" s="498"/>
      <c r="P313" s="494"/>
      <c r="Q313" s="534"/>
      <c r="R313" s="532"/>
    </row>
    <row r="314" spans="2:18" x14ac:dyDescent="0.2">
      <c r="B314" s="404">
        <f t="shared" si="34"/>
        <v>4</v>
      </c>
      <c r="C314" s="423"/>
      <c r="D314" s="423"/>
      <c r="E314" s="423"/>
      <c r="F314" s="424"/>
      <c r="G314" s="425"/>
      <c r="H314" s="734">
        <f t="shared" si="32"/>
        <v>0</v>
      </c>
      <c r="I314" s="454"/>
      <c r="J314" s="424"/>
      <c r="K314" s="738">
        <f t="shared" si="31"/>
        <v>0</v>
      </c>
      <c r="L314" s="423"/>
      <c r="M314" s="423"/>
      <c r="N314" s="734">
        <f t="shared" si="33"/>
        <v>0</v>
      </c>
      <c r="O314" s="498"/>
      <c r="P314" s="494"/>
      <c r="Q314" s="534"/>
      <c r="R314" s="532"/>
    </row>
    <row r="315" spans="2:18" x14ac:dyDescent="0.2">
      <c r="B315" s="404">
        <f t="shared" si="34"/>
        <v>5</v>
      </c>
      <c r="C315" s="423"/>
      <c r="D315" s="423"/>
      <c r="E315" s="423"/>
      <c r="F315" s="424"/>
      <c r="G315" s="425"/>
      <c r="H315" s="734">
        <f t="shared" si="32"/>
        <v>0</v>
      </c>
      <c r="I315" s="454"/>
      <c r="J315" s="424"/>
      <c r="K315" s="738">
        <f t="shared" si="31"/>
        <v>0</v>
      </c>
      <c r="L315" s="423"/>
      <c r="M315" s="423"/>
      <c r="N315" s="734">
        <f t="shared" si="33"/>
        <v>0</v>
      </c>
      <c r="O315" s="498"/>
      <c r="P315" s="494"/>
      <c r="Q315" s="534"/>
      <c r="R315" s="532"/>
    </row>
    <row r="316" spans="2:18" x14ac:dyDescent="0.2">
      <c r="B316" s="404">
        <f t="shared" si="34"/>
        <v>6</v>
      </c>
      <c r="C316" s="423"/>
      <c r="D316" s="423"/>
      <c r="E316" s="423"/>
      <c r="F316" s="424"/>
      <c r="G316" s="425"/>
      <c r="H316" s="734">
        <f t="shared" si="32"/>
        <v>0</v>
      </c>
      <c r="I316" s="454"/>
      <c r="J316" s="424"/>
      <c r="K316" s="738">
        <f t="shared" si="31"/>
        <v>0</v>
      </c>
      <c r="L316" s="423"/>
      <c r="M316" s="423"/>
      <c r="N316" s="734">
        <f t="shared" si="33"/>
        <v>0</v>
      </c>
      <c r="O316" s="498"/>
      <c r="P316" s="494"/>
      <c r="Q316" s="534"/>
      <c r="R316" s="532"/>
    </row>
    <row r="317" spans="2:18" x14ac:dyDescent="0.2">
      <c r="B317" s="404">
        <f t="shared" si="34"/>
        <v>7</v>
      </c>
      <c r="C317" s="423"/>
      <c r="D317" s="423"/>
      <c r="E317" s="423"/>
      <c r="F317" s="424"/>
      <c r="G317" s="425"/>
      <c r="H317" s="734">
        <f t="shared" si="32"/>
        <v>0</v>
      </c>
      <c r="I317" s="454"/>
      <c r="J317" s="424"/>
      <c r="K317" s="738">
        <f t="shared" si="31"/>
        <v>0</v>
      </c>
      <c r="L317" s="423"/>
      <c r="M317" s="423"/>
      <c r="N317" s="734">
        <f t="shared" si="33"/>
        <v>0</v>
      </c>
      <c r="O317" s="498"/>
      <c r="P317" s="494"/>
      <c r="Q317" s="534"/>
      <c r="R317" s="532"/>
    </row>
    <row r="318" spans="2:18" x14ac:dyDescent="0.2">
      <c r="B318" s="404">
        <f t="shared" si="34"/>
        <v>8</v>
      </c>
      <c r="C318" s="423"/>
      <c r="D318" s="423"/>
      <c r="E318" s="423"/>
      <c r="F318" s="424"/>
      <c r="G318" s="425"/>
      <c r="H318" s="734">
        <f t="shared" si="32"/>
        <v>0</v>
      </c>
      <c r="I318" s="454"/>
      <c r="J318" s="424"/>
      <c r="K318" s="738">
        <f t="shared" si="31"/>
        <v>0</v>
      </c>
      <c r="L318" s="423"/>
      <c r="M318" s="423"/>
      <c r="N318" s="734">
        <f t="shared" si="33"/>
        <v>0</v>
      </c>
      <c r="O318" s="498"/>
      <c r="P318" s="494"/>
      <c r="Q318" s="534"/>
      <c r="R318" s="532"/>
    </row>
    <row r="319" spans="2:18" x14ac:dyDescent="0.2">
      <c r="B319" s="404">
        <f t="shared" si="34"/>
        <v>9</v>
      </c>
      <c r="C319" s="423"/>
      <c r="D319" s="423"/>
      <c r="E319" s="423"/>
      <c r="F319" s="424"/>
      <c r="G319" s="425"/>
      <c r="H319" s="734">
        <f t="shared" si="32"/>
        <v>0</v>
      </c>
      <c r="I319" s="454"/>
      <c r="J319" s="424"/>
      <c r="K319" s="738">
        <f t="shared" si="31"/>
        <v>0</v>
      </c>
      <c r="L319" s="423"/>
      <c r="M319" s="423"/>
      <c r="N319" s="734">
        <f t="shared" si="33"/>
        <v>0</v>
      </c>
      <c r="O319" s="498"/>
      <c r="P319" s="494"/>
      <c r="Q319" s="534"/>
      <c r="R319" s="532"/>
    </row>
    <row r="320" spans="2:18" x14ac:dyDescent="0.2">
      <c r="B320" s="404">
        <f t="shared" si="34"/>
        <v>10</v>
      </c>
      <c r="C320" s="423"/>
      <c r="D320" s="423"/>
      <c r="E320" s="423"/>
      <c r="F320" s="424"/>
      <c r="G320" s="425"/>
      <c r="H320" s="734">
        <f t="shared" si="32"/>
        <v>0</v>
      </c>
      <c r="I320" s="454"/>
      <c r="J320" s="424"/>
      <c r="K320" s="738">
        <f t="shared" si="31"/>
        <v>0</v>
      </c>
      <c r="L320" s="423"/>
      <c r="M320" s="423"/>
      <c r="N320" s="734">
        <f t="shared" si="33"/>
        <v>0</v>
      </c>
      <c r="O320" s="498"/>
      <c r="P320" s="494"/>
      <c r="Q320" s="534"/>
      <c r="R320" s="532"/>
    </row>
    <row r="321" spans="2:18" x14ac:dyDescent="0.2">
      <c r="B321" s="404">
        <f t="shared" si="34"/>
        <v>11</v>
      </c>
      <c r="C321" s="423"/>
      <c r="D321" s="423"/>
      <c r="E321" s="423"/>
      <c r="F321" s="424"/>
      <c r="G321" s="425"/>
      <c r="H321" s="734">
        <f t="shared" si="32"/>
        <v>0</v>
      </c>
      <c r="I321" s="454"/>
      <c r="J321" s="424"/>
      <c r="K321" s="738">
        <f t="shared" si="31"/>
        <v>0</v>
      </c>
      <c r="L321" s="423"/>
      <c r="M321" s="423"/>
      <c r="N321" s="734">
        <f t="shared" si="33"/>
        <v>0</v>
      </c>
      <c r="O321" s="498"/>
      <c r="P321" s="494"/>
      <c r="Q321" s="534"/>
      <c r="R321" s="532"/>
    </row>
    <row r="322" spans="2:18" x14ac:dyDescent="0.2">
      <c r="B322" s="404">
        <f t="shared" si="34"/>
        <v>12</v>
      </c>
      <c r="C322" s="423"/>
      <c r="D322" s="423"/>
      <c r="E322" s="423"/>
      <c r="F322" s="424"/>
      <c r="G322" s="425"/>
      <c r="H322" s="734">
        <f t="shared" si="32"/>
        <v>0</v>
      </c>
      <c r="I322" s="454"/>
      <c r="J322" s="424"/>
      <c r="K322" s="738">
        <f t="shared" si="31"/>
        <v>0</v>
      </c>
      <c r="L322" s="423"/>
      <c r="M322" s="423"/>
      <c r="N322" s="734">
        <f t="shared" si="33"/>
        <v>0</v>
      </c>
      <c r="O322" s="498"/>
      <c r="P322" s="494"/>
      <c r="Q322" s="534"/>
      <c r="R322" s="532"/>
    </row>
    <row r="323" spans="2:18" x14ac:dyDescent="0.2">
      <c r="B323" s="404">
        <f t="shared" si="34"/>
        <v>13</v>
      </c>
      <c r="C323" s="423"/>
      <c r="D323" s="423"/>
      <c r="E323" s="423"/>
      <c r="F323" s="424"/>
      <c r="G323" s="425"/>
      <c r="H323" s="734">
        <f t="shared" si="32"/>
        <v>0</v>
      </c>
      <c r="I323" s="454"/>
      <c r="J323" s="424"/>
      <c r="K323" s="738">
        <f t="shared" si="31"/>
        <v>0</v>
      </c>
      <c r="L323" s="423"/>
      <c r="M323" s="423"/>
      <c r="N323" s="734">
        <f t="shared" si="33"/>
        <v>0</v>
      </c>
      <c r="O323" s="498"/>
      <c r="P323" s="494"/>
      <c r="Q323" s="534"/>
      <c r="R323" s="532"/>
    </row>
    <row r="324" spans="2:18" x14ac:dyDescent="0.2">
      <c r="B324" s="404">
        <f t="shared" si="34"/>
        <v>14</v>
      </c>
      <c r="C324" s="423"/>
      <c r="D324" s="423"/>
      <c r="E324" s="423"/>
      <c r="F324" s="424"/>
      <c r="G324" s="425"/>
      <c r="H324" s="734">
        <f t="shared" si="32"/>
        <v>0</v>
      </c>
      <c r="I324" s="454"/>
      <c r="J324" s="424"/>
      <c r="K324" s="738">
        <f t="shared" si="31"/>
        <v>0</v>
      </c>
      <c r="L324" s="398"/>
      <c r="M324" s="423"/>
      <c r="N324" s="734">
        <f t="shared" si="33"/>
        <v>0</v>
      </c>
      <c r="O324" s="498"/>
      <c r="P324" s="494"/>
      <c r="Q324" s="534"/>
      <c r="R324" s="532"/>
    </row>
    <row r="325" spans="2:18" x14ac:dyDescent="0.2">
      <c r="B325" s="404">
        <f t="shared" si="34"/>
        <v>15</v>
      </c>
      <c r="C325" s="423"/>
      <c r="D325" s="423"/>
      <c r="E325" s="423"/>
      <c r="F325" s="424"/>
      <c r="G325" s="425"/>
      <c r="H325" s="734">
        <f t="shared" si="32"/>
        <v>0</v>
      </c>
      <c r="I325" s="454"/>
      <c r="J325" s="424"/>
      <c r="K325" s="738">
        <f t="shared" si="31"/>
        <v>0</v>
      </c>
      <c r="L325" s="398"/>
      <c r="M325" s="423"/>
      <c r="N325" s="734">
        <f t="shared" si="33"/>
        <v>0</v>
      </c>
      <c r="O325" s="498"/>
      <c r="P325" s="494"/>
      <c r="Q325" s="534"/>
      <c r="R325" s="532"/>
    </row>
    <row r="326" spans="2:18" x14ac:dyDescent="0.2">
      <c r="B326" s="404">
        <f t="shared" si="34"/>
        <v>16</v>
      </c>
      <c r="C326" s="423"/>
      <c r="D326" s="423"/>
      <c r="E326" s="423"/>
      <c r="F326" s="424"/>
      <c r="G326" s="425"/>
      <c r="H326" s="734">
        <f t="shared" si="32"/>
        <v>0</v>
      </c>
      <c r="I326" s="454"/>
      <c r="J326" s="424"/>
      <c r="K326" s="738">
        <f t="shared" si="31"/>
        <v>0</v>
      </c>
      <c r="L326" s="398"/>
      <c r="M326" s="423"/>
      <c r="N326" s="734">
        <f t="shared" si="33"/>
        <v>0</v>
      </c>
      <c r="O326" s="498"/>
      <c r="P326" s="494"/>
      <c r="Q326" s="534"/>
      <c r="R326" s="532"/>
    </row>
    <row r="327" spans="2:18" x14ac:dyDescent="0.2">
      <c r="B327" s="404">
        <f t="shared" si="34"/>
        <v>17</v>
      </c>
      <c r="C327" s="423"/>
      <c r="D327" s="423"/>
      <c r="E327" s="423"/>
      <c r="F327" s="424"/>
      <c r="G327" s="425"/>
      <c r="H327" s="734">
        <f t="shared" si="32"/>
        <v>0</v>
      </c>
      <c r="I327" s="454"/>
      <c r="J327" s="424"/>
      <c r="K327" s="738">
        <f t="shared" si="31"/>
        <v>0</v>
      </c>
      <c r="L327" s="398"/>
      <c r="M327" s="423"/>
      <c r="N327" s="734">
        <f t="shared" si="33"/>
        <v>0</v>
      </c>
      <c r="O327" s="498"/>
      <c r="P327" s="494"/>
      <c r="Q327" s="534"/>
      <c r="R327" s="532"/>
    </row>
    <row r="328" spans="2:18" x14ac:dyDescent="0.2">
      <c r="B328" s="404">
        <f t="shared" si="34"/>
        <v>18</v>
      </c>
      <c r="C328" s="423"/>
      <c r="D328" s="423"/>
      <c r="E328" s="423"/>
      <c r="F328" s="424"/>
      <c r="G328" s="425"/>
      <c r="H328" s="734">
        <f t="shared" si="32"/>
        <v>0</v>
      </c>
      <c r="I328" s="454"/>
      <c r="J328" s="424"/>
      <c r="K328" s="738">
        <f t="shared" si="31"/>
        <v>0</v>
      </c>
      <c r="L328" s="398"/>
      <c r="M328" s="423"/>
      <c r="N328" s="734">
        <f t="shared" si="33"/>
        <v>0</v>
      </c>
      <c r="O328" s="498"/>
      <c r="P328" s="494"/>
      <c r="Q328" s="534"/>
      <c r="R328" s="532"/>
    </row>
    <row r="329" spans="2:18" x14ac:dyDescent="0.2">
      <c r="B329" s="404">
        <f t="shared" si="34"/>
        <v>19</v>
      </c>
      <c r="C329" s="423"/>
      <c r="D329" s="423"/>
      <c r="E329" s="423"/>
      <c r="F329" s="424"/>
      <c r="G329" s="425"/>
      <c r="H329" s="734">
        <f t="shared" si="32"/>
        <v>0</v>
      </c>
      <c r="I329" s="454"/>
      <c r="J329" s="424"/>
      <c r="K329" s="738">
        <f t="shared" si="31"/>
        <v>0</v>
      </c>
      <c r="L329" s="398"/>
      <c r="M329" s="423"/>
      <c r="N329" s="734">
        <f t="shared" si="33"/>
        <v>0</v>
      </c>
      <c r="O329" s="498"/>
      <c r="P329" s="494"/>
      <c r="Q329" s="534"/>
      <c r="R329" s="532"/>
    </row>
    <row r="330" spans="2:18" x14ac:dyDescent="0.2">
      <c r="B330" s="404">
        <f t="shared" si="34"/>
        <v>20</v>
      </c>
      <c r="C330" s="423"/>
      <c r="D330" s="423"/>
      <c r="E330" s="423"/>
      <c r="F330" s="424"/>
      <c r="G330" s="425"/>
      <c r="H330" s="734">
        <f t="shared" si="32"/>
        <v>0</v>
      </c>
      <c r="I330" s="454"/>
      <c r="J330" s="424"/>
      <c r="K330" s="738">
        <f t="shared" si="31"/>
        <v>0</v>
      </c>
      <c r="L330" s="398"/>
      <c r="M330" s="423"/>
      <c r="N330" s="734">
        <f t="shared" si="33"/>
        <v>0</v>
      </c>
      <c r="O330" s="498"/>
      <c r="P330" s="494"/>
      <c r="Q330" s="534"/>
      <c r="R330" s="532"/>
    </row>
    <row r="331" spans="2:18" ht="12" thickBot="1" x14ac:dyDescent="0.25">
      <c r="C331" s="118" t="s">
        <v>7</v>
      </c>
      <c r="D331" s="118"/>
      <c r="E331" s="118"/>
      <c r="F331" s="426"/>
      <c r="G331" s="427"/>
      <c r="H331" s="735">
        <f>SUM(H311:H330)</f>
        <v>0</v>
      </c>
      <c r="I331" s="42"/>
      <c r="J331" s="16"/>
      <c r="K331" s="14"/>
      <c r="L331" s="24"/>
      <c r="M331" s="23"/>
      <c r="N331" s="750">
        <f>SUM(N311:N330)</f>
        <v>0</v>
      </c>
      <c r="O331" s="750">
        <f>SUM(O311:O330)</f>
        <v>0</v>
      </c>
      <c r="P331" s="495"/>
      <c r="Q331" s="535"/>
      <c r="R331" s="532"/>
    </row>
    <row r="332" spans="2:18" x14ac:dyDescent="0.2">
      <c r="C332" s="428"/>
      <c r="D332" s="428"/>
      <c r="E332" s="428"/>
      <c r="F332" s="429"/>
      <c r="G332" s="428"/>
    </row>
    <row r="333" spans="2:18" ht="10.5" customHeight="1" x14ac:dyDescent="0.2">
      <c r="C333" s="428"/>
      <c r="D333" s="428"/>
      <c r="E333" s="428"/>
      <c r="F333" s="429"/>
      <c r="G333" s="428"/>
    </row>
    <row r="334" spans="2:18" x14ac:dyDescent="0.2">
      <c r="B334" s="407" t="s">
        <v>1458</v>
      </c>
      <c r="C334" s="431" t="s">
        <v>1457</v>
      </c>
      <c r="D334" s="398"/>
      <c r="E334" s="398"/>
      <c r="F334" s="424"/>
      <c r="G334" s="398"/>
    </row>
    <row r="335" spans="2:18" ht="12" thickBot="1" x14ac:dyDescent="0.25">
      <c r="C335" s="451"/>
      <c r="D335" s="451"/>
      <c r="E335" s="451"/>
      <c r="F335" s="446"/>
      <c r="G335" s="451"/>
      <c r="M335" s="24"/>
      <c r="N335" s="751"/>
      <c r="O335" s="492"/>
      <c r="P335" s="46"/>
      <c r="Q335" s="46"/>
      <c r="R335" s="46"/>
    </row>
    <row r="336" spans="2:18" x14ac:dyDescent="0.2">
      <c r="B336" s="403">
        <v>1</v>
      </c>
      <c r="C336" s="423"/>
      <c r="D336" s="423"/>
      <c r="E336" s="423"/>
      <c r="F336" s="424"/>
      <c r="G336" s="425"/>
      <c r="H336" s="758">
        <f>F336*G336</f>
        <v>0</v>
      </c>
      <c r="I336" s="450"/>
      <c r="J336" s="448"/>
      <c r="K336" s="756">
        <f t="shared" ref="K336:K365" si="35">(F336+I336)-J336</f>
        <v>0</v>
      </c>
      <c r="L336" s="485"/>
      <c r="M336" s="452"/>
      <c r="N336" s="752">
        <f>M336*K336</f>
        <v>0</v>
      </c>
      <c r="O336" s="467"/>
      <c r="P336" s="46"/>
      <c r="Q336" s="46"/>
      <c r="R336" s="46"/>
    </row>
    <row r="337" spans="2:15" x14ac:dyDescent="0.2">
      <c r="B337" s="403">
        <f>B336+1</f>
        <v>2</v>
      </c>
      <c r="C337" s="423"/>
      <c r="D337" s="423"/>
      <c r="E337" s="423"/>
      <c r="F337" s="424"/>
      <c r="G337" s="425"/>
      <c r="H337" s="759">
        <f t="shared" ref="H337:H365" si="36">F337*G337</f>
        <v>0</v>
      </c>
      <c r="I337" s="454"/>
      <c r="J337" s="424"/>
      <c r="K337" s="757">
        <f t="shared" si="35"/>
        <v>0</v>
      </c>
      <c r="L337" s="458"/>
      <c r="M337" s="452"/>
      <c r="N337" s="753">
        <f t="shared" ref="N337:N365" si="37">M337*K337</f>
        <v>0</v>
      </c>
      <c r="O337" s="423"/>
    </row>
    <row r="338" spans="2:15" x14ac:dyDescent="0.2">
      <c r="B338" s="403">
        <f t="shared" ref="B338:B365" si="38">B337+1</f>
        <v>3</v>
      </c>
      <c r="C338" s="423"/>
      <c r="D338" s="423"/>
      <c r="E338" s="423"/>
      <c r="F338" s="424"/>
      <c r="G338" s="425"/>
      <c r="H338" s="759">
        <f t="shared" si="36"/>
        <v>0</v>
      </c>
      <c r="I338" s="454"/>
      <c r="J338" s="424"/>
      <c r="K338" s="757">
        <f t="shared" si="35"/>
        <v>0</v>
      </c>
      <c r="L338" s="398"/>
      <c r="M338" s="423"/>
      <c r="N338" s="753">
        <f t="shared" si="37"/>
        <v>0</v>
      </c>
      <c r="O338" s="423"/>
    </row>
    <row r="339" spans="2:15" x14ac:dyDescent="0.2">
      <c r="B339" s="403">
        <f t="shared" si="38"/>
        <v>4</v>
      </c>
      <c r="C339" s="423"/>
      <c r="D339" s="423"/>
      <c r="E339" s="423"/>
      <c r="F339" s="424"/>
      <c r="G339" s="425"/>
      <c r="H339" s="759">
        <f t="shared" si="36"/>
        <v>0</v>
      </c>
      <c r="I339" s="454"/>
      <c r="J339" s="424"/>
      <c r="K339" s="757">
        <f t="shared" si="35"/>
        <v>0</v>
      </c>
      <c r="L339" s="398"/>
      <c r="M339" s="423"/>
      <c r="N339" s="753">
        <f t="shared" si="37"/>
        <v>0</v>
      </c>
      <c r="O339" s="423"/>
    </row>
    <row r="340" spans="2:15" x14ac:dyDescent="0.2">
      <c r="B340" s="403">
        <f t="shared" si="38"/>
        <v>5</v>
      </c>
      <c r="C340" s="423"/>
      <c r="D340" s="423"/>
      <c r="E340" s="423"/>
      <c r="F340" s="424"/>
      <c r="G340" s="425"/>
      <c r="H340" s="759">
        <f t="shared" si="36"/>
        <v>0</v>
      </c>
      <c r="I340" s="454"/>
      <c r="J340" s="424"/>
      <c r="K340" s="757">
        <f t="shared" si="35"/>
        <v>0</v>
      </c>
      <c r="L340" s="398"/>
      <c r="M340" s="423"/>
      <c r="N340" s="753">
        <f t="shared" si="37"/>
        <v>0</v>
      </c>
      <c r="O340" s="423"/>
    </row>
    <row r="341" spans="2:15" x14ac:dyDescent="0.2">
      <c r="B341" s="403">
        <f t="shared" si="38"/>
        <v>6</v>
      </c>
      <c r="C341" s="423"/>
      <c r="D341" s="423"/>
      <c r="E341" s="423"/>
      <c r="F341" s="424"/>
      <c r="G341" s="425"/>
      <c r="H341" s="759">
        <f t="shared" si="36"/>
        <v>0</v>
      </c>
      <c r="I341" s="454"/>
      <c r="J341" s="424"/>
      <c r="K341" s="757">
        <f t="shared" si="35"/>
        <v>0</v>
      </c>
      <c r="L341" s="398"/>
      <c r="M341" s="423"/>
      <c r="N341" s="753">
        <f t="shared" si="37"/>
        <v>0</v>
      </c>
      <c r="O341" s="423"/>
    </row>
    <row r="342" spans="2:15" x14ac:dyDescent="0.2">
      <c r="B342" s="403">
        <f t="shared" si="38"/>
        <v>7</v>
      </c>
      <c r="C342" s="423"/>
      <c r="D342" s="423"/>
      <c r="E342" s="423"/>
      <c r="F342" s="424"/>
      <c r="G342" s="425"/>
      <c r="H342" s="759">
        <f t="shared" si="36"/>
        <v>0</v>
      </c>
      <c r="I342" s="454"/>
      <c r="J342" s="424"/>
      <c r="K342" s="757">
        <f t="shared" si="35"/>
        <v>0</v>
      </c>
      <c r="L342" s="398"/>
      <c r="M342" s="423"/>
      <c r="N342" s="753">
        <f t="shared" si="37"/>
        <v>0</v>
      </c>
      <c r="O342" s="423"/>
    </row>
    <row r="343" spans="2:15" x14ac:dyDescent="0.2">
      <c r="B343" s="403">
        <f t="shared" si="38"/>
        <v>8</v>
      </c>
      <c r="C343" s="423"/>
      <c r="D343" s="423"/>
      <c r="E343" s="423"/>
      <c r="F343" s="424"/>
      <c r="G343" s="425"/>
      <c r="H343" s="759">
        <f t="shared" si="36"/>
        <v>0</v>
      </c>
      <c r="I343" s="454"/>
      <c r="J343" s="424"/>
      <c r="K343" s="757">
        <f t="shared" si="35"/>
        <v>0</v>
      </c>
      <c r="L343" s="398"/>
      <c r="M343" s="423"/>
      <c r="N343" s="753">
        <f t="shared" si="37"/>
        <v>0</v>
      </c>
      <c r="O343" s="423"/>
    </row>
    <row r="344" spans="2:15" x14ac:dyDescent="0.2">
      <c r="B344" s="403">
        <f t="shared" si="38"/>
        <v>9</v>
      </c>
      <c r="C344" s="423"/>
      <c r="D344" s="423"/>
      <c r="E344" s="423"/>
      <c r="F344" s="424"/>
      <c r="G344" s="425"/>
      <c r="H344" s="759">
        <f t="shared" si="36"/>
        <v>0</v>
      </c>
      <c r="I344" s="454"/>
      <c r="J344" s="424"/>
      <c r="K344" s="757">
        <f t="shared" si="35"/>
        <v>0</v>
      </c>
      <c r="L344" s="398"/>
      <c r="M344" s="423"/>
      <c r="N344" s="753">
        <f t="shared" si="37"/>
        <v>0</v>
      </c>
      <c r="O344" s="423"/>
    </row>
    <row r="345" spans="2:15" x14ac:dyDescent="0.2">
      <c r="B345" s="403">
        <f t="shared" si="38"/>
        <v>10</v>
      </c>
      <c r="C345" s="423"/>
      <c r="D345" s="423"/>
      <c r="E345" s="423"/>
      <c r="F345" s="424"/>
      <c r="G345" s="425"/>
      <c r="H345" s="759">
        <f t="shared" si="36"/>
        <v>0</v>
      </c>
      <c r="I345" s="454"/>
      <c r="J345" s="424"/>
      <c r="K345" s="757">
        <f t="shared" si="35"/>
        <v>0</v>
      </c>
      <c r="L345" s="398"/>
      <c r="M345" s="423"/>
      <c r="N345" s="753">
        <f t="shared" si="37"/>
        <v>0</v>
      </c>
      <c r="O345" s="423"/>
    </row>
    <row r="346" spans="2:15" x14ac:dyDescent="0.2">
      <c r="B346" s="403">
        <f t="shared" si="38"/>
        <v>11</v>
      </c>
      <c r="C346" s="423"/>
      <c r="D346" s="423"/>
      <c r="E346" s="423"/>
      <c r="F346" s="424"/>
      <c r="G346" s="425"/>
      <c r="H346" s="759">
        <f t="shared" si="36"/>
        <v>0</v>
      </c>
      <c r="I346" s="454"/>
      <c r="J346" s="424"/>
      <c r="K346" s="757">
        <f t="shared" si="35"/>
        <v>0</v>
      </c>
      <c r="L346" s="398"/>
      <c r="M346" s="423"/>
      <c r="N346" s="753">
        <f t="shared" si="37"/>
        <v>0</v>
      </c>
      <c r="O346" s="423"/>
    </row>
    <row r="347" spans="2:15" x14ac:dyDescent="0.2">
      <c r="B347" s="403">
        <f t="shared" si="38"/>
        <v>12</v>
      </c>
      <c r="C347" s="423"/>
      <c r="D347" s="423"/>
      <c r="E347" s="423"/>
      <c r="F347" s="424"/>
      <c r="G347" s="425"/>
      <c r="H347" s="759">
        <f t="shared" si="36"/>
        <v>0</v>
      </c>
      <c r="I347" s="454"/>
      <c r="J347" s="424"/>
      <c r="K347" s="757">
        <f t="shared" si="35"/>
        <v>0</v>
      </c>
      <c r="L347" s="398"/>
      <c r="M347" s="423"/>
      <c r="N347" s="753">
        <f t="shared" si="37"/>
        <v>0</v>
      </c>
      <c r="O347" s="423"/>
    </row>
    <row r="348" spans="2:15" x14ac:dyDescent="0.2">
      <c r="B348" s="403">
        <f t="shared" si="38"/>
        <v>13</v>
      </c>
      <c r="C348" s="423"/>
      <c r="D348" s="423"/>
      <c r="E348" s="423"/>
      <c r="F348" s="424"/>
      <c r="G348" s="425"/>
      <c r="H348" s="759">
        <f t="shared" si="36"/>
        <v>0</v>
      </c>
      <c r="I348" s="454"/>
      <c r="J348" s="424"/>
      <c r="K348" s="757">
        <f t="shared" si="35"/>
        <v>0</v>
      </c>
      <c r="L348" s="398"/>
      <c r="M348" s="423"/>
      <c r="N348" s="753">
        <f t="shared" si="37"/>
        <v>0</v>
      </c>
      <c r="O348" s="423"/>
    </row>
    <row r="349" spans="2:15" x14ac:dyDescent="0.2">
      <c r="B349" s="403">
        <f t="shared" si="38"/>
        <v>14</v>
      </c>
      <c r="C349" s="423"/>
      <c r="D349" s="423"/>
      <c r="E349" s="423"/>
      <c r="F349" s="424"/>
      <c r="G349" s="425"/>
      <c r="H349" s="759">
        <f t="shared" si="36"/>
        <v>0</v>
      </c>
      <c r="I349" s="454"/>
      <c r="J349" s="424"/>
      <c r="K349" s="757">
        <f t="shared" si="35"/>
        <v>0</v>
      </c>
      <c r="L349" s="398"/>
      <c r="M349" s="423"/>
      <c r="N349" s="753">
        <f t="shared" si="37"/>
        <v>0</v>
      </c>
      <c r="O349" s="423"/>
    </row>
    <row r="350" spans="2:15" x14ac:dyDescent="0.2">
      <c r="B350" s="403">
        <f t="shared" si="38"/>
        <v>15</v>
      </c>
      <c r="C350" s="423"/>
      <c r="D350" s="423"/>
      <c r="E350" s="423"/>
      <c r="F350" s="424"/>
      <c r="G350" s="425"/>
      <c r="H350" s="759">
        <f t="shared" si="36"/>
        <v>0</v>
      </c>
      <c r="I350" s="454"/>
      <c r="J350" s="424"/>
      <c r="K350" s="757">
        <f t="shared" si="35"/>
        <v>0</v>
      </c>
      <c r="L350" s="398"/>
      <c r="M350" s="423"/>
      <c r="N350" s="753">
        <f t="shared" si="37"/>
        <v>0</v>
      </c>
      <c r="O350" s="423"/>
    </row>
    <row r="351" spans="2:15" x14ac:dyDescent="0.2">
      <c r="B351" s="403">
        <f t="shared" si="38"/>
        <v>16</v>
      </c>
      <c r="C351" s="423"/>
      <c r="D351" s="423"/>
      <c r="E351" s="423"/>
      <c r="F351" s="424"/>
      <c r="G351" s="425"/>
      <c r="H351" s="759">
        <f t="shared" si="36"/>
        <v>0</v>
      </c>
      <c r="I351" s="454"/>
      <c r="J351" s="424"/>
      <c r="K351" s="757">
        <f t="shared" si="35"/>
        <v>0</v>
      </c>
      <c r="L351" s="398"/>
      <c r="M351" s="423"/>
      <c r="N351" s="753">
        <f t="shared" si="37"/>
        <v>0</v>
      </c>
      <c r="O351" s="423"/>
    </row>
    <row r="352" spans="2:15" x14ac:dyDescent="0.2">
      <c r="B352" s="403">
        <f t="shared" si="38"/>
        <v>17</v>
      </c>
      <c r="C352" s="423"/>
      <c r="D352" s="423"/>
      <c r="E352" s="423"/>
      <c r="F352" s="424"/>
      <c r="G352" s="425"/>
      <c r="H352" s="759">
        <f t="shared" si="36"/>
        <v>0</v>
      </c>
      <c r="I352" s="454"/>
      <c r="J352" s="424"/>
      <c r="K352" s="757">
        <f t="shared" si="35"/>
        <v>0</v>
      </c>
      <c r="L352" s="398"/>
      <c r="M352" s="423"/>
      <c r="N352" s="753">
        <f t="shared" si="37"/>
        <v>0</v>
      </c>
      <c r="O352" s="423"/>
    </row>
    <row r="353" spans="2:15" x14ac:dyDescent="0.2">
      <c r="B353" s="403">
        <f t="shared" si="38"/>
        <v>18</v>
      </c>
      <c r="C353" s="423"/>
      <c r="D353" s="423"/>
      <c r="E353" s="423"/>
      <c r="F353" s="424"/>
      <c r="G353" s="425"/>
      <c r="H353" s="759">
        <f t="shared" si="36"/>
        <v>0</v>
      </c>
      <c r="I353" s="454"/>
      <c r="J353" s="424"/>
      <c r="K353" s="757">
        <f t="shared" si="35"/>
        <v>0</v>
      </c>
      <c r="L353" s="398"/>
      <c r="M353" s="423"/>
      <c r="N353" s="753">
        <f t="shared" si="37"/>
        <v>0</v>
      </c>
      <c r="O353" s="423"/>
    </row>
    <row r="354" spans="2:15" x14ac:dyDescent="0.2">
      <c r="B354" s="403">
        <f t="shared" si="38"/>
        <v>19</v>
      </c>
      <c r="C354" s="423"/>
      <c r="D354" s="423"/>
      <c r="E354" s="423"/>
      <c r="F354" s="424"/>
      <c r="G354" s="425"/>
      <c r="H354" s="759">
        <f t="shared" si="36"/>
        <v>0</v>
      </c>
      <c r="I354" s="454"/>
      <c r="J354" s="424"/>
      <c r="K354" s="757">
        <f t="shared" si="35"/>
        <v>0</v>
      </c>
      <c r="L354" s="398"/>
      <c r="M354" s="423"/>
      <c r="N354" s="753">
        <f t="shared" si="37"/>
        <v>0</v>
      </c>
      <c r="O354" s="423"/>
    </row>
    <row r="355" spans="2:15" x14ac:dyDescent="0.2">
      <c r="B355" s="403">
        <f t="shared" si="38"/>
        <v>20</v>
      </c>
      <c r="C355" s="423"/>
      <c r="D355" s="423"/>
      <c r="E355" s="423"/>
      <c r="F355" s="424"/>
      <c r="G355" s="425"/>
      <c r="H355" s="759">
        <f t="shared" si="36"/>
        <v>0</v>
      </c>
      <c r="I355" s="454"/>
      <c r="J355" s="424"/>
      <c r="K355" s="757">
        <f t="shared" si="35"/>
        <v>0</v>
      </c>
      <c r="L355" s="398"/>
      <c r="M355" s="423"/>
      <c r="N355" s="753">
        <f t="shared" si="37"/>
        <v>0</v>
      </c>
      <c r="O355" s="423"/>
    </row>
    <row r="356" spans="2:15" x14ac:dyDescent="0.2">
      <c r="B356" s="403">
        <f t="shared" si="38"/>
        <v>21</v>
      </c>
      <c r="C356" s="423"/>
      <c r="D356" s="423"/>
      <c r="E356" s="423"/>
      <c r="F356" s="424"/>
      <c r="G356" s="425"/>
      <c r="H356" s="759">
        <f t="shared" si="36"/>
        <v>0</v>
      </c>
      <c r="I356" s="454"/>
      <c r="J356" s="424"/>
      <c r="K356" s="757">
        <f t="shared" si="35"/>
        <v>0</v>
      </c>
      <c r="L356" s="398"/>
      <c r="M356" s="423"/>
      <c r="N356" s="753">
        <f t="shared" si="37"/>
        <v>0</v>
      </c>
      <c r="O356" s="423"/>
    </row>
    <row r="357" spans="2:15" x14ac:dyDescent="0.2">
      <c r="B357" s="403">
        <f t="shared" si="38"/>
        <v>22</v>
      </c>
      <c r="C357" s="423"/>
      <c r="D357" s="423"/>
      <c r="E357" s="423"/>
      <c r="F357" s="424"/>
      <c r="G357" s="425"/>
      <c r="H357" s="759">
        <f t="shared" si="36"/>
        <v>0</v>
      </c>
      <c r="I357" s="454"/>
      <c r="J357" s="424"/>
      <c r="K357" s="757">
        <f t="shared" si="35"/>
        <v>0</v>
      </c>
      <c r="L357" s="398"/>
      <c r="M357" s="423"/>
      <c r="N357" s="753">
        <f t="shared" si="37"/>
        <v>0</v>
      </c>
      <c r="O357" s="423"/>
    </row>
    <row r="358" spans="2:15" x14ac:dyDescent="0.2">
      <c r="B358" s="403">
        <f t="shared" si="38"/>
        <v>23</v>
      </c>
      <c r="C358" s="423"/>
      <c r="D358" s="423"/>
      <c r="E358" s="423"/>
      <c r="F358" s="424"/>
      <c r="G358" s="425"/>
      <c r="H358" s="759">
        <f t="shared" si="36"/>
        <v>0</v>
      </c>
      <c r="I358" s="454"/>
      <c r="J358" s="424"/>
      <c r="K358" s="757">
        <f t="shared" si="35"/>
        <v>0</v>
      </c>
      <c r="L358" s="398"/>
      <c r="M358" s="423"/>
      <c r="N358" s="753">
        <f t="shared" si="37"/>
        <v>0</v>
      </c>
      <c r="O358" s="423"/>
    </row>
    <row r="359" spans="2:15" x14ac:dyDescent="0.2">
      <c r="B359" s="403">
        <f t="shared" si="38"/>
        <v>24</v>
      </c>
      <c r="C359" s="423"/>
      <c r="D359" s="423"/>
      <c r="E359" s="423"/>
      <c r="F359" s="424"/>
      <c r="G359" s="425"/>
      <c r="H359" s="759">
        <f t="shared" si="36"/>
        <v>0</v>
      </c>
      <c r="I359" s="454"/>
      <c r="J359" s="424"/>
      <c r="K359" s="757">
        <f t="shared" si="35"/>
        <v>0</v>
      </c>
      <c r="L359" s="398"/>
      <c r="M359" s="423"/>
      <c r="N359" s="753">
        <f t="shared" si="37"/>
        <v>0</v>
      </c>
      <c r="O359" s="423"/>
    </row>
    <row r="360" spans="2:15" x14ac:dyDescent="0.2">
      <c r="B360" s="403">
        <f t="shared" si="38"/>
        <v>25</v>
      </c>
      <c r="C360" s="423"/>
      <c r="D360" s="423"/>
      <c r="E360" s="423"/>
      <c r="F360" s="424"/>
      <c r="G360" s="425"/>
      <c r="H360" s="759">
        <f t="shared" si="36"/>
        <v>0</v>
      </c>
      <c r="I360" s="454"/>
      <c r="J360" s="424"/>
      <c r="K360" s="757">
        <f t="shared" si="35"/>
        <v>0</v>
      </c>
      <c r="L360" s="398"/>
      <c r="M360" s="423"/>
      <c r="N360" s="753">
        <f t="shared" si="37"/>
        <v>0</v>
      </c>
      <c r="O360" s="423"/>
    </row>
    <row r="361" spans="2:15" x14ac:dyDescent="0.2">
      <c r="B361" s="403">
        <f t="shared" si="38"/>
        <v>26</v>
      </c>
      <c r="C361" s="423"/>
      <c r="D361" s="423"/>
      <c r="E361" s="423"/>
      <c r="F361" s="424"/>
      <c r="G361" s="425"/>
      <c r="H361" s="759">
        <f t="shared" si="36"/>
        <v>0</v>
      </c>
      <c r="I361" s="454"/>
      <c r="J361" s="424"/>
      <c r="K361" s="757">
        <f t="shared" si="35"/>
        <v>0</v>
      </c>
      <c r="L361" s="398"/>
      <c r="M361" s="423"/>
      <c r="N361" s="753">
        <f t="shared" si="37"/>
        <v>0</v>
      </c>
      <c r="O361" s="423"/>
    </row>
    <row r="362" spans="2:15" x14ac:dyDescent="0.2">
      <c r="B362" s="403">
        <f t="shared" si="38"/>
        <v>27</v>
      </c>
      <c r="C362" s="423"/>
      <c r="D362" s="423"/>
      <c r="E362" s="423"/>
      <c r="F362" s="424"/>
      <c r="G362" s="425"/>
      <c r="H362" s="759">
        <f t="shared" si="36"/>
        <v>0</v>
      </c>
      <c r="I362" s="454"/>
      <c r="J362" s="424"/>
      <c r="K362" s="757">
        <f t="shared" si="35"/>
        <v>0</v>
      </c>
      <c r="L362" s="398"/>
      <c r="M362" s="423"/>
      <c r="N362" s="753">
        <f t="shared" si="37"/>
        <v>0</v>
      </c>
      <c r="O362" s="423"/>
    </row>
    <row r="363" spans="2:15" x14ac:dyDescent="0.2">
      <c r="B363" s="403">
        <f t="shared" si="38"/>
        <v>28</v>
      </c>
      <c r="C363" s="423"/>
      <c r="D363" s="423"/>
      <c r="E363" s="423"/>
      <c r="F363" s="424"/>
      <c r="G363" s="425"/>
      <c r="H363" s="759">
        <f t="shared" si="36"/>
        <v>0</v>
      </c>
      <c r="I363" s="454"/>
      <c r="J363" s="424"/>
      <c r="K363" s="757">
        <f t="shared" si="35"/>
        <v>0</v>
      </c>
      <c r="L363" s="398"/>
      <c r="M363" s="423"/>
      <c r="N363" s="753">
        <f t="shared" si="37"/>
        <v>0</v>
      </c>
      <c r="O363" s="423"/>
    </row>
    <row r="364" spans="2:15" x14ac:dyDescent="0.2">
      <c r="B364" s="403">
        <f t="shared" si="38"/>
        <v>29</v>
      </c>
      <c r="C364" s="423"/>
      <c r="D364" s="423"/>
      <c r="E364" s="423"/>
      <c r="F364" s="424"/>
      <c r="G364" s="425"/>
      <c r="H364" s="759">
        <f t="shared" si="36"/>
        <v>0</v>
      </c>
      <c r="I364" s="454"/>
      <c r="J364" s="424"/>
      <c r="K364" s="757">
        <f t="shared" si="35"/>
        <v>0</v>
      </c>
      <c r="L364" s="398"/>
      <c r="M364" s="423"/>
      <c r="N364" s="753">
        <f t="shared" si="37"/>
        <v>0</v>
      </c>
      <c r="O364" s="423"/>
    </row>
    <row r="365" spans="2:15" x14ac:dyDescent="0.2">
      <c r="B365" s="403">
        <f t="shared" si="38"/>
        <v>30</v>
      </c>
      <c r="C365" s="423"/>
      <c r="D365" s="423"/>
      <c r="E365" s="423"/>
      <c r="F365" s="424"/>
      <c r="G365" s="425"/>
      <c r="H365" s="759">
        <f t="shared" si="36"/>
        <v>0</v>
      </c>
      <c r="I365" s="454"/>
      <c r="J365" s="424"/>
      <c r="K365" s="757">
        <f t="shared" si="35"/>
        <v>0</v>
      </c>
      <c r="L365" s="398"/>
      <c r="M365" s="423"/>
      <c r="N365" s="753">
        <f t="shared" si="37"/>
        <v>0</v>
      </c>
      <c r="O365" s="423"/>
    </row>
    <row r="366" spans="2:15" ht="12" thickBot="1" x14ac:dyDescent="0.25">
      <c r="B366" s="406"/>
      <c r="C366" s="118" t="s">
        <v>7</v>
      </c>
      <c r="D366" s="118"/>
      <c r="E366" s="118"/>
      <c r="F366" s="426"/>
      <c r="G366" s="427"/>
      <c r="H366" s="754">
        <f>SUM(H336:H365)</f>
        <v>0</v>
      </c>
      <c r="I366" s="42"/>
      <c r="J366" s="16"/>
      <c r="K366" s="14"/>
      <c r="L366" s="24"/>
      <c r="M366" s="23"/>
      <c r="N366" s="754">
        <f>SUM(N336:N365)</f>
        <v>0</v>
      </c>
      <c r="O366" s="755">
        <f>SUM(O336:O365)</f>
        <v>0</v>
      </c>
    </row>
    <row r="367" spans="2:15" x14ac:dyDescent="0.2">
      <c r="C367" s="428"/>
      <c r="D367" s="428"/>
      <c r="E367" s="428"/>
      <c r="F367" s="429"/>
      <c r="G367" s="428"/>
    </row>
    <row r="368" spans="2:15" ht="12" thickBot="1" x14ac:dyDescent="0.25">
      <c r="B368" s="407" t="s">
        <v>1459</v>
      </c>
      <c r="C368" s="431" t="s">
        <v>2026</v>
      </c>
      <c r="D368" s="431"/>
      <c r="E368" s="431"/>
      <c r="F368" s="432"/>
      <c r="G368" s="398"/>
      <c r="H368" s="398"/>
      <c r="I368" s="22"/>
      <c r="J368" s="22"/>
      <c r="K368" s="22"/>
      <c r="L368" s="112"/>
      <c r="M368" s="112"/>
      <c r="N368" s="398"/>
    </row>
    <row r="369" spans="2:15" ht="23.25" thickBot="1" x14ac:dyDescent="0.25">
      <c r="B369" s="403"/>
      <c r="C369" s="433" t="s">
        <v>84</v>
      </c>
      <c r="D369" s="433" t="s">
        <v>441</v>
      </c>
      <c r="E369" s="433" t="s">
        <v>2023</v>
      </c>
      <c r="F369" s="434" t="s">
        <v>421</v>
      </c>
      <c r="G369" s="435" t="s">
        <v>422</v>
      </c>
      <c r="H369" s="116" t="s">
        <v>425</v>
      </c>
      <c r="I369" s="399" t="s">
        <v>419</v>
      </c>
      <c r="J369" s="115" t="s">
        <v>426</v>
      </c>
      <c r="K369" s="115" t="s">
        <v>427</v>
      </c>
      <c r="L369" s="116" t="s">
        <v>420</v>
      </c>
      <c r="M369" s="116" t="s">
        <v>433</v>
      </c>
      <c r="N369" s="399" t="s">
        <v>428</v>
      </c>
      <c r="O369" s="399" t="s">
        <v>432</v>
      </c>
    </row>
    <row r="370" spans="2:15" ht="12" thickBot="1" x14ac:dyDescent="0.25">
      <c r="B370" s="403">
        <v>1</v>
      </c>
      <c r="C370" s="423"/>
      <c r="D370" s="423"/>
      <c r="E370" s="423"/>
      <c r="F370" s="424"/>
      <c r="G370" s="425"/>
      <c r="H370" s="752">
        <f>F370*G370</f>
        <v>0</v>
      </c>
      <c r="I370" s="449"/>
      <c r="J370" s="450"/>
      <c r="K370" s="763">
        <f>I370+J370</f>
        <v>0</v>
      </c>
      <c r="L370" s="423"/>
      <c r="M370" s="452"/>
      <c r="N370" s="423"/>
      <c r="O370" s="499"/>
    </row>
    <row r="371" spans="2:15" ht="12" thickBot="1" x14ac:dyDescent="0.25">
      <c r="B371" s="403">
        <v>2</v>
      </c>
      <c r="C371" s="423"/>
      <c r="D371" s="423"/>
      <c r="E371" s="423"/>
      <c r="F371" s="424"/>
      <c r="G371" s="425"/>
      <c r="H371" s="753">
        <f t="shared" ref="H371:H399" si="39">F371*G371</f>
        <v>0</v>
      </c>
      <c r="I371" s="443"/>
      <c r="J371" s="445"/>
      <c r="K371" s="764">
        <f t="shared" ref="K371:K399" si="40">I371+J371</f>
        <v>0</v>
      </c>
      <c r="L371" s="458"/>
      <c r="M371" s="452"/>
      <c r="N371" s="423"/>
      <c r="O371" s="499"/>
    </row>
    <row r="372" spans="2:15" ht="12" thickBot="1" x14ac:dyDescent="0.25">
      <c r="B372" s="403">
        <v>3</v>
      </c>
      <c r="C372" s="436"/>
      <c r="D372" s="436"/>
      <c r="E372" s="436"/>
      <c r="F372" s="437"/>
      <c r="G372" s="425"/>
      <c r="H372" s="753">
        <f t="shared" si="39"/>
        <v>0</v>
      </c>
      <c r="I372" s="443"/>
      <c r="J372" s="445"/>
      <c r="K372" s="764">
        <f t="shared" si="40"/>
        <v>0</v>
      </c>
      <c r="L372" s="458"/>
      <c r="M372" s="423"/>
      <c r="N372" s="423"/>
      <c r="O372" s="499"/>
    </row>
    <row r="373" spans="2:15" ht="12" thickBot="1" x14ac:dyDescent="0.25">
      <c r="B373" s="403">
        <v>4</v>
      </c>
      <c r="C373" s="436"/>
      <c r="D373" s="436"/>
      <c r="E373" s="436"/>
      <c r="F373" s="437"/>
      <c r="G373" s="425"/>
      <c r="H373" s="753">
        <f t="shared" si="39"/>
        <v>0</v>
      </c>
      <c r="I373" s="443"/>
      <c r="J373" s="445"/>
      <c r="K373" s="764">
        <f t="shared" si="40"/>
        <v>0</v>
      </c>
      <c r="L373" s="458"/>
      <c r="M373" s="423"/>
      <c r="N373" s="423"/>
      <c r="O373" s="499"/>
    </row>
    <row r="374" spans="2:15" ht="12" thickBot="1" x14ac:dyDescent="0.25">
      <c r="B374" s="403">
        <v>5</v>
      </c>
      <c r="C374" s="436"/>
      <c r="D374" s="436"/>
      <c r="E374" s="436"/>
      <c r="F374" s="437"/>
      <c r="G374" s="425"/>
      <c r="H374" s="753">
        <f t="shared" si="39"/>
        <v>0</v>
      </c>
      <c r="I374" s="443"/>
      <c r="J374" s="445"/>
      <c r="K374" s="764">
        <f t="shared" si="40"/>
        <v>0</v>
      </c>
      <c r="L374" s="458"/>
      <c r="M374" s="423"/>
      <c r="N374" s="423"/>
      <c r="O374" s="499"/>
    </row>
    <row r="375" spans="2:15" ht="12" thickBot="1" x14ac:dyDescent="0.25">
      <c r="B375" s="403">
        <v>6</v>
      </c>
      <c r="C375" s="436"/>
      <c r="D375" s="436"/>
      <c r="E375" s="436"/>
      <c r="F375" s="437"/>
      <c r="G375" s="425"/>
      <c r="H375" s="753">
        <f t="shared" si="39"/>
        <v>0</v>
      </c>
      <c r="I375" s="443"/>
      <c r="J375" s="445"/>
      <c r="K375" s="764">
        <f t="shared" si="40"/>
        <v>0</v>
      </c>
      <c r="L375" s="458"/>
      <c r="M375" s="423"/>
      <c r="N375" s="423"/>
      <c r="O375" s="499"/>
    </row>
    <row r="376" spans="2:15" ht="12" thickBot="1" x14ac:dyDescent="0.25">
      <c r="B376" s="403">
        <v>7</v>
      </c>
      <c r="C376" s="436"/>
      <c r="D376" s="436"/>
      <c r="E376" s="436"/>
      <c r="F376" s="437"/>
      <c r="G376" s="425"/>
      <c r="H376" s="753">
        <f t="shared" si="39"/>
        <v>0</v>
      </c>
      <c r="I376" s="443"/>
      <c r="J376" s="445"/>
      <c r="K376" s="764">
        <f t="shared" si="40"/>
        <v>0</v>
      </c>
      <c r="L376" s="458"/>
      <c r="M376" s="423"/>
      <c r="N376" s="423"/>
      <c r="O376" s="499"/>
    </row>
    <row r="377" spans="2:15" ht="12" thickBot="1" x14ac:dyDescent="0.25">
      <c r="B377" s="403">
        <v>8</v>
      </c>
      <c r="C377" s="436"/>
      <c r="D377" s="436"/>
      <c r="E377" s="436"/>
      <c r="F377" s="437"/>
      <c r="G377" s="425"/>
      <c r="H377" s="753">
        <f t="shared" si="39"/>
        <v>0</v>
      </c>
      <c r="I377" s="443"/>
      <c r="J377" s="445"/>
      <c r="K377" s="764">
        <f t="shared" si="40"/>
        <v>0</v>
      </c>
      <c r="L377" s="458"/>
      <c r="M377" s="423"/>
      <c r="N377" s="423"/>
      <c r="O377" s="499"/>
    </row>
    <row r="378" spans="2:15" ht="12" thickBot="1" x14ac:dyDescent="0.25">
      <c r="B378" s="403">
        <v>9</v>
      </c>
      <c r="C378" s="436"/>
      <c r="D378" s="436"/>
      <c r="E378" s="436"/>
      <c r="F378" s="437"/>
      <c r="G378" s="425"/>
      <c r="H378" s="753">
        <f t="shared" si="39"/>
        <v>0</v>
      </c>
      <c r="I378" s="443"/>
      <c r="J378" s="445"/>
      <c r="K378" s="764">
        <f t="shared" si="40"/>
        <v>0</v>
      </c>
      <c r="L378" s="458"/>
      <c r="M378" s="423"/>
      <c r="N378" s="423"/>
      <c r="O378" s="499"/>
    </row>
    <row r="379" spans="2:15" ht="12" thickBot="1" x14ac:dyDescent="0.25">
      <c r="B379" s="403">
        <v>10</v>
      </c>
      <c r="C379" s="436"/>
      <c r="D379" s="436"/>
      <c r="E379" s="436"/>
      <c r="F379" s="437"/>
      <c r="G379" s="425"/>
      <c r="H379" s="753">
        <f t="shared" si="39"/>
        <v>0</v>
      </c>
      <c r="I379" s="443"/>
      <c r="J379" s="445"/>
      <c r="K379" s="764">
        <f t="shared" si="40"/>
        <v>0</v>
      </c>
      <c r="L379" s="458"/>
      <c r="M379" s="423"/>
      <c r="N379" s="423"/>
      <c r="O379" s="499"/>
    </row>
    <row r="380" spans="2:15" ht="12" thickBot="1" x14ac:dyDescent="0.25">
      <c r="B380" s="403">
        <v>11</v>
      </c>
      <c r="C380" s="436"/>
      <c r="D380" s="436"/>
      <c r="E380" s="436"/>
      <c r="F380" s="437"/>
      <c r="G380" s="425"/>
      <c r="H380" s="753">
        <f t="shared" si="39"/>
        <v>0</v>
      </c>
      <c r="I380" s="443"/>
      <c r="J380" s="445"/>
      <c r="K380" s="764">
        <f t="shared" si="40"/>
        <v>0</v>
      </c>
      <c r="L380" s="458"/>
      <c r="M380" s="423"/>
      <c r="N380" s="423"/>
      <c r="O380" s="499"/>
    </row>
    <row r="381" spans="2:15" ht="12" thickBot="1" x14ac:dyDescent="0.25">
      <c r="B381" s="403">
        <v>12</v>
      </c>
      <c r="C381" s="436"/>
      <c r="D381" s="436"/>
      <c r="E381" s="436"/>
      <c r="F381" s="437"/>
      <c r="G381" s="425"/>
      <c r="H381" s="753">
        <f t="shared" si="39"/>
        <v>0</v>
      </c>
      <c r="I381" s="443"/>
      <c r="J381" s="445"/>
      <c r="K381" s="764">
        <f t="shared" si="40"/>
        <v>0</v>
      </c>
      <c r="L381" s="458"/>
      <c r="M381" s="423"/>
      <c r="N381" s="423"/>
      <c r="O381" s="499"/>
    </row>
    <row r="382" spans="2:15" ht="12" thickBot="1" x14ac:dyDescent="0.25">
      <c r="B382" s="403">
        <v>13</v>
      </c>
      <c r="C382" s="436"/>
      <c r="D382" s="436"/>
      <c r="E382" s="436"/>
      <c r="F382" s="437"/>
      <c r="G382" s="425"/>
      <c r="H382" s="753">
        <f t="shared" si="39"/>
        <v>0</v>
      </c>
      <c r="I382" s="443"/>
      <c r="J382" s="445"/>
      <c r="K382" s="764">
        <f t="shared" si="40"/>
        <v>0</v>
      </c>
      <c r="L382" s="458"/>
      <c r="M382" s="423"/>
      <c r="N382" s="423"/>
      <c r="O382" s="499"/>
    </row>
    <row r="383" spans="2:15" ht="12" thickBot="1" x14ac:dyDescent="0.25">
      <c r="B383" s="403">
        <v>14</v>
      </c>
      <c r="C383" s="436"/>
      <c r="D383" s="436"/>
      <c r="E383" s="436"/>
      <c r="F383" s="437"/>
      <c r="G383" s="425"/>
      <c r="H383" s="753">
        <f t="shared" si="39"/>
        <v>0</v>
      </c>
      <c r="I383" s="443"/>
      <c r="J383" s="445"/>
      <c r="K383" s="764">
        <f t="shared" si="40"/>
        <v>0</v>
      </c>
      <c r="L383" s="458"/>
      <c r="M383" s="423"/>
      <c r="N383" s="423"/>
      <c r="O383" s="499"/>
    </row>
    <row r="384" spans="2:15" ht="12" thickBot="1" x14ac:dyDescent="0.25">
      <c r="B384" s="403">
        <v>15</v>
      </c>
      <c r="C384" s="436"/>
      <c r="D384" s="436"/>
      <c r="E384" s="436"/>
      <c r="F384" s="437"/>
      <c r="G384" s="425"/>
      <c r="H384" s="753">
        <f t="shared" si="39"/>
        <v>0</v>
      </c>
      <c r="I384" s="443"/>
      <c r="J384" s="445"/>
      <c r="K384" s="764">
        <f t="shared" si="40"/>
        <v>0</v>
      </c>
      <c r="L384" s="458"/>
      <c r="M384" s="423"/>
      <c r="N384" s="423"/>
      <c r="O384" s="499"/>
    </row>
    <row r="385" spans="2:15" ht="12" thickBot="1" x14ac:dyDescent="0.25">
      <c r="B385" s="403">
        <v>16</v>
      </c>
      <c r="C385" s="436"/>
      <c r="D385" s="436"/>
      <c r="E385" s="436"/>
      <c r="F385" s="437"/>
      <c r="G385" s="425"/>
      <c r="H385" s="753">
        <f t="shared" si="39"/>
        <v>0</v>
      </c>
      <c r="I385" s="443"/>
      <c r="J385" s="445"/>
      <c r="K385" s="764">
        <f t="shared" si="40"/>
        <v>0</v>
      </c>
      <c r="L385" s="458"/>
      <c r="M385" s="423"/>
      <c r="N385" s="423"/>
      <c r="O385" s="499"/>
    </row>
    <row r="386" spans="2:15" ht="12" thickBot="1" x14ac:dyDescent="0.25">
      <c r="B386" s="403">
        <v>17</v>
      </c>
      <c r="C386" s="436"/>
      <c r="D386" s="436"/>
      <c r="E386" s="436"/>
      <c r="F386" s="437"/>
      <c r="G386" s="425"/>
      <c r="H386" s="753">
        <f t="shared" si="39"/>
        <v>0</v>
      </c>
      <c r="I386" s="443"/>
      <c r="J386" s="445"/>
      <c r="K386" s="764">
        <f t="shared" si="40"/>
        <v>0</v>
      </c>
      <c r="L386" s="458"/>
      <c r="M386" s="423"/>
      <c r="N386" s="423"/>
      <c r="O386" s="499"/>
    </row>
    <row r="387" spans="2:15" ht="12" thickBot="1" x14ac:dyDescent="0.25">
      <c r="B387" s="403">
        <v>18</v>
      </c>
      <c r="C387" s="436"/>
      <c r="D387" s="436"/>
      <c r="E387" s="436"/>
      <c r="F387" s="437"/>
      <c r="G387" s="425"/>
      <c r="H387" s="753">
        <f t="shared" si="39"/>
        <v>0</v>
      </c>
      <c r="I387" s="443"/>
      <c r="J387" s="445"/>
      <c r="K387" s="764">
        <f t="shared" si="40"/>
        <v>0</v>
      </c>
      <c r="L387" s="458"/>
      <c r="M387" s="423"/>
      <c r="N387" s="423"/>
      <c r="O387" s="499"/>
    </row>
    <row r="388" spans="2:15" ht="12" thickBot="1" x14ac:dyDescent="0.25">
      <c r="B388" s="403">
        <v>19</v>
      </c>
      <c r="C388" s="436"/>
      <c r="D388" s="436"/>
      <c r="E388" s="436"/>
      <c r="F388" s="437"/>
      <c r="G388" s="425"/>
      <c r="H388" s="753">
        <f t="shared" si="39"/>
        <v>0</v>
      </c>
      <c r="I388" s="443"/>
      <c r="J388" s="445"/>
      <c r="K388" s="764">
        <f t="shared" si="40"/>
        <v>0</v>
      </c>
      <c r="L388" s="458"/>
      <c r="M388" s="423"/>
      <c r="N388" s="423"/>
      <c r="O388" s="499"/>
    </row>
    <row r="389" spans="2:15" ht="12" thickBot="1" x14ac:dyDescent="0.25">
      <c r="B389" s="403">
        <v>20</v>
      </c>
      <c r="C389" s="436"/>
      <c r="D389" s="436"/>
      <c r="E389" s="436"/>
      <c r="F389" s="437"/>
      <c r="G389" s="425"/>
      <c r="H389" s="753">
        <f t="shared" si="39"/>
        <v>0</v>
      </c>
      <c r="I389" s="443"/>
      <c r="J389" s="445"/>
      <c r="K389" s="764">
        <f t="shared" si="40"/>
        <v>0</v>
      </c>
      <c r="L389" s="458"/>
      <c r="M389" s="423"/>
      <c r="N389" s="423"/>
      <c r="O389" s="499"/>
    </row>
    <row r="390" spans="2:15" ht="12" thickBot="1" x14ac:dyDescent="0.25">
      <c r="B390" s="403">
        <v>21</v>
      </c>
      <c r="C390" s="436"/>
      <c r="D390" s="436"/>
      <c r="E390" s="436"/>
      <c r="F390" s="437"/>
      <c r="G390" s="425"/>
      <c r="H390" s="753">
        <f t="shared" si="39"/>
        <v>0</v>
      </c>
      <c r="I390" s="443"/>
      <c r="J390" s="445"/>
      <c r="K390" s="764">
        <f t="shared" si="40"/>
        <v>0</v>
      </c>
      <c r="L390" s="458"/>
      <c r="M390" s="423"/>
      <c r="N390" s="423"/>
      <c r="O390" s="499"/>
    </row>
    <row r="391" spans="2:15" ht="12" thickBot="1" x14ac:dyDescent="0.25">
      <c r="B391" s="403">
        <v>22</v>
      </c>
      <c r="C391" s="436"/>
      <c r="D391" s="436"/>
      <c r="E391" s="436"/>
      <c r="F391" s="437"/>
      <c r="G391" s="425"/>
      <c r="H391" s="753">
        <f t="shared" si="39"/>
        <v>0</v>
      </c>
      <c r="I391" s="443"/>
      <c r="J391" s="445"/>
      <c r="K391" s="764">
        <f t="shared" si="40"/>
        <v>0</v>
      </c>
      <c r="L391" s="458"/>
      <c r="M391" s="423"/>
      <c r="N391" s="423"/>
      <c r="O391" s="499"/>
    </row>
    <row r="392" spans="2:15" ht="12" thickBot="1" x14ac:dyDescent="0.25">
      <c r="B392" s="403">
        <v>23</v>
      </c>
      <c r="C392" s="436"/>
      <c r="D392" s="436"/>
      <c r="E392" s="436"/>
      <c r="F392" s="437"/>
      <c r="G392" s="425"/>
      <c r="H392" s="753">
        <f t="shared" si="39"/>
        <v>0</v>
      </c>
      <c r="I392" s="443"/>
      <c r="J392" s="445"/>
      <c r="K392" s="764">
        <f t="shared" si="40"/>
        <v>0</v>
      </c>
      <c r="L392" s="458"/>
      <c r="M392" s="423"/>
      <c r="N392" s="423"/>
      <c r="O392" s="499"/>
    </row>
    <row r="393" spans="2:15" ht="12" thickBot="1" x14ac:dyDescent="0.25">
      <c r="B393" s="403">
        <v>24</v>
      </c>
      <c r="C393" s="436"/>
      <c r="D393" s="436"/>
      <c r="E393" s="436"/>
      <c r="F393" s="437"/>
      <c r="G393" s="425"/>
      <c r="H393" s="753">
        <f t="shared" si="39"/>
        <v>0</v>
      </c>
      <c r="I393" s="443"/>
      <c r="J393" s="445"/>
      <c r="K393" s="764">
        <f t="shared" si="40"/>
        <v>0</v>
      </c>
      <c r="L393" s="458"/>
      <c r="M393" s="423"/>
      <c r="N393" s="423"/>
      <c r="O393" s="499"/>
    </row>
    <row r="394" spans="2:15" ht="12" thickBot="1" x14ac:dyDescent="0.25">
      <c r="B394" s="403">
        <v>25</v>
      </c>
      <c r="C394" s="436"/>
      <c r="D394" s="436"/>
      <c r="E394" s="436"/>
      <c r="F394" s="437"/>
      <c r="G394" s="425"/>
      <c r="H394" s="753">
        <f t="shared" si="39"/>
        <v>0</v>
      </c>
      <c r="I394" s="443"/>
      <c r="J394" s="445"/>
      <c r="K394" s="764">
        <f t="shared" si="40"/>
        <v>0</v>
      </c>
      <c r="L394" s="458"/>
      <c r="M394" s="423"/>
      <c r="N394" s="423"/>
      <c r="O394" s="499"/>
    </row>
    <row r="395" spans="2:15" ht="12" thickBot="1" x14ac:dyDescent="0.25">
      <c r="B395" s="403">
        <v>26</v>
      </c>
      <c r="C395" s="436"/>
      <c r="D395" s="436"/>
      <c r="E395" s="436"/>
      <c r="F395" s="437"/>
      <c r="G395" s="425"/>
      <c r="H395" s="753">
        <f t="shared" si="39"/>
        <v>0</v>
      </c>
      <c r="I395" s="443"/>
      <c r="J395" s="445"/>
      <c r="K395" s="764">
        <f t="shared" si="40"/>
        <v>0</v>
      </c>
      <c r="L395" s="458"/>
      <c r="M395" s="423"/>
      <c r="N395" s="423"/>
      <c r="O395" s="499"/>
    </row>
    <row r="396" spans="2:15" ht="12" thickBot="1" x14ac:dyDescent="0.25">
      <c r="B396" s="403">
        <v>27</v>
      </c>
      <c r="C396" s="436"/>
      <c r="D396" s="436"/>
      <c r="E396" s="436"/>
      <c r="F396" s="437"/>
      <c r="G396" s="425"/>
      <c r="H396" s="753">
        <f t="shared" si="39"/>
        <v>0</v>
      </c>
      <c r="I396" s="443"/>
      <c r="J396" s="445"/>
      <c r="K396" s="764">
        <f t="shared" si="40"/>
        <v>0</v>
      </c>
      <c r="L396" s="458"/>
      <c r="M396" s="423"/>
      <c r="N396" s="423"/>
      <c r="O396" s="499"/>
    </row>
    <row r="397" spans="2:15" ht="12" thickBot="1" x14ac:dyDescent="0.25">
      <c r="B397" s="403">
        <v>28</v>
      </c>
      <c r="C397" s="436"/>
      <c r="D397" s="436"/>
      <c r="E397" s="436"/>
      <c r="F397" s="437"/>
      <c r="G397" s="425"/>
      <c r="H397" s="753">
        <f t="shared" si="39"/>
        <v>0</v>
      </c>
      <c r="I397" s="443"/>
      <c r="J397" s="445"/>
      <c r="K397" s="764">
        <f t="shared" si="40"/>
        <v>0</v>
      </c>
      <c r="L397" s="458"/>
      <c r="M397" s="423"/>
      <c r="N397" s="423"/>
      <c r="O397" s="499"/>
    </row>
    <row r="398" spans="2:15" ht="12" thickBot="1" x14ac:dyDescent="0.25">
      <c r="B398" s="403">
        <v>29</v>
      </c>
      <c r="C398" s="436"/>
      <c r="D398" s="436"/>
      <c r="E398" s="436"/>
      <c r="F398" s="437"/>
      <c r="G398" s="425"/>
      <c r="H398" s="753">
        <f t="shared" si="39"/>
        <v>0</v>
      </c>
      <c r="I398" s="443"/>
      <c r="J398" s="445"/>
      <c r="K398" s="764">
        <f t="shared" si="40"/>
        <v>0</v>
      </c>
      <c r="L398" s="458"/>
      <c r="M398" s="423"/>
      <c r="N398" s="423"/>
      <c r="O398" s="499"/>
    </row>
    <row r="399" spans="2:15" ht="12" thickBot="1" x14ac:dyDescent="0.25">
      <c r="B399" s="403">
        <v>30</v>
      </c>
      <c r="C399" s="436"/>
      <c r="D399" s="436"/>
      <c r="E399" s="436"/>
      <c r="F399" s="437"/>
      <c r="G399" s="425"/>
      <c r="H399" s="760">
        <f t="shared" si="39"/>
        <v>0</v>
      </c>
      <c r="I399" s="443"/>
      <c r="J399" s="445"/>
      <c r="K399" s="765">
        <f t="shared" si="40"/>
        <v>0</v>
      </c>
      <c r="L399" s="458"/>
      <c r="M399" s="423"/>
      <c r="N399" s="423"/>
      <c r="O399" s="499"/>
    </row>
    <row r="400" spans="2:15" ht="12" thickBot="1" x14ac:dyDescent="0.25">
      <c r="B400" s="403"/>
      <c r="C400" s="118"/>
      <c r="D400" s="118"/>
      <c r="E400" s="118"/>
      <c r="F400" s="119"/>
      <c r="G400" s="120"/>
      <c r="H400" s="761">
        <f>SUM(H370:H399)</f>
        <v>0</v>
      </c>
      <c r="I400" s="762">
        <f>SUM(I370:I399)</f>
        <v>0</v>
      </c>
      <c r="J400" s="762">
        <f>SUM(J370:J399)</f>
        <v>0</v>
      </c>
      <c r="K400" s="762">
        <f>SUM(K370:K399)</f>
        <v>0</v>
      </c>
      <c r="L400" s="120"/>
      <c r="M400" s="120"/>
      <c r="N400" s="754">
        <f>SUM(N370:N399)</f>
        <v>0</v>
      </c>
      <c r="O400" s="501"/>
    </row>
    <row r="401" spans="2:15" x14ac:dyDescent="0.2">
      <c r="C401" s="428"/>
      <c r="D401" s="428"/>
      <c r="E401" s="428"/>
      <c r="F401" s="429"/>
      <c r="G401" s="428"/>
    </row>
    <row r="402" spans="2:15" x14ac:dyDescent="0.2">
      <c r="C402" s="428"/>
      <c r="D402" s="428"/>
      <c r="E402" s="428"/>
      <c r="F402" s="429"/>
      <c r="G402" s="428"/>
    </row>
    <row r="403" spans="2:15" ht="12" thickBot="1" x14ac:dyDescent="0.25">
      <c r="B403" s="407" t="s">
        <v>1461</v>
      </c>
      <c r="C403" s="431" t="s">
        <v>1499</v>
      </c>
      <c r="D403" s="428"/>
      <c r="E403" s="428"/>
      <c r="F403" s="429"/>
      <c r="G403" s="428"/>
    </row>
    <row r="404" spans="2:15" ht="15.75" customHeight="1" thickBot="1" x14ac:dyDescent="0.25">
      <c r="C404" s="439" t="s">
        <v>1467</v>
      </c>
      <c r="D404" s="440" t="s">
        <v>304</v>
      </c>
      <c r="E404" s="441" t="s">
        <v>419</v>
      </c>
      <c r="F404" s="442" t="s">
        <v>1463</v>
      </c>
      <c r="G404" s="441" t="s">
        <v>1464</v>
      </c>
      <c r="H404" s="409" t="s">
        <v>1465</v>
      </c>
      <c r="I404" s="410" t="s">
        <v>1490</v>
      </c>
      <c r="J404" s="411" t="s">
        <v>1466</v>
      </c>
      <c r="K404" s="411" t="s">
        <v>1468</v>
      </c>
      <c r="L404" s="1214" t="s">
        <v>1984</v>
      </c>
      <c r="M404" s="1215"/>
      <c r="N404" s="1216"/>
      <c r="O404" s="411" t="s">
        <v>1985</v>
      </c>
    </row>
    <row r="405" spans="2:15" ht="15.75" customHeight="1" thickBot="1" x14ac:dyDescent="0.25">
      <c r="B405" s="400">
        <v>1</v>
      </c>
      <c r="C405" s="423"/>
      <c r="D405" s="423"/>
      <c r="E405" s="423"/>
      <c r="F405" s="423"/>
      <c r="G405" s="423"/>
      <c r="H405" s="753">
        <f>E405+F405-G405</f>
        <v>0</v>
      </c>
      <c r="I405" s="423"/>
      <c r="J405" s="499"/>
      <c r="K405" s="499"/>
      <c r="L405" s="1209"/>
      <c r="M405" s="1210"/>
      <c r="N405" s="1211"/>
      <c r="O405" s="499"/>
    </row>
    <row r="406" spans="2:15" ht="15.75" customHeight="1" thickBot="1" x14ac:dyDescent="0.25">
      <c r="B406" s="400">
        <v>2</v>
      </c>
      <c r="C406" s="423"/>
      <c r="D406" s="423"/>
      <c r="E406" s="423"/>
      <c r="F406" s="423"/>
      <c r="G406" s="423"/>
      <c r="H406" s="753">
        <f t="shared" ref="H406:H418" si="41">E406+F406-G406</f>
        <v>0</v>
      </c>
      <c r="I406" s="423"/>
      <c r="J406" s="499"/>
      <c r="K406" s="499"/>
      <c r="L406" s="1209"/>
      <c r="M406" s="1210"/>
      <c r="N406" s="1211"/>
      <c r="O406" s="499"/>
    </row>
    <row r="407" spans="2:15" ht="15.75" customHeight="1" thickBot="1" x14ac:dyDescent="0.25">
      <c r="B407" s="400">
        <v>3</v>
      </c>
      <c r="C407" s="423"/>
      <c r="D407" s="423"/>
      <c r="E407" s="423"/>
      <c r="F407" s="423"/>
      <c r="G407" s="423"/>
      <c r="H407" s="753">
        <f t="shared" si="41"/>
        <v>0</v>
      </c>
      <c r="I407" s="423"/>
      <c r="J407" s="499"/>
      <c r="K407" s="499"/>
      <c r="L407" s="1209"/>
      <c r="M407" s="1210"/>
      <c r="N407" s="1211"/>
      <c r="O407" s="499"/>
    </row>
    <row r="408" spans="2:15" ht="15.75" customHeight="1" thickBot="1" x14ac:dyDescent="0.25">
      <c r="B408" s="400">
        <v>4</v>
      </c>
      <c r="C408" s="423"/>
      <c r="D408" s="423"/>
      <c r="E408" s="423"/>
      <c r="F408" s="423"/>
      <c r="G408" s="423"/>
      <c r="H408" s="753">
        <f t="shared" si="41"/>
        <v>0</v>
      </c>
      <c r="I408" s="423"/>
      <c r="J408" s="499"/>
      <c r="K408" s="499"/>
      <c r="L408" s="1209"/>
      <c r="M408" s="1210"/>
      <c r="N408" s="1211"/>
      <c r="O408" s="499"/>
    </row>
    <row r="409" spans="2:15" ht="15.75" customHeight="1" thickBot="1" x14ac:dyDescent="0.25">
      <c r="B409" s="400">
        <v>5</v>
      </c>
      <c r="C409" s="423"/>
      <c r="D409" s="423"/>
      <c r="E409" s="423"/>
      <c r="F409" s="423"/>
      <c r="G409" s="423"/>
      <c r="H409" s="753">
        <f t="shared" si="41"/>
        <v>0</v>
      </c>
      <c r="I409" s="423"/>
      <c r="J409" s="499"/>
      <c r="K409" s="499"/>
      <c r="L409" s="1209"/>
      <c r="M409" s="1210"/>
      <c r="N409" s="1211"/>
      <c r="O409" s="499"/>
    </row>
    <row r="410" spans="2:15" ht="15.75" customHeight="1" thickBot="1" x14ac:dyDescent="0.25">
      <c r="B410" s="400">
        <v>6</v>
      </c>
      <c r="C410" s="423"/>
      <c r="D410" s="423"/>
      <c r="E410" s="423"/>
      <c r="F410" s="423"/>
      <c r="G410" s="423"/>
      <c r="H410" s="753">
        <f t="shared" si="41"/>
        <v>0</v>
      </c>
      <c r="I410" s="423"/>
      <c r="J410" s="499"/>
      <c r="K410" s="499"/>
      <c r="L410" s="1209"/>
      <c r="M410" s="1210"/>
      <c r="N410" s="1211"/>
      <c r="O410" s="499"/>
    </row>
    <row r="411" spans="2:15" ht="15.75" customHeight="1" thickBot="1" x14ac:dyDescent="0.25">
      <c r="B411" s="400">
        <v>7</v>
      </c>
      <c r="C411" s="423"/>
      <c r="D411" s="423"/>
      <c r="E411" s="423"/>
      <c r="F411" s="423"/>
      <c r="G411" s="423"/>
      <c r="H411" s="753">
        <f t="shared" si="41"/>
        <v>0</v>
      </c>
      <c r="I411" s="423"/>
      <c r="J411" s="499"/>
      <c r="K411" s="499"/>
      <c r="L411" s="1209"/>
      <c r="M411" s="1210"/>
      <c r="N411" s="1211"/>
      <c r="O411" s="499"/>
    </row>
    <row r="412" spans="2:15" ht="15.75" customHeight="1" thickBot="1" x14ac:dyDescent="0.25">
      <c r="B412" s="400">
        <v>8</v>
      </c>
      <c r="C412" s="423"/>
      <c r="D412" s="423"/>
      <c r="E412" s="423"/>
      <c r="F412" s="423"/>
      <c r="G412" s="423"/>
      <c r="H412" s="753">
        <f t="shared" si="41"/>
        <v>0</v>
      </c>
      <c r="I412" s="423"/>
      <c r="J412" s="499"/>
      <c r="K412" s="499"/>
      <c r="L412" s="1209"/>
      <c r="M412" s="1210"/>
      <c r="N412" s="1211"/>
      <c r="O412" s="499"/>
    </row>
    <row r="413" spans="2:15" ht="15.75" customHeight="1" thickBot="1" x14ac:dyDescent="0.25">
      <c r="B413" s="400">
        <v>9</v>
      </c>
      <c r="C413" s="423"/>
      <c r="D413" s="423"/>
      <c r="E413" s="423"/>
      <c r="F413" s="423"/>
      <c r="G413" s="423"/>
      <c r="H413" s="753">
        <f t="shared" si="41"/>
        <v>0</v>
      </c>
      <c r="I413" s="423"/>
      <c r="J413" s="499"/>
      <c r="K413" s="499"/>
      <c r="L413" s="1209"/>
      <c r="M413" s="1210"/>
      <c r="N413" s="1211"/>
      <c r="O413" s="499"/>
    </row>
    <row r="414" spans="2:15" ht="15.75" customHeight="1" thickBot="1" x14ac:dyDescent="0.25">
      <c r="B414" s="400">
        <v>10</v>
      </c>
      <c r="C414" s="423"/>
      <c r="D414" s="423"/>
      <c r="E414" s="423"/>
      <c r="F414" s="423"/>
      <c r="G414" s="423"/>
      <c r="H414" s="753">
        <f t="shared" si="41"/>
        <v>0</v>
      </c>
      <c r="I414" s="423"/>
      <c r="J414" s="499"/>
      <c r="K414" s="499"/>
      <c r="L414" s="1209"/>
      <c r="M414" s="1210"/>
      <c r="N414" s="1211"/>
      <c r="O414" s="499"/>
    </row>
    <row r="415" spans="2:15" ht="15.75" customHeight="1" thickBot="1" x14ac:dyDescent="0.25">
      <c r="B415" s="400">
        <v>11</v>
      </c>
      <c r="C415" s="423"/>
      <c r="D415" s="423"/>
      <c r="E415" s="423"/>
      <c r="F415" s="423"/>
      <c r="G415" s="423"/>
      <c r="H415" s="753">
        <f t="shared" si="41"/>
        <v>0</v>
      </c>
      <c r="I415" s="423"/>
      <c r="J415" s="499"/>
      <c r="K415" s="499"/>
      <c r="L415" s="1209"/>
      <c r="M415" s="1210"/>
      <c r="N415" s="1211"/>
      <c r="O415" s="499"/>
    </row>
    <row r="416" spans="2:15" ht="15.75" customHeight="1" thickBot="1" x14ac:dyDescent="0.25">
      <c r="B416" s="400">
        <v>12</v>
      </c>
      <c r="C416" s="423"/>
      <c r="D416" s="423"/>
      <c r="E416" s="423"/>
      <c r="F416" s="423"/>
      <c r="G416" s="423"/>
      <c r="H416" s="753">
        <f t="shared" si="41"/>
        <v>0</v>
      </c>
      <c r="I416" s="423"/>
      <c r="J416" s="499"/>
      <c r="K416" s="499"/>
      <c r="L416" s="1209"/>
      <c r="M416" s="1210"/>
      <c r="N416" s="1211"/>
      <c r="O416" s="499"/>
    </row>
    <row r="417" spans="2:15" ht="15.75" customHeight="1" thickBot="1" x14ac:dyDescent="0.25">
      <c r="B417" s="400">
        <v>13</v>
      </c>
      <c r="C417" s="423"/>
      <c r="D417" s="423"/>
      <c r="E417" s="423"/>
      <c r="F417" s="423"/>
      <c r="G417" s="423"/>
      <c r="H417" s="753">
        <f t="shared" si="41"/>
        <v>0</v>
      </c>
      <c r="I417" s="423"/>
      <c r="J417" s="499"/>
      <c r="K417" s="499"/>
      <c r="L417" s="1209"/>
      <c r="M417" s="1210"/>
      <c r="N417" s="1211"/>
      <c r="O417" s="499"/>
    </row>
    <row r="418" spans="2:15" ht="15.75" customHeight="1" thickBot="1" x14ac:dyDescent="0.25">
      <c r="B418" s="400">
        <v>14</v>
      </c>
      <c r="C418" s="423"/>
      <c r="D418" s="423"/>
      <c r="E418" s="443"/>
      <c r="F418" s="423"/>
      <c r="G418" s="423"/>
      <c r="H418" s="753">
        <f t="shared" si="41"/>
        <v>0</v>
      </c>
      <c r="I418" s="423"/>
      <c r="J418" s="499"/>
      <c r="K418" s="499"/>
      <c r="L418" s="1209"/>
      <c r="M418" s="1210"/>
      <c r="N418" s="1211"/>
      <c r="O418" s="499"/>
    </row>
    <row r="419" spans="2:15" ht="15.75" customHeight="1" thickBot="1" x14ac:dyDescent="0.25">
      <c r="B419" s="400">
        <v>15</v>
      </c>
      <c r="C419" s="423"/>
      <c r="D419" s="423"/>
      <c r="E419" s="443"/>
      <c r="F419" s="443"/>
      <c r="G419" s="443"/>
      <c r="H419" s="760">
        <f>E419+F419-G419</f>
        <v>0</v>
      </c>
      <c r="I419" s="443"/>
      <c r="J419" s="499"/>
      <c r="K419" s="500"/>
      <c r="L419" s="1209"/>
      <c r="M419" s="1210"/>
      <c r="N419" s="1211"/>
      <c r="O419" s="499"/>
    </row>
    <row r="420" spans="2:15" ht="15.75" customHeight="1" thickBot="1" x14ac:dyDescent="0.25">
      <c r="C420" s="118"/>
      <c r="D420" s="118"/>
      <c r="E420" s="761">
        <f>SUM(E405:E419)</f>
        <v>0</v>
      </c>
      <c r="F420" s="761">
        <f>SUM(F405:F419)</f>
        <v>0</v>
      </c>
      <c r="G420" s="761">
        <f>SUM(G405:G419)</f>
        <v>0</v>
      </c>
      <c r="H420" s="761">
        <f>SUM(H405:H419)</f>
        <v>0</v>
      </c>
      <c r="I420" s="761">
        <f>SUM(I405:I419)</f>
        <v>0</v>
      </c>
      <c r="J420" s="433"/>
      <c r="K420" s="433"/>
      <c r="L420" s="1209"/>
      <c r="M420" s="1210"/>
      <c r="N420" s="1211"/>
      <c r="O420" s="499"/>
    </row>
    <row r="423" spans="2:15" ht="12" thickBot="1" x14ac:dyDescent="0.25">
      <c r="B423" s="407" t="s">
        <v>1500</v>
      </c>
      <c r="C423" s="111" t="s">
        <v>1501</v>
      </c>
      <c r="E423" s="415"/>
      <c r="F423" s="416"/>
      <c r="G423" s="415"/>
    </row>
    <row r="424" spans="2:15" ht="15.75" customHeight="1" thickBot="1" x14ac:dyDescent="0.25">
      <c r="B424" s="407"/>
      <c r="C424" s="111"/>
      <c r="D424" s="1203" t="s">
        <v>1502</v>
      </c>
      <c r="E424" s="1204"/>
      <c r="F424" s="1204"/>
      <c r="G424" s="1205"/>
      <c r="H424" s="1203" t="s">
        <v>1503</v>
      </c>
      <c r="I424" s="1204"/>
      <c r="J424" s="1204"/>
      <c r="K424" s="1205"/>
      <c r="L424" s="1207"/>
      <c r="M424" s="1208"/>
    </row>
    <row r="425" spans="2:15" ht="24.75" customHeight="1" thickBot="1" x14ac:dyDescent="0.25">
      <c r="C425" s="417"/>
      <c r="D425" s="419" t="s">
        <v>1496</v>
      </c>
      <c r="E425" s="421" t="s">
        <v>1497</v>
      </c>
      <c r="F425" s="421" t="s">
        <v>1498</v>
      </c>
      <c r="G425" s="421" t="s">
        <v>7</v>
      </c>
      <c r="H425" s="419" t="s">
        <v>1496</v>
      </c>
      <c r="I425" s="421" t="s">
        <v>1497</v>
      </c>
      <c r="J425" s="421" t="s">
        <v>1498</v>
      </c>
      <c r="K425" s="421" t="s">
        <v>7</v>
      </c>
      <c r="L425" s="10"/>
    </row>
    <row r="426" spans="2:15" ht="15.75" thickBot="1" x14ac:dyDescent="0.3">
      <c r="C426" s="418"/>
      <c r="D426" s="420" t="s">
        <v>32</v>
      </c>
      <c r="E426" s="420" t="s">
        <v>32</v>
      </c>
      <c r="F426" s="420" t="s">
        <v>32</v>
      </c>
      <c r="G426" s="420" t="s">
        <v>32</v>
      </c>
      <c r="H426" s="420" t="s">
        <v>32</v>
      </c>
      <c r="I426" s="420" t="s">
        <v>32</v>
      </c>
      <c r="J426" s="479" t="s">
        <v>32</v>
      </c>
      <c r="K426" s="478" t="s">
        <v>32</v>
      </c>
      <c r="L426" s="10"/>
    </row>
    <row r="427" spans="2:15" ht="15.75" thickBot="1" x14ac:dyDescent="0.3">
      <c r="B427" s="406"/>
      <c r="C427" s="468" t="s">
        <v>106</v>
      </c>
      <c r="F427" s="472"/>
      <c r="G427" s="480"/>
      <c r="H427" s="148"/>
      <c r="I427" s="428"/>
      <c r="J427" s="449"/>
      <c r="K427" s="480"/>
      <c r="L427" s="10"/>
    </row>
    <row r="428" spans="2:15" ht="14.25" x14ac:dyDescent="0.2">
      <c r="B428" s="406"/>
      <c r="C428" s="469" t="s">
        <v>86</v>
      </c>
      <c r="D428" s="141"/>
      <c r="F428" s="472"/>
      <c r="G428" s="481">
        <f>SUM(D428:F428)</f>
        <v>0</v>
      </c>
      <c r="H428" s="141"/>
      <c r="I428" s="9"/>
      <c r="J428" s="472"/>
      <c r="K428" s="481">
        <f>SUM(H428:J428)</f>
        <v>0</v>
      </c>
      <c r="L428" s="10"/>
    </row>
    <row r="429" spans="2:15" ht="14.25" x14ac:dyDescent="0.2">
      <c r="B429" s="406"/>
      <c r="C429" s="469" t="s">
        <v>113</v>
      </c>
      <c r="D429" s="148"/>
      <c r="E429" s="148"/>
      <c r="F429" s="473"/>
      <c r="G429" s="481">
        <f t="shared" ref="G429:G441" si="42">SUM(D429:F429)</f>
        <v>0</v>
      </c>
      <c r="H429" s="148"/>
      <c r="I429" s="148"/>
      <c r="J429" s="473"/>
      <c r="K429" s="481">
        <f t="shared" ref="K429:K441" si="43">SUM(H429:J429)</f>
        <v>0</v>
      </c>
      <c r="L429" s="10"/>
    </row>
    <row r="430" spans="2:15" ht="14.25" x14ac:dyDescent="0.2">
      <c r="B430" s="406"/>
      <c r="C430" s="469" t="s">
        <v>114</v>
      </c>
      <c r="D430" s="148"/>
      <c r="E430" s="148"/>
      <c r="F430" s="473"/>
      <c r="G430" s="481">
        <f t="shared" si="42"/>
        <v>0</v>
      </c>
      <c r="H430" s="148"/>
      <c r="I430" s="148"/>
      <c r="J430" s="473"/>
      <c r="K430" s="481">
        <f t="shared" si="43"/>
        <v>0</v>
      </c>
      <c r="L430" s="10"/>
    </row>
    <row r="431" spans="2:15" ht="15" thickBot="1" x14ac:dyDescent="0.25">
      <c r="B431" s="406"/>
      <c r="C431" s="469" t="s">
        <v>87</v>
      </c>
      <c r="D431" s="413">
        <f>D428+D429+D430</f>
        <v>0</v>
      </c>
      <c r="E431" s="413">
        <f>E428+E429+E430</f>
        <v>0</v>
      </c>
      <c r="F431" s="474">
        <f>F428+F429+F430</f>
        <v>0</v>
      </c>
      <c r="G431" s="482">
        <f t="shared" si="42"/>
        <v>0</v>
      </c>
      <c r="H431" s="413">
        <f>H428+H429+H430</f>
        <v>0</v>
      </c>
      <c r="I431" s="413">
        <f>I428+I429+I430</f>
        <v>0</v>
      </c>
      <c r="J431" s="474">
        <f>J428+J429+J430</f>
        <v>0</v>
      </c>
      <c r="K431" s="482">
        <f t="shared" si="43"/>
        <v>0</v>
      </c>
      <c r="L431" s="10"/>
    </row>
    <row r="432" spans="2:15" ht="15" thickTop="1" x14ac:dyDescent="0.2">
      <c r="B432" s="406"/>
      <c r="C432" s="469"/>
      <c r="D432" s="141"/>
      <c r="E432" s="141"/>
      <c r="F432" s="475"/>
      <c r="G432" s="38"/>
      <c r="H432" s="141"/>
      <c r="I432" s="141"/>
      <c r="J432" s="475"/>
      <c r="K432" s="38"/>
      <c r="L432" s="10"/>
    </row>
    <row r="433" spans="2:12" ht="15" x14ac:dyDescent="0.25">
      <c r="B433" s="406"/>
      <c r="C433" s="470" t="s">
        <v>115</v>
      </c>
      <c r="D433" s="141"/>
      <c r="E433" s="141"/>
      <c r="F433" s="475"/>
      <c r="G433" s="38"/>
      <c r="H433" s="141"/>
      <c r="I433" s="141"/>
      <c r="J433" s="475"/>
      <c r="K433" s="38"/>
      <c r="L433" s="10"/>
    </row>
    <row r="434" spans="2:12" ht="14.25" x14ac:dyDescent="0.2">
      <c r="B434" s="406"/>
      <c r="C434" s="469" t="s">
        <v>85</v>
      </c>
      <c r="D434" s="148"/>
      <c r="E434" s="148"/>
      <c r="F434" s="473"/>
      <c r="G434" s="481">
        <f t="shared" si="42"/>
        <v>0</v>
      </c>
      <c r="H434" s="148"/>
      <c r="I434" s="148"/>
      <c r="J434" s="473"/>
      <c r="K434" s="481">
        <f t="shared" si="43"/>
        <v>0</v>
      </c>
      <c r="L434" s="10"/>
    </row>
    <row r="435" spans="2:12" ht="14.25" x14ac:dyDescent="0.2">
      <c r="B435" s="406"/>
      <c r="C435" s="469" t="s">
        <v>116</v>
      </c>
      <c r="D435" s="148"/>
      <c r="E435" s="148"/>
      <c r="F435" s="473"/>
      <c r="G435" s="481">
        <f t="shared" si="42"/>
        <v>0</v>
      </c>
      <c r="H435" s="148"/>
      <c r="I435" s="148"/>
      <c r="J435" s="473"/>
      <c r="K435" s="481">
        <f t="shared" si="43"/>
        <v>0</v>
      </c>
      <c r="L435" s="10"/>
    </row>
    <row r="436" spans="2:12" ht="14.25" x14ac:dyDescent="0.2">
      <c r="B436" s="406"/>
      <c r="C436" s="469" t="s">
        <v>108</v>
      </c>
      <c r="D436" s="148"/>
      <c r="E436" s="148"/>
      <c r="F436" s="473"/>
      <c r="G436" s="481">
        <f t="shared" si="42"/>
        <v>0</v>
      </c>
      <c r="H436" s="148"/>
      <c r="I436" s="148"/>
      <c r="J436" s="473"/>
      <c r="K436" s="481">
        <f t="shared" si="43"/>
        <v>0</v>
      </c>
      <c r="L436" s="10"/>
    </row>
    <row r="437" spans="2:12" ht="15" thickBot="1" x14ac:dyDescent="0.25">
      <c r="B437" s="406"/>
      <c r="C437" s="469" t="s">
        <v>87</v>
      </c>
      <c r="D437" s="413">
        <f>D434+D435+D436</f>
        <v>0</v>
      </c>
      <c r="E437" s="413">
        <f>E434+E435+E436</f>
        <v>0</v>
      </c>
      <c r="F437" s="474">
        <f>F434+F435+F436</f>
        <v>0</v>
      </c>
      <c r="G437" s="482">
        <f t="shared" si="42"/>
        <v>0</v>
      </c>
      <c r="H437" s="413">
        <f>H434+H435+H436</f>
        <v>0</v>
      </c>
      <c r="I437" s="413">
        <f>I434+I435+I436</f>
        <v>0</v>
      </c>
      <c r="J437" s="474">
        <f>J434+J435+J436</f>
        <v>0</v>
      </c>
      <c r="K437" s="482">
        <f t="shared" si="43"/>
        <v>0</v>
      </c>
      <c r="L437" s="10"/>
    </row>
    <row r="438" spans="2:12" ht="15" thickTop="1" x14ac:dyDescent="0.2">
      <c r="B438" s="406"/>
      <c r="C438" s="469"/>
      <c r="D438" s="141"/>
      <c r="E438" s="141"/>
      <c r="F438" s="475"/>
      <c r="G438" s="38"/>
      <c r="H438" s="141"/>
      <c r="I438" s="141"/>
      <c r="J438" s="475"/>
      <c r="K438" s="38"/>
      <c r="L438" s="10"/>
    </row>
    <row r="439" spans="2:12" ht="15" x14ac:dyDescent="0.25">
      <c r="B439" s="406"/>
      <c r="C439" s="470" t="s">
        <v>109</v>
      </c>
      <c r="D439" s="141"/>
      <c r="E439" s="141"/>
      <c r="F439" s="475"/>
      <c r="G439" s="38"/>
      <c r="H439" s="141"/>
      <c r="I439" s="141"/>
      <c r="J439" s="475"/>
      <c r="K439" s="38"/>
      <c r="L439" s="10"/>
    </row>
    <row r="440" spans="2:12" ht="14.25" x14ac:dyDescent="0.2">
      <c r="B440" s="406"/>
      <c r="C440" s="469" t="s">
        <v>87</v>
      </c>
      <c r="D440" s="414">
        <f>D431-D437</f>
        <v>0</v>
      </c>
      <c r="E440" s="414">
        <f>E431-E437</f>
        <v>0</v>
      </c>
      <c r="F440" s="476">
        <f>F431-F437</f>
        <v>0</v>
      </c>
      <c r="G440" s="481">
        <f t="shared" si="42"/>
        <v>0</v>
      </c>
      <c r="H440" s="414">
        <f>H431-H437</f>
        <v>0</v>
      </c>
      <c r="I440" s="414">
        <f>I431-I437</f>
        <v>0</v>
      </c>
      <c r="J440" s="476">
        <f>J431-J437</f>
        <v>0</v>
      </c>
      <c r="K440" s="481">
        <f t="shared" si="43"/>
        <v>0</v>
      </c>
      <c r="L440" s="10"/>
    </row>
    <row r="441" spans="2:12" ht="15" thickBot="1" x14ac:dyDescent="0.25">
      <c r="B441" s="406"/>
      <c r="C441" s="471" t="s">
        <v>117</v>
      </c>
      <c r="D441" s="444"/>
      <c r="E441" s="444"/>
      <c r="F441" s="477"/>
      <c r="G441" s="482">
        <f t="shared" si="42"/>
        <v>0</v>
      </c>
      <c r="H441" s="444"/>
      <c r="I441" s="444"/>
      <c r="J441" s="477"/>
      <c r="K441" s="482">
        <f t="shared" si="43"/>
        <v>0</v>
      </c>
      <c r="L441" s="10"/>
    </row>
    <row r="442" spans="2:12" ht="15" thickTop="1" x14ac:dyDescent="0.2">
      <c r="C442" s="143"/>
      <c r="D442" s="140"/>
      <c r="J442" s="22"/>
      <c r="K442" s="483"/>
    </row>
    <row r="443" spans="2:12" ht="12" thickBot="1" x14ac:dyDescent="0.25"/>
    <row r="444" spans="2:12" ht="30" x14ac:dyDescent="0.25">
      <c r="C444" s="1027" t="s">
        <v>1986</v>
      </c>
      <c r="D444" s="1212" t="s">
        <v>1205</v>
      </c>
      <c r="E444" s="1212"/>
      <c r="F444" s="1213"/>
    </row>
    <row r="445" spans="2:12" ht="15" x14ac:dyDescent="0.25">
      <c r="C445" s="885"/>
      <c r="D445" s="882" t="s">
        <v>1496</v>
      </c>
      <c r="E445" s="882" t="s">
        <v>1497</v>
      </c>
      <c r="F445" s="892" t="s">
        <v>1810</v>
      </c>
    </row>
    <row r="446" spans="2:12" ht="15" x14ac:dyDescent="0.25">
      <c r="C446" s="885"/>
      <c r="D446" s="883" t="s">
        <v>1305</v>
      </c>
      <c r="E446" s="883" t="s">
        <v>1305</v>
      </c>
      <c r="F446" s="886" t="s">
        <v>1305</v>
      </c>
    </row>
    <row r="447" spans="2:12" x14ac:dyDescent="0.2">
      <c r="C447" s="887"/>
      <c r="D447" s="884"/>
      <c r="E447" s="884"/>
      <c r="F447" s="888"/>
    </row>
    <row r="448" spans="2:12" x14ac:dyDescent="0.2">
      <c r="C448" s="887"/>
      <c r="D448" s="884"/>
      <c r="E448" s="884"/>
      <c r="F448" s="888"/>
    </row>
    <row r="449" spans="3:6" x14ac:dyDescent="0.2">
      <c r="C449" s="887"/>
      <c r="D449" s="884"/>
      <c r="E449" s="884"/>
      <c r="F449" s="888"/>
    </row>
    <row r="450" spans="3:6" x14ac:dyDescent="0.2">
      <c r="C450" s="887"/>
      <c r="D450" s="884"/>
      <c r="E450" s="884"/>
      <c r="F450" s="888"/>
    </row>
    <row r="451" spans="3:6" x14ac:dyDescent="0.2">
      <c r="C451" s="887"/>
      <c r="D451" s="884"/>
      <c r="E451" s="884"/>
      <c r="F451" s="888"/>
    </row>
    <row r="452" spans="3:6" x14ac:dyDescent="0.2">
      <c r="C452" s="887"/>
      <c r="D452" s="884"/>
      <c r="E452" s="884"/>
      <c r="F452" s="888"/>
    </row>
    <row r="453" spans="3:6" x14ac:dyDescent="0.2">
      <c r="C453" s="887"/>
      <c r="D453" s="884"/>
      <c r="E453" s="884"/>
      <c r="F453" s="888"/>
    </row>
    <row r="454" spans="3:6" x14ac:dyDescent="0.2">
      <c r="C454" s="887"/>
      <c r="D454" s="884"/>
      <c r="E454" s="884"/>
      <c r="F454" s="888"/>
    </row>
    <row r="455" spans="3:6" x14ac:dyDescent="0.2">
      <c r="C455" s="887"/>
      <c r="D455" s="884"/>
      <c r="E455" s="884"/>
      <c r="F455" s="888"/>
    </row>
    <row r="456" spans="3:6" x14ac:dyDescent="0.2">
      <c r="C456" s="887"/>
      <c r="D456" s="884"/>
      <c r="E456" s="884"/>
      <c r="F456" s="888"/>
    </row>
    <row r="457" spans="3:6" x14ac:dyDescent="0.2">
      <c r="C457" s="887"/>
      <c r="D457" s="884"/>
      <c r="E457" s="884"/>
      <c r="F457" s="888"/>
    </row>
    <row r="458" spans="3:6" x14ac:dyDescent="0.2">
      <c r="C458" s="887"/>
      <c r="D458" s="884"/>
      <c r="E458" s="884"/>
      <c r="F458" s="888"/>
    </row>
    <row r="459" spans="3:6" x14ac:dyDescent="0.2">
      <c r="C459" s="887"/>
      <c r="D459" s="884"/>
      <c r="E459" s="884"/>
      <c r="F459" s="888"/>
    </row>
    <row r="460" spans="3:6" x14ac:dyDescent="0.2">
      <c r="C460" s="887"/>
      <c r="D460" s="884"/>
      <c r="E460" s="884"/>
      <c r="F460" s="888"/>
    </row>
    <row r="461" spans="3:6" x14ac:dyDescent="0.2">
      <c r="C461" s="887"/>
      <c r="D461" s="884"/>
      <c r="E461" s="884"/>
      <c r="F461" s="888"/>
    </row>
    <row r="462" spans="3:6" x14ac:dyDescent="0.2">
      <c r="C462" s="887"/>
      <c r="D462" s="884"/>
      <c r="E462" s="884"/>
      <c r="F462" s="888"/>
    </row>
    <row r="463" spans="3:6" ht="12" thickBot="1" x14ac:dyDescent="0.25">
      <c r="C463" s="889"/>
      <c r="D463" s="890"/>
      <c r="E463" s="890"/>
      <c r="F463" s="891"/>
    </row>
  </sheetData>
  <sheetProtection algorithmName="SHA-512" hashValue="ztrj6OIxOdbkmg1pXhVDeBcwxu0fLtS/T8HmcvKqNomg2XB41xcF+EakDPZizGAQbTBwostHWr+DmcR4av1S3g==" saltValue="d3LLCTrH25jF8iGF0AYqcg==" spinCount="100000" sheet="1" objects="1" scenarios="1"/>
  <mergeCells count="23">
    <mergeCell ref="D444:F444"/>
    <mergeCell ref="L404:N404"/>
    <mergeCell ref="L405:N405"/>
    <mergeCell ref="L406:N406"/>
    <mergeCell ref="L407:N407"/>
    <mergeCell ref="L408:N408"/>
    <mergeCell ref="L409:N409"/>
    <mergeCell ref="L410:N410"/>
    <mergeCell ref="L411:N411"/>
    <mergeCell ref="L412:N412"/>
    <mergeCell ref="L413:N413"/>
    <mergeCell ref="L414:N414"/>
    <mergeCell ref="L415:N415"/>
    <mergeCell ref="L416:N416"/>
    <mergeCell ref="L417:N417"/>
    <mergeCell ref="L418:N418"/>
    <mergeCell ref="A1:A4"/>
    <mergeCell ref="D424:G424"/>
    <mergeCell ref="H424:K424"/>
    <mergeCell ref="A7:A8"/>
    <mergeCell ref="L424:M424"/>
    <mergeCell ref="L419:N419"/>
    <mergeCell ref="L420:N420"/>
  </mergeCells>
  <hyperlinks>
    <hyperlink ref="A1" location="HOME!A1" display="HOME"/>
    <hyperlink ref="A2" location="HOME!A1" display="HOME!A1"/>
    <hyperlink ref="A3" location="HOME!A1" display="HOME!A1"/>
    <hyperlink ref="A4" location="HOME!A1" display="HOME!A1"/>
    <hyperlink ref="Q2" location="'Notes BS'!X1" display="CLICK HERE!                     To input last Audited balances."/>
    <hyperlink ref="A7:A8" location="'Statement of Financial Position'!A1" display="SFP"/>
  </hyperlinks>
  <pageMargins left="0.7" right="0.7" top="0.75" bottom="0.75" header="0.3" footer="0.3"/>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119"/>
  <sheetViews>
    <sheetView workbookViewId="0">
      <pane xSplit="3" ySplit="3" topLeftCell="D91" activePane="bottomRight" state="frozen"/>
      <selection activeCell="H20" sqref="H20"/>
      <selection pane="topRight" activeCell="H20" sqref="H20"/>
      <selection pane="bottomLeft" activeCell="H20" sqref="H20"/>
      <selection pane="bottomRight" activeCell="D65" sqref="D65"/>
    </sheetView>
  </sheetViews>
  <sheetFormatPr defaultColWidth="9.140625" defaultRowHeight="11.25" x14ac:dyDescent="0.2"/>
  <cols>
    <col min="1" max="1" width="9.140625" style="10"/>
    <col min="2" max="2" width="4.7109375" style="6" bestFit="1" customWidth="1"/>
    <col min="3" max="3" width="18.85546875" style="9" customWidth="1"/>
    <col min="4" max="5" width="16.28515625" style="9" customWidth="1"/>
    <col min="6" max="6" width="10.42578125" style="9" customWidth="1"/>
    <col min="7" max="7" width="17.5703125" style="9" customWidth="1"/>
    <col min="8" max="8" width="18.140625" style="9" bestFit="1" customWidth="1"/>
    <col min="9" max="9" width="19.140625" style="9" bestFit="1" customWidth="1"/>
    <col min="10" max="10" width="18.5703125" style="9" bestFit="1" customWidth="1"/>
    <col min="11" max="11" width="12.42578125" style="9" customWidth="1"/>
    <col min="12" max="12" width="1.85546875" style="9" customWidth="1"/>
    <col min="13" max="14" width="15.140625" style="26" bestFit="1" customWidth="1"/>
    <col min="15" max="15" width="17.140625" style="26" bestFit="1" customWidth="1"/>
    <col min="16" max="16" width="15.7109375" style="26" bestFit="1" customWidth="1"/>
    <col min="17" max="17" width="15.140625" style="26" bestFit="1" customWidth="1"/>
    <col min="18" max="18" width="15.28515625" style="26" bestFit="1" customWidth="1"/>
    <col min="19" max="19" width="15.140625" style="26" bestFit="1" customWidth="1"/>
    <col min="20" max="20" width="26.140625" style="26" customWidth="1"/>
    <col min="21" max="21" width="14.7109375" style="29" customWidth="1"/>
    <col min="22" max="22" width="6.7109375" style="29" bestFit="1" customWidth="1"/>
    <col min="23" max="23" width="14.7109375" style="29" customWidth="1"/>
    <col min="24" max="24" width="6.7109375" style="29" bestFit="1" customWidth="1"/>
    <col min="25" max="25" width="14.85546875" style="29" bestFit="1" customWidth="1"/>
    <col min="26" max="26" width="6.7109375" style="29" bestFit="1" customWidth="1"/>
    <col min="27" max="27" width="16.28515625" style="29" bestFit="1" customWidth="1"/>
    <col min="28" max="28" width="6.7109375" style="29" bestFit="1" customWidth="1"/>
    <col min="29" max="29" width="15.85546875" style="29" bestFit="1" customWidth="1"/>
    <col min="30" max="30" width="6.7109375" style="29" bestFit="1" customWidth="1"/>
    <col min="31" max="31" width="14.85546875" style="29" bestFit="1" customWidth="1"/>
    <col min="32" max="32" width="6.7109375" style="29" bestFit="1" customWidth="1"/>
    <col min="33" max="33" width="22.140625" style="10" customWidth="1"/>
    <col min="34" max="34" width="23.7109375" style="10" customWidth="1"/>
    <col min="35" max="35" width="38.7109375" style="10" customWidth="1"/>
    <col min="36" max="16384" width="9.140625" style="10"/>
  </cols>
  <sheetData>
    <row r="1" spans="1:35" ht="12" customHeight="1" thickBot="1" x14ac:dyDescent="0.25">
      <c r="A1" s="1157" t="s">
        <v>278</v>
      </c>
      <c r="C1" s="7" t="s">
        <v>148</v>
      </c>
      <c r="D1" s="7"/>
      <c r="E1" s="7"/>
      <c r="F1" s="7"/>
      <c r="G1" s="7"/>
      <c r="H1" s="7"/>
      <c r="I1" s="7"/>
      <c r="J1" s="7"/>
      <c r="K1" s="525"/>
      <c r="L1" s="7"/>
      <c r="M1" s="572" t="s">
        <v>125</v>
      </c>
      <c r="U1" s="27"/>
      <c r="V1" s="28"/>
      <c r="W1" s="27" t="s">
        <v>149</v>
      </c>
      <c r="X1" s="28"/>
    </row>
    <row r="2" spans="1:35" ht="11.25" customHeight="1" x14ac:dyDescent="0.2">
      <c r="A2" s="1157"/>
      <c r="B2" s="777"/>
      <c r="C2" s="778" t="s">
        <v>134</v>
      </c>
      <c r="D2" s="778" t="s">
        <v>251</v>
      </c>
      <c r="E2" s="778" t="s">
        <v>1568</v>
      </c>
      <c r="F2" s="778" t="s">
        <v>324</v>
      </c>
      <c r="G2" s="778" t="s">
        <v>1564</v>
      </c>
      <c r="H2" s="778" t="s">
        <v>1565</v>
      </c>
      <c r="I2" s="778" t="s">
        <v>1566</v>
      </c>
      <c r="J2" s="778" t="s">
        <v>1567</v>
      </c>
      <c r="K2" s="778" t="s">
        <v>252</v>
      </c>
      <c r="L2" s="779"/>
      <c r="M2" s="780" t="s">
        <v>142</v>
      </c>
      <c r="N2" s="781" t="s">
        <v>143</v>
      </c>
      <c r="O2" s="780" t="s">
        <v>144</v>
      </c>
      <c r="P2" s="780" t="s">
        <v>131</v>
      </c>
      <c r="Q2" s="781" t="s">
        <v>145</v>
      </c>
      <c r="R2" s="780" t="s">
        <v>1318</v>
      </c>
      <c r="S2" s="781" t="s">
        <v>146</v>
      </c>
      <c r="T2" s="780" t="s">
        <v>147</v>
      </c>
      <c r="U2" s="782" t="s">
        <v>337</v>
      </c>
      <c r="V2" s="783" t="s">
        <v>151</v>
      </c>
      <c r="W2" s="782" t="s">
        <v>72</v>
      </c>
      <c r="X2" s="783" t="s">
        <v>151</v>
      </c>
      <c r="Y2" s="782" t="s">
        <v>150</v>
      </c>
      <c r="Z2" s="782" t="s">
        <v>151</v>
      </c>
      <c r="AA2" s="782" t="s">
        <v>1570</v>
      </c>
      <c r="AB2" s="782" t="s">
        <v>151</v>
      </c>
      <c r="AC2" s="782" t="s">
        <v>1569</v>
      </c>
      <c r="AD2" s="782"/>
      <c r="AE2" s="782" t="s">
        <v>9</v>
      </c>
      <c r="AF2" s="782"/>
      <c r="AG2" s="778" t="s">
        <v>7</v>
      </c>
      <c r="AH2" s="778" t="s">
        <v>152</v>
      </c>
      <c r="AI2" s="778" t="s">
        <v>1571</v>
      </c>
    </row>
    <row r="3" spans="1:35" s="31" customFormat="1" ht="12" customHeight="1" thickBot="1" x14ac:dyDescent="0.25">
      <c r="A3" s="1157"/>
      <c r="B3" s="784" t="s">
        <v>74</v>
      </c>
      <c r="C3" s="785"/>
      <c r="D3" s="786"/>
      <c r="E3" s="786"/>
      <c r="F3" s="786"/>
      <c r="G3" s="786"/>
      <c r="H3" s="786"/>
      <c r="I3" s="786"/>
      <c r="J3" s="786"/>
      <c r="K3" s="786"/>
      <c r="L3" s="786"/>
      <c r="M3" s="787" t="s">
        <v>32</v>
      </c>
      <c r="N3" s="787" t="s">
        <v>32</v>
      </c>
      <c r="O3" s="787" t="s">
        <v>32</v>
      </c>
      <c r="P3" s="787" t="s">
        <v>32</v>
      </c>
      <c r="Q3" s="787" t="s">
        <v>32</v>
      </c>
      <c r="R3" s="787" t="s">
        <v>32</v>
      </c>
      <c r="S3" s="787" t="s">
        <v>32</v>
      </c>
      <c r="T3" s="788" t="s">
        <v>32</v>
      </c>
      <c r="U3" s="788" t="s">
        <v>32</v>
      </c>
      <c r="V3" s="789"/>
      <c r="W3" s="788" t="s">
        <v>32</v>
      </c>
      <c r="X3" s="789"/>
      <c r="Y3" s="788" t="s">
        <v>32</v>
      </c>
      <c r="Z3" s="788"/>
      <c r="AA3" s="788" t="s">
        <v>32</v>
      </c>
      <c r="AB3" s="788"/>
      <c r="AC3" s="788" t="s">
        <v>32</v>
      </c>
      <c r="AD3" s="788" t="s">
        <v>151</v>
      </c>
      <c r="AE3" s="788" t="s">
        <v>32</v>
      </c>
      <c r="AF3" s="788"/>
      <c r="AG3" s="788" t="s">
        <v>32</v>
      </c>
      <c r="AH3" s="788" t="s">
        <v>32</v>
      </c>
      <c r="AI3" s="790"/>
    </row>
    <row r="4" spans="1:35" ht="11.1" customHeight="1" x14ac:dyDescent="0.2">
      <c r="A4" s="1157"/>
      <c r="B4" s="32" t="s">
        <v>138</v>
      </c>
      <c r="C4" s="13" t="s">
        <v>135</v>
      </c>
      <c r="D4" s="13"/>
      <c r="E4" s="13"/>
      <c r="F4" s="13"/>
      <c r="G4" s="13"/>
      <c r="H4" s="13"/>
      <c r="I4" s="13"/>
      <c r="J4" s="13"/>
      <c r="K4" s="13"/>
      <c r="L4" s="13"/>
      <c r="M4" s="33"/>
      <c r="N4" s="34"/>
      <c r="O4" s="35"/>
      <c r="P4" s="33"/>
      <c r="Q4" s="36"/>
      <c r="R4" s="33"/>
      <c r="S4" s="34"/>
      <c r="T4" s="34"/>
      <c r="U4" s="37"/>
      <c r="V4" s="37"/>
      <c r="W4" s="37"/>
      <c r="X4" s="37"/>
      <c r="Y4" s="37"/>
      <c r="Z4" s="37"/>
      <c r="AA4" s="37"/>
      <c r="AB4" s="37"/>
      <c r="AC4" s="37"/>
      <c r="AD4" s="37"/>
      <c r="AE4" s="37"/>
      <c r="AF4" s="37"/>
      <c r="AG4" s="38"/>
      <c r="AH4" s="38"/>
      <c r="AI4" s="38"/>
    </row>
    <row r="5" spans="1:35" x14ac:dyDescent="0.2">
      <c r="B5" s="39"/>
      <c r="C5" s="38"/>
      <c r="D5" s="38"/>
      <c r="E5" s="38"/>
      <c r="F5" s="38"/>
      <c r="G5" s="38"/>
      <c r="H5" s="38"/>
      <c r="I5" s="38"/>
      <c r="J5" s="38"/>
      <c r="K5" s="38"/>
      <c r="L5" s="38"/>
      <c r="M5" s="33"/>
      <c r="N5" s="34"/>
      <c r="O5" s="35"/>
      <c r="P5" s="33"/>
      <c r="Q5" s="36"/>
      <c r="R5" s="33"/>
      <c r="S5" s="34"/>
      <c r="T5" s="34"/>
      <c r="U5" s="37"/>
      <c r="V5" s="37"/>
      <c r="W5" s="37"/>
      <c r="X5" s="37"/>
      <c r="Y5" s="37"/>
      <c r="Z5" s="37"/>
      <c r="AA5" s="37"/>
      <c r="AB5" s="37"/>
      <c r="AC5" s="37"/>
      <c r="AD5" s="37"/>
      <c r="AE5" s="37"/>
      <c r="AF5" s="37"/>
      <c r="AG5" s="38"/>
      <c r="AH5" s="38"/>
      <c r="AI5" s="38"/>
    </row>
    <row r="6" spans="1:35" x14ac:dyDescent="0.2">
      <c r="B6" s="39">
        <v>1</v>
      </c>
      <c r="C6" s="423" t="s">
        <v>136</v>
      </c>
      <c r="D6" s="423"/>
      <c r="E6" s="423"/>
      <c r="F6" s="423"/>
      <c r="G6" s="423"/>
      <c r="H6" s="423"/>
      <c r="I6" s="800">
        <f>D6-G6</f>
        <v>0</v>
      </c>
      <c r="J6" s="800">
        <f>E6-H6</f>
        <v>0</v>
      </c>
      <c r="K6" s="423"/>
      <c r="L6" s="423"/>
      <c r="M6" s="521"/>
      <c r="N6" s="522"/>
      <c r="O6" s="775">
        <f t="shared" ref="O6:O30" si="0">M6+N6</f>
        <v>0</v>
      </c>
      <c r="P6" s="521"/>
      <c r="Q6" s="523"/>
      <c r="R6" s="521"/>
      <c r="S6" s="522"/>
      <c r="T6" s="797">
        <f t="shared" ref="T6:T30" si="1">O6+P6-Q6-R6-S6</f>
        <v>0</v>
      </c>
      <c r="U6" s="524"/>
      <c r="V6" s="791" t="e">
        <f>(U6/T6)*100</f>
        <v>#DIV/0!</v>
      </c>
      <c r="W6" s="524"/>
      <c r="X6" s="791" t="e">
        <f>(W6/T6)*100</f>
        <v>#DIV/0!</v>
      </c>
      <c r="Y6" s="524"/>
      <c r="Z6" s="791" t="e">
        <f>(Y6/T6)*100</f>
        <v>#DIV/0!</v>
      </c>
      <c r="AA6" s="524"/>
      <c r="AB6" s="791" t="e">
        <f>(AA6/T6)*100</f>
        <v>#DIV/0!</v>
      </c>
      <c r="AC6" s="524"/>
      <c r="AD6" s="791" t="e">
        <f>(AC6/T6)*100</f>
        <v>#DIV/0!</v>
      </c>
      <c r="AE6" s="524"/>
      <c r="AF6" s="791" t="e">
        <f>(AE6/T6)*100</f>
        <v>#DIV/0!</v>
      </c>
      <c r="AG6" s="792">
        <f>U6+W6+Y6+AA6+AC6+AE6</f>
        <v>0</v>
      </c>
      <c r="AH6" s="792">
        <f t="shared" ref="AH6:AH30" si="2">T6-AG6</f>
        <v>0</v>
      </c>
      <c r="AI6" s="38"/>
    </row>
    <row r="7" spans="1:35" ht="11.25" customHeight="1" x14ac:dyDescent="0.2">
      <c r="A7" s="1217" t="s">
        <v>1656</v>
      </c>
      <c r="B7" s="43">
        <f t="shared" ref="B7:B69" si="3">B6+1</f>
        <v>2</v>
      </c>
      <c r="C7" s="423" t="s">
        <v>136</v>
      </c>
      <c r="D7" s="423"/>
      <c r="E7" s="423"/>
      <c r="F7" s="423"/>
      <c r="G7" s="423"/>
      <c r="H7" s="423"/>
      <c r="I7" s="800">
        <f t="shared" ref="I7:I30" si="4">D7-G7</f>
        <v>0</v>
      </c>
      <c r="J7" s="800">
        <f t="shared" ref="J7:J30" si="5">E7-H7</f>
        <v>0</v>
      </c>
      <c r="K7" s="423"/>
      <c r="L7" s="423"/>
      <c r="M7" s="521"/>
      <c r="N7" s="522"/>
      <c r="O7" s="775">
        <f t="shared" si="0"/>
        <v>0</v>
      </c>
      <c r="P7" s="521"/>
      <c r="Q7" s="523"/>
      <c r="R7" s="521"/>
      <c r="S7" s="522"/>
      <c r="T7" s="797">
        <f t="shared" si="1"/>
        <v>0</v>
      </c>
      <c r="U7" s="524"/>
      <c r="V7" s="791" t="e">
        <f t="shared" ref="V7:V59" si="6">(U7/T7)*100</f>
        <v>#DIV/0!</v>
      </c>
      <c r="W7" s="524"/>
      <c r="X7" s="791" t="e">
        <f t="shared" ref="X7:X30" si="7">(W7/T7)*100</f>
        <v>#DIV/0!</v>
      </c>
      <c r="Y7" s="524"/>
      <c r="Z7" s="791" t="e">
        <f t="shared" ref="Z7:Z30" si="8">(Y7/T7)*100</f>
        <v>#DIV/0!</v>
      </c>
      <c r="AA7" s="524"/>
      <c r="AB7" s="791" t="e">
        <f t="shared" ref="AB7:AB30" si="9">(AA7/T7)*100</f>
        <v>#DIV/0!</v>
      </c>
      <c r="AC7" s="524"/>
      <c r="AD7" s="791" t="e">
        <f t="shared" ref="AD7:AD30" si="10">(AC7/T7)*100</f>
        <v>#DIV/0!</v>
      </c>
      <c r="AE7" s="524"/>
      <c r="AF7" s="791" t="e">
        <f t="shared" ref="AF7:AF30" si="11">(AE7/T7)*100</f>
        <v>#DIV/0!</v>
      </c>
      <c r="AG7" s="792">
        <f t="shared" ref="AG7:AG30" si="12">U7+W7+Y7+AA7+AC7+AE7</f>
        <v>0</v>
      </c>
      <c r="AH7" s="792">
        <f t="shared" si="2"/>
        <v>0</v>
      </c>
      <c r="AI7" s="38"/>
    </row>
    <row r="8" spans="1:35" ht="11.25" customHeight="1" x14ac:dyDescent="0.2">
      <c r="A8" s="1217"/>
      <c r="B8" s="43">
        <f t="shared" si="3"/>
        <v>3</v>
      </c>
      <c r="C8" s="423" t="s">
        <v>136</v>
      </c>
      <c r="D8" s="423"/>
      <c r="E8" s="423"/>
      <c r="F8" s="423"/>
      <c r="G8" s="423"/>
      <c r="H8" s="423"/>
      <c r="I8" s="800">
        <f t="shared" si="4"/>
        <v>0</v>
      </c>
      <c r="J8" s="800">
        <f t="shared" si="5"/>
        <v>0</v>
      </c>
      <c r="K8" s="423"/>
      <c r="L8" s="423"/>
      <c r="M8" s="521"/>
      <c r="N8" s="522"/>
      <c r="O8" s="775">
        <f t="shared" si="0"/>
        <v>0</v>
      </c>
      <c r="P8" s="521"/>
      <c r="Q8" s="523"/>
      <c r="R8" s="521"/>
      <c r="S8" s="522"/>
      <c r="T8" s="797">
        <f t="shared" si="1"/>
        <v>0</v>
      </c>
      <c r="U8" s="524"/>
      <c r="V8" s="791" t="e">
        <f t="shared" si="6"/>
        <v>#DIV/0!</v>
      </c>
      <c r="W8" s="524"/>
      <c r="X8" s="791" t="e">
        <f t="shared" si="7"/>
        <v>#DIV/0!</v>
      </c>
      <c r="Y8" s="524"/>
      <c r="Z8" s="791" t="e">
        <f t="shared" si="8"/>
        <v>#DIV/0!</v>
      </c>
      <c r="AA8" s="524"/>
      <c r="AB8" s="791" t="e">
        <f t="shared" si="9"/>
        <v>#DIV/0!</v>
      </c>
      <c r="AC8" s="524"/>
      <c r="AD8" s="791" t="e">
        <f t="shared" si="10"/>
        <v>#DIV/0!</v>
      </c>
      <c r="AE8" s="524"/>
      <c r="AF8" s="791" t="e">
        <f t="shared" si="11"/>
        <v>#DIV/0!</v>
      </c>
      <c r="AG8" s="792">
        <f t="shared" si="12"/>
        <v>0</v>
      </c>
      <c r="AH8" s="792">
        <f t="shared" si="2"/>
        <v>0</v>
      </c>
      <c r="AI8" s="38"/>
    </row>
    <row r="9" spans="1:35" ht="11.25" customHeight="1" x14ac:dyDescent="0.2">
      <c r="A9" s="1217"/>
      <c r="B9" s="43">
        <f t="shared" si="3"/>
        <v>4</v>
      </c>
      <c r="C9" s="423" t="s">
        <v>136</v>
      </c>
      <c r="D9" s="423"/>
      <c r="E9" s="423"/>
      <c r="F9" s="423"/>
      <c r="G9" s="423"/>
      <c r="H9" s="423"/>
      <c r="I9" s="800">
        <f t="shared" si="4"/>
        <v>0</v>
      </c>
      <c r="J9" s="800">
        <f t="shared" si="5"/>
        <v>0</v>
      </c>
      <c r="K9" s="423"/>
      <c r="L9" s="423"/>
      <c r="M9" s="521"/>
      <c r="N9" s="522"/>
      <c r="O9" s="775">
        <f t="shared" si="0"/>
        <v>0</v>
      </c>
      <c r="P9" s="521"/>
      <c r="Q9" s="523"/>
      <c r="R9" s="521"/>
      <c r="S9" s="522"/>
      <c r="T9" s="797">
        <f t="shared" si="1"/>
        <v>0</v>
      </c>
      <c r="U9" s="524"/>
      <c r="V9" s="791" t="e">
        <f t="shared" si="6"/>
        <v>#DIV/0!</v>
      </c>
      <c r="W9" s="524"/>
      <c r="X9" s="791" t="e">
        <f t="shared" si="7"/>
        <v>#DIV/0!</v>
      </c>
      <c r="Y9" s="524"/>
      <c r="Z9" s="791" t="e">
        <f t="shared" si="8"/>
        <v>#DIV/0!</v>
      </c>
      <c r="AA9" s="524"/>
      <c r="AB9" s="791" t="e">
        <f t="shared" si="9"/>
        <v>#DIV/0!</v>
      </c>
      <c r="AC9" s="524"/>
      <c r="AD9" s="791" t="e">
        <f t="shared" si="10"/>
        <v>#DIV/0!</v>
      </c>
      <c r="AE9" s="524"/>
      <c r="AF9" s="791" t="e">
        <f t="shared" si="11"/>
        <v>#DIV/0!</v>
      </c>
      <c r="AG9" s="792">
        <f t="shared" si="12"/>
        <v>0</v>
      </c>
      <c r="AH9" s="792">
        <f t="shared" si="2"/>
        <v>0</v>
      </c>
      <c r="AI9" s="38"/>
    </row>
    <row r="10" spans="1:35" ht="11.25" customHeight="1" x14ac:dyDescent="0.2">
      <c r="A10" s="1217"/>
      <c r="B10" s="43">
        <f t="shared" si="3"/>
        <v>5</v>
      </c>
      <c r="C10" s="423" t="s">
        <v>136</v>
      </c>
      <c r="D10" s="423"/>
      <c r="E10" s="423"/>
      <c r="F10" s="423"/>
      <c r="G10" s="423"/>
      <c r="H10" s="423"/>
      <c r="I10" s="800">
        <f t="shared" si="4"/>
        <v>0</v>
      </c>
      <c r="J10" s="800">
        <f t="shared" si="5"/>
        <v>0</v>
      </c>
      <c r="K10" s="423"/>
      <c r="L10" s="423"/>
      <c r="M10" s="521"/>
      <c r="N10" s="522"/>
      <c r="O10" s="775">
        <f t="shared" si="0"/>
        <v>0</v>
      </c>
      <c r="P10" s="521"/>
      <c r="Q10" s="523"/>
      <c r="R10" s="521"/>
      <c r="S10" s="522"/>
      <c r="T10" s="797">
        <f t="shared" si="1"/>
        <v>0</v>
      </c>
      <c r="U10" s="524"/>
      <c r="V10" s="791" t="e">
        <f t="shared" si="6"/>
        <v>#DIV/0!</v>
      </c>
      <c r="W10" s="524"/>
      <c r="X10" s="791" t="e">
        <f t="shared" si="7"/>
        <v>#DIV/0!</v>
      </c>
      <c r="Y10" s="524"/>
      <c r="Z10" s="791" t="e">
        <f t="shared" si="8"/>
        <v>#DIV/0!</v>
      </c>
      <c r="AA10" s="524"/>
      <c r="AB10" s="791" t="e">
        <f t="shared" si="9"/>
        <v>#DIV/0!</v>
      </c>
      <c r="AC10" s="524"/>
      <c r="AD10" s="791" t="e">
        <f t="shared" si="10"/>
        <v>#DIV/0!</v>
      </c>
      <c r="AE10" s="524"/>
      <c r="AF10" s="791" t="e">
        <f t="shared" si="11"/>
        <v>#DIV/0!</v>
      </c>
      <c r="AG10" s="792">
        <f t="shared" si="12"/>
        <v>0</v>
      </c>
      <c r="AH10" s="792">
        <f t="shared" si="2"/>
        <v>0</v>
      </c>
      <c r="AI10" s="38"/>
    </row>
    <row r="11" spans="1:35" ht="11.25" customHeight="1" x14ac:dyDescent="0.2">
      <c r="A11" s="1217"/>
      <c r="B11" s="43">
        <f t="shared" si="3"/>
        <v>6</v>
      </c>
      <c r="C11" s="423" t="s">
        <v>136</v>
      </c>
      <c r="D11" s="423"/>
      <c r="E11" s="423"/>
      <c r="F11" s="423"/>
      <c r="G11" s="423"/>
      <c r="H11" s="423"/>
      <c r="I11" s="800">
        <f t="shared" si="4"/>
        <v>0</v>
      </c>
      <c r="J11" s="800">
        <f t="shared" si="5"/>
        <v>0</v>
      </c>
      <c r="K11" s="423"/>
      <c r="L11" s="423"/>
      <c r="M11" s="521"/>
      <c r="N11" s="522"/>
      <c r="O11" s="775">
        <f t="shared" si="0"/>
        <v>0</v>
      </c>
      <c r="P11" s="521"/>
      <c r="Q11" s="523"/>
      <c r="R11" s="521"/>
      <c r="S11" s="522"/>
      <c r="T11" s="797">
        <f t="shared" si="1"/>
        <v>0</v>
      </c>
      <c r="U11" s="524"/>
      <c r="V11" s="791" t="e">
        <f t="shared" si="6"/>
        <v>#DIV/0!</v>
      </c>
      <c r="W11" s="524"/>
      <c r="X11" s="791" t="e">
        <f t="shared" si="7"/>
        <v>#DIV/0!</v>
      </c>
      <c r="Y11" s="524"/>
      <c r="Z11" s="791" t="e">
        <f t="shared" si="8"/>
        <v>#DIV/0!</v>
      </c>
      <c r="AA11" s="524"/>
      <c r="AB11" s="791" t="e">
        <f t="shared" si="9"/>
        <v>#DIV/0!</v>
      </c>
      <c r="AC11" s="524"/>
      <c r="AD11" s="791" t="e">
        <f t="shared" si="10"/>
        <v>#DIV/0!</v>
      </c>
      <c r="AE11" s="524"/>
      <c r="AF11" s="791" t="e">
        <f t="shared" si="11"/>
        <v>#DIV/0!</v>
      </c>
      <c r="AG11" s="792">
        <f t="shared" si="12"/>
        <v>0</v>
      </c>
      <c r="AH11" s="792">
        <f t="shared" si="2"/>
        <v>0</v>
      </c>
      <c r="AI11" s="38"/>
    </row>
    <row r="12" spans="1:35" ht="11.25" customHeight="1" x14ac:dyDescent="0.2">
      <c r="A12" s="1217"/>
      <c r="B12" s="43">
        <f t="shared" si="3"/>
        <v>7</v>
      </c>
      <c r="C12" s="423" t="s">
        <v>136</v>
      </c>
      <c r="D12" s="423"/>
      <c r="E12" s="423"/>
      <c r="F12" s="423"/>
      <c r="G12" s="423"/>
      <c r="H12" s="423"/>
      <c r="I12" s="800">
        <f t="shared" si="4"/>
        <v>0</v>
      </c>
      <c r="J12" s="800">
        <f t="shared" si="5"/>
        <v>0</v>
      </c>
      <c r="K12" s="423"/>
      <c r="L12" s="423"/>
      <c r="M12" s="521"/>
      <c r="N12" s="522"/>
      <c r="O12" s="775">
        <f t="shared" si="0"/>
        <v>0</v>
      </c>
      <c r="P12" s="521"/>
      <c r="Q12" s="523"/>
      <c r="R12" s="521"/>
      <c r="S12" s="522"/>
      <c r="T12" s="797">
        <f t="shared" si="1"/>
        <v>0</v>
      </c>
      <c r="U12" s="524"/>
      <c r="V12" s="791" t="e">
        <f t="shared" si="6"/>
        <v>#DIV/0!</v>
      </c>
      <c r="W12" s="524"/>
      <c r="X12" s="791" t="e">
        <f t="shared" si="7"/>
        <v>#DIV/0!</v>
      </c>
      <c r="Y12" s="524"/>
      <c r="Z12" s="791" t="e">
        <f t="shared" si="8"/>
        <v>#DIV/0!</v>
      </c>
      <c r="AA12" s="524"/>
      <c r="AB12" s="791" t="e">
        <f t="shared" si="9"/>
        <v>#DIV/0!</v>
      </c>
      <c r="AC12" s="524"/>
      <c r="AD12" s="791" t="e">
        <f t="shared" si="10"/>
        <v>#DIV/0!</v>
      </c>
      <c r="AE12" s="524"/>
      <c r="AF12" s="791" t="e">
        <f t="shared" si="11"/>
        <v>#DIV/0!</v>
      </c>
      <c r="AG12" s="792">
        <f t="shared" si="12"/>
        <v>0</v>
      </c>
      <c r="AH12" s="792">
        <f t="shared" si="2"/>
        <v>0</v>
      </c>
      <c r="AI12" s="38"/>
    </row>
    <row r="13" spans="1:35" x14ac:dyDescent="0.2">
      <c r="A13" s="1217"/>
      <c r="B13" s="43">
        <f t="shared" si="3"/>
        <v>8</v>
      </c>
      <c r="C13" s="423" t="s">
        <v>136</v>
      </c>
      <c r="D13" s="423"/>
      <c r="E13" s="423"/>
      <c r="F13" s="423"/>
      <c r="G13" s="423"/>
      <c r="H13" s="423"/>
      <c r="I13" s="800">
        <f t="shared" si="4"/>
        <v>0</v>
      </c>
      <c r="J13" s="800">
        <f t="shared" si="5"/>
        <v>0</v>
      </c>
      <c r="K13" s="423"/>
      <c r="L13" s="423"/>
      <c r="M13" s="521"/>
      <c r="N13" s="522"/>
      <c r="O13" s="775">
        <f t="shared" si="0"/>
        <v>0</v>
      </c>
      <c r="P13" s="521"/>
      <c r="Q13" s="523"/>
      <c r="R13" s="521"/>
      <c r="S13" s="522"/>
      <c r="T13" s="797">
        <f t="shared" si="1"/>
        <v>0</v>
      </c>
      <c r="U13" s="524"/>
      <c r="V13" s="791" t="e">
        <f t="shared" si="6"/>
        <v>#DIV/0!</v>
      </c>
      <c r="W13" s="524"/>
      <c r="X13" s="791" t="e">
        <f t="shared" si="7"/>
        <v>#DIV/0!</v>
      </c>
      <c r="Y13" s="524"/>
      <c r="Z13" s="791" t="e">
        <f t="shared" si="8"/>
        <v>#DIV/0!</v>
      </c>
      <c r="AA13" s="524"/>
      <c r="AB13" s="791" t="e">
        <f t="shared" si="9"/>
        <v>#DIV/0!</v>
      </c>
      <c r="AC13" s="524"/>
      <c r="AD13" s="791" t="e">
        <f t="shared" si="10"/>
        <v>#DIV/0!</v>
      </c>
      <c r="AE13" s="524"/>
      <c r="AF13" s="791" t="e">
        <f t="shared" si="11"/>
        <v>#DIV/0!</v>
      </c>
      <c r="AG13" s="792">
        <f t="shared" si="12"/>
        <v>0</v>
      </c>
      <c r="AH13" s="792">
        <f t="shared" si="2"/>
        <v>0</v>
      </c>
      <c r="AI13" s="38"/>
    </row>
    <row r="14" spans="1:35" x14ac:dyDescent="0.2">
      <c r="A14" s="1217"/>
      <c r="B14" s="43">
        <f t="shared" si="3"/>
        <v>9</v>
      </c>
      <c r="C14" s="423" t="s">
        <v>136</v>
      </c>
      <c r="D14" s="423"/>
      <c r="E14" s="423"/>
      <c r="F14" s="423"/>
      <c r="G14" s="423"/>
      <c r="H14" s="423"/>
      <c r="I14" s="800">
        <f t="shared" si="4"/>
        <v>0</v>
      </c>
      <c r="J14" s="800">
        <f t="shared" si="5"/>
        <v>0</v>
      </c>
      <c r="K14" s="423"/>
      <c r="L14" s="423"/>
      <c r="M14" s="521"/>
      <c r="N14" s="522"/>
      <c r="O14" s="775">
        <f t="shared" si="0"/>
        <v>0</v>
      </c>
      <c r="P14" s="521"/>
      <c r="Q14" s="523"/>
      <c r="R14" s="521"/>
      <c r="S14" s="522"/>
      <c r="T14" s="797">
        <f t="shared" si="1"/>
        <v>0</v>
      </c>
      <c r="U14" s="524"/>
      <c r="V14" s="791" t="e">
        <f t="shared" si="6"/>
        <v>#DIV/0!</v>
      </c>
      <c r="W14" s="524"/>
      <c r="X14" s="791" t="e">
        <f t="shared" si="7"/>
        <v>#DIV/0!</v>
      </c>
      <c r="Y14" s="524"/>
      <c r="Z14" s="791" t="e">
        <f t="shared" si="8"/>
        <v>#DIV/0!</v>
      </c>
      <c r="AA14" s="524"/>
      <c r="AB14" s="791" t="e">
        <f t="shared" si="9"/>
        <v>#DIV/0!</v>
      </c>
      <c r="AC14" s="524"/>
      <c r="AD14" s="791" t="e">
        <f t="shared" si="10"/>
        <v>#DIV/0!</v>
      </c>
      <c r="AE14" s="524"/>
      <c r="AF14" s="791" t="e">
        <f t="shared" si="11"/>
        <v>#DIV/0!</v>
      </c>
      <c r="AG14" s="792">
        <f t="shared" si="12"/>
        <v>0</v>
      </c>
      <c r="AH14" s="792">
        <f t="shared" si="2"/>
        <v>0</v>
      </c>
      <c r="AI14" s="38"/>
    </row>
    <row r="15" spans="1:35" x14ac:dyDescent="0.2">
      <c r="B15" s="43">
        <f t="shared" si="3"/>
        <v>10</v>
      </c>
      <c r="C15" s="423" t="s">
        <v>136</v>
      </c>
      <c r="D15" s="423"/>
      <c r="E15" s="423"/>
      <c r="F15" s="423"/>
      <c r="G15" s="423"/>
      <c r="H15" s="423"/>
      <c r="I15" s="800">
        <f t="shared" si="4"/>
        <v>0</v>
      </c>
      <c r="J15" s="800">
        <f t="shared" si="5"/>
        <v>0</v>
      </c>
      <c r="K15" s="423"/>
      <c r="L15" s="423"/>
      <c r="M15" s="521"/>
      <c r="N15" s="522"/>
      <c r="O15" s="775">
        <f t="shared" si="0"/>
        <v>0</v>
      </c>
      <c r="P15" s="521"/>
      <c r="Q15" s="523"/>
      <c r="R15" s="521"/>
      <c r="S15" s="522"/>
      <c r="T15" s="797">
        <f t="shared" si="1"/>
        <v>0</v>
      </c>
      <c r="U15" s="524"/>
      <c r="V15" s="791" t="e">
        <f t="shared" si="6"/>
        <v>#DIV/0!</v>
      </c>
      <c r="W15" s="524"/>
      <c r="X15" s="791" t="e">
        <f t="shared" si="7"/>
        <v>#DIV/0!</v>
      </c>
      <c r="Y15" s="524"/>
      <c r="Z15" s="791" t="e">
        <f t="shared" si="8"/>
        <v>#DIV/0!</v>
      </c>
      <c r="AA15" s="524"/>
      <c r="AB15" s="791" t="e">
        <f t="shared" si="9"/>
        <v>#DIV/0!</v>
      </c>
      <c r="AC15" s="524"/>
      <c r="AD15" s="791" t="e">
        <f t="shared" si="10"/>
        <v>#DIV/0!</v>
      </c>
      <c r="AE15" s="524"/>
      <c r="AF15" s="791" t="e">
        <f t="shared" si="11"/>
        <v>#DIV/0!</v>
      </c>
      <c r="AG15" s="792">
        <f t="shared" si="12"/>
        <v>0</v>
      </c>
      <c r="AH15" s="792">
        <f t="shared" si="2"/>
        <v>0</v>
      </c>
      <c r="AI15" s="38"/>
    </row>
    <row r="16" spans="1:35" x14ac:dyDescent="0.2">
      <c r="B16" s="43">
        <f t="shared" si="3"/>
        <v>11</v>
      </c>
      <c r="C16" s="423" t="s">
        <v>136</v>
      </c>
      <c r="D16" s="423"/>
      <c r="E16" s="423"/>
      <c r="F16" s="423"/>
      <c r="G16" s="423"/>
      <c r="H16" s="423"/>
      <c r="I16" s="800">
        <f t="shared" si="4"/>
        <v>0</v>
      </c>
      <c r="J16" s="800">
        <f t="shared" si="5"/>
        <v>0</v>
      </c>
      <c r="K16" s="423"/>
      <c r="L16" s="423"/>
      <c r="M16" s="521"/>
      <c r="N16" s="522"/>
      <c r="O16" s="775">
        <f t="shared" si="0"/>
        <v>0</v>
      </c>
      <c r="P16" s="521"/>
      <c r="Q16" s="523"/>
      <c r="R16" s="521"/>
      <c r="S16" s="522"/>
      <c r="T16" s="797">
        <f t="shared" si="1"/>
        <v>0</v>
      </c>
      <c r="U16" s="524"/>
      <c r="V16" s="791" t="e">
        <f t="shared" si="6"/>
        <v>#DIV/0!</v>
      </c>
      <c r="W16" s="524"/>
      <c r="X16" s="791" t="e">
        <f t="shared" si="7"/>
        <v>#DIV/0!</v>
      </c>
      <c r="Y16" s="524"/>
      <c r="Z16" s="791" t="e">
        <f t="shared" si="8"/>
        <v>#DIV/0!</v>
      </c>
      <c r="AA16" s="524"/>
      <c r="AB16" s="791" t="e">
        <f t="shared" si="9"/>
        <v>#DIV/0!</v>
      </c>
      <c r="AC16" s="524"/>
      <c r="AD16" s="791" t="e">
        <f t="shared" si="10"/>
        <v>#DIV/0!</v>
      </c>
      <c r="AE16" s="524"/>
      <c r="AF16" s="791" t="e">
        <f t="shared" si="11"/>
        <v>#DIV/0!</v>
      </c>
      <c r="AG16" s="792">
        <f t="shared" si="12"/>
        <v>0</v>
      </c>
      <c r="AH16" s="792">
        <f t="shared" si="2"/>
        <v>0</v>
      </c>
      <c r="AI16" s="38"/>
    </row>
    <row r="17" spans="2:35" x14ac:dyDescent="0.2">
      <c r="B17" s="43">
        <f t="shared" si="3"/>
        <v>12</v>
      </c>
      <c r="C17" s="423" t="s">
        <v>136</v>
      </c>
      <c r="D17" s="423"/>
      <c r="E17" s="423"/>
      <c r="F17" s="423"/>
      <c r="G17" s="423"/>
      <c r="H17" s="423"/>
      <c r="I17" s="800">
        <f t="shared" si="4"/>
        <v>0</v>
      </c>
      <c r="J17" s="800">
        <f t="shared" si="5"/>
        <v>0</v>
      </c>
      <c r="K17" s="423"/>
      <c r="L17" s="423"/>
      <c r="M17" s="521"/>
      <c r="N17" s="522"/>
      <c r="O17" s="775">
        <f t="shared" si="0"/>
        <v>0</v>
      </c>
      <c r="P17" s="521"/>
      <c r="Q17" s="523"/>
      <c r="R17" s="521"/>
      <c r="S17" s="522"/>
      <c r="T17" s="797">
        <f t="shared" si="1"/>
        <v>0</v>
      </c>
      <c r="U17" s="524"/>
      <c r="V17" s="791" t="e">
        <f t="shared" si="6"/>
        <v>#DIV/0!</v>
      </c>
      <c r="W17" s="524"/>
      <c r="X17" s="791" t="e">
        <f t="shared" si="7"/>
        <v>#DIV/0!</v>
      </c>
      <c r="Y17" s="524"/>
      <c r="Z17" s="791" t="e">
        <f t="shared" si="8"/>
        <v>#DIV/0!</v>
      </c>
      <c r="AA17" s="524"/>
      <c r="AB17" s="791" t="e">
        <f t="shared" si="9"/>
        <v>#DIV/0!</v>
      </c>
      <c r="AC17" s="524"/>
      <c r="AD17" s="791" t="e">
        <f t="shared" si="10"/>
        <v>#DIV/0!</v>
      </c>
      <c r="AE17" s="524"/>
      <c r="AF17" s="791" t="e">
        <f t="shared" si="11"/>
        <v>#DIV/0!</v>
      </c>
      <c r="AG17" s="792">
        <f t="shared" si="12"/>
        <v>0</v>
      </c>
      <c r="AH17" s="792">
        <f t="shared" si="2"/>
        <v>0</v>
      </c>
      <c r="AI17" s="38"/>
    </row>
    <row r="18" spans="2:35" x14ac:dyDescent="0.2">
      <c r="B18" s="43">
        <f t="shared" si="3"/>
        <v>13</v>
      </c>
      <c r="C18" s="423" t="s">
        <v>136</v>
      </c>
      <c r="D18" s="423"/>
      <c r="E18" s="423"/>
      <c r="F18" s="423"/>
      <c r="G18" s="423"/>
      <c r="H18" s="423"/>
      <c r="I18" s="800">
        <f t="shared" si="4"/>
        <v>0</v>
      </c>
      <c r="J18" s="800">
        <f t="shared" si="5"/>
        <v>0</v>
      </c>
      <c r="K18" s="423"/>
      <c r="L18" s="423"/>
      <c r="M18" s="521"/>
      <c r="N18" s="522"/>
      <c r="O18" s="775">
        <f t="shared" si="0"/>
        <v>0</v>
      </c>
      <c r="P18" s="521"/>
      <c r="Q18" s="523"/>
      <c r="R18" s="521"/>
      <c r="S18" s="522"/>
      <c r="T18" s="797">
        <f t="shared" si="1"/>
        <v>0</v>
      </c>
      <c r="U18" s="524"/>
      <c r="V18" s="791" t="e">
        <f t="shared" si="6"/>
        <v>#DIV/0!</v>
      </c>
      <c r="W18" s="524"/>
      <c r="X18" s="791" t="e">
        <f t="shared" si="7"/>
        <v>#DIV/0!</v>
      </c>
      <c r="Y18" s="524"/>
      <c r="Z18" s="791" t="e">
        <f t="shared" si="8"/>
        <v>#DIV/0!</v>
      </c>
      <c r="AA18" s="524"/>
      <c r="AB18" s="791" t="e">
        <f t="shared" si="9"/>
        <v>#DIV/0!</v>
      </c>
      <c r="AC18" s="524"/>
      <c r="AD18" s="791" t="e">
        <f t="shared" si="10"/>
        <v>#DIV/0!</v>
      </c>
      <c r="AE18" s="524"/>
      <c r="AF18" s="791" t="e">
        <f t="shared" si="11"/>
        <v>#DIV/0!</v>
      </c>
      <c r="AG18" s="792">
        <f t="shared" si="12"/>
        <v>0</v>
      </c>
      <c r="AH18" s="792">
        <f t="shared" si="2"/>
        <v>0</v>
      </c>
      <c r="AI18" s="38"/>
    </row>
    <row r="19" spans="2:35" x14ac:dyDescent="0.2">
      <c r="B19" s="43">
        <f t="shared" si="3"/>
        <v>14</v>
      </c>
      <c r="C19" s="423" t="s">
        <v>136</v>
      </c>
      <c r="D19" s="423"/>
      <c r="E19" s="423"/>
      <c r="F19" s="423"/>
      <c r="G19" s="423"/>
      <c r="H19" s="423"/>
      <c r="I19" s="800">
        <f t="shared" si="4"/>
        <v>0</v>
      </c>
      <c r="J19" s="800">
        <f t="shared" si="5"/>
        <v>0</v>
      </c>
      <c r="K19" s="423"/>
      <c r="L19" s="423"/>
      <c r="M19" s="521"/>
      <c r="N19" s="522"/>
      <c r="O19" s="775">
        <f t="shared" si="0"/>
        <v>0</v>
      </c>
      <c r="P19" s="521"/>
      <c r="Q19" s="523"/>
      <c r="R19" s="521"/>
      <c r="S19" s="522"/>
      <c r="T19" s="797">
        <f t="shared" si="1"/>
        <v>0</v>
      </c>
      <c r="U19" s="524"/>
      <c r="V19" s="791" t="e">
        <f t="shared" si="6"/>
        <v>#DIV/0!</v>
      </c>
      <c r="W19" s="524"/>
      <c r="X19" s="791" t="e">
        <f t="shared" si="7"/>
        <v>#DIV/0!</v>
      </c>
      <c r="Y19" s="524"/>
      <c r="Z19" s="791" t="e">
        <f t="shared" si="8"/>
        <v>#DIV/0!</v>
      </c>
      <c r="AA19" s="524"/>
      <c r="AB19" s="791" t="e">
        <f t="shared" si="9"/>
        <v>#DIV/0!</v>
      </c>
      <c r="AC19" s="524"/>
      <c r="AD19" s="791" t="e">
        <f t="shared" si="10"/>
        <v>#DIV/0!</v>
      </c>
      <c r="AE19" s="524"/>
      <c r="AF19" s="791" t="e">
        <f t="shared" si="11"/>
        <v>#DIV/0!</v>
      </c>
      <c r="AG19" s="792">
        <f t="shared" si="12"/>
        <v>0</v>
      </c>
      <c r="AH19" s="792">
        <f t="shared" si="2"/>
        <v>0</v>
      </c>
      <c r="AI19" s="38"/>
    </row>
    <row r="20" spans="2:35" x14ac:dyDescent="0.2">
      <c r="B20" s="43">
        <f t="shared" si="3"/>
        <v>15</v>
      </c>
      <c r="C20" s="423" t="s">
        <v>136</v>
      </c>
      <c r="D20" s="423"/>
      <c r="E20" s="423"/>
      <c r="F20" s="423"/>
      <c r="G20" s="423"/>
      <c r="H20" s="423"/>
      <c r="I20" s="800">
        <f t="shared" si="4"/>
        <v>0</v>
      </c>
      <c r="J20" s="800">
        <f t="shared" si="5"/>
        <v>0</v>
      </c>
      <c r="K20" s="423"/>
      <c r="L20" s="423"/>
      <c r="M20" s="521"/>
      <c r="N20" s="522"/>
      <c r="O20" s="775">
        <f t="shared" si="0"/>
        <v>0</v>
      </c>
      <c r="P20" s="521"/>
      <c r="Q20" s="523"/>
      <c r="R20" s="521"/>
      <c r="S20" s="522"/>
      <c r="T20" s="797">
        <f t="shared" si="1"/>
        <v>0</v>
      </c>
      <c r="U20" s="524"/>
      <c r="V20" s="791" t="e">
        <f t="shared" si="6"/>
        <v>#DIV/0!</v>
      </c>
      <c r="W20" s="524"/>
      <c r="X20" s="791" t="e">
        <f t="shared" si="7"/>
        <v>#DIV/0!</v>
      </c>
      <c r="Y20" s="524"/>
      <c r="Z20" s="791" t="e">
        <f t="shared" si="8"/>
        <v>#DIV/0!</v>
      </c>
      <c r="AA20" s="524"/>
      <c r="AB20" s="791" t="e">
        <f t="shared" si="9"/>
        <v>#DIV/0!</v>
      </c>
      <c r="AC20" s="524"/>
      <c r="AD20" s="791" t="e">
        <f t="shared" si="10"/>
        <v>#DIV/0!</v>
      </c>
      <c r="AE20" s="524"/>
      <c r="AF20" s="791" t="e">
        <f t="shared" si="11"/>
        <v>#DIV/0!</v>
      </c>
      <c r="AG20" s="792">
        <f t="shared" si="12"/>
        <v>0</v>
      </c>
      <c r="AH20" s="792">
        <f t="shared" si="2"/>
        <v>0</v>
      </c>
      <c r="AI20" s="38"/>
    </row>
    <row r="21" spans="2:35" x14ac:dyDescent="0.2">
      <c r="B21" s="43">
        <f t="shared" si="3"/>
        <v>16</v>
      </c>
      <c r="C21" s="423" t="s">
        <v>136</v>
      </c>
      <c r="D21" s="423"/>
      <c r="E21" s="423"/>
      <c r="F21" s="423"/>
      <c r="G21" s="423"/>
      <c r="H21" s="423"/>
      <c r="I21" s="800">
        <f t="shared" si="4"/>
        <v>0</v>
      </c>
      <c r="J21" s="800">
        <f t="shared" si="5"/>
        <v>0</v>
      </c>
      <c r="K21" s="423"/>
      <c r="L21" s="423"/>
      <c r="M21" s="521"/>
      <c r="N21" s="522"/>
      <c r="O21" s="775">
        <f t="shared" si="0"/>
        <v>0</v>
      </c>
      <c r="P21" s="521"/>
      <c r="Q21" s="523"/>
      <c r="R21" s="521"/>
      <c r="S21" s="522"/>
      <c r="T21" s="797">
        <f t="shared" si="1"/>
        <v>0</v>
      </c>
      <c r="U21" s="524"/>
      <c r="V21" s="791" t="e">
        <f t="shared" si="6"/>
        <v>#DIV/0!</v>
      </c>
      <c r="W21" s="524"/>
      <c r="X21" s="791" t="e">
        <f t="shared" si="7"/>
        <v>#DIV/0!</v>
      </c>
      <c r="Y21" s="524"/>
      <c r="Z21" s="791" t="e">
        <f t="shared" si="8"/>
        <v>#DIV/0!</v>
      </c>
      <c r="AA21" s="524"/>
      <c r="AB21" s="791" t="e">
        <f t="shared" si="9"/>
        <v>#DIV/0!</v>
      </c>
      <c r="AC21" s="524"/>
      <c r="AD21" s="791" t="e">
        <f t="shared" si="10"/>
        <v>#DIV/0!</v>
      </c>
      <c r="AE21" s="524"/>
      <c r="AF21" s="791" t="e">
        <f t="shared" si="11"/>
        <v>#DIV/0!</v>
      </c>
      <c r="AG21" s="792">
        <f t="shared" si="12"/>
        <v>0</v>
      </c>
      <c r="AH21" s="792">
        <f t="shared" si="2"/>
        <v>0</v>
      </c>
      <c r="AI21" s="38"/>
    </row>
    <row r="22" spans="2:35" x14ac:dyDescent="0.2">
      <c r="B22" s="43">
        <f t="shared" si="3"/>
        <v>17</v>
      </c>
      <c r="C22" s="423" t="s">
        <v>136</v>
      </c>
      <c r="D22" s="423"/>
      <c r="E22" s="423"/>
      <c r="F22" s="423"/>
      <c r="G22" s="423"/>
      <c r="H22" s="423"/>
      <c r="I22" s="800">
        <f t="shared" si="4"/>
        <v>0</v>
      </c>
      <c r="J22" s="800">
        <f t="shared" si="5"/>
        <v>0</v>
      </c>
      <c r="K22" s="423"/>
      <c r="L22" s="423"/>
      <c r="M22" s="521"/>
      <c r="N22" s="522"/>
      <c r="O22" s="775">
        <f t="shared" si="0"/>
        <v>0</v>
      </c>
      <c r="P22" s="521"/>
      <c r="Q22" s="523"/>
      <c r="R22" s="521"/>
      <c r="S22" s="522"/>
      <c r="T22" s="797">
        <f t="shared" si="1"/>
        <v>0</v>
      </c>
      <c r="U22" s="524"/>
      <c r="V22" s="791" t="e">
        <f t="shared" si="6"/>
        <v>#DIV/0!</v>
      </c>
      <c r="W22" s="524"/>
      <c r="X22" s="791" t="e">
        <f t="shared" si="7"/>
        <v>#DIV/0!</v>
      </c>
      <c r="Y22" s="524"/>
      <c r="Z22" s="791" t="e">
        <f t="shared" si="8"/>
        <v>#DIV/0!</v>
      </c>
      <c r="AA22" s="524"/>
      <c r="AB22" s="791" t="e">
        <f t="shared" si="9"/>
        <v>#DIV/0!</v>
      </c>
      <c r="AC22" s="524"/>
      <c r="AD22" s="791" t="e">
        <f t="shared" si="10"/>
        <v>#DIV/0!</v>
      </c>
      <c r="AE22" s="524"/>
      <c r="AF22" s="791" t="e">
        <f t="shared" si="11"/>
        <v>#DIV/0!</v>
      </c>
      <c r="AG22" s="792">
        <f t="shared" si="12"/>
        <v>0</v>
      </c>
      <c r="AH22" s="792">
        <f t="shared" si="2"/>
        <v>0</v>
      </c>
      <c r="AI22" s="38"/>
    </row>
    <row r="23" spans="2:35" x14ac:dyDescent="0.2">
      <c r="B23" s="43">
        <f t="shared" si="3"/>
        <v>18</v>
      </c>
      <c r="C23" s="423" t="s">
        <v>136</v>
      </c>
      <c r="D23" s="423"/>
      <c r="E23" s="423"/>
      <c r="F23" s="423"/>
      <c r="G23" s="423"/>
      <c r="H23" s="423"/>
      <c r="I23" s="800">
        <f t="shared" si="4"/>
        <v>0</v>
      </c>
      <c r="J23" s="800">
        <f t="shared" si="5"/>
        <v>0</v>
      </c>
      <c r="K23" s="423"/>
      <c r="L23" s="423"/>
      <c r="M23" s="521"/>
      <c r="N23" s="522"/>
      <c r="O23" s="775">
        <f t="shared" si="0"/>
        <v>0</v>
      </c>
      <c r="P23" s="521"/>
      <c r="Q23" s="523"/>
      <c r="R23" s="521"/>
      <c r="S23" s="522"/>
      <c r="T23" s="797">
        <f t="shared" si="1"/>
        <v>0</v>
      </c>
      <c r="U23" s="524"/>
      <c r="V23" s="791" t="e">
        <f t="shared" si="6"/>
        <v>#DIV/0!</v>
      </c>
      <c r="W23" s="524"/>
      <c r="X23" s="791" t="e">
        <f t="shared" si="7"/>
        <v>#DIV/0!</v>
      </c>
      <c r="Y23" s="524"/>
      <c r="Z23" s="791" t="e">
        <f t="shared" si="8"/>
        <v>#DIV/0!</v>
      </c>
      <c r="AA23" s="524"/>
      <c r="AB23" s="791" t="e">
        <f t="shared" si="9"/>
        <v>#DIV/0!</v>
      </c>
      <c r="AC23" s="524"/>
      <c r="AD23" s="791" t="e">
        <f t="shared" si="10"/>
        <v>#DIV/0!</v>
      </c>
      <c r="AE23" s="524"/>
      <c r="AF23" s="791" t="e">
        <f t="shared" si="11"/>
        <v>#DIV/0!</v>
      </c>
      <c r="AG23" s="792">
        <f t="shared" si="12"/>
        <v>0</v>
      </c>
      <c r="AH23" s="792">
        <f t="shared" si="2"/>
        <v>0</v>
      </c>
      <c r="AI23" s="38"/>
    </row>
    <row r="24" spans="2:35" x14ac:dyDescent="0.2">
      <c r="B24" s="43">
        <f t="shared" si="3"/>
        <v>19</v>
      </c>
      <c r="C24" s="423" t="s">
        <v>136</v>
      </c>
      <c r="D24" s="423"/>
      <c r="E24" s="423"/>
      <c r="F24" s="423"/>
      <c r="G24" s="423"/>
      <c r="H24" s="423"/>
      <c r="I24" s="800">
        <f t="shared" si="4"/>
        <v>0</v>
      </c>
      <c r="J24" s="800">
        <f t="shared" si="5"/>
        <v>0</v>
      </c>
      <c r="K24" s="423"/>
      <c r="L24" s="423"/>
      <c r="M24" s="521"/>
      <c r="N24" s="522"/>
      <c r="O24" s="775">
        <f t="shared" si="0"/>
        <v>0</v>
      </c>
      <c r="P24" s="521"/>
      <c r="Q24" s="523"/>
      <c r="R24" s="521"/>
      <c r="S24" s="522"/>
      <c r="T24" s="797">
        <f t="shared" si="1"/>
        <v>0</v>
      </c>
      <c r="U24" s="524"/>
      <c r="V24" s="791" t="e">
        <f t="shared" si="6"/>
        <v>#DIV/0!</v>
      </c>
      <c r="W24" s="524"/>
      <c r="X24" s="791" t="e">
        <f t="shared" si="7"/>
        <v>#DIV/0!</v>
      </c>
      <c r="Y24" s="524"/>
      <c r="Z24" s="791" t="e">
        <f t="shared" si="8"/>
        <v>#DIV/0!</v>
      </c>
      <c r="AA24" s="524"/>
      <c r="AB24" s="791" t="e">
        <f t="shared" si="9"/>
        <v>#DIV/0!</v>
      </c>
      <c r="AC24" s="524"/>
      <c r="AD24" s="791" t="e">
        <f t="shared" si="10"/>
        <v>#DIV/0!</v>
      </c>
      <c r="AE24" s="524"/>
      <c r="AF24" s="791" t="e">
        <f t="shared" si="11"/>
        <v>#DIV/0!</v>
      </c>
      <c r="AG24" s="792">
        <f t="shared" si="12"/>
        <v>0</v>
      </c>
      <c r="AH24" s="792">
        <f t="shared" si="2"/>
        <v>0</v>
      </c>
      <c r="AI24" s="38"/>
    </row>
    <row r="25" spans="2:35" x14ac:dyDescent="0.2">
      <c r="B25" s="43">
        <f t="shared" si="3"/>
        <v>20</v>
      </c>
      <c r="C25" s="423" t="s">
        <v>136</v>
      </c>
      <c r="D25" s="423"/>
      <c r="E25" s="423"/>
      <c r="F25" s="423"/>
      <c r="G25" s="423"/>
      <c r="H25" s="423"/>
      <c r="I25" s="800">
        <f t="shared" si="4"/>
        <v>0</v>
      </c>
      <c r="J25" s="800">
        <f t="shared" si="5"/>
        <v>0</v>
      </c>
      <c r="K25" s="423"/>
      <c r="L25" s="423"/>
      <c r="M25" s="521"/>
      <c r="N25" s="522"/>
      <c r="O25" s="775">
        <f t="shared" si="0"/>
        <v>0</v>
      </c>
      <c r="P25" s="521"/>
      <c r="Q25" s="523"/>
      <c r="R25" s="521"/>
      <c r="S25" s="522"/>
      <c r="T25" s="797">
        <f t="shared" si="1"/>
        <v>0</v>
      </c>
      <c r="U25" s="524"/>
      <c r="V25" s="791" t="e">
        <f t="shared" si="6"/>
        <v>#DIV/0!</v>
      </c>
      <c r="W25" s="524"/>
      <c r="X25" s="791" t="e">
        <f t="shared" si="7"/>
        <v>#DIV/0!</v>
      </c>
      <c r="Y25" s="524"/>
      <c r="Z25" s="791" t="e">
        <f t="shared" si="8"/>
        <v>#DIV/0!</v>
      </c>
      <c r="AA25" s="524"/>
      <c r="AB25" s="791" t="e">
        <f t="shared" si="9"/>
        <v>#DIV/0!</v>
      </c>
      <c r="AC25" s="524"/>
      <c r="AD25" s="791" t="e">
        <f t="shared" si="10"/>
        <v>#DIV/0!</v>
      </c>
      <c r="AE25" s="524"/>
      <c r="AF25" s="791" t="e">
        <f t="shared" si="11"/>
        <v>#DIV/0!</v>
      </c>
      <c r="AG25" s="792">
        <f t="shared" si="12"/>
        <v>0</v>
      </c>
      <c r="AH25" s="792">
        <f t="shared" si="2"/>
        <v>0</v>
      </c>
      <c r="AI25" s="38"/>
    </row>
    <row r="26" spans="2:35" x14ac:dyDescent="0.2">
      <c r="B26" s="43">
        <f t="shared" si="3"/>
        <v>21</v>
      </c>
      <c r="C26" s="423" t="s">
        <v>136</v>
      </c>
      <c r="D26" s="423"/>
      <c r="E26" s="423"/>
      <c r="F26" s="423"/>
      <c r="G26" s="423"/>
      <c r="H26" s="423"/>
      <c r="I26" s="800">
        <f t="shared" si="4"/>
        <v>0</v>
      </c>
      <c r="J26" s="800">
        <f t="shared" si="5"/>
        <v>0</v>
      </c>
      <c r="K26" s="423"/>
      <c r="L26" s="423"/>
      <c r="M26" s="521"/>
      <c r="N26" s="522"/>
      <c r="O26" s="775">
        <f t="shared" si="0"/>
        <v>0</v>
      </c>
      <c r="P26" s="521"/>
      <c r="Q26" s="523"/>
      <c r="R26" s="521"/>
      <c r="S26" s="522"/>
      <c r="T26" s="797">
        <f t="shared" si="1"/>
        <v>0</v>
      </c>
      <c r="U26" s="524"/>
      <c r="V26" s="791" t="e">
        <f t="shared" si="6"/>
        <v>#DIV/0!</v>
      </c>
      <c r="W26" s="524"/>
      <c r="X26" s="791" t="e">
        <f t="shared" si="7"/>
        <v>#DIV/0!</v>
      </c>
      <c r="Y26" s="524"/>
      <c r="Z26" s="791" t="e">
        <f t="shared" si="8"/>
        <v>#DIV/0!</v>
      </c>
      <c r="AA26" s="524"/>
      <c r="AB26" s="791" t="e">
        <f t="shared" si="9"/>
        <v>#DIV/0!</v>
      </c>
      <c r="AC26" s="524"/>
      <c r="AD26" s="791" t="e">
        <f t="shared" si="10"/>
        <v>#DIV/0!</v>
      </c>
      <c r="AE26" s="524"/>
      <c r="AF26" s="791" t="e">
        <f t="shared" si="11"/>
        <v>#DIV/0!</v>
      </c>
      <c r="AG26" s="792">
        <f t="shared" si="12"/>
        <v>0</v>
      </c>
      <c r="AH26" s="792">
        <f t="shared" si="2"/>
        <v>0</v>
      </c>
      <c r="AI26" s="38"/>
    </row>
    <row r="27" spans="2:35" x14ac:dyDescent="0.2">
      <c r="B27" s="43">
        <f t="shared" si="3"/>
        <v>22</v>
      </c>
      <c r="C27" s="423" t="s">
        <v>136</v>
      </c>
      <c r="D27" s="423"/>
      <c r="E27" s="423"/>
      <c r="F27" s="423"/>
      <c r="G27" s="423"/>
      <c r="H27" s="423"/>
      <c r="I27" s="800">
        <f t="shared" si="4"/>
        <v>0</v>
      </c>
      <c r="J27" s="800">
        <f t="shared" si="5"/>
        <v>0</v>
      </c>
      <c r="K27" s="423"/>
      <c r="L27" s="423"/>
      <c r="M27" s="521"/>
      <c r="N27" s="522"/>
      <c r="O27" s="775">
        <f t="shared" si="0"/>
        <v>0</v>
      </c>
      <c r="P27" s="521"/>
      <c r="Q27" s="523"/>
      <c r="R27" s="521"/>
      <c r="S27" s="522"/>
      <c r="T27" s="797">
        <f t="shared" si="1"/>
        <v>0</v>
      </c>
      <c r="U27" s="524"/>
      <c r="V27" s="791" t="e">
        <f t="shared" si="6"/>
        <v>#DIV/0!</v>
      </c>
      <c r="W27" s="524"/>
      <c r="X27" s="791" t="e">
        <f t="shared" si="7"/>
        <v>#DIV/0!</v>
      </c>
      <c r="Y27" s="524"/>
      <c r="Z27" s="791" t="e">
        <f t="shared" si="8"/>
        <v>#DIV/0!</v>
      </c>
      <c r="AA27" s="524"/>
      <c r="AB27" s="791" t="e">
        <f t="shared" si="9"/>
        <v>#DIV/0!</v>
      </c>
      <c r="AC27" s="524"/>
      <c r="AD27" s="791" t="e">
        <f t="shared" si="10"/>
        <v>#DIV/0!</v>
      </c>
      <c r="AE27" s="524"/>
      <c r="AF27" s="791" t="e">
        <f t="shared" si="11"/>
        <v>#DIV/0!</v>
      </c>
      <c r="AG27" s="792">
        <f t="shared" si="12"/>
        <v>0</v>
      </c>
      <c r="AH27" s="792">
        <f t="shared" si="2"/>
        <v>0</v>
      </c>
      <c r="AI27" s="38"/>
    </row>
    <row r="28" spans="2:35" x14ac:dyDescent="0.2">
      <c r="B28" s="43">
        <f t="shared" si="3"/>
        <v>23</v>
      </c>
      <c r="C28" s="423" t="s">
        <v>136</v>
      </c>
      <c r="D28" s="423"/>
      <c r="E28" s="423"/>
      <c r="F28" s="423"/>
      <c r="G28" s="423"/>
      <c r="H28" s="423"/>
      <c r="I28" s="800">
        <f t="shared" si="4"/>
        <v>0</v>
      </c>
      <c r="J28" s="800">
        <f t="shared" si="5"/>
        <v>0</v>
      </c>
      <c r="K28" s="423"/>
      <c r="L28" s="423"/>
      <c r="M28" s="521"/>
      <c r="N28" s="522"/>
      <c r="O28" s="775">
        <f t="shared" si="0"/>
        <v>0</v>
      </c>
      <c r="P28" s="521"/>
      <c r="Q28" s="523"/>
      <c r="R28" s="521"/>
      <c r="S28" s="522"/>
      <c r="T28" s="797">
        <f t="shared" si="1"/>
        <v>0</v>
      </c>
      <c r="U28" s="524"/>
      <c r="V28" s="791" t="e">
        <f t="shared" si="6"/>
        <v>#DIV/0!</v>
      </c>
      <c r="W28" s="524"/>
      <c r="X28" s="791" t="e">
        <f t="shared" si="7"/>
        <v>#DIV/0!</v>
      </c>
      <c r="Y28" s="524"/>
      <c r="Z28" s="791" t="e">
        <f t="shared" si="8"/>
        <v>#DIV/0!</v>
      </c>
      <c r="AA28" s="524"/>
      <c r="AB28" s="791" t="e">
        <f t="shared" si="9"/>
        <v>#DIV/0!</v>
      </c>
      <c r="AC28" s="524"/>
      <c r="AD28" s="791" t="e">
        <f t="shared" si="10"/>
        <v>#DIV/0!</v>
      </c>
      <c r="AE28" s="524"/>
      <c r="AF28" s="791" t="e">
        <f t="shared" si="11"/>
        <v>#DIV/0!</v>
      </c>
      <c r="AG28" s="792">
        <f t="shared" si="12"/>
        <v>0</v>
      </c>
      <c r="AH28" s="792">
        <f t="shared" si="2"/>
        <v>0</v>
      </c>
      <c r="AI28" s="38"/>
    </row>
    <row r="29" spans="2:35" x14ac:dyDescent="0.2">
      <c r="B29" s="43">
        <f t="shared" si="3"/>
        <v>24</v>
      </c>
      <c r="C29" s="423" t="s">
        <v>136</v>
      </c>
      <c r="D29" s="423"/>
      <c r="E29" s="423"/>
      <c r="F29" s="423"/>
      <c r="G29" s="423"/>
      <c r="H29" s="423"/>
      <c r="I29" s="800">
        <f t="shared" si="4"/>
        <v>0</v>
      </c>
      <c r="J29" s="800">
        <f t="shared" si="5"/>
        <v>0</v>
      </c>
      <c r="K29" s="423"/>
      <c r="L29" s="423"/>
      <c r="M29" s="521"/>
      <c r="N29" s="522"/>
      <c r="O29" s="775">
        <f t="shared" si="0"/>
        <v>0</v>
      </c>
      <c r="P29" s="521"/>
      <c r="Q29" s="523"/>
      <c r="R29" s="521"/>
      <c r="S29" s="522"/>
      <c r="T29" s="797">
        <f t="shared" si="1"/>
        <v>0</v>
      </c>
      <c r="U29" s="524"/>
      <c r="V29" s="791" t="e">
        <f t="shared" si="6"/>
        <v>#DIV/0!</v>
      </c>
      <c r="W29" s="524"/>
      <c r="X29" s="791" t="e">
        <f t="shared" si="7"/>
        <v>#DIV/0!</v>
      </c>
      <c r="Y29" s="524"/>
      <c r="Z29" s="791" t="e">
        <f t="shared" si="8"/>
        <v>#DIV/0!</v>
      </c>
      <c r="AA29" s="524"/>
      <c r="AB29" s="791" t="e">
        <f t="shared" si="9"/>
        <v>#DIV/0!</v>
      </c>
      <c r="AC29" s="524"/>
      <c r="AD29" s="791" t="e">
        <f t="shared" si="10"/>
        <v>#DIV/0!</v>
      </c>
      <c r="AE29" s="524"/>
      <c r="AF29" s="791" t="e">
        <f t="shared" si="11"/>
        <v>#DIV/0!</v>
      </c>
      <c r="AG29" s="792">
        <f t="shared" si="12"/>
        <v>0</v>
      </c>
      <c r="AH29" s="792">
        <f t="shared" si="2"/>
        <v>0</v>
      </c>
      <c r="AI29" s="38"/>
    </row>
    <row r="30" spans="2:35" ht="12" thickBot="1" x14ac:dyDescent="0.25">
      <c r="B30" s="43">
        <f t="shared" si="3"/>
        <v>25</v>
      </c>
      <c r="C30" s="423" t="s">
        <v>136</v>
      </c>
      <c r="D30" s="423"/>
      <c r="E30" s="423"/>
      <c r="F30" s="423"/>
      <c r="G30" s="423"/>
      <c r="H30" s="423"/>
      <c r="I30" s="800">
        <f t="shared" si="4"/>
        <v>0</v>
      </c>
      <c r="J30" s="800">
        <f t="shared" si="5"/>
        <v>0</v>
      </c>
      <c r="K30" s="423"/>
      <c r="L30" s="423"/>
      <c r="M30" s="521"/>
      <c r="N30" s="522"/>
      <c r="O30" s="775">
        <f t="shared" si="0"/>
        <v>0</v>
      </c>
      <c r="P30" s="521"/>
      <c r="Q30" s="523"/>
      <c r="R30" s="521"/>
      <c r="S30" s="522"/>
      <c r="T30" s="797">
        <f t="shared" si="1"/>
        <v>0</v>
      </c>
      <c r="U30" s="524"/>
      <c r="V30" s="791" t="e">
        <f t="shared" si="6"/>
        <v>#DIV/0!</v>
      </c>
      <c r="W30" s="524"/>
      <c r="X30" s="791" t="e">
        <f t="shared" si="7"/>
        <v>#DIV/0!</v>
      </c>
      <c r="Y30" s="524"/>
      <c r="Z30" s="791" t="e">
        <f t="shared" si="8"/>
        <v>#DIV/0!</v>
      </c>
      <c r="AA30" s="524"/>
      <c r="AB30" s="791" t="e">
        <f t="shared" si="9"/>
        <v>#DIV/0!</v>
      </c>
      <c r="AC30" s="524"/>
      <c r="AD30" s="791" t="e">
        <f t="shared" si="10"/>
        <v>#DIV/0!</v>
      </c>
      <c r="AE30" s="524"/>
      <c r="AF30" s="791" t="e">
        <f t="shared" si="11"/>
        <v>#DIV/0!</v>
      </c>
      <c r="AG30" s="792">
        <f t="shared" si="12"/>
        <v>0</v>
      </c>
      <c r="AH30" s="792">
        <f t="shared" si="2"/>
        <v>0</v>
      </c>
      <c r="AI30" s="38"/>
    </row>
    <row r="31" spans="2:35" ht="12" thickBot="1" x14ac:dyDescent="0.25">
      <c r="B31" s="39"/>
      <c r="C31" s="13" t="s">
        <v>126</v>
      </c>
      <c r="D31" s="13"/>
      <c r="E31" s="13"/>
      <c r="F31" s="13"/>
      <c r="G31" s="13"/>
      <c r="H31" s="13"/>
      <c r="I31" s="801">
        <f>SUM(I6:I30)</f>
        <v>0</v>
      </c>
      <c r="J31" s="801">
        <f>SUM(J6:J30)</f>
        <v>0</v>
      </c>
      <c r="K31" s="13"/>
      <c r="L31" s="13"/>
      <c r="M31" s="795">
        <f t="shared" ref="M31:W31" si="13">SUM(M4:M30)</f>
        <v>0</v>
      </c>
      <c r="N31" s="798">
        <f t="shared" si="13"/>
        <v>0</v>
      </c>
      <c r="O31" s="776">
        <f t="shared" si="13"/>
        <v>0</v>
      </c>
      <c r="P31" s="795">
        <f t="shared" si="13"/>
        <v>0</v>
      </c>
      <c r="Q31" s="799">
        <f t="shared" si="13"/>
        <v>0</v>
      </c>
      <c r="R31" s="795">
        <f t="shared" si="13"/>
        <v>0</v>
      </c>
      <c r="S31" s="798">
        <f t="shared" si="13"/>
        <v>0</v>
      </c>
      <c r="T31" s="795">
        <f t="shared" si="13"/>
        <v>0</v>
      </c>
      <c r="U31" s="794">
        <f t="shared" si="13"/>
        <v>0</v>
      </c>
      <c r="V31" s="37"/>
      <c r="W31" s="794">
        <f t="shared" si="13"/>
        <v>0</v>
      </c>
      <c r="X31" s="37"/>
      <c r="Y31" s="794">
        <f>SUM(Y4:Y30)</f>
        <v>0</v>
      </c>
      <c r="Z31" s="37"/>
      <c r="AA31" s="794">
        <f>SUM(AA4:AA30)</f>
        <v>0</v>
      </c>
      <c r="AB31" s="37"/>
      <c r="AC31" s="794">
        <f>SUM(AC4:AC30)</f>
        <v>0</v>
      </c>
      <c r="AD31" s="37"/>
      <c r="AE31" s="794">
        <f>SUM(AE4:AE30)</f>
        <v>0</v>
      </c>
      <c r="AF31" s="37"/>
      <c r="AG31" s="793">
        <f>SUM(AG4:AG30)</f>
        <v>0</v>
      </c>
      <c r="AH31" s="793">
        <f>SUM(AH4:AH30)</f>
        <v>0</v>
      </c>
      <c r="AI31" s="38"/>
    </row>
    <row r="32" spans="2:35" x14ac:dyDescent="0.2">
      <c r="B32" s="39"/>
      <c r="C32" s="40"/>
      <c r="D32" s="40"/>
      <c r="E32" s="40"/>
      <c r="F32" s="40"/>
      <c r="G32" s="40"/>
      <c r="H32" s="40"/>
      <c r="I32" s="40"/>
      <c r="J32" s="40"/>
      <c r="K32" s="40"/>
      <c r="L32" s="40"/>
      <c r="M32" s="33"/>
      <c r="N32" s="34"/>
      <c r="O32" s="35"/>
      <c r="P32" s="33"/>
      <c r="Q32" s="36"/>
      <c r="R32" s="33"/>
      <c r="S32" s="34"/>
      <c r="T32" s="37"/>
      <c r="U32" s="37"/>
      <c r="V32" s="37"/>
      <c r="W32" s="37"/>
      <c r="X32" s="37"/>
      <c r="Y32" s="37"/>
      <c r="Z32" s="37"/>
      <c r="AA32" s="37"/>
      <c r="AB32" s="37"/>
      <c r="AC32" s="37"/>
      <c r="AD32" s="37"/>
      <c r="AE32" s="37"/>
      <c r="AF32" s="37"/>
      <c r="AG32" s="38"/>
      <c r="AH32" s="38"/>
      <c r="AI32" s="38"/>
    </row>
    <row r="33" spans="2:35" x14ac:dyDescent="0.2">
      <c r="B33" s="32" t="s">
        <v>139</v>
      </c>
      <c r="C33" s="13" t="s">
        <v>81</v>
      </c>
      <c r="D33" s="13"/>
      <c r="E33" s="13"/>
      <c r="F33" s="13"/>
      <c r="G33" s="13"/>
      <c r="H33" s="13"/>
      <c r="I33" s="13"/>
      <c r="J33" s="13"/>
      <c r="K33" s="13"/>
      <c r="L33" s="13"/>
      <c r="M33" s="33"/>
      <c r="N33" s="34"/>
      <c r="O33" s="35"/>
      <c r="P33" s="33"/>
      <c r="Q33" s="36"/>
      <c r="R33" s="33"/>
      <c r="S33" s="34"/>
      <c r="T33" s="37"/>
      <c r="U33" s="37"/>
      <c r="V33" s="37"/>
      <c r="W33" s="37"/>
      <c r="X33" s="37"/>
      <c r="Y33" s="37"/>
      <c r="Z33" s="37"/>
      <c r="AA33" s="37"/>
      <c r="AB33" s="37"/>
      <c r="AC33" s="37"/>
      <c r="AD33" s="37"/>
      <c r="AE33" s="37"/>
      <c r="AF33" s="37"/>
      <c r="AG33" s="38"/>
      <c r="AH33" s="38"/>
      <c r="AI33" s="38"/>
    </row>
    <row r="34" spans="2:35" x14ac:dyDescent="0.2">
      <c r="B34" s="39"/>
      <c r="C34" s="38"/>
      <c r="D34" s="38"/>
      <c r="E34" s="38"/>
      <c r="F34" s="38"/>
      <c r="G34" s="38"/>
      <c r="H34" s="38"/>
      <c r="I34" s="38"/>
      <c r="J34" s="38"/>
      <c r="K34" s="38"/>
      <c r="L34" s="38"/>
      <c r="M34" s="33"/>
      <c r="N34" s="34"/>
      <c r="O34" s="35"/>
      <c r="P34" s="33"/>
      <c r="Q34" s="36"/>
      <c r="R34" s="33"/>
      <c r="S34" s="34"/>
      <c r="T34" s="37"/>
      <c r="U34" s="37"/>
      <c r="V34" s="37"/>
      <c r="W34" s="37"/>
      <c r="X34" s="37"/>
      <c r="Y34" s="37"/>
      <c r="Z34" s="37"/>
      <c r="AA34" s="37"/>
      <c r="AB34" s="37"/>
      <c r="AC34" s="37"/>
      <c r="AD34" s="37"/>
      <c r="AE34" s="37"/>
      <c r="AF34" s="37"/>
      <c r="AG34" s="38"/>
      <c r="AH34" s="38"/>
      <c r="AI34" s="38"/>
    </row>
    <row r="35" spans="2:35" x14ac:dyDescent="0.2">
      <c r="B35" s="39">
        <v>1</v>
      </c>
      <c r="C35" s="423" t="s">
        <v>136</v>
      </c>
      <c r="D35" s="423"/>
      <c r="E35" s="423"/>
      <c r="F35" s="423"/>
      <c r="G35" s="423"/>
      <c r="H35" s="423"/>
      <c r="I35" s="800">
        <f t="shared" ref="I35:J59" si="14">D35-G35</f>
        <v>0</v>
      </c>
      <c r="J35" s="800">
        <f t="shared" si="14"/>
        <v>0</v>
      </c>
      <c r="K35" s="423"/>
      <c r="L35" s="423"/>
      <c r="M35" s="521"/>
      <c r="N35" s="522"/>
      <c r="O35" s="775">
        <f t="shared" ref="O35:O59" si="15">M35+N35</f>
        <v>0</v>
      </c>
      <c r="P35" s="521"/>
      <c r="Q35" s="523"/>
      <c r="R35" s="521"/>
      <c r="S35" s="522"/>
      <c r="T35" s="797">
        <f t="shared" ref="T35:T59" si="16">O35+P35-Q35-R35-S35</f>
        <v>0</v>
      </c>
      <c r="U35" s="524"/>
      <c r="V35" s="791" t="e">
        <f t="shared" si="6"/>
        <v>#DIV/0!</v>
      </c>
      <c r="W35" s="524"/>
      <c r="X35" s="791" t="e">
        <f t="shared" ref="X35:X59" si="17">(W35/T35)*100</f>
        <v>#DIV/0!</v>
      </c>
      <c r="Y35" s="524"/>
      <c r="Z35" s="791" t="e">
        <f t="shared" ref="Z35:Z59" si="18">(Y35/T35)*100</f>
        <v>#DIV/0!</v>
      </c>
      <c r="AA35" s="524"/>
      <c r="AB35" s="791" t="e">
        <f t="shared" ref="AB35:AB59" si="19">(AA35/T35)*100</f>
        <v>#DIV/0!</v>
      </c>
      <c r="AC35" s="524"/>
      <c r="AD35" s="791" t="e">
        <f t="shared" ref="AD35:AD59" si="20">(AC35/T35)*100</f>
        <v>#DIV/0!</v>
      </c>
      <c r="AE35" s="524"/>
      <c r="AF35" s="791" t="e">
        <f t="shared" ref="AF35:AF59" si="21">(AE35/T35)*100</f>
        <v>#DIV/0!</v>
      </c>
      <c r="AG35" s="792">
        <f>U35+W35+Y35+AA35+AC35+AE35</f>
        <v>0</v>
      </c>
      <c r="AH35" s="792">
        <f t="shared" ref="AH35:AH59" si="22">T35-AG35</f>
        <v>0</v>
      </c>
      <c r="AI35" s="38"/>
    </row>
    <row r="36" spans="2:35" x14ac:dyDescent="0.2">
      <c r="B36" s="43">
        <f t="shared" si="3"/>
        <v>2</v>
      </c>
      <c r="C36" s="423" t="s">
        <v>136</v>
      </c>
      <c r="D36" s="423"/>
      <c r="E36" s="423"/>
      <c r="F36" s="423"/>
      <c r="G36" s="423"/>
      <c r="H36" s="423"/>
      <c r="I36" s="800">
        <f t="shared" si="14"/>
        <v>0</v>
      </c>
      <c r="J36" s="800">
        <f t="shared" si="14"/>
        <v>0</v>
      </c>
      <c r="K36" s="423"/>
      <c r="L36" s="423"/>
      <c r="M36" s="521"/>
      <c r="N36" s="522"/>
      <c r="O36" s="775">
        <f t="shared" si="15"/>
        <v>0</v>
      </c>
      <c r="P36" s="521"/>
      <c r="Q36" s="523"/>
      <c r="R36" s="521"/>
      <c r="S36" s="522"/>
      <c r="T36" s="797">
        <f t="shared" si="16"/>
        <v>0</v>
      </c>
      <c r="U36" s="524"/>
      <c r="V36" s="177" t="e">
        <f t="shared" si="6"/>
        <v>#DIV/0!</v>
      </c>
      <c r="W36" s="524"/>
      <c r="X36" s="791" t="e">
        <f t="shared" si="17"/>
        <v>#DIV/0!</v>
      </c>
      <c r="Y36" s="524"/>
      <c r="Z36" s="791" t="e">
        <f t="shared" si="18"/>
        <v>#DIV/0!</v>
      </c>
      <c r="AA36" s="524"/>
      <c r="AB36" s="791" t="e">
        <f t="shared" si="19"/>
        <v>#DIV/0!</v>
      </c>
      <c r="AC36" s="524"/>
      <c r="AD36" s="791" t="e">
        <f t="shared" si="20"/>
        <v>#DIV/0!</v>
      </c>
      <c r="AE36" s="524"/>
      <c r="AF36" s="791" t="e">
        <f t="shared" si="21"/>
        <v>#DIV/0!</v>
      </c>
      <c r="AG36" s="792">
        <f t="shared" ref="AG36:AG59" si="23">U36+W36+Y36+AA36+AC36+AE36</f>
        <v>0</v>
      </c>
      <c r="AH36" s="792">
        <f t="shared" si="22"/>
        <v>0</v>
      </c>
      <c r="AI36" s="38"/>
    </row>
    <row r="37" spans="2:35" x14ac:dyDescent="0.2">
      <c r="B37" s="43">
        <f t="shared" si="3"/>
        <v>3</v>
      </c>
      <c r="C37" s="423" t="s">
        <v>136</v>
      </c>
      <c r="D37" s="423"/>
      <c r="E37" s="423"/>
      <c r="F37" s="423"/>
      <c r="G37" s="423"/>
      <c r="H37" s="423"/>
      <c r="I37" s="800">
        <f t="shared" si="14"/>
        <v>0</v>
      </c>
      <c r="J37" s="800">
        <f t="shared" si="14"/>
        <v>0</v>
      </c>
      <c r="K37" s="423"/>
      <c r="L37" s="423"/>
      <c r="M37" s="521"/>
      <c r="N37" s="522"/>
      <c r="O37" s="775">
        <f t="shared" si="15"/>
        <v>0</v>
      </c>
      <c r="P37" s="521"/>
      <c r="Q37" s="523"/>
      <c r="R37" s="521"/>
      <c r="S37" s="522"/>
      <c r="T37" s="797">
        <f t="shared" si="16"/>
        <v>0</v>
      </c>
      <c r="U37" s="524"/>
      <c r="V37" s="177" t="e">
        <f t="shared" si="6"/>
        <v>#DIV/0!</v>
      </c>
      <c r="W37" s="524"/>
      <c r="X37" s="791" t="e">
        <f t="shared" si="17"/>
        <v>#DIV/0!</v>
      </c>
      <c r="Y37" s="524"/>
      <c r="Z37" s="791" t="e">
        <f t="shared" si="18"/>
        <v>#DIV/0!</v>
      </c>
      <c r="AA37" s="524"/>
      <c r="AB37" s="791" t="e">
        <f t="shared" si="19"/>
        <v>#DIV/0!</v>
      </c>
      <c r="AC37" s="524"/>
      <c r="AD37" s="791" t="e">
        <f t="shared" si="20"/>
        <v>#DIV/0!</v>
      </c>
      <c r="AE37" s="524"/>
      <c r="AF37" s="791" t="e">
        <f t="shared" si="21"/>
        <v>#DIV/0!</v>
      </c>
      <c r="AG37" s="792">
        <f t="shared" si="23"/>
        <v>0</v>
      </c>
      <c r="AH37" s="792">
        <f t="shared" si="22"/>
        <v>0</v>
      </c>
      <c r="AI37" s="38"/>
    </row>
    <row r="38" spans="2:35" x14ac:dyDescent="0.2">
      <c r="B38" s="43">
        <f t="shared" si="3"/>
        <v>4</v>
      </c>
      <c r="C38" s="423" t="s">
        <v>136</v>
      </c>
      <c r="D38" s="423"/>
      <c r="E38" s="423"/>
      <c r="F38" s="423"/>
      <c r="G38" s="423"/>
      <c r="H38" s="423"/>
      <c r="I38" s="800">
        <f t="shared" si="14"/>
        <v>0</v>
      </c>
      <c r="J38" s="800">
        <f t="shared" si="14"/>
        <v>0</v>
      </c>
      <c r="K38" s="423"/>
      <c r="L38" s="423"/>
      <c r="M38" s="521"/>
      <c r="N38" s="522"/>
      <c r="O38" s="775">
        <f t="shared" si="15"/>
        <v>0</v>
      </c>
      <c r="P38" s="521"/>
      <c r="Q38" s="523"/>
      <c r="R38" s="521"/>
      <c r="S38" s="522"/>
      <c r="T38" s="797">
        <f t="shared" si="16"/>
        <v>0</v>
      </c>
      <c r="U38" s="524"/>
      <c r="V38" s="177" t="e">
        <f t="shared" si="6"/>
        <v>#DIV/0!</v>
      </c>
      <c r="W38" s="524"/>
      <c r="X38" s="791" t="e">
        <f t="shared" si="17"/>
        <v>#DIV/0!</v>
      </c>
      <c r="Y38" s="524"/>
      <c r="Z38" s="791" t="e">
        <f t="shared" si="18"/>
        <v>#DIV/0!</v>
      </c>
      <c r="AA38" s="524"/>
      <c r="AB38" s="791" t="e">
        <f t="shared" si="19"/>
        <v>#DIV/0!</v>
      </c>
      <c r="AC38" s="524"/>
      <c r="AD38" s="791" t="e">
        <f t="shared" si="20"/>
        <v>#DIV/0!</v>
      </c>
      <c r="AE38" s="524"/>
      <c r="AF38" s="791" t="e">
        <f t="shared" si="21"/>
        <v>#DIV/0!</v>
      </c>
      <c r="AG38" s="792">
        <f t="shared" si="23"/>
        <v>0</v>
      </c>
      <c r="AH38" s="792">
        <f t="shared" si="22"/>
        <v>0</v>
      </c>
      <c r="AI38" s="38"/>
    </row>
    <row r="39" spans="2:35" x14ac:dyDescent="0.2">
      <c r="B39" s="43">
        <f t="shared" si="3"/>
        <v>5</v>
      </c>
      <c r="C39" s="423" t="s">
        <v>136</v>
      </c>
      <c r="D39" s="423"/>
      <c r="E39" s="423"/>
      <c r="F39" s="423"/>
      <c r="G39" s="423"/>
      <c r="H39" s="423"/>
      <c r="I39" s="800">
        <f t="shared" si="14"/>
        <v>0</v>
      </c>
      <c r="J39" s="800">
        <f t="shared" si="14"/>
        <v>0</v>
      </c>
      <c r="K39" s="423"/>
      <c r="L39" s="423"/>
      <c r="M39" s="521"/>
      <c r="N39" s="522"/>
      <c r="O39" s="775">
        <f t="shared" si="15"/>
        <v>0</v>
      </c>
      <c r="P39" s="521"/>
      <c r="Q39" s="523"/>
      <c r="R39" s="521"/>
      <c r="S39" s="522"/>
      <c r="T39" s="797">
        <f t="shared" si="16"/>
        <v>0</v>
      </c>
      <c r="U39" s="524"/>
      <c r="V39" s="177" t="e">
        <f t="shared" si="6"/>
        <v>#DIV/0!</v>
      </c>
      <c r="W39" s="524"/>
      <c r="X39" s="791" t="e">
        <f t="shared" si="17"/>
        <v>#DIV/0!</v>
      </c>
      <c r="Y39" s="524"/>
      <c r="Z39" s="791" t="e">
        <f t="shared" si="18"/>
        <v>#DIV/0!</v>
      </c>
      <c r="AA39" s="524"/>
      <c r="AB39" s="791" t="e">
        <f t="shared" si="19"/>
        <v>#DIV/0!</v>
      </c>
      <c r="AC39" s="524"/>
      <c r="AD39" s="791" t="e">
        <f t="shared" si="20"/>
        <v>#DIV/0!</v>
      </c>
      <c r="AE39" s="524"/>
      <c r="AF39" s="791" t="e">
        <f t="shared" si="21"/>
        <v>#DIV/0!</v>
      </c>
      <c r="AG39" s="792">
        <f t="shared" si="23"/>
        <v>0</v>
      </c>
      <c r="AH39" s="792">
        <f t="shared" si="22"/>
        <v>0</v>
      </c>
      <c r="AI39" s="38"/>
    </row>
    <row r="40" spans="2:35" x14ac:dyDescent="0.2">
      <c r="B40" s="43">
        <f t="shared" si="3"/>
        <v>6</v>
      </c>
      <c r="C40" s="423" t="s">
        <v>136</v>
      </c>
      <c r="D40" s="423"/>
      <c r="E40" s="423"/>
      <c r="F40" s="423"/>
      <c r="G40" s="423"/>
      <c r="H40" s="423"/>
      <c r="I40" s="800">
        <f t="shared" si="14"/>
        <v>0</v>
      </c>
      <c r="J40" s="800">
        <f t="shared" si="14"/>
        <v>0</v>
      </c>
      <c r="K40" s="423"/>
      <c r="L40" s="423"/>
      <c r="M40" s="521"/>
      <c r="N40" s="522"/>
      <c r="O40" s="775">
        <f t="shared" si="15"/>
        <v>0</v>
      </c>
      <c r="P40" s="521"/>
      <c r="Q40" s="523"/>
      <c r="R40" s="521"/>
      <c r="S40" s="522"/>
      <c r="T40" s="797">
        <f t="shared" si="16"/>
        <v>0</v>
      </c>
      <c r="U40" s="524"/>
      <c r="V40" s="177" t="e">
        <f t="shared" si="6"/>
        <v>#DIV/0!</v>
      </c>
      <c r="W40" s="524"/>
      <c r="X40" s="791" t="e">
        <f t="shared" si="17"/>
        <v>#DIV/0!</v>
      </c>
      <c r="Y40" s="524"/>
      <c r="Z40" s="791" t="e">
        <f t="shared" si="18"/>
        <v>#DIV/0!</v>
      </c>
      <c r="AA40" s="524"/>
      <c r="AB40" s="791" t="e">
        <f t="shared" si="19"/>
        <v>#DIV/0!</v>
      </c>
      <c r="AC40" s="524"/>
      <c r="AD40" s="791" t="e">
        <f t="shared" si="20"/>
        <v>#DIV/0!</v>
      </c>
      <c r="AE40" s="524"/>
      <c r="AF40" s="791" t="e">
        <f t="shared" si="21"/>
        <v>#DIV/0!</v>
      </c>
      <c r="AG40" s="792">
        <f t="shared" si="23"/>
        <v>0</v>
      </c>
      <c r="AH40" s="792">
        <f t="shared" si="22"/>
        <v>0</v>
      </c>
      <c r="AI40" s="38"/>
    </row>
    <row r="41" spans="2:35" x14ac:dyDescent="0.2">
      <c r="B41" s="43">
        <f t="shared" si="3"/>
        <v>7</v>
      </c>
      <c r="C41" s="423" t="s">
        <v>136</v>
      </c>
      <c r="D41" s="423"/>
      <c r="E41" s="423"/>
      <c r="F41" s="423"/>
      <c r="G41" s="423"/>
      <c r="H41" s="423"/>
      <c r="I41" s="800">
        <f t="shared" si="14"/>
        <v>0</v>
      </c>
      <c r="J41" s="800">
        <f t="shared" si="14"/>
        <v>0</v>
      </c>
      <c r="K41" s="423"/>
      <c r="L41" s="423"/>
      <c r="M41" s="521"/>
      <c r="N41" s="522"/>
      <c r="O41" s="775">
        <f t="shared" si="15"/>
        <v>0</v>
      </c>
      <c r="P41" s="521"/>
      <c r="Q41" s="523"/>
      <c r="R41" s="521"/>
      <c r="S41" s="522"/>
      <c r="T41" s="797">
        <f t="shared" si="16"/>
        <v>0</v>
      </c>
      <c r="U41" s="524"/>
      <c r="V41" s="177" t="e">
        <f t="shared" si="6"/>
        <v>#DIV/0!</v>
      </c>
      <c r="W41" s="524"/>
      <c r="X41" s="791" t="e">
        <f t="shared" si="17"/>
        <v>#DIV/0!</v>
      </c>
      <c r="Y41" s="524"/>
      <c r="Z41" s="791" t="e">
        <f t="shared" si="18"/>
        <v>#DIV/0!</v>
      </c>
      <c r="AA41" s="524"/>
      <c r="AB41" s="791" t="e">
        <f t="shared" si="19"/>
        <v>#DIV/0!</v>
      </c>
      <c r="AC41" s="524"/>
      <c r="AD41" s="791" t="e">
        <f t="shared" si="20"/>
        <v>#DIV/0!</v>
      </c>
      <c r="AE41" s="524"/>
      <c r="AF41" s="791" t="e">
        <f t="shared" si="21"/>
        <v>#DIV/0!</v>
      </c>
      <c r="AG41" s="792">
        <f t="shared" si="23"/>
        <v>0</v>
      </c>
      <c r="AH41" s="792">
        <f t="shared" si="22"/>
        <v>0</v>
      </c>
      <c r="AI41" s="38"/>
    </row>
    <row r="42" spans="2:35" x14ac:dyDescent="0.2">
      <c r="B42" s="43">
        <f t="shared" si="3"/>
        <v>8</v>
      </c>
      <c r="C42" s="423" t="s">
        <v>136</v>
      </c>
      <c r="D42" s="423"/>
      <c r="E42" s="423"/>
      <c r="F42" s="423"/>
      <c r="G42" s="423"/>
      <c r="H42" s="423"/>
      <c r="I42" s="800">
        <f t="shared" si="14"/>
        <v>0</v>
      </c>
      <c r="J42" s="800">
        <f t="shared" si="14"/>
        <v>0</v>
      </c>
      <c r="K42" s="423"/>
      <c r="L42" s="423"/>
      <c r="M42" s="521"/>
      <c r="N42" s="522"/>
      <c r="O42" s="775">
        <f t="shared" si="15"/>
        <v>0</v>
      </c>
      <c r="P42" s="521"/>
      <c r="Q42" s="523"/>
      <c r="R42" s="521"/>
      <c r="S42" s="522"/>
      <c r="T42" s="797">
        <f t="shared" si="16"/>
        <v>0</v>
      </c>
      <c r="U42" s="524"/>
      <c r="V42" s="177" t="e">
        <f t="shared" si="6"/>
        <v>#DIV/0!</v>
      </c>
      <c r="W42" s="524"/>
      <c r="X42" s="791" t="e">
        <f t="shared" si="17"/>
        <v>#DIV/0!</v>
      </c>
      <c r="Y42" s="524"/>
      <c r="Z42" s="791" t="e">
        <f t="shared" si="18"/>
        <v>#DIV/0!</v>
      </c>
      <c r="AA42" s="524"/>
      <c r="AB42" s="791" t="e">
        <f t="shared" si="19"/>
        <v>#DIV/0!</v>
      </c>
      <c r="AC42" s="524"/>
      <c r="AD42" s="791" t="e">
        <f t="shared" si="20"/>
        <v>#DIV/0!</v>
      </c>
      <c r="AE42" s="524"/>
      <c r="AF42" s="791" t="e">
        <f t="shared" si="21"/>
        <v>#DIV/0!</v>
      </c>
      <c r="AG42" s="792">
        <f t="shared" si="23"/>
        <v>0</v>
      </c>
      <c r="AH42" s="792">
        <f t="shared" si="22"/>
        <v>0</v>
      </c>
      <c r="AI42" s="38"/>
    </row>
    <row r="43" spans="2:35" x14ac:dyDescent="0.2">
      <c r="B43" s="43">
        <f t="shared" si="3"/>
        <v>9</v>
      </c>
      <c r="C43" s="423" t="s">
        <v>136</v>
      </c>
      <c r="D43" s="423"/>
      <c r="E43" s="423"/>
      <c r="F43" s="423"/>
      <c r="G43" s="423"/>
      <c r="H43" s="423"/>
      <c r="I43" s="800">
        <f t="shared" si="14"/>
        <v>0</v>
      </c>
      <c r="J43" s="800">
        <f t="shared" si="14"/>
        <v>0</v>
      </c>
      <c r="K43" s="423"/>
      <c r="L43" s="423"/>
      <c r="M43" s="521"/>
      <c r="N43" s="522"/>
      <c r="O43" s="775">
        <f t="shared" si="15"/>
        <v>0</v>
      </c>
      <c r="P43" s="521"/>
      <c r="Q43" s="523"/>
      <c r="R43" s="521"/>
      <c r="S43" s="522"/>
      <c r="T43" s="797">
        <f t="shared" si="16"/>
        <v>0</v>
      </c>
      <c r="U43" s="524"/>
      <c r="V43" s="177" t="e">
        <f t="shared" si="6"/>
        <v>#DIV/0!</v>
      </c>
      <c r="W43" s="524"/>
      <c r="X43" s="791" t="e">
        <f t="shared" si="17"/>
        <v>#DIV/0!</v>
      </c>
      <c r="Y43" s="524"/>
      <c r="Z43" s="791" t="e">
        <f t="shared" si="18"/>
        <v>#DIV/0!</v>
      </c>
      <c r="AA43" s="524"/>
      <c r="AB43" s="791" t="e">
        <f t="shared" si="19"/>
        <v>#DIV/0!</v>
      </c>
      <c r="AC43" s="524"/>
      <c r="AD43" s="791" t="e">
        <f t="shared" si="20"/>
        <v>#DIV/0!</v>
      </c>
      <c r="AE43" s="524"/>
      <c r="AF43" s="791" t="e">
        <f t="shared" si="21"/>
        <v>#DIV/0!</v>
      </c>
      <c r="AG43" s="792">
        <f t="shared" si="23"/>
        <v>0</v>
      </c>
      <c r="AH43" s="792">
        <f t="shared" si="22"/>
        <v>0</v>
      </c>
      <c r="AI43" s="38"/>
    </row>
    <row r="44" spans="2:35" x14ac:dyDescent="0.2">
      <c r="B44" s="43">
        <f t="shared" si="3"/>
        <v>10</v>
      </c>
      <c r="C44" s="423" t="s">
        <v>136</v>
      </c>
      <c r="D44" s="423"/>
      <c r="E44" s="423"/>
      <c r="F44" s="423"/>
      <c r="G44" s="423"/>
      <c r="H44" s="423"/>
      <c r="I44" s="800">
        <f t="shared" si="14"/>
        <v>0</v>
      </c>
      <c r="J44" s="800">
        <f t="shared" si="14"/>
        <v>0</v>
      </c>
      <c r="K44" s="423"/>
      <c r="L44" s="423"/>
      <c r="M44" s="521"/>
      <c r="N44" s="522"/>
      <c r="O44" s="775">
        <f t="shared" si="15"/>
        <v>0</v>
      </c>
      <c r="P44" s="521"/>
      <c r="Q44" s="523"/>
      <c r="R44" s="521"/>
      <c r="S44" s="522"/>
      <c r="T44" s="797">
        <f t="shared" si="16"/>
        <v>0</v>
      </c>
      <c r="U44" s="524"/>
      <c r="V44" s="177" t="e">
        <f t="shared" si="6"/>
        <v>#DIV/0!</v>
      </c>
      <c r="W44" s="524"/>
      <c r="X44" s="791" t="e">
        <f t="shared" si="17"/>
        <v>#DIV/0!</v>
      </c>
      <c r="Y44" s="524"/>
      <c r="Z44" s="791" t="e">
        <f t="shared" si="18"/>
        <v>#DIV/0!</v>
      </c>
      <c r="AA44" s="524"/>
      <c r="AB44" s="791" t="e">
        <f t="shared" si="19"/>
        <v>#DIV/0!</v>
      </c>
      <c r="AC44" s="524"/>
      <c r="AD44" s="791" t="e">
        <f t="shared" si="20"/>
        <v>#DIV/0!</v>
      </c>
      <c r="AE44" s="524"/>
      <c r="AF44" s="791" t="e">
        <f t="shared" si="21"/>
        <v>#DIV/0!</v>
      </c>
      <c r="AG44" s="792">
        <f t="shared" si="23"/>
        <v>0</v>
      </c>
      <c r="AH44" s="792">
        <f t="shared" si="22"/>
        <v>0</v>
      </c>
      <c r="AI44" s="38"/>
    </row>
    <row r="45" spans="2:35" x14ac:dyDescent="0.2">
      <c r="B45" s="43">
        <f t="shared" si="3"/>
        <v>11</v>
      </c>
      <c r="C45" s="423" t="s">
        <v>136</v>
      </c>
      <c r="D45" s="423"/>
      <c r="E45" s="423"/>
      <c r="F45" s="423"/>
      <c r="G45" s="423"/>
      <c r="H45" s="423"/>
      <c r="I45" s="800">
        <f t="shared" si="14"/>
        <v>0</v>
      </c>
      <c r="J45" s="800">
        <f t="shared" si="14"/>
        <v>0</v>
      </c>
      <c r="K45" s="423"/>
      <c r="L45" s="423"/>
      <c r="M45" s="521"/>
      <c r="N45" s="522"/>
      <c r="O45" s="775">
        <f t="shared" si="15"/>
        <v>0</v>
      </c>
      <c r="P45" s="521"/>
      <c r="Q45" s="523"/>
      <c r="R45" s="521"/>
      <c r="S45" s="522"/>
      <c r="T45" s="797">
        <f t="shared" si="16"/>
        <v>0</v>
      </c>
      <c r="U45" s="524"/>
      <c r="V45" s="177" t="e">
        <f t="shared" si="6"/>
        <v>#DIV/0!</v>
      </c>
      <c r="W45" s="524"/>
      <c r="X45" s="791" t="e">
        <f t="shared" si="17"/>
        <v>#DIV/0!</v>
      </c>
      <c r="Y45" s="524"/>
      <c r="Z45" s="791" t="e">
        <f t="shared" si="18"/>
        <v>#DIV/0!</v>
      </c>
      <c r="AA45" s="524"/>
      <c r="AB45" s="791" t="e">
        <f t="shared" si="19"/>
        <v>#DIV/0!</v>
      </c>
      <c r="AC45" s="524"/>
      <c r="AD45" s="791" t="e">
        <f t="shared" si="20"/>
        <v>#DIV/0!</v>
      </c>
      <c r="AE45" s="524"/>
      <c r="AF45" s="791" t="e">
        <f t="shared" si="21"/>
        <v>#DIV/0!</v>
      </c>
      <c r="AG45" s="792">
        <f t="shared" si="23"/>
        <v>0</v>
      </c>
      <c r="AH45" s="792">
        <f t="shared" si="22"/>
        <v>0</v>
      </c>
      <c r="AI45" s="38"/>
    </row>
    <row r="46" spans="2:35" x14ac:dyDescent="0.2">
      <c r="B46" s="43">
        <f t="shared" si="3"/>
        <v>12</v>
      </c>
      <c r="C46" s="423" t="s">
        <v>136</v>
      </c>
      <c r="D46" s="423"/>
      <c r="E46" s="423"/>
      <c r="F46" s="423"/>
      <c r="G46" s="423"/>
      <c r="H46" s="423"/>
      <c r="I46" s="800">
        <f t="shared" si="14"/>
        <v>0</v>
      </c>
      <c r="J46" s="800">
        <f t="shared" si="14"/>
        <v>0</v>
      </c>
      <c r="K46" s="423"/>
      <c r="L46" s="423"/>
      <c r="M46" s="521"/>
      <c r="N46" s="522"/>
      <c r="O46" s="775">
        <f t="shared" si="15"/>
        <v>0</v>
      </c>
      <c r="P46" s="521"/>
      <c r="Q46" s="523"/>
      <c r="R46" s="521"/>
      <c r="S46" s="522"/>
      <c r="T46" s="797">
        <f t="shared" si="16"/>
        <v>0</v>
      </c>
      <c r="U46" s="524"/>
      <c r="V46" s="177" t="e">
        <f t="shared" si="6"/>
        <v>#DIV/0!</v>
      </c>
      <c r="W46" s="524"/>
      <c r="X46" s="791" t="e">
        <f t="shared" si="17"/>
        <v>#DIV/0!</v>
      </c>
      <c r="Y46" s="524"/>
      <c r="Z46" s="791" t="e">
        <f t="shared" si="18"/>
        <v>#DIV/0!</v>
      </c>
      <c r="AA46" s="524"/>
      <c r="AB46" s="791" t="e">
        <f t="shared" si="19"/>
        <v>#DIV/0!</v>
      </c>
      <c r="AC46" s="524"/>
      <c r="AD46" s="791" t="e">
        <f t="shared" si="20"/>
        <v>#DIV/0!</v>
      </c>
      <c r="AE46" s="524"/>
      <c r="AF46" s="791" t="e">
        <f t="shared" si="21"/>
        <v>#DIV/0!</v>
      </c>
      <c r="AG46" s="792">
        <f t="shared" si="23"/>
        <v>0</v>
      </c>
      <c r="AH46" s="792">
        <f t="shared" si="22"/>
        <v>0</v>
      </c>
      <c r="AI46" s="38"/>
    </row>
    <row r="47" spans="2:35" x14ac:dyDescent="0.2">
      <c r="B47" s="43">
        <f t="shared" si="3"/>
        <v>13</v>
      </c>
      <c r="C47" s="423" t="s">
        <v>136</v>
      </c>
      <c r="D47" s="423"/>
      <c r="E47" s="423"/>
      <c r="F47" s="423"/>
      <c r="G47" s="423"/>
      <c r="H47" s="423"/>
      <c r="I47" s="800">
        <f t="shared" si="14"/>
        <v>0</v>
      </c>
      <c r="J47" s="800">
        <f t="shared" si="14"/>
        <v>0</v>
      </c>
      <c r="K47" s="423"/>
      <c r="L47" s="423"/>
      <c r="M47" s="521"/>
      <c r="N47" s="522"/>
      <c r="O47" s="775">
        <f t="shared" si="15"/>
        <v>0</v>
      </c>
      <c r="P47" s="521"/>
      <c r="Q47" s="523"/>
      <c r="R47" s="521"/>
      <c r="S47" s="522"/>
      <c r="T47" s="797">
        <f t="shared" si="16"/>
        <v>0</v>
      </c>
      <c r="U47" s="524"/>
      <c r="V47" s="177" t="e">
        <f t="shared" si="6"/>
        <v>#DIV/0!</v>
      </c>
      <c r="W47" s="524"/>
      <c r="X47" s="791" t="e">
        <f t="shared" si="17"/>
        <v>#DIV/0!</v>
      </c>
      <c r="Y47" s="524"/>
      <c r="Z47" s="791" t="e">
        <f t="shared" si="18"/>
        <v>#DIV/0!</v>
      </c>
      <c r="AA47" s="524"/>
      <c r="AB47" s="791" t="e">
        <f t="shared" si="19"/>
        <v>#DIV/0!</v>
      </c>
      <c r="AC47" s="524"/>
      <c r="AD47" s="791" t="e">
        <f t="shared" si="20"/>
        <v>#DIV/0!</v>
      </c>
      <c r="AE47" s="524"/>
      <c r="AF47" s="791" t="e">
        <f t="shared" si="21"/>
        <v>#DIV/0!</v>
      </c>
      <c r="AG47" s="792">
        <f t="shared" si="23"/>
        <v>0</v>
      </c>
      <c r="AH47" s="792">
        <f t="shared" si="22"/>
        <v>0</v>
      </c>
      <c r="AI47" s="38"/>
    </row>
    <row r="48" spans="2:35" x14ac:dyDescent="0.2">
      <c r="B48" s="43">
        <f t="shared" si="3"/>
        <v>14</v>
      </c>
      <c r="C48" s="423" t="s">
        <v>136</v>
      </c>
      <c r="D48" s="423"/>
      <c r="E48" s="423"/>
      <c r="F48" s="423"/>
      <c r="G48" s="423"/>
      <c r="H48" s="423"/>
      <c r="I48" s="800">
        <f t="shared" si="14"/>
        <v>0</v>
      </c>
      <c r="J48" s="800">
        <f t="shared" si="14"/>
        <v>0</v>
      </c>
      <c r="K48" s="423"/>
      <c r="L48" s="423"/>
      <c r="M48" s="521"/>
      <c r="N48" s="522"/>
      <c r="O48" s="775">
        <f t="shared" si="15"/>
        <v>0</v>
      </c>
      <c r="P48" s="521"/>
      <c r="Q48" s="523"/>
      <c r="R48" s="521"/>
      <c r="S48" s="522"/>
      <c r="T48" s="797">
        <f t="shared" si="16"/>
        <v>0</v>
      </c>
      <c r="U48" s="524"/>
      <c r="V48" s="177" t="e">
        <f t="shared" si="6"/>
        <v>#DIV/0!</v>
      </c>
      <c r="W48" s="524"/>
      <c r="X48" s="791" t="e">
        <f t="shared" si="17"/>
        <v>#DIV/0!</v>
      </c>
      <c r="Y48" s="524"/>
      <c r="Z48" s="791" t="e">
        <f t="shared" si="18"/>
        <v>#DIV/0!</v>
      </c>
      <c r="AA48" s="524"/>
      <c r="AB48" s="791" t="e">
        <f t="shared" si="19"/>
        <v>#DIV/0!</v>
      </c>
      <c r="AC48" s="524"/>
      <c r="AD48" s="791" t="e">
        <f t="shared" si="20"/>
        <v>#DIV/0!</v>
      </c>
      <c r="AE48" s="524"/>
      <c r="AF48" s="791" t="e">
        <f t="shared" si="21"/>
        <v>#DIV/0!</v>
      </c>
      <c r="AG48" s="792">
        <f t="shared" si="23"/>
        <v>0</v>
      </c>
      <c r="AH48" s="792">
        <f t="shared" si="22"/>
        <v>0</v>
      </c>
      <c r="AI48" s="38"/>
    </row>
    <row r="49" spans="2:35" x14ac:dyDescent="0.2">
      <c r="B49" s="43">
        <f t="shared" si="3"/>
        <v>15</v>
      </c>
      <c r="C49" s="423" t="s">
        <v>136</v>
      </c>
      <c r="D49" s="423"/>
      <c r="E49" s="423"/>
      <c r="F49" s="423"/>
      <c r="G49" s="423"/>
      <c r="H49" s="423"/>
      <c r="I49" s="800">
        <f t="shared" si="14"/>
        <v>0</v>
      </c>
      <c r="J49" s="800">
        <f t="shared" si="14"/>
        <v>0</v>
      </c>
      <c r="K49" s="423"/>
      <c r="L49" s="423"/>
      <c r="M49" s="521"/>
      <c r="N49" s="522"/>
      <c r="O49" s="775">
        <f t="shared" si="15"/>
        <v>0</v>
      </c>
      <c r="P49" s="521"/>
      <c r="Q49" s="523"/>
      <c r="R49" s="521"/>
      <c r="S49" s="522"/>
      <c r="T49" s="797">
        <f t="shared" si="16"/>
        <v>0</v>
      </c>
      <c r="U49" s="524"/>
      <c r="V49" s="177" t="e">
        <f t="shared" si="6"/>
        <v>#DIV/0!</v>
      </c>
      <c r="W49" s="524"/>
      <c r="X49" s="791" t="e">
        <f t="shared" si="17"/>
        <v>#DIV/0!</v>
      </c>
      <c r="Y49" s="524"/>
      <c r="Z49" s="791" t="e">
        <f t="shared" si="18"/>
        <v>#DIV/0!</v>
      </c>
      <c r="AA49" s="524"/>
      <c r="AB49" s="791" t="e">
        <f t="shared" si="19"/>
        <v>#DIV/0!</v>
      </c>
      <c r="AC49" s="524"/>
      <c r="AD49" s="791" t="e">
        <f t="shared" si="20"/>
        <v>#DIV/0!</v>
      </c>
      <c r="AE49" s="524"/>
      <c r="AF49" s="791" t="e">
        <f t="shared" si="21"/>
        <v>#DIV/0!</v>
      </c>
      <c r="AG49" s="792">
        <f t="shared" si="23"/>
        <v>0</v>
      </c>
      <c r="AH49" s="792">
        <f t="shared" si="22"/>
        <v>0</v>
      </c>
      <c r="AI49" s="38"/>
    </row>
    <row r="50" spans="2:35" x14ac:dyDescent="0.2">
      <c r="B50" s="43">
        <f t="shared" si="3"/>
        <v>16</v>
      </c>
      <c r="C50" s="423" t="s">
        <v>136</v>
      </c>
      <c r="D50" s="423"/>
      <c r="E50" s="423"/>
      <c r="F50" s="423"/>
      <c r="G50" s="423"/>
      <c r="H50" s="423"/>
      <c r="I50" s="800">
        <f t="shared" si="14"/>
        <v>0</v>
      </c>
      <c r="J50" s="800">
        <f t="shared" si="14"/>
        <v>0</v>
      </c>
      <c r="K50" s="423"/>
      <c r="L50" s="423"/>
      <c r="M50" s="521"/>
      <c r="N50" s="522"/>
      <c r="O50" s="775">
        <f t="shared" si="15"/>
        <v>0</v>
      </c>
      <c r="P50" s="521"/>
      <c r="Q50" s="523"/>
      <c r="R50" s="521"/>
      <c r="S50" s="522"/>
      <c r="T50" s="797">
        <f t="shared" si="16"/>
        <v>0</v>
      </c>
      <c r="U50" s="524"/>
      <c r="V50" s="177" t="e">
        <f t="shared" si="6"/>
        <v>#DIV/0!</v>
      </c>
      <c r="W50" s="524"/>
      <c r="X50" s="791" t="e">
        <f t="shared" si="17"/>
        <v>#DIV/0!</v>
      </c>
      <c r="Y50" s="524"/>
      <c r="Z50" s="791" t="e">
        <f t="shared" si="18"/>
        <v>#DIV/0!</v>
      </c>
      <c r="AA50" s="524"/>
      <c r="AB50" s="791" t="e">
        <f t="shared" si="19"/>
        <v>#DIV/0!</v>
      </c>
      <c r="AC50" s="524"/>
      <c r="AD50" s="791" t="e">
        <f t="shared" si="20"/>
        <v>#DIV/0!</v>
      </c>
      <c r="AE50" s="524"/>
      <c r="AF50" s="791" t="e">
        <f t="shared" si="21"/>
        <v>#DIV/0!</v>
      </c>
      <c r="AG50" s="792">
        <f t="shared" si="23"/>
        <v>0</v>
      </c>
      <c r="AH50" s="792">
        <f t="shared" si="22"/>
        <v>0</v>
      </c>
      <c r="AI50" s="38"/>
    </row>
    <row r="51" spans="2:35" x14ac:dyDescent="0.2">
      <c r="B51" s="43">
        <f t="shared" si="3"/>
        <v>17</v>
      </c>
      <c r="C51" s="423" t="s">
        <v>136</v>
      </c>
      <c r="D51" s="423"/>
      <c r="E51" s="423"/>
      <c r="F51" s="423"/>
      <c r="G51" s="423"/>
      <c r="H51" s="423"/>
      <c r="I51" s="800">
        <f t="shared" si="14"/>
        <v>0</v>
      </c>
      <c r="J51" s="800">
        <f t="shared" si="14"/>
        <v>0</v>
      </c>
      <c r="K51" s="423"/>
      <c r="L51" s="423"/>
      <c r="M51" s="521"/>
      <c r="N51" s="522"/>
      <c r="O51" s="775">
        <f t="shared" si="15"/>
        <v>0</v>
      </c>
      <c r="P51" s="521"/>
      <c r="Q51" s="523"/>
      <c r="R51" s="521"/>
      <c r="S51" s="522"/>
      <c r="T51" s="797">
        <f t="shared" si="16"/>
        <v>0</v>
      </c>
      <c r="U51" s="524"/>
      <c r="V51" s="177" t="e">
        <f t="shared" si="6"/>
        <v>#DIV/0!</v>
      </c>
      <c r="W51" s="524"/>
      <c r="X51" s="791" t="e">
        <f t="shared" si="17"/>
        <v>#DIV/0!</v>
      </c>
      <c r="Y51" s="524"/>
      <c r="Z51" s="791" t="e">
        <f t="shared" si="18"/>
        <v>#DIV/0!</v>
      </c>
      <c r="AA51" s="524"/>
      <c r="AB51" s="791" t="e">
        <f t="shared" si="19"/>
        <v>#DIV/0!</v>
      </c>
      <c r="AC51" s="524"/>
      <c r="AD51" s="791" t="e">
        <f t="shared" si="20"/>
        <v>#DIV/0!</v>
      </c>
      <c r="AE51" s="524"/>
      <c r="AF51" s="791" t="e">
        <f t="shared" si="21"/>
        <v>#DIV/0!</v>
      </c>
      <c r="AG51" s="792">
        <f t="shared" si="23"/>
        <v>0</v>
      </c>
      <c r="AH51" s="792">
        <f t="shared" si="22"/>
        <v>0</v>
      </c>
      <c r="AI51" s="38"/>
    </row>
    <row r="52" spans="2:35" x14ac:dyDescent="0.2">
      <c r="B52" s="43">
        <f t="shared" si="3"/>
        <v>18</v>
      </c>
      <c r="C52" s="423" t="s">
        <v>136</v>
      </c>
      <c r="D52" s="423"/>
      <c r="E52" s="423"/>
      <c r="F52" s="423"/>
      <c r="G52" s="423"/>
      <c r="H52" s="423"/>
      <c r="I52" s="800">
        <f t="shared" si="14"/>
        <v>0</v>
      </c>
      <c r="J52" s="800">
        <f t="shared" si="14"/>
        <v>0</v>
      </c>
      <c r="K52" s="423"/>
      <c r="L52" s="423"/>
      <c r="M52" s="521"/>
      <c r="N52" s="522"/>
      <c r="O52" s="775">
        <f t="shared" si="15"/>
        <v>0</v>
      </c>
      <c r="P52" s="521"/>
      <c r="Q52" s="523"/>
      <c r="R52" s="521"/>
      <c r="S52" s="522"/>
      <c r="T52" s="797">
        <f t="shared" si="16"/>
        <v>0</v>
      </c>
      <c r="U52" s="524"/>
      <c r="V52" s="177" t="e">
        <f t="shared" si="6"/>
        <v>#DIV/0!</v>
      </c>
      <c r="W52" s="524"/>
      <c r="X52" s="791" t="e">
        <f t="shared" si="17"/>
        <v>#DIV/0!</v>
      </c>
      <c r="Y52" s="524"/>
      <c r="Z52" s="791" t="e">
        <f t="shared" si="18"/>
        <v>#DIV/0!</v>
      </c>
      <c r="AA52" s="524"/>
      <c r="AB52" s="791" t="e">
        <f t="shared" si="19"/>
        <v>#DIV/0!</v>
      </c>
      <c r="AC52" s="524"/>
      <c r="AD52" s="791" t="e">
        <f t="shared" si="20"/>
        <v>#DIV/0!</v>
      </c>
      <c r="AE52" s="524"/>
      <c r="AF52" s="791" t="e">
        <f t="shared" si="21"/>
        <v>#DIV/0!</v>
      </c>
      <c r="AG52" s="792">
        <f t="shared" si="23"/>
        <v>0</v>
      </c>
      <c r="AH52" s="792">
        <f t="shared" si="22"/>
        <v>0</v>
      </c>
      <c r="AI52" s="38"/>
    </row>
    <row r="53" spans="2:35" x14ac:dyDescent="0.2">
      <c r="B53" s="43">
        <f t="shared" si="3"/>
        <v>19</v>
      </c>
      <c r="C53" s="423" t="s">
        <v>136</v>
      </c>
      <c r="D53" s="423"/>
      <c r="E53" s="423"/>
      <c r="F53" s="423"/>
      <c r="G53" s="423"/>
      <c r="H53" s="423"/>
      <c r="I53" s="800">
        <f t="shared" si="14"/>
        <v>0</v>
      </c>
      <c r="J53" s="800">
        <f t="shared" si="14"/>
        <v>0</v>
      </c>
      <c r="K53" s="423"/>
      <c r="L53" s="423"/>
      <c r="M53" s="521"/>
      <c r="N53" s="522"/>
      <c r="O53" s="775">
        <f t="shared" si="15"/>
        <v>0</v>
      </c>
      <c r="P53" s="521"/>
      <c r="Q53" s="523"/>
      <c r="R53" s="521"/>
      <c r="S53" s="522"/>
      <c r="T53" s="797">
        <f t="shared" si="16"/>
        <v>0</v>
      </c>
      <c r="U53" s="524"/>
      <c r="V53" s="177" t="e">
        <f t="shared" si="6"/>
        <v>#DIV/0!</v>
      </c>
      <c r="W53" s="524"/>
      <c r="X53" s="791" t="e">
        <f t="shared" si="17"/>
        <v>#DIV/0!</v>
      </c>
      <c r="Y53" s="524"/>
      <c r="Z53" s="791" t="e">
        <f t="shared" si="18"/>
        <v>#DIV/0!</v>
      </c>
      <c r="AA53" s="524"/>
      <c r="AB53" s="791" t="e">
        <f t="shared" si="19"/>
        <v>#DIV/0!</v>
      </c>
      <c r="AC53" s="524"/>
      <c r="AD53" s="791" t="e">
        <f t="shared" si="20"/>
        <v>#DIV/0!</v>
      </c>
      <c r="AE53" s="524"/>
      <c r="AF53" s="791" t="e">
        <f t="shared" si="21"/>
        <v>#DIV/0!</v>
      </c>
      <c r="AG53" s="792">
        <f t="shared" si="23"/>
        <v>0</v>
      </c>
      <c r="AH53" s="792">
        <f t="shared" si="22"/>
        <v>0</v>
      </c>
      <c r="AI53" s="38"/>
    </row>
    <row r="54" spans="2:35" x14ac:dyDescent="0.2">
      <c r="B54" s="43">
        <f t="shared" si="3"/>
        <v>20</v>
      </c>
      <c r="C54" s="423" t="s">
        <v>136</v>
      </c>
      <c r="D54" s="423"/>
      <c r="E54" s="423"/>
      <c r="F54" s="423"/>
      <c r="G54" s="423"/>
      <c r="H54" s="423"/>
      <c r="I54" s="800">
        <f t="shared" si="14"/>
        <v>0</v>
      </c>
      <c r="J54" s="800">
        <f t="shared" si="14"/>
        <v>0</v>
      </c>
      <c r="K54" s="423"/>
      <c r="L54" s="423"/>
      <c r="M54" s="521"/>
      <c r="N54" s="522"/>
      <c r="O54" s="775">
        <f t="shared" si="15"/>
        <v>0</v>
      </c>
      <c r="P54" s="521"/>
      <c r="Q54" s="523"/>
      <c r="R54" s="521"/>
      <c r="S54" s="522"/>
      <c r="T54" s="797">
        <f t="shared" si="16"/>
        <v>0</v>
      </c>
      <c r="U54" s="524"/>
      <c r="V54" s="177" t="e">
        <f t="shared" si="6"/>
        <v>#DIV/0!</v>
      </c>
      <c r="W54" s="524"/>
      <c r="X54" s="791" t="e">
        <f t="shared" si="17"/>
        <v>#DIV/0!</v>
      </c>
      <c r="Y54" s="524"/>
      <c r="Z54" s="791" t="e">
        <f t="shared" si="18"/>
        <v>#DIV/0!</v>
      </c>
      <c r="AA54" s="524"/>
      <c r="AB54" s="791" t="e">
        <f t="shared" si="19"/>
        <v>#DIV/0!</v>
      </c>
      <c r="AC54" s="524"/>
      <c r="AD54" s="791" t="e">
        <f t="shared" si="20"/>
        <v>#DIV/0!</v>
      </c>
      <c r="AE54" s="524"/>
      <c r="AF54" s="791" t="e">
        <f t="shared" si="21"/>
        <v>#DIV/0!</v>
      </c>
      <c r="AG54" s="792">
        <f t="shared" si="23"/>
        <v>0</v>
      </c>
      <c r="AH54" s="792">
        <f t="shared" si="22"/>
        <v>0</v>
      </c>
      <c r="AI54" s="38"/>
    </row>
    <row r="55" spans="2:35" x14ac:dyDescent="0.2">
      <c r="B55" s="43">
        <f t="shared" si="3"/>
        <v>21</v>
      </c>
      <c r="C55" s="423" t="s">
        <v>136</v>
      </c>
      <c r="D55" s="423"/>
      <c r="E55" s="423"/>
      <c r="F55" s="423"/>
      <c r="G55" s="423"/>
      <c r="H55" s="423"/>
      <c r="I55" s="800">
        <f t="shared" si="14"/>
        <v>0</v>
      </c>
      <c r="J55" s="800">
        <f t="shared" si="14"/>
        <v>0</v>
      </c>
      <c r="K55" s="423"/>
      <c r="L55" s="423"/>
      <c r="M55" s="521"/>
      <c r="N55" s="522"/>
      <c r="O55" s="775">
        <f t="shared" si="15"/>
        <v>0</v>
      </c>
      <c r="P55" s="521"/>
      <c r="Q55" s="523"/>
      <c r="R55" s="521"/>
      <c r="S55" s="522"/>
      <c r="T55" s="797">
        <f t="shared" si="16"/>
        <v>0</v>
      </c>
      <c r="U55" s="524"/>
      <c r="V55" s="177" t="e">
        <f t="shared" si="6"/>
        <v>#DIV/0!</v>
      </c>
      <c r="W55" s="524"/>
      <c r="X55" s="791" t="e">
        <f t="shared" si="17"/>
        <v>#DIV/0!</v>
      </c>
      <c r="Y55" s="524"/>
      <c r="Z55" s="791" t="e">
        <f t="shared" si="18"/>
        <v>#DIV/0!</v>
      </c>
      <c r="AA55" s="524"/>
      <c r="AB55" s="791" t="e">
        <f t="shared" si="19"/>
        <v>#DIV/0!</v>
      </c>
      <c r="AC55" s="524"/>
      <c r="AD55" s="791" t="e">
        <f t="shared" si="20"/>
        <v>#DIV/0!</v>
      </c>
      <c r="AE55" s="524"/>
      <c r="AF55" s="791" t="e">
        <f t="shared" si="21"/>
        <v>#DIV/0!</v>
      </c>
      <c r="AG55" s="792">
        <f t="shared" si="23"/>
        <v>0</v>
      </c>
      <c r="AH55" s="792">
        <f t="shared" si="22"/>
        <v>0</v>
      </c>
      <c r="AI55" s="38"/>
    </row>
    <row r="56" spans="2:35" x14ac:dyDescent="0.2">
      <c r="B56" s="43">
        <f t="shared" si="3"/>
        <v>22</v>
      </c>
      <c r="C56" s="423" t="s">
        <v>136</v>
      </c>
      <c r="D56" s="423"/>
      <c r="E56" s="423"/>
      <c r="F56" s="423"/>
      <c r="G56" s="423"/>
      <c r="H56" s="423"/>
      <c r="I56" s="800">
        <f t="shared" si="14"/>
        <v>0</v>
      </c>
      <c r="J56" s="800">
        <f t="shared" si="14"/>
        <v>0</v>
      </c>
      <c r="K56" s="423"/>
      <c r="L56" s="423"/>
      <c r="M56" s="521"/>
      <c r="N56" s="522"/>
      <c r="O56" s="775">
        <f t="shared" si="15"/>
        <v>0</v>
      </c>
      <c r="P56" s="521"/>
      <c r="Q56" s="523"/>
      <c r="R56" s="521"/>
      <c r="S56" s="522"/>
      <c r="T56" s="797">
        <f t="shared" si="16"/>
        <v>0</v>
      </c>
      <c r="U56" s="524"/>
      <c r="V56" s="177" t="e">
        <f t="shared" si="6"/>
        <v>#DIV/0!</v>
      </c>
      <c r="W56" s="524"/>
      <c r="X56" s="791" t="e">
        <f t="shared" si="17"/>
        <v>#DIV/0!</v>
      </c>
      <c r="Y56" s="524"/>
      <c r="Z56" s="791" t="e">
        <f t="shared" si="18"/>
        <v>#DIV/0!</v>
      </c>
      <c r="AA56" s="524"/>
      <c r="AB56" s="791" t="e">
        <f t="shared" si="19"/>
        <v>#DIV/0!</v>
      </c>
      <c r="AC56" s="524"/>
      <c r="AD56" s="791" t="e">
        <f t="shared" si="20"/>
        <v>#DIV/0!</v>
      </c>
      <c r="AE56" s="524"/>
      <c r="AF56" s="791" t="e">
        <f t="shared" si="21"/>
        <v>#DIV/0!</v>
      </c>
      <c r="AG56" s="792">
        <f t="shared" si="23"/>
        <v>0</v>
      </c>
      <c r="AH56" s="792">
        <f t="shared" si="22"/>
        <v>0</v>
      </c>
      <c r="AI56" s="38"/>
    </row>
    <row r="57" spans="2:35" x14ac:dyDescent="0.2">
      <c r="B57" s="43">
        <f t="shared" si="3"/>
        <v>23</v>
      </c>
      <c r="C57" s="423" t="s">
        <v>136</v>
      </c>
      <c r="D57" s="423"/>
      <c r="E57" s="423"/>
      <c r="F57" s="423"/>
      <c r="G57" s="423"/>
      <c r="H57" s="423"/>
      <c r="I57" s="800">
        <f t="shared" si="14"/>
        <v>0</v>
      </c>
      <c r="J57" s="800">
        <f t="shared" si="14"/>
        <v>0</v>
      </c>
      <c r="K57" s="423"/>
      <c r="L57" s="423"/>
      <c r="M57" s="521"/>
      <c r="N57" s="522"/>
      <c r="O57" s="775">
        <f t="shared" si="15"/>
        <v>0</v>
      </c>
      <c r="P57" s="521"/>
      <c r="Q57" s="523"/>
      <c r="R57" s="521"/>
      <c r="S57" s="522"/>
      <c r="T57" s="797">
        <f t="shared" si="16"/>
        <v>0</v>
      </c>
      <c r="U57" s="524"/>
      <c r="V57" s="177" t="e">
        <f t="shared" si="6"/>
        <v>#DIV/0!</v>
      </c>
      <c r="W57" s="524"/>
      <c r="X57" s="791" t="e">
        <f t="shared" si="17"/>
        <v>#DIV/0!</v>
      </c>
      <c r="Y57" s="524"/>
      <c r="Z57" s="791" t="e">
        <f t="shared" si="18"/>
        <v>#DIV/0!</v>
      </c>
      <c r="AA57" s="524"/>
      <c r="AB57" s="791" t="e">
        <f t="shared" si="19"/>
        <v>#DIV/0!</v>
      </c>
      <c r="AC57" s="524"/>
      <c r="AD57" s="791" t="e">
        <f t="shared" si="20"/>
        <v>#DIV/0!</v>
      </c>
      <c r="AE57" s="524"/>
      <c r="AF57" s="791" t="e">
        <f t="shared" si="21"/>
        <v>#DIV/0!</v>
      </c>
      <c r="AG57" s="792">
        <f t="shared" si="23"/>
        <v>0</v>
      </c>
      <c r="AH57" s="792">
        <f t="shared" si="22"/>
        <v>0</v>
      </c>
      <c r="AI57" s="38"/>
    </row>
    <row r="58" spans="2:35" x14ac:dyDescent="0.2">
      <c r="B58" s="43">
        <f t="shared" si="3"/>
        <v>24</v>
      </c>
      <c r="C58" s="423" t="s">
        <v>136</v>
      </c>
      <c r="D58" s="423"/>
      <c r="E58" s="423"/>
      <c r="F58" s="423"/>
      <c r="G58" s="423"/>
      <c r="H58" s="423"/>
      <c r="I58" s="800">
        <f t="shared" si="14"/>
        <v>0</v>
      </c>
      <c r="J58" s="800">
        <f t="shared" si="14"/>
        <v>0</v>
      </c>
      <c r="K58" s="423"/>
      <c r="L58" s="423"/>
      <c r="M58" s="521"/>
      <c r="N58" s="522"/>
      <c r="O58" s="775">
        <f t="shared" si="15"/>
        <v>0</v>
      </c>
      <c r="P58" s="521"/>
      <c r="Q58" s="523"/>
      <c r="R58" s="521"/>
      <c r="S58" s="522"/>
      <c r="T58" s="797">
        <f t="shared" si="16"/>
        <v>0</v>
      </c>
      <c r="U58" s="524"/>
      <c r="V58" s="177" t="e">
        <f t="shared" si="6"/>
        <v>#DIV/0!</v>
      </c>
      <c r="W58" s="524"/>
      <c r="X58" s="791" t="e">
        <f t="shared" si="17"/>
        <v>#DIV/0!</v>
      </c>
      <c r="Y58" s="524"/>
      <c r="Z58" s="791" t="e">
        <f t="shared" si="18"/>
        <v>#DIV/0!</v>
      </c>
      <c r="AA58" s="524"/>
      <c r="AB58" s="791" t="e">
        <f t="shared" si="19"/>
        <v>#DIV/0!</v>
      </c>
      <c r="AC58" s="524"/>
      <c r="AD58" s="791" t="e">
        <f t="shared" si="20"/>
        <v>#DIV/0!</v>
      </c>
      <c r="AE58" s="524"/>
      <c r="AF58" s="791" t="e">
        <f t="shared" si="21"/>
        <v>#DIV/0!</v>
      </c>
      <c r="AG58" s="792">
        <f t="shared" si="23"/>
        <v>0</v>
      </c>
      <c r="AH58" s="792">
        <f t="shared" si="22"/>
        <v>0</v>
      </c>
      <c r="AI58" s="38"/>
    </row>
    <row r="59" spans="2:35" ht="12" thickBot="1" x14ac:dyDescent="0.25">
      <c r="B59" s="43">
        <f t="shared" si="3"/>
        <v>25</v>
      </c>
      <c r="C59" s="423" t="s">
        <v>136</v>
      </c>
      <c r="D59" s="423"/>
      <c r="E59" s="423"/>
      <c r="F59" s="423"/>
      <c r="G59" s="423"/>
      <c r="H59" s="423"/>
      <c r="I59" s="800">
        <f t="shared" si="14"/>
        <v>0</v>
      </c>
      <c r="J59" s="800">
        <f t="shared" si="14"/>
        <v>0</v>
      </c>
      <c r="K59" s="423"/>
      <c r="L59" s="423"/>
      <c r="M59" s="521"/>
      <c r="N59" s="522"/>
      <c r="O59" s="775">
        <f t="shared" si="15"/>
        <v>0</v>
      </c>
      <c r="P59" s="521"/>
      <c r="Q59" s="523"/>
      <c r="R59" s="521"/>
      <c r="S59" s="522"/>
      <c r="T59" s="797">
        <f t="shared" si="16"/>
        <v>0</v>
      </c>
      <c r="U59" s="524"/>
      <c r="V59" s="177" t="e">
        <f t="shared" si="6"/>
        <v>#DIV/0!</v>
      </c>
      <c r="W59" s="524"/>
      <c r="X59" s="791" t="e">
        <f t="shared" si="17"/>
        <v>#DIV/0!</v>
      </c>
      <c r="Y59" s="524"/>
      <c r="Z59" s="791" t="e">
        <f t="shared" si="18"/>
        <v>#DIV/0!</v>
      </c>
      <c r="AA59" s="524"/>
      <c r="AB59" s="791" t="e">
        <f t="shared" si="19"/>
        <v>#DIV/0!</v>
      </c>
      <c r="AC59" s="524"/>
      <c r="AD59" s="791" t="e">
        <f t="shared" si="20"/>
        <v>#DIV/0!</v>
      </c>
      <c r="AE59" s="524"/>
      <c r="AF59" s="791" t="e">
        <f t="shared" si="21"/>
        <v>#DIV/0!</v>
      </c>
      <c r="AG59" s="792">
        <f t="shared" si="23"/>
        <v>0</v>
      </c>
      <c r="AH59" s="792">
        <f t="shared" si="22"/>
        <v>0</v>
      </c>
      <c r="AI59" s="38"/>
    </row>
    <row r="60" spans="2:35" ht="12" thickBot="1" x14ac:dyDescent="0.25">
      <c r="B60" s="39"/>
      <c r="C60" s="13" t="s">
        <v>126</v>
      </c>
      <c r="D60" s="13"/>
      <c r="E60" s="13"/>
      <c r="F60" s="13"/>
      <c r="G60" s="13"/>
      <c r="H60" s="13"/>
      <c r="I60" s="801">
        <f>SUM(I35:I59)</f>
        <v>0</v>
      </c>
      <c r="J60" s="801">
        <f>SUM(J35:J59)</f>
        <v>0</v>
      </c>
      <c r="K60" s="13"/>
      <c r="L60" s="13"/>
      <c r="M60" s="795">
        <f t="shared" ref="M60:W60" si="24">SUM(M35:M59)</f>
        <v>0</v>
      </c>
      <c r="N60" s="795">
        <f t="shared" si="24"/>
        <v>0</v>
      </c>
      <c r="O60" s="795">
        <f t="shared" si="24"/>
        <v>0</v>
      </c>
      <c r="P60" s="795">
        <f t="shared" si="24"/>
        <v>0</v>
      </c>
      <c r="Q60" s="795">
        <f t="shared" si="24"/>
        <v>0</v>
      </c>
      <c r="R60" s="795">
        <f t="shared" si="24"/>
        <v>0</v>
      </c>
      <c r="S60" s="795">
        <f t="shared" si="24"/>
        <v>0</v>
      </c>
      <c r="T60" s="795">
        <f t="shared" si="24"/>
        <v>0</v>
      </c>
      <c r="U60" s="795">
        <f t="shared" si="24"/>
        <v>0</v>
      </c>
      <c r="V60" s="37"/>
      <c r="W60" s="795">
        <f t="shared" si="24"/>
        <v>0</v>
      </c>
      <c r="X60" s="37"/>
      <c r="Y60" s="795">
        <f>SUM(Y35:Y59)</f>
        <v>0</v>
      </c>
      <c r="Z60" s="37"/>
      <c r="AA60" s="795">
        <f>SUM(AA35:AA59)</f>
        <v>0</v>
      </c>
      <c r="AB60" s="37"/>
      <c r="AC60" s="795">
        <f>SUM(AC35:AC59)</f>
        <v>0</v>
      </c>
      <c r="AD60" s="37"/>
      <c r="AE60" s="795">
        <f>SUM(AE35:AE59)</f>
        <v>0</v>
      </c>
      <c r="AF60" s="37"/>
      <c r="AG60" s="795">
        <f>SUM(AG35:AG59)</f>
        <v>0</v>
      </c>
      <c r="AH60" s="795">
        <f>SUM(AH35:AH59)</f>
        <v>0</v>
      </c>
      <c r="AI60" s="38"/>
    </row>
    <row r="61" spans="2:35" x14ac:dyDescent="0.2">
      <c r="B61" s="39"/>
      <c r="C61" s="40"/>
      <c r="D61" s="40"/>
      <c r="E61" s="40"/>
      <c r="F61" s="40"/>
      <c r="G61" s="40"/>
      <c r="H61" s="40"/>
      <c r="I61" s="40"/>
      <c r="J61" s="40"/>
      <c r="K61" s="40"/>
      <c r="L61" s="40"/>
      <c r="M61" s="33"/>
      <c r="N61" s="34"/>
      <c r="O61" s="35"/>
      <c r="P61" s="33"/>
      <c r="Q61" s="36"/>
      <c r="R61" s="33"/>
      <c r="S61" s="34"/>
      <c r="T61" s="37"/>
      <c r="U61" s="37"/>
      <c r="V61" s="37"/>
      <c r="W61" s="37"/>
      <c r="X61" s="37"/>
      <c r="Y61" s="37"/>
      <c r="Z61" s="37"/>
      <c r="AA61" s="37"/>
      <c r="AB61" s="37"/>
      <c r="AC61" s="37"/>
      <c r="AD61" s="37"/>
      <c r="AE61" s="37"/>
      <c r="AF61" s="37"/>
      <c r="AG61" s="38"/>
      <c r="AH61" s="38"/>
      <c r="AI61" s="38"/>
    </row>
    <row r="62" spans="2:35" x14ac:dyDescent="0.2">
      <c r="B62" s="32" t="s">
        <v>140</v>
      </c>
      <c r="C62" s="13" t="s">
        <v>129</v>
      </c>
      <c r="D62" s="13"/>
      <c r="E62" s="13"/>
      <c r="F62" s="13"/>
      <c r="G62" s="13"/>
      <c r="H62" s="13"/>
      <c r="I62" s="13"/>
      <c r="J62" s="13"/>
      <c r="K62" s="13"/>
      <c r="L62" s="13"/>
      <c r="M62" s="33"/>
      <c r="N62" s="34"/>
      <c r="O62" s="35"/>
      <c r="P62" s="33"/>
      <c r="Q62" s="36"/>
      <c r="R62" s="33"/>
      <c r="S62" s="34"/>
      <c r="T62" s="37"/>
      <c r="U62" s="37"/>
      <c r="V62" s="37"/>
      <c r="W62" s="37"/>
      <c r="X62" s="37"/>
      <c r="Y62" s="37"/>
      <c r="Z62" s="37"/>
      <c r="AA62" s="37"/>
      <c r="AB62" s="37"/>
      <c r="AC62" s="37"/>
      <c r="AD62" s="37"/>
      <c r="AE62" s="37"/>
      <c r="AF62" s="37"/>
      <c r="AG62" s="38"/>
      <c r="AH62" s="38"/>
      <c r="AI62" s="38"/>
    </row>
    <row r="63" spans="2:35" x14ac:dyDescent="0.2">
      <c r="B63" s="39"/>
      <c r="C63" s="40"/>
      <c r="D63" s="40"/>
      <c r="E63" s="40"/>
      <c r="F63" s="40"/>
      <c r="G63" s="40"/>
      <c r="H63" s="40"/>
      <c r="I63" s="40"/>
      <c r="J63" s="40"/>
      <c r="K63" s="40"/>
      <c r="L63" s="40"/>
      <c r="M63" s="33"/>
      <c r="N63" s="34"/>
      <c r="O63" s="35"/>
      <c r="P63" s="33"/>
      <c r="Q63" s="36"/>
      <c r="R63" s="33"/>
      <c r="S63" s="34"/>
      <c r="T63" s="37"/>
      <c r="U63" s="37"/>
      <c r="V63" s="37"/>
      <c r="W63" s="37"/>
      <c r="X63" s="37"/>
      <c r="Y63" s="37"/>
      <c r="Z63" s="37"/>
      <c r="AA63" s="37"/>
      <c r="AB63" s="37"/>
      <c r="AC63" s="37"/>
      <c r="AD63" s="37"/>
      <c r="AE63" s="37"/>
      <c r="AF63" s="37"/>
      <c r="AG63" s="38"/>
      <c r="AH63" s="38"/>
      <c r="AI63" s="38"/>
    </row>
    <row r="64" spans="2:35" x14ac:dyDescent="0.2">
      <c r="B64" s="39">
        <v>1</v>
      </c>
      <c r="C64" s="423" t="s">
        <v>137</v>
      </c>
      <c r="D64" s="423"/>
      <c r="E64" s="423"/>
      <c r="F64" s="423"/>
      <c r="G64" s="423"/>
      <c r="H64" s="423"/>
      <c r="I64" s="800">
        <f t="shared" ref="I64:J113" si="25">D64-G64</f>
        <v>0</v>
      </c>
      <c r="J64" s="800">
        <f t="shared" si="25"/>
        <v>0</v>
      </c>
      <c r="K64" s="423"/>
      <c r="L64" s="423"/>
      <c r="M64" s="521"/>
      <c r="N64" s="522"/>
      <c r="O64" s="775">
        <f t="shared" ref="O64:O113" si="26">M64+N64</f>
        <v>0</v>
      </c>
      <c r="P64" s="521"/>
      <c r="Q64" s="523"/>
      <c r="R64" s="521"/>
      <c r="S64" s="522"/>
      <c r="T64" s="797">
        <f t="shared" ref="T64:T113" si="27">O64+P64-Q64-R64-S64</f>
        <v>0</v>
      </c>
      <c r="U64" s="524"/>
      <c r="V64" s="791" t="e">
        <f t="shared" ref="V64:V113" si="28">(U64/T64)*100</f>
        <v>#DIV/0!</v>
      </c>
      <c r="W64" s="524"/>
      <c r="X64" s="791" t="e">
        <f t="shared" ref="X64:X113" si="29">(W64/T64)*100</f>
        <v>#DIV/0!</v>
      </c>
      <c r="Y64" s="524"/>
      <c r="Z64" s="791" t="e">
        <f t="shared" ref="Z64:Z113" si="30">(Y64/T64)*100</f>
        <v>#DIV/0!</v>
      </c>
      <c r="AA64" s="524"/>
      <c r="AB64" s="791" t="e">
        <f t="shared" ref="AB64:AB113" si="31">(AA64/T64)*100</f>
        <v>#DIV/0!</v>
      </c>
      <c r="AC64" s="524"/>
      <c r="AD64" s="791" t="e">
        <f t="shared" ref="AD64:AD113" si="32">(AC64/T64)*100</f>
        <v>#DIV/0!</v>
      </c>
      <c r="AE64" s="524"/>
      <c r="AF64" s="791" t="e">
        <f t="shared" ref="AF64:AF113" si="33">(AE64/T64)*100</f>
        <v>#DIV/0!</v>
      </c>
      <c r="AG64" s="792">
        <f>U64+W64+Y64+AA64+AC64+AE64</f>
        <v>0</v>
      </c>
      <c r="AH64" s="792">
        <f t="shared" ref="AH64:AH95" si="34">T64-AG64</f>
        <v>0</v>
      </c>
      <c r="AI64" s="38"/>
    </row>
    <row r="65" spans="2:35" x14ac:dyDescent="0.2">
      <c r="B65" s="43">
        <f t="shared" si="3"/>
        <v>2</v>
      </c>
      <c r="C65" s="423" t="s">
        <v>137</v>
      </c>
      <c r="D65" s="423"/>
      <c r="E65" s="423"/>
      <c r="F65" s="423"/>
      <c r="G65" s="423"/>
      <c r="H65" s="423"/>
      <c r="I65" s="800">
        <f t="shared" si="25"/>
        <v>0</v>
      </c>
      <c r="J65" s="800">
        <f t="shared" si="25"/>
        <v>0</v>
      </c>
      <c r="K65" s="423"/>
      <c r="L65" s="423"/>
      <c r="M65" s="521"/>
      <c r="N65" s="522"/>
      <c r="O65" s="775">
        <f t="shared" si="26"/>
        <v>0</v>
      </c>
      <c r="P65" s="521"/>
      <c r="Q65" s="523"/>
      <c r="R65" s="521"/>
      <c r="S65" s="522"/>
      <c r="T65" s="797">
        <f t="shared" si="27"/>
        <v>0</v>
      </c>
      <c r="U65" s="524"/>
      <c r="V65" s="791" t="e">
        <f t="shared" si="28"/>
        <v>#DIV/0!</v>
      </c>
      <c r="W65" s="524"/>
      <c r="X65" s="791" t="e">
        <f t="shared" si="29"/>
        <v>#DIV/0!</v>
      </c>
      <c r="Y65" s="524"/>
      <c r="Z65" s="791" t="e">
        <f t="shared" si="30"/>
        <v>#DIV/0!</v>
      </c>
      <c r="AA65" s="524"/>
      <c r="AB65" s="791" t="e">
        <f t="shared" si="31"/>
        <v>#DIV/0!</v>
      </c>
      <c r="AC65" s="524"/>
      <c r="AD65" s="791" t="e">
        <f t="shared" si="32"/>
        <v>#DIV/0!</v>
      </c>
      <c r="AE65" s="524"/>
      <c r="AF65" s="791" t="e">
        <f t="shared" si="33"/>
        <v>#DIV/0!</v>
      </c>
      <c r="AG65" s="792">
        <f t="shared" ref="AG65:AG113" si="35">U65+W65+Y65+AA65+AC65+AE65</f>
        <v>0</v>
      </c>
      <c r="AH65" s="792">
        <f t="shared" si="34"/>
        <v>0</v>
      </c>
      <c r="AI65" s="38"/>
    </row>
    <row r="66" spans="2:35" x14ac:dyDescent="0.2">
      <c r="B66" s="43">
        <f t="shared" si="3"/>
        <v>3</v>
      </c>
      <c r="C66" s="423" t="s">
        <v>137</v>
      </c>
      <c r="D66" s="423"/>
      <c r="E66" s="423"/>
      <c r="F66" s="423"/>
      <c r="G66" s="423"/>
      <c r="H66" s="423"/>
      <c r="I66" s="800">
        <f t="shared" si="25"/>
        <v>0</v>
      </c>
      <c r="J66" s="800">
        <f t="shared" si="25"/>
        <v>0</v>
      </c>
      <c r="K66" s="423"/>
      <c r="L66" s="423"/>
      <c r="M66" s="521"/>
      <c r="N66" s="522"/>
      <c r="O66" s="775">
        <f t="shared" si="26"/>
        <v>0</v>
      </c>
      <c r="P66" s="521"/>
      <c r="Q66" s="523"/>
      <c r="R66" s="521"/>
      <c r="S66" s="522"/>
      <c r="T66" s="797">
        <f t="shared" si="27"/>
        <v>0</v>
      </c>
      <c r="U66" s="524"/>
      <c r="V66" s="791" t="e">
        <f t="shared" si="28"/>
        <v>#DIV/0!</v>
      </c>
      <c r="W66" s="524"/>
      <c r="X66" s="791" t="e">
        <f t="shared" si="29"/>
        <v>#DIV/0!</v>
      </c>
      <c r="Y66" s="524"/>
      <c r="Z66" s="791" t="e">
        <f t="shared" si="30"/>
        <v>#DIV/0!</v>
      </c>
      <c r="AA66" s="524"/>
      <c r="AB66" s="791" t="e">
        <f t="shared" si="31"/>
        <v>#DIV/0!</v>
      </c>
      <c r="AC66" s="524"/>
      <c r="AD66" s="791" t="e">
        <f t="shared" si="32"/>
        <v>#DIV/0!</v>
      </c>
      <c r="AE66" s="524"/>
      <c r="AF66" s="791" t="e">
        <f t="shared" si="33"/>
        <v>#DIV/0!</v>
      </c>
      <c r="AG66" s="792">
        <f t="shared" si="35"/>
        <v>0</v>
      </c>
      <c r="AH66" s="792">
        <f t="shared" si="34"/>
        <v>0</v>
      </c>
      <c r="AI66" s="38"/>
    </row>
    <row r="67" spans="2:35" x14ac:dyDescent="0.2">
      <c r="B67" s="43">
        <f t="shared" si="3"/>
        <v>4</v>
      </c>
      <c r="C67" s="423" t="s">
        <v>137</v>
      </c>
      <c r="D67" s="423"/>
      <c r="E67" s="423"/>
      <c r="F67" s="423"/>
      <c r="G67" s="423"/>
      <c r="H67" s="423"/>
      <c r="I67" s="800">
        <f t="shared" si="25"/>
        <v>0</v>
      </c>
      <c r="J67" s="800">
        <f t="shared" si="25"/>
        <v>0</v>
      </c>
      <c r="K67" s="423"/>
      <c r="L67" s="423"/>
      <c r="M67" s="521"/>
      <c r="N67" s="522"/>
      <c r="O67" s="775">
        <f t="shared" si="26"/>
        <v>0</v>
      </c>
      <c r="P67" s="521"/>
      <c r="Q67" s="523"/>
      <c r="R67" s="521"/>
      <c r="S67" s="522"/>
      <c r="T67" s="797">
        <f t="shared" si="27"/>
        <v>0</v>
      </c>
      <c r="U67" s="524"/>
      <c r="V67" s="791" t="e">
        <f t="shared" si="28"/>
        <v>#DIV/0!</v>
      </c>
      <c r="W67" s="524"/>
      <c r="X67" s="791" t="e">
        <f t="shared" si="29"/>
        <v>#DIV/0!</v>
      </c>
      <c r="Y67" s="524"/>
      <c r="Z67" s="791" t="e">
        <f t="shared" si="30"/>
        <v>#DIV/0!</v>
      </c>
      <c r="AA67" s="524"/>
      <c r="AB67" s="791" t="e">
        <f t="shared" si="31"/>
        <v>#DIV/0!</v>
      </c>
      <c r="AC67" s="524"/>
      <c r="AD67" s="791" t="e">
        <f t="shared" si="32"/>
        <v>#DIV/0!</v>
      </c>
      <c r="AE67" s="524"/>
      <c r="AF67" s="791" t="e">
        <f t="shared" si="33"/>
        <v>#DIV/0!</v>
      </c>
      <c r="AG67" s="792">
        <f t="shared" si="35"/>
        <v>0</v>
      </c>
      <c r="AH67" s="792">
        <f t="shared" si="34"/>
        <v>0</v>
      </c>
      <c r="AI67" s="38"/>
    </row>
    <row r="68" spans="2:35" x14ac:dyDescent="0.2">
      <c r="B68" s="43">
        <f t="shared" si="3"/>
        <v>5</v>
      </c>
      <c r="C68" s="423" t="s">
        <v>137</v>
      </c>
      <c r="D68" s="423"/>
      <c r="E68" s="423"/>
      <c r="F68" s="423"/>
      <c r="G68" s="423"/>
      <c r="H68" s="423"/>
      <c r="I68" s="800">
        <f t="shared" si="25"/>
        <v>0</v>
      </c>
      <c r="J68" s="800">
        <f t="shared" si="25"/>
        <v>0</v>
      </c>
      <c r="K68" s="423"/>
      <c r="L68" s="423"/>
      <c r="M68" s="521"/>
      <c r="N68" s="522"/>
      <c r="O68" s="775">
        <f t="shared" si="26"/>
        <v>0</v>
      </c>
      <c r="P68" s="521"/>
      <c r="Q68" s="523"/>
      <c r="R68" s="521"/>
      <c r="S68" s="522"/>
      <c r="T68" s="797">
        <f t="shared" si="27"/>
        <v>0</v>
      </c>
      <c r="U68" s="524"/>
      <c r="V68" s="791" t="e">
        <f t="shared" si="28"/>
        <v>#DIV/0!</v>
      </c>
      <c r="W68" s="524"/>
      <c r="X68" s="791" t="e">
        <f t="shared" si="29"/>
        <v>#DIV/0!</v>
      </c>
      <c r="Y68" s="524"/>
      <c r="Z68" s="791" t="e">
        <f t="shared" si="30"/>
        <v>#DIV/0!</v>
      </c>
      <c r="AA68" s="524"/>
      <c r="AB68" s="791" t="e">
        <f t="shared" si="31"/>
        <v>#DIV/0!</v>
      </c>
      <c r="AC68" s="524"/>
      <c r="AD68" s="791" t="e">
        <f t="shared" si="32"/>
        <v>#DIV/0!</v>
      </c>
      <c r="AE68" s="524"/>
      <c r="AF68" s="791" t="e">
        <f t="shared" si="33"/>
        <v>#DIV/0!</v>
      </c>
      <c r="AG68" s="792">
        <f t="shared" si="35"/>
        <v>0</v>
      </c>
      <c r="AH68" s="792">
        <f t="shared" si="34"/>
        <v>0</v>
      </c>
      <c r="AI68" s="38"/>
    </row>
    <row r="69" spans="2:35" x14ac:dyDescent="0.2">
      <c r="B69" s="43">
        <f t="shared" si="3"/>
        <v>6</v>
      </c>
      <c r="C69" s="423" t="s">
        <v>137</v>
      </c>
      <c r="D69" s="423"/>
      <c r="E69" s="423"/>
      <c r="F69" s="423"/>
      <c r="G69" s="423"/>
      <c r="H69" s="423"/>
      <c r="I69" s="800">
        <f t="shared" si="25"/>
        <v>0</v>
      </c>
      <c r="J69" s="800">
        <f t="shared" si="25"/>
        <v>0</v>
      </c>
      <c r="K69" s="423"/>
      <c r="L69" s="423"/>
      <c r="M69" s="521"/>
      <c r="N69" s="522"/>
      <c r="O69" s="775">
        <f t="shared" si="26"/>
        <v>0</v>
      </c>
      <c r="P69" s="521"/>
      <c r="Q69" s="523"/>
      <c r="R69" s="521"/>
      <c r="S69" s="522"/>
      <c r="T69" s="797">
        <f t="shared" si="27"/>
        <v>0</v>
      </c>
      <c r="U69" s="524"/>
      <c r="V69" s="791" t="e">
        <f t="shared" si="28"/>
        <v>#DIV/0!</v>
      </c>
      <c r="W69" s="524"/>
      <c r="X69" s="791" t="e">
        <f t="shared" si="29"/>
        <v>#DIV/0!</v>
      </c>
      <c r="Y69" s="524"/>
      <c r="Z69" s="791" t="e">
        <f t="shared" si="30"/>
        <v>#DIV/0!</v>
      </c>
      <c r="AA69" s="524"/>
      <c r="AB69" s="791" t="e">
        <f t="shared" si="31"/>
        <v>#DIV/0!</v>
      </c>
      <c r="AC69" s="524"/>
      <c r="AD69" s="791" t="e">
        <f t="shared" si="32"/>
        <v>#DIV/0!</v>
      </c>
      <c r="AE69" s="524"/>
      <c r="AF69" s="791" t="e">
        <f t="shared" si="33"/>
        <v>#DIV/0!</v>
      </c>
      <c r="AG69" s="792">
        <f t="shared" si="35"/>
        <v>0</v>
      </c>
      <c r="AH69" s="792">
        <f t="shared" si="34"/>
        <v>0</v>
      </c>
      <c r="AI69" s="38"/>
    </row>
    <row r="70" spans="2:35" x14ac:dyDescent="0.2">
      <c r="B70" s="43">
        <f t="shared" ref="B70:B113" si="36">B69+1</f>
        <v>7</v>
      </c>
      <c r="C70" s="423" t="s">
        <v>137</v>
      </c>
      <c r="D70" s="423"/>
      <c r="E70" s="423"/>
      <c r="F70" s="423"/>
      <c r="G70" s="423"/>
      <c r="H70" s="423"/>
      <c r="I70" s="800">
        <f t="shared" si="25"/>
        <v>0</v>
      </c>
      <c r="J70" s="800">
        <f t="shared" si="25"/>
        <v>0</v>
      </c>
      <c r="K70" s="423"/>
      <c r="L70" s="423"/>
      <c r="M70" s="521"/>
      <c r="N70" s="522"/>
      <c r="O70" s="775">
        <f t="shared" si="26"/>
        <v>0</v>
      </c>
      <c r="P70" s="521"/>
      <c r="Q70" s="523"/>
      <c r="R70" s="521"/>
      <c r="S70" s="522"/>
      <c r="T70" s="797">
        <f t="shared" si="27"/>
        <v>0</v>
      </c>
      <c r="U70" s="524"/>
      <c r="V70" s="791" t="e">
        <f t="shared" si="28"/>
        <v>#DIV/0!</v>
      </c>
      <c r="W70" s="524"/>
      <c r="X70" s="791" t="e">
        <f t="shared" si="29"/>
        <v>#DIV/0!</v>
      </c>
      <c r="Y70" s="524"/>
      <c r="Z70" s="791" t="e">
        <f t="shared" si="30"/>
        <v>#DIV/0!</v>
      </c>
      <c r="AA70" s="524"/>
      <c r="AB70" s="791" t="e">
        <f t="shared" si="31"/>
        <v>#DIV/0!</v>
      </c>
      <c r="AC70" s="524"/>
      <c r="AD70" s="791" t="e">
        <f t="shared" si="32"/>
        <v>#DIV/0!</v>
      </c>
      <c r="AE70" s="524"/>
      <c r="AF70" s="791" t="e">
        <f t="shared" si="33"/>
        <v>#DIV/0!</v>
      </c>
      <c r="AG70" s="792">
        <f t="shared" si="35"/>
        <v>0</v>
      </c>
      <c r="AH70" s="792">
        <f t="shared" si="34"/>
        <v>0</v>
      </c>
      <c r="AI70" s="38"/>
    </row>
    <row r="71" spans="2:35" x14ac:dyDescent="0.2">
      <c r="B71" s="43">
        <f t="shared" si="36"/>
        <v>8</v>
      </c>
      <c r="C71" s="423" t="s">
        <v>137</v>
      </c>
      <c r="D71" s="423"/>
      <c r="E71" s="423"/>
      <c r="F71" s="423"/>
      <c r="G71" s="423"/>
      <c r="H71" s="423"/>
      <c r="I71" s="800">
        <f t="shared" si="25"/>
        <v>0</v>
      </c>
      <c r="J71" s="800">
        <f t="shared" si="25"/>
        <v>0</v>
      </c>
      <c r="K71" s="423"/>
      <c r="L71" s="423"/>
      <c r="M71" s="521"/>
      <c r="N71" s="522"/>
      <c r="O71" s="775">
        <f t="shared" si="26"/>
        <v>0</v>
      </c>
      <c r="P71" s="521"/>
      <c r="Q71" s="523"/>
      <c r="R71" s="521"/>
      <c r="S71" s="522"/>
      <c r="T71" s="797">
        <f t="shared" si="27"/>
        <v>0</v>
      </c>
      <c r="U71" s="524"/>
      <c r="V71" s="791" t="e">
        <f t="shared" si="28"/>
        <v>#DIV/0!</v>
      </c>
      <c r="W71" s="524"/>
      <c r="X71" s="791" t="e">
        <f t="shared" si="29"/>
        <v>#DIV/0!</v>
      </c>
      <c r="Y71" s="524"/>
      <c r="Z71" s="791" t="e">
        <f t="shared" si="30"/>
        <v>#DIV/0!</v>
      </c>
      <c r="AA71" s="524"/>
      <c r="AB71" s="791" t="e">
        <f t="shared" si="31"/>
        <v>#DIV/0!</v>
      </c>
      <c r="AC71" s="524"/>
      <c r="AD71" s="791" t="e">
        <f t="shared" si="32"/>
        <v>#DIV/0!</v>
      </c>
      <c r="AE71" s="524"/>
      <c r="AF71" s="791" t="e">
        <f t="shared" si="33"/>
        <v>#DIV/0!</v>
      </c>
      <c r="AG71" s="792">
        <f t="shared" si="35"/>
        <v>0</v>
      </c>
      <c r="AH71" s="792">
        <f t="shared" si="34"/>
        <v>0</v>
      </c>
      <c r="AI71" s="38"/>
    </row>
    <row r="72" spans="2:35" x14ac:dyDescent="0.2">
      <c r="B72" s="43">
        <f t="shared" si="36"/>
        <v>9</v>
      </c>
      <c r="C72" s="423" t="s">
        <v>137</v>
      </c>
      <c r="D72" s="423"/>
      <c r="E72" s="423"/>
      <c r="F72" s="423"/>
      <c r="G72" s="423"/>
      <c r="H72" s="423"/>
      <c r="I72" s="800">
        <f t="shared" si="25"/>
        <v>0</v>
      </c>
      <c r="J72" s="800">
        <f t="shared" si="25"/>
        <v>0</v>
      </c>
      <c r="K72" s="423"/>
      <c r="L72" s="423"/>
      <c r="M72" s="521"/>
      <c r="N72" s="522"/>
      <c r="O72" s="775">
        <f t="shared" si="26"/>
        <v>0</v>
      </c>
      <c r="P72" s="521"/>
      <c r="Q72" s="523"/>
      <c r="R72" s="521"/>
      <c r="S72" s="522"/>
      <c r="T72" s="797">
        <f t="shared" si="27"/>
        <v>0</v>
      </c>
      <c r="U72" s="524"/>
      <c r="V72" s="791" t="e">
        <f t="shared" si="28"/>
        <v>#DIV/0!</v>
      </c>
      <c r="W72" s="524"/>
      <c r="X72" s="791" t="e">
        <f t="shared" si="29"/>
        <v>#DIV/0!</v>
      </c>
      <c r="Y72" s="524"/>
      <c r="Z72" s="791" t="e">
        <f t="shared" si="30"/>
        <v>#DIV/0!</v>
      </c>
      <c r="AA72" s="524"/>
      <c r="AB72" s="791" t="e">
        <f t="shared" si="31"/>
        <v>#DIV/0!</v>
      </c>
      <c r="AC72" s="524"/>
      <c r="AD72" s="791" t="e">
        <f t="shared" si="32"/>
        <v>#DIV/0!</v>
      </c>
      <c r="AE72" s="524"/>
      <c r="AF72" s="791" t="e">
        <f t="shared" si="33"/>
        <v>#DIV/0!</v>
      </c>
      <c r="AG72" s="792">
        <f t="shared" si="35"/>
        <v>0</v>
      </c>
      <c r="AH72" s="792">
        <f t="shared" si="34"/>
        <v>0</v>
      </c>
      <c r="AI72" s="38"/>
    </row>
    <row r="73" spans="2:35" x14ac:dyDescent="0.2">
      <c r="B73" s="43">
        <f t="shared" si="36"/>
        <v>10</v>
      </c>
      <c r="C73" s="423" t="s">
        <v>137</v>
      </c>
      <c r="D73" s="423"/>
      <c r="E73" s="423"/>
      <c r="F73" s="423"/>
      <c r="G73" s="423"/>
      <c r="H73" s="423"/>
      <c r="I73" s="800">
        <f t="shared" si="25"/>
        <v>0</v>
      </c>
      <c r="J73" s="800">
        <f t="shared" si="25"/>
        <v>0</v>
      </c>
      <c r="K73" s="423"/>
      <c r="L73" s="423"/>
      <c r="M73" s="521"/>
      <c r="N73" s="522"/>
      <c r="O73" s="775">
        <f t="shared" si="26"/>
        <v>0</v>
      </c>
      <c r="P73" s="521"/>
      <c r="Q73" s="523"/>
      <c r="R73" s="521"/>
      <c r="S73" s="522"/>
      <c r="T73" s="797">
        <f t="shared" si="27"/>
        <v>0</v>
      </c>
      <c r="U73" s="524"/>
      <c r="V73" s="791" t="e">
        <f t="shared" si="28"/>
        <v>#DIV/0!</v>
      </c>
      <c r="W73" s="524"/>
      <c r="X73" s="791" t="e">
        <f t="shared" si="29"/>
        <v>#DIV/0!</v>
      </c>
      <c r="Y73" s="524"/>
      <c r="Z73" s="791" t="e">
        <f t="shared" si="30"/>
        <v>#DIV/0!</v>
      </c>
      <c r="AA73" s="524"/>
      <c r="AB73" s="791" t="e">
        <f t="shared" si="31"/>
        <v>#DIV/0!</v>
      </c>
      <c r="AC73" s="524"/>
      <c r="AD73" s="791" t="e">
        <f t="shared" si="32"/>
        <v>#DIV/0!</v>
      </c>
      <c r="AE73" s="524"/>
      <c r="AF73" s="791" t="e">
        <f t="shared" si="33"/>
        <v>#DIV/0!</v>
      </c>
      <c r="AG73" s="792">
        <f t="shared" si="35"/>
        <v>0</v>
      </c>
      <c r="AH73" s="792">
        <f t="shared" si="34"/>
        <v>0</v>
      </c>
      <c r="AI73" s="38"/>
    </row>
    <row r="74" spans="2:35" x14ac:dyDescent="0.2">
      <c r="B74" s="43">
        <f t="shared" si="36"/>
        <v>11</v>
      </c>
      <c r="C74" s="423" t="s">
        <v>137</v>
      </c>
      <c r="D74" s="423"/>
      <c r="E74" s="423"/>
      <c r="F74" s="423"/>
      <c r="G74" s="423"/>
      <c r="H74" s="423"/>
      <c r="I74" s="800">
        <f t="shared" si="25"/>
        <v>0</v>
      </c>
      <c r="J74" s="800">
        <f t="shared" si="25"/>
        <v>0</v>
      </c>
      <c r="K74" s="423"/>
      <c r="L74" s="423"/>
      <c r="M74" s="521"/>
      <c r="N74" s="522"/>
      <c r="O74" s="775">
        <f t="shared" si="26"/>
        <v>0</v>
      </c>
      <c r="P74" s="521"/>
      <c r="Q74" s="523"/>
      <c r="R74" s="521"/>
      <c r="S74" s="522"/>
      <c r="T74" s="797">
        <f t="shared" si="27"/>
        <v>0</v>
      </c>
      <c r="U74" s="524"/>
      <c r="V74" s="791" t="e">
        <f t="shared" si="28"/>
        <v>#DIV/0!</v>
      </c>
      <c r="W74" s="524"/>
      <c r="X74" s="791" t="e">
        <f t="shared" si="29"/>
        <v>#DIV/0!</v>
      </c>
      <c r="Y74" s="524"/>
      <c r="Z74" s="791" t="e">
        <f t="shared" si="30"/>
        <v>#DIV/0!</v>
      </c>
      <c r="AA74" s="524"/>
      <c r="AB74" s="791" t="e">
        <f t="shared" si="31"/>
        <v>#DIV/0!</v>
      </c>
      <c r="AC74" s="524"/>
      <c r="AD74" s="791" t="e">
        <f t="shared" si="32"/>
        <v>#DIV/0!</v>
      </c>
      <c r="AE74" s="524"/>
      <c r="AF74" s="791" t="e">
        <f t="shared" si="33"/>
        <v>#DIV/0!</v>
      </c>
      <c r="AG74" s="792">
        <f t="shared" si="35"/>
        <v>0</v>
      </c>
      <c r="AH74" s="792">
        <f t="shared" si="34"/>
        <v>0</v>
      </c>
      <c r="AI74" s="38"/>
    </row>
    <row r="75" spans="2:35" x14ac:dyDescent="0.2">
      <c r="B75" s="43">
        <f t="shared" si="36"/>
        <v>12</v>
      </c>
      <c r="C75" s="423" t="s">
        <v>137</v>
      </c>
      <c r="D75" s="423"/>
      <c r="E75" s="423"/>
      <c r="F75" s="423"/>
      <c r="G75" s="423"/>
      <c r="H75" s="423"/>
      <c r="I75" s="800">
        <f t="shared" si="25"/>
        <v>0</v>
      </c>
      <c r="J75" s="800">
        <f t="shared" si="25"/>
        <v>0</v>
      </c>
      <c r="K75" s="423"/>
      <c r="L75" s="423"/>
      <c r="M75" s="521"/>
      <c r="N75" s="522"/>
      <c r="O75" s="775">
        <f t="shared" si="26"/>
        <v>0</v>
      </c>
      <c r="P75" s="521"/>
      <c r="Q75" s="523"/>
      <c r="R75" s="521"/>
      <c r="S75" s="522"/>
      <c r="T75" s="797">
        <f t="shared" si="27"/>
        <v>0</v>
      </c>
      <c r="U75" s="524"/>
      <c r="V75" s="791" t="e">
        <f t="shared" si="28"/>
        <v>#DIV/0!</v>
      </c>
      <c r="W75" s="524"/>
      <c r="X75" s="791" t="e">
        <f t="shared" si="29"/>
        <v>#DIV/0!</v>
      </c>
      <c r="Y75" s="524"/>
      <c r="Z75" s="791" t="e">
        <f t="shared" si="30"/>
        <v>#DIV/0!</v>
      </c>
      <c r="AA75" s="524"/>
      <c r="AB75" s="791" t="e">
        <f t="shared" si="31"/>
        <v>#DIV/0!</v>
      </c>
      <c r="AC75" s="524"/>
      <c r="AD75" s="791" t="e">
        <f t="shared" si="32"/>
        <v>#DIV/0!</v>
      </c>
      <c r="AE75" s="524"/>
      <c r="AF75" s="791" t="e">
        <f t="shared" si="33"/>
        <v>#DIV/0!</v>
      </c>
      <c r="AG75" s="792">
        <f t="shared" si="35"/>
        <v>0</v>
      </c>
      <c r="AH75" s="792">
        <f t="shared" si="34"/>
        <v>0</v>
      </c>
      <c r="AI75" s="38"/>
    </row>
    <row r="76" spans="2:35" x14ac:dyDescent="0.2">
      <c r="B76" s="43">
        <f t="shared" si="36"/>
        <v>13</v>
      </c>
      <c r="C76" s="423" t="s">
        <v>137</v>
      </c>
      <c r="D76" s="423"/>
      <c r="E76" s="423"/>
      <c r="F76" s="423"/>
      <c r="G76" s="423"/>
      <c r="H76" s="423"/>
      <c r="I76" s="800">
        <f t="shared" si="25"/>
        <v>0</v>
      </c>
      <c r="J76" s="800">
        <f t="shared" si="25"/>
        <v>0</v>
      </c>
      <c r="K76" s="423"/>
      <c r="L76" s="423"/>
      <c r="M76" s="521"/>
      <c r="N76" s="522"/>
      <c r="O76" s="775">
        <f t="shared" si="26"/>
        <v>0</v>
      </c>
      <c r="P76" s="521"/>
      <c r="Q76" s="523"/>
      <c r="R76" s="521"/>
      <c r="S76" s="522"/>
      <c r="T76" s="797">
        <f t="shared" si="27"/>
        <v>0</v>
      </c>
      <c r="U76" s="524"/>
      <c r="V76" s="791" t="e">
        <f t="shared" si="28"/>
        <v>#DIV/0!</v>
      </c>
      <c r="W76" s="524"/>
      <c r="X76" s="791" t="e">
        <f t="shared" si="29"/>
        <v>#DIV/0!</v>
      </c>
      <c r="Y76" s="524"/>
      <c r="Z76" s="791" t="e">
        <f t="shared" si="30"/>
        <v>#DIV/0!</v>
      </c>
      <c r="AA76" s="524"/>
      <c r="AB76" s="791" t="e">
        <f t="shared" si="31"/>
        <v>#DIV/0!</v>
      </c>
      <c r="AC76" s="524"/>
      <c r="AD76" s="791" t="e">
        <f t="shared" si="32"/>
        <v>#DIV/0!</v>
      </c>
      <c r="AE76" s="524"/>
      <c r="AF76" s="791" t="e">
        <f t="shared" si="33"/>
        <v>#DIV/0!</v>
      </c>
      <c r="AG76" s="792">
        <f t="shared" si="35"/>
        <v>0</v>
      </c>
      <c r="AH76" s="792">
        <f t="shared" si="34"/>
        <v>0</v>
      </c>
      <c r="AI76" s="38"/>
    </row>
    <row r="77" spans="2:35" x14ac:dyDescent="0.2">
      <c r="B77" s="43">
        <f t="shared" si="36"/>
        <v>14</v>
      </c>
      <c r="C77" s="423" t="s">
        <v>137</v>
      </c>
      <c r="D77" s="423"/>
      <c r="E77" s="423"/>
      <c r="F77" s="423"/>
      <c r="G77" s="423"/>
      <c r="H77" s="423"/>
      <c r="I77" s="800">
        <f t="shared" si="25"/>
        <v>0</v>
      </c>
      <c r="J77" s="800">
        <f t="shared" si="25"/>
        <v>0</v>
      </c>
      <c r="K77" s="423"/>
      <c r="L77" s="423"/>
      <c r="M77" s="521"/>
      <c r="N77" s="522"/>
      <c r="O77" s="775">
        <f t="shared" si="26"/>
        <v>0</v>
      </c>
      <c r="P77" s="521"/>
      <c r="Q77" s="523"/>
      <c r="R77" s="521"/>
      <c r="S77" s="522"/>
      <c r="T77" s="797">
        <f t="shared" si="27"/>
        <v>0</v>
      </c>
      <c r="U77" s="524"/>
      <c r="V77" s="791" t="e">
        <f t="shared" si="28"/>
        <v>#DIV/0!</v>
      </c>
      <c r="W77" s="524"/>
      <c r="X77" s="791" t="e">
        <f t="shared" si="29"/>
        <v>#DIV/0!</v>
      </c>
      <c r="Y77" s="524"/>
      <c r="Z77" s="791" t="e">
        <f t="shared" si="30"/>
        <v>#DIV/0!</v>
      </c>
      <c r="AA77" s="524"/>
      <c r="AB77" s="791" t="e">
        <f t="shared" si="31"/>
        <v>#DIV/0!</v>
      </c>
      <c r="AC77" s="524"/>
      <c r="AD77" s="791" t="e">
        <f t="shared" si="32"/>
        <v>#DIV/0!</v>
      </c>
      <c r="AE77" s="524"/>
      <c r="AF77" s="791" t="e">
        <f t="shared" si="33"/>
        <v>#DIV/0!</v>
      </c>
      <c r="AG77" s="792">
        <f t="shared" si="35"/>
        <v>0</v>
      </c>
      <c r="AH77" s="792">
        <f t="shared" si="34"/>
        <v>0</v>
      </c>
      <c r="AI77" s="38"/>
    </row>
    <row r="78" spans="2:35" x14ac:dyDescent="0.2">
      <c r="B78" s="43">
        <f t="shared" si="36"/>
        <v>15</v>
      </c>
      <c r="C78" s="423" t="s">
        <v>137</v>
      </c>
      <c r="D78" s="423"/>
      <c r="E78" s="423"/>
      <c r="F78" s="423"/>
      <c r="G78" s="423"/>
      <c r="H78" s="423"/>
      <c r="I78" s="800">
        <f t="shared" si="25"/>
        <v>0</v>
      </c>
      <c r="J78" s="800">
        <f t="shared" si="25"/>
        <v>0</v>
      </c>
      <c r="K78" s="423"/>
      <c r="L78" s="423"/>
      <c r="M78" s="521"/>
      <c r="N78" s="522"/>
      <c r="O78" s="775">
        <f t="shared" si="26"/>
        <v>0</v>
      </c>
      <c r="P78" s="521"/>
      <c r="Q78" s="523"/>
      <c r="R78" s="521"/>
      <c r="S78" s="522"/>
      <c r="T78" s="797">
        <f t="shared" si="27"/>
        <v>0</v>
      </c>
      <c r="U78" s="524"/>
      <c r="V78" s="791" t="e">
        <f t="shared" si="28"/>
        <v>#DIV/0!</v>
      </c>
      <c r="W78" s="524"/>
      <c r="X78" s="791" t="e">
        <f t="shared" si="29"/>
        <v>#DIV/0!</v>
      </c>
      <c r="Y78" s="524"/>
      <c r="Z78" s="791" t="e">
        <f t="shared" si="30"/>
        <v>#DIV/0!</v>
      </c>
      <c r="AA78" s="524"/>
      <c r="AB78" s="791" t="e">
        <f t="shared" si="31"/>
        <v>#DIV/0!</v>
      </c>
      <c r="AC78" s="524"/>
      <c r="AD78" s="791" t="e">
        <f t="shared" si="32"/>
        <v>#DIV/0!</v>
      </c>
      <c r="AE78" s="524"/>
      <c r="AF78" s="791" t="e">
        <f t="shared" si="33"/>
        <v>#DIV/0!</v>
      </c>
      <c r="AG78" s="792">
        <f t="shared" si="35"/>
        <v>0</v>
      </c>
      <c r="AH78" s="792">
        <f t="shared" si="34"/>
        <v>0</v>
      </c>
      <c r="AI78" s="38"/>
    </row>
    <row r="79" spans="2:35" x14ac:dyDescent="0.2">
      <c r="B79" s="43">
        <f t="shared" si="36"/>
        <v>16</v>
      </c>
      <c r="C79" s="423" t="s">
        <v>137</v>
      </c>
      <c r="D79" s="423"/>
      <c r="E79" s="423"/>
      <c r="F79" s="423"/>
      <c r="G79" s="423"/>
      <c r="H79" s="423"/>
      <c r="I79" s="800">
        <f t="shared" si="25"/>
        <v>0</v>
      </c>
      <c r="J79" s="800">
        <f t="shared" si="25"/>
        <v>0</v>
      </c>
      <c r="K79" s="423"/>
      <c r="L79" s="423"/>
      <c r="M79" s="521"/>
      <c r="N79" s="522"/>
      <c r="O79" s="775">
        <f t="shared" si="26"/>
        <v>0</v>
      </c>
      <c r="P79" s="521"/>
      <c r="Q79" s="523"/>
      <c r="R79" s="521"/>
      <c r="S79" s="522"/>
      <c r="T79" s="797">
        <f t="shared" si="27"/>
        <v>0</v>
      </c>
      <c r="U79" s="524"/>
      <c r="V79" s="791" t="e">
        <f t="shared" si="28"/>
        <v>#DIV/0!</v>
      </c>
      <c r="W79" s="524"/>
      <c r="X79" s="791" t="e">
        <f t="shared" si="29"/>
        <v>#DIV/0!</v>
      </c>
      <c r="Y79" s="524"/>
      <c r="Z79" s="791" t="e">
        <f t="shared" si="30"/>
        <v>#DIV/0!</v>
      </c>
      <c r="AA79" s="524"/>
      <c r="AB79" s="791" t="e">
        <f t="shared" si="31"/>
        <v>#DIV/0!</v>
      </c>
      <c r="AC79" s="524"/>
      <c r="AD79" s="791" t="e">
        <f t="shared" si="32"/>
        <v>#DIV/0!</v>
      </c>
      <c r="AE79" s="524"/>
      <c r="AF79" s="791" t="e">
        <f t="shared" si="33"/>
        <v>#DIV/0!</v>
      </c>
      <c r="AG79" s="792">
        <f t="shared" si="35"/>
        <v>0</v>
      </c>
      <c r="AH79" s="792">
        <f t="shared" si="34"/>
        <v>0</v>
      </c>
      <c r="AI79" s="38"/>
    </row>
    <row r="80" spans="2:35" x14ac:dyDescent="0.2">
      <c r="B80" s="43">
        <f t="shared" si="36"/>
        <v>17</v>
      </c>
      <c r="C80" s="423" t="s">
        <v>137</v>
      </c>
      <c r="D80" s="423"/>
      <c r="E80" s="423"/>
      <c r="F80" s="423"/>
      <c r="G80" s="423"/>
      <c r="H80" s="423"/>
      <c r="I80" s="800">
        <f t="shared" si="25"/>
        <v>0</v>
      </c>
      <c r="J80" s="800">
        <f t="shared" si="25"/>
        <v>0</v>
      </c>
      <c r="K80" s="423"/>
      <c r="L80" s="423"/>
      <c r="M80" s="521"/>
      <c r="N80" s="522"/>
      <c r="O80" s="775">
        <f t="shared" si="26"/>
        <v>0</v>
      </c>
      <c r="P80" s="521"/>
      <c r="Q80" s="523"/>
      <c r="R80" s="521"/>
      <c r="S80" s="522"/>
      <c r="T80" s="797">
        <f t="shared" si="27"/>
        <v>0</v>
      </c>
      <c r="U80" s="524"/>
      <c r="V80" s="791" t="e">
        <f t="shared" si="28"/>
        <v>#DIV/0!</v>
      </c>
      <c r="W80" s="524"/>
      <c r="X80" s="791" t="e">
        <f t="shared" si="29"/>
        <v>#DIV/0!</v>
      </c>
      <c r="Y80" s="524"/>
      <c r="Z80" s="791" t="e">
        <f t="shared" si="30"/>
        <v>#DIV/0!</v>
      </c>
      <c r="AA80" s="524"/>
      <c r="AB80" s="791" t="e">
        <f t="shared" si="31"/>
        <v>#DIV/0!</v>
      </c>
      <c r="AC80" s="524"/>
      <c r="AD80" s="791" t="e">
        <f t="shared" si="32"/>
        <v>#DIV/0!</v>
      </c>
      <c r="AE80" s="524"/>
      <c r="AF80" s="791" t="e">
        <f t="shared" si="33"/>
        <v>#DIV/0!</v>
      </c>
      <c r="AG80" s="792">
        <f t="shared" si="35"/>
        <v>0</v>
      </c>
      <c r="AH80" s="792">
        <f t="shared" si="34"/>
        <v>0</v>
      </c>
      <c r="AI80" s="38"/>
    </row>
    <row r="81" spans="2:35" x14ac:dyDescent="0.2">
      <c r="B81" s="43">
        <f t="shared" si="36"/>
        <v>18</v>
      </c>
      <c r="C81" s="423" t="s">
        <v>137</v>
      </c>
      <c r="D81" s="423"/>
      <c r="E81" s="423"/>
      <c r="F81" s="423"/>
      <c r="G81" s="423"/>
      <c r="H81" s="423"/>
      <c r="I81" s="800">
        <f t="shared" si="25"/>
        <v>0</v>
      </c>
      <c r="J81" s="800">
        <f t="shared" si="25"/>
        <v>0</v>
      </c>
      <c r="K81" s="423"/>
      <c r="L81" s="423"/>
      <c r="M81" s="521"/>
      <c r="N81" s="522"/>
      <c r="O81" s="775">
        <f t="shared" si="26"/>
        <v>0</v>
      </c>
      <c r="P81" s="521"/>
      <c r="Q81" s="523"/>
      <c r="R81" s="521"/>
      <c r="S81" s="522"/>
      <c r="T81" s="797">
        <f t="shared" si="27"/>
        <v>0</v>
      </c>
      <c r="U81" s="524"/>
      <c r="V81" s="791" t="e">
        <f t="shared" si="28"/>
        <v>#DIV/0!</v>
      </c>
      <c r="W81" s="524"/>
      <c r="X81" s="791" t="e">
        <f t="shared" si="29"/>
        <v>#DIV/0!</v>
      </c>
      <c r="Y81" s="524"/>
      <c r="Z81" s="791" t="e">
        <f t="shared" si="30"/>
        <v>#DIV/0!</v>
      </c>
      <c r="AA81" s="524"/>
      <c r="AB81" s="791" t="e">
        <f t="shared" si="31"/>
        <v>#DIV/0!</v>
      </c>
      <c r="AC81" s="524"/>
      <c r="AD81" s="791" t="e">
        <f t="shared" si="32"/>
        <v>#DIV/0!</v>
      </c>
      <c r="AE81" s="524"/>
      <c r="AF81" s="791" t="e">
        <f t="shared" si="33"/>
        <v>#DIV/0!</v>
      </c>
      <c r="AG81" s="792">
        <f t="shared" si="35"/>
        <v>0</v>
      </c>
      <c r="AH81" s="792">
        <f t="shared" si="34"/>
        <v>0</v>
      </c>
      <c r="AI81" s="38"/>
    </row>
    <row r="82" spans="2:35" x14ac:dyDescent="0.2">
      <c r="B82" s="43">
        <f t="shared" si="36"/>
        <v>19</v>
      </c>
      <c r="C82" s="423" t="s">
        <v>137</v>
      </c>
      <c r="D82" s="423"/>
      <c r="E82" s="423"/>
      <c r="F82" s="423"/>
      <c r="G82" s="423"/>
      <c r="H82" s="423"/>
      <c r="I82" s="800">
        <f t="shared" si="25"/>
        <v>0</v>
      </c>
      <c r="J82" s="800">
        <f t="shared" si="25"/>
        <v>0</v>
      </c>
      <c r="K82" s="423"/>
      <c r="L82" s="423"/>
      <c r="M82" s="521"/>
      <c r="N82" s="522"/>
      <c r="O82" s="775">
        <f t="shared" si="26"/>
        <v>0</v>
      </c>
      <c r="P82" s="521"/>
      <c r="Q82" s="523"/>
      <c r="R82" s="521"/>
      <c r="S82" s="522"/>
      <c r="T82" s="797">
        <f t="shared" si="27"/>
        <v>0</v>
      </c>
      <c r="U82" s="524"/>
      <c r="V82" s="791" t="e">
        <f t="shared" si="28"/>
        <v>#DIV/0!</v>
      </c>
      <c r="W82" s="524"/>
      <c r="X82" s="791" t="e">
        <f t="shared" si="29"/>
        <v>#DIV/0!</v>
      </c>
      <c r="Y82" s="524"/>
      <c r="Z82" s="791" t="e">
        <f t="shared" si="30"/>
        <v>#DIV/0!</v>
      </c>
      <c r="AA82" s="524"/>
      <c r="AB82" s="791" t="e">
        <f t="shared" si="31"/>
        <v>#DIV/0!</v>
      </c>
      <c r="AC82" s="524"/>
      <c r="AD82" s="791" t="e">
        <f t="shared" si="32"/>
        <v>#DIV/0!</v>
      </c>
      <c r="AE82" s="524"/>
      <c r="AF82" s="791" t="e">
        <f t="shared" si="33"/>
        <v>#DIV/0!</v>
      </c>
      <c r="AG82" s="792">
        <f t="shared" si="35"/>
        <v>0</v>
      </c>
      <c r="AH82" s="792">
        <f t="shared" si="34"/>
        <v>0</v>
      </c>
      <c r="AI82" s="38"/>
    </row>
    <row r="83" spans="2:35" x14ac:dyDescent="0.2">
      <c r="B83" s="43">
        <f t="shared" si="36"/>
        <v>20</v>
      </c>
      <c r="C83" s="423" t="s">
        <v>137</v>
      </c>
      <c r="D83" s="423"/>
      <c r="E83" s="423"/>
      <c r="F83" s="423"/>
      <c r="G83" s="423"/>
      <c r="H83" s="423"/>
      <c r="I83" s="800">
        <f t="shared" si="25"/>
        <v>0</v>
      </c>
      <c r="J83" s="800">
        <f t="shared" si="25"/>
        <v>0</v>
      </c>
      <c r="K83" s="423"/>
      <c r="L83" s="423"/>
      <c r="M83" s="521"/>
      <c r="N83" s="522"/>
      <c r="O83" s="775">
        <f t="shared" si="26"/>
        <v>0</v>
      </c>
      <c r="P83" s="521"/>
      <c r="Q83" s="523"/>
      <c r="R83" s="521"/>
      <c r="S83" s="522"/>
      <c r="T83" s="797">
        <f t="shared" si="27"/>
        <v>0</v>
      </c>
      <c r="U83" s="524"/>
      <c r="V83" s="791" t="e">
        <f t="shared" si="28"/>
        <v>#DIV/0!</v>
      </c>
      <c r="W83" s="524"/>
      <c r="X83" s="791" t="e">
        <f t="shared" si="29"/>
        <v>#DIV/0!</v>
      </c>
      <c r="Y83" s="524"/>
      <c r="Z83" s="791" t="e">
        <f t="shared" si="30"/>
        <v>#DIV/0!</v>
      </c>
      <c r="AA83" s="524"/>
      <c r="AB83" s="791" t="e">
        <f t="shared" si="31"/>
        <v>#DIV/0!</v>
      </c>
      <c r="AC83" s="524"/>
      <c r="AD83" s="791" t="e">
        <f t="shared" si="32"/>
        <v>#DIV/0!</v>
      </c>
      <c r="AE83" s="524"/>
      <c r="AF83" s="791" t="e">
        <f t="shared" si="33"/>
        <v>#DIV/0!</v>
      </c>
      <c r="AG83" s="792">
        <f t="shared" si="35"/>
        <v>0</v>
      </c>
      <c r="AH83" s="792">
        <f t="shared" si="34"/>
        <v>0</v>
      </c>
      <c r="AI83" s="38"/>
    </row>
    <row r="84" spans="2:35" x14ac:dyDescent="0.2">
      <c r="B84" s="43">
        <f t="shared" si="36"/>
        <v>21</v>
      </c>
      <c r="C84" s="423" t="s">
        <v>137</v>
      </c>
      <c r="D84" s="423"/>
      <c r="E84" s="423"/>
      <c r="F84" s="423"/>
      <c r="G84" s="423"/>
      <c r="H84" s="423"/>
      <c r="I84" s="800">
        <f t="shared" si="25"/>
        <v>0</v>
      </c>
      <c r="J84" s="800">
        <f t="shared" si="25"/>
        <v>0</v>
      </c>
      <c r="K84" s="423"/>
      <c r="L84" s="423"/>
      <c r="M84" s="521"/>
      <c r="N84" s="522"/>
      <c r="O84" s="775">
        <f t="shared" si="26"/>
        <v>0</v>
      </c>
      <c r="P84" s="521"/>
      <c r="Q84" s="523"/>
      <c r="R84" s="521"/>
      <c r="S84" s="522"/>
      <c r="T84" s="797">
        <f t="shared" si="27"/>
        <v>0</v>
      </c>
      <c r="U84" s="524"/>
      <c r="V84" s="791" t="e">
        <f t="shared" si="28"/>
        <v>#DIV/0!</v>
      </c>
      <c r="W84" s="524"/>
      <c r="X84" s="791" t="e">
        <f t="shared" si="29"/>
        <v>#DIV/0!</v>
      </c>
      <c r="Y84" s="524"/>
      <c r="Z84" s="791" t="e">
        <f t="shared" si="30"/>
        <v>#DIV/0!</v>
      </c>
      <c r="AA84" s="524"/>
      <c r="AB84" s="791" t="e">
        <f t="shared" si="31"/>
        <v>#DIV/0!</v>
      </c>
      <c r="AC84" s="524"/>
      <c r="AD84" s="791" t="e">
        <f t="shared" si="32"/>
        <v>#DIV/0!</v>
      </c>
      <c r="AE84" s="524"/>
      <c r="AF84" s="791" t="e">
        <f t="shared" si="33"/>
        <v>#DIV/0!</v>
      </c>
      <c r="AG84" s="792">
        <f t="shared" si="35"/>
        <v>0</v>
      </c>
      <c r="AH84" s="792">
        <f t="shared" si="34"/>
        <v>0</v>
      </c>
      <c r="AI84" s="38"/>
    </row>
    <row r="85" spans="2:35" x14ac:dyDescent="0.2">
      <c r="B85" s="43">
        <f t="shared" si="36"/>
        <v>22</v>
      </c>
      <c r="C85" s="423" t="s">
        <v>137</v>
      </c>
      <c r="D85" s="423"/>
      <c r="E85" s="423"/>
      <c r="F85" s="423"/>
      <c r="G85" s="423"/>
      <c r="H85" s="423"/>
      <c r="I85" s="800">
        <f t="shared" si="25"/>
        <v>0</v>
      </c>
      <c r="J85" s="800">
        <f t="shared" si="25"/>
        <v>0</v>
      </c>
      <c r="K85" s="423"/>
      <c r="L85" s="423"/>
      <c r="M85" s="521"/>
      <c r="N85" s="522"/>
      <c r="O85" s="775">
        <f t="shared" si="26"/>
        <v>0</v>
      </c>
      <c r="P85" s="521"/>
      <c r="Q85" s="523"/>
      <c r="R85" s="521"/>
      <c r="S85" s="522"/>
      <c r="T85" s="797">
        <f t="shared" si="27"/>
        <v>0</v>
      </c>
      <c r="U85" s="524"/>
      <c r="V85" s="791" t="e">
        <f t="shared" si="28"/>
        <v>#DIV/0!</v>
      </c>
      <c r="W85" s="524"/>
      <c r="X85" s="791" t="e">
        <f t="shared" si="29"/>
        <v>#DIV/0!</v>
      </c>
      <c r="Y85" s="524"/>
      <c r="Z85" s="791" t="e">
        <f t="shared" si="30"/>
        <v>#DIV/0!</v>
      </c>
      <c r="AA85" s="524"/>
      <c r="AB85" s="791" t="e">
        <f t="shared" si="31"/>
        <v>#DIV/0!</v>
      </c>
      <c r="AC85" s="524"/>
      <c r="AD85" s="791" t="e">
        <f t="shared" si="32"/>
        <v>#DIV/0!</v>
      </c>
      <c r="AE85" s="524"/>
      <c r="AF85" s="791" t="e">
        <f t="shared" si="33"/>
        <v>#DIV/0!</v>
      </c>
      <c r="AG85" s="792">
        <f t="shared" si="35"/>
        <v>0</v>
      </c>
      <c r="AH85" s="792">
        <f t="shared" si="34"/>
        <v>0</v>
      </c>
      <c r="AI85" s="38"/>
    </row>
    <row r="86" spans="2:35" x14ac:dyDescent="0.2">
      <c r="B86" s="43">
        <f t="shared" si="36"/>
        <v>23</v>
      </c>
      <c r="C86" s="423" t="s">
        <v>137</v>
      </c>
      <c r="D86" s="423"/>
      <c r="E86" s="423"/>
      <c r="F86" s="423"/>
      <c r="G86" s="423"/>
      <c r="H86" s="423"/>
      <c r="I86" s="800">
        <f t="shared" si="25"/>
        <v>0</v>
      </c>
      <c r="J86" s="800">
        <f t="shared" si="25"/>
        <v>0</v>
      </c>
      <c r="K86" s="423"/>
      <c r="L86" s="423"/>
      <c r="M86" s="521"/>
      <c r="N86" s="522"/>
      <c r="O86" s="775">
        <f t="shared" si="26"/>
        <v>0</v>
      </c>
      <c r="P86" s="521"/>
      <c r="Q86" s="523"/>
      <c r="R86" s="521"/>
      <c r="S86" s="522"/>
      <c r="T86" s="797">
        <f t="shared" si="27"/>
        <v>0</v>
      </c>
      <c r="U86" s="524"/>
      <c r="V86" s="791" t="e">
        <f t="shared" si="28"/>
        <v>#DIV/0!</v>
      </c>
      <c r="W86" s="524"/>
      <c r="X86" s="791" t="e">
        <f t="shared" si="29"/>
        <v>#DIV/0!</v>
      </c>
      <c r="Y86" s="524"/>
      <c r="Z86" s="791" t="e">
        <f t="shared" si="30"/>
        <v>#DIV/0!</v>
      </c>
      <c r="AA86" s="524"/>
      <c r="AB86" s="791" t="e">
        <f t="shared" si="31"/>
        <v>#DIV/0!</v>
      </c>
      <c r="AC86" s="524"/>
      <c r="AD86" s="791" t="e">
        <f t="shared" si="32"/>
        <v>#DIV/0!</v>
      </c>
      <c r="AE86" s="524"/>
      <c r="AF86" s="791" t="e">
        <f t="shared" si="33"/>
        <v>#DIV/0!</v>
      </c>
      <c r="AG86" s="792">
        <f t="shared" si="35"/>
        <v>0</v>
      </c>
      <c r="AH86" s="792">
        <f t="shared" si="34"/>
        <v>0</v>
      </c>
      <c r="AI86" s="38"/>
    </row>
    <row r="87" spans="2:35" x14ac:dyDescent="0.2">
      <c r="B87" s="43">
        <f t="shared" si="36"/>
        <v>24</v>
      </c>
      <c r="C87" s="423" t="s">
        <v>137</v>
      </c>
      <c r="D87" s="423"/>
      <c r="E87" s="423"/>
      <c r="F87" s="423"/>
      <c r="G87" s="423"/>
      <c r="H87" s="423"/>
      <c r="I87" s="800">
        <f t="shared" si="25"/>
        <v>0</v>
      </c>
      <c r="J87" s="800">
        <f t="shared" si="25"/>
        <v>0</v>
      </c>
      <c r="K87" s="423"/>
      <c r="L87" s="423"/>
      <c r="M87" s="521"/>
      <c r="N87" s="522"/>
      <c r="O87" s="775">
        <f t="shared" si="26"/>
        <v>0</v>
      </c>
      <c r="P87" s="521"/>
      <c r="Q87" s="523"/>
      <c r="R87" s="521"/>
      <c r="S87" s="522"/>
      <c r="T87" s="797">
        <f t="shared" si="27"/>
        <v>0</v>
      </c>
      <c r="U87" s="524"/>
      <c r="V87" s="791" t="e">
        <f t="shared" si="28"/>
        <v>#DIV/0!</v>
      </c>
      <c r="W87" s="524"/>
      <c r="X87" s="791" t="e">
        <f t="shared" si="29"/>
        <v>#DIV/0!</v>
      </c>
      <c r="Y87" s="524"/>
      <c r="Z87" s="791" t="e">
        <f t="shared" si="30"/>
        <v>#DIV/0!</v>
      </c>
      <c r="AA87" s="524"/>
      <c r="AB87" s="791" t="e">
        <f t="shared" si="31"/>
        <v>#DIV/0!</v>
      </c>
      <c r="AC87" s="524"/>
      <c r="AD87" s="791" t="e">
        <f t="shared" si="32"/>
        <v>#DIV/0!</v>
      </c>
      <c r="AE87" s="524"/>
      <c r="AF87" s="791" t="e">
        <f t="shared" si="33"/>
        <v>#DIV/0!</v>
      </c>
      <c r="AG87" s="792">
        <f t="shared" si="35"/>
        <v>0</v>
      </c>
      <c r="AH87" s="792">
        <f t="shared" si="34"/>
        <v>0</v>
      </c>
      <c r="AI87" s="38"/>
    </row>
    <row r="88" spans="2:35" x14ac:dyDescent="0.2">
      <c r="B88" s="43">
        <f t="shared" si="36"/>
        <v>25</v>
      </c>
      <c r="C88" s="423" t="s">
        <v>137</v>
      </c>
      <c r="D88" s="423"/>
      <c r="E88" s="423"/>
      <c r="F88" s="423"/>
      <c r="G88" s="423"/>
      <c r="H88" s="423"/>
      <c r="I88" s="800">
        <f t="shared" si="25"/>
        <v>0</v>
      </c>
      <c r="J88" s="800">
        <f t="shared" si="25"/>
        <v>0</v>
      </c>
      <c r="K88" s="423"/>
      <c r="L88" s="423"/>
      <c r="M88" s="521"/>
      <c r="N88" s="522"/>
      <c r="O88" s="775">
        <f t="shared" si="26"/>
        <v>0</v>
      </c>
      <c r="P88" s="521"/>
      <c r="Q88" s="523"/>
      <c r="R88" s="521"/>
      <c r="S88" s="522"/>
      <c r="T88" s="797">
        <f t="shared" si="27"/>
        <v>0</v>
      </c>
      <c r="U88" s="524"/>
      <c r="V88" s="791" t="e">
        <f t="shared" si="28"/>
        <v>#DIV/0!</v>
      </c>
      <c r="W88" s="524"/>
      <c r="X88" s="791" t="e">
        <f t="shared" si="29"/>
        <v>#DIV/0!</v>
      </c>
      <c r="Y88" s="524"/>
      <c r="Z88" s="791" t="e">
        <f t="shared" si="30"/>
        <v>#DIV/0!</v>
      </c>
      <c r="AA88" s="524"/>
      <c r="AB88" s="791" t="e">
        <f t="shared" si="31"/>
        <v>#DIV/0!</v>
      </c>
      <c r="AC88" s="524"/>
      <c r="AD88" s="791" t="e">
        <f t="shared" si="32"/>
        <v>#DIV/0!</v>
      </c>
      <c r="AE88" s="524"/>
      <c r="AF88" s="791" t="e">
        <f t="shared" si="33"/>
        <v>#DIV/0!</v>
      </c>
      <c r="AG88" s="792">
        <f t="shared" si="35"/>
        <v>0</v>
      </c>
      <c r="AH88" s="792">
        <f t="shared" si="34"/>
        <v>0</v>
      </c>
      <c r="AI88" s="38"/>
    </row>
    <row r="89" spans="2:35" x14ac:dyDescent="0.2">
      <c r="B89" s="43">
        <f t="shared" si="36"/>
        <v>26</v>
      </c>
      <c r="C89" s="423" t="s">
        <v>137</v>
      </c>
      <c r="D89" s="423"/>
      <c r="E89" s="423"/>
      <c r="F89" s="423"/>
      <c r="G89" s="423"/>
      <c r="H89" s="423"/>
      <c r="I89" s="800">
        <f t="shared" si="25"/>
        <v>0</v>
      </c>
      <c r="J89" s="800">
        <f t="shared" si="25"/>
        <v>0</v>
      </c>
      <c r="K89" s="423"/>
      <c r="L89" s="423"/>
      <c r="M89" s="521"/>
      <c r="N89" s="522"/>
      <c r="O89" s="775">
        <f t="shared" si="26"/>
        <v>0</v>
      </c>
      <c r="P89" s="521"/>
      <c r="Q89" s="523"/>
      <c r="R89" s="521"/>
      <c r="S89" s="522"/>
      <c r="T89" s="797">
        <f t="shared" si="27"/>
        <v>0</v>
      </c>
      <c r="U89" s="524"/>
      <c r="V89" s="791" t="e">
        <f t="shared" si="28"/>
        <v>#DIV/0!</v>
      </c>
      <c r="W89" s="524"/>
      <c r="X89" s="791" t="e">
        <f t="shared" si="29"/>
        <v>#DIV/0!</v>
      </c>
      <c r="Y89" s="524"/>
      <c r="Z89" s="791" t="e">
        <f t="shared" si="30"/>
        <v>#DIV/0!</v>
      </c>
      <c r="AA89" s="524"/>
      <c r="AB89" s="791" t="e">
        <f t="shared" si="31"/>
        <v>#DIV/0!</v>
      </c>
      <c r="AC89" s="524"/>
      <c r="AD89" s="791" t="e">
        <f t="shared" si="32"/>
        <v>#DIV/0!</v>
      </c>
      <c r="AE89" s="524"/>
      <c r="AF89" s="791" t="e">
        <f t="shared" si="33"/>
        <v>#DIV/0!</v>
      </c>
      <c r="AG89" s="792">
        <f t="shared" si="35"/>
        <v>0</v>
      </c>
      <c r="AH89" s="792">
        <f t="shared" si="34"/>
        <v>0</v>
      </c>
      <c r="AI89" s="38"/>
    </row>
    <row r="90" spans="2:35" x14ac:dyDescent="0.2">
      <c r="B90" s="43">
        <f t="shared" si="36"/>
        <v>27</v>
      </c>
      <c r="C90" s="423" t="s">
        <v>137</v>
      </c>
      <c r="D90" s="423"/>
      <c r="E90" s="423"/>
      <c r="F90" s="423"/>
      <c r="G90" s="423"/>
      <c r="H90" s="423"/>
      <c r="I90" s="800">
        <f t="shared" si="25"/>
        <v>0</v>
      </c>
      <c r="J90" s="800">
        <f t="shared" si="25"/>
        <v>0</v>
      </c>
      <c r="K90" s="423"/>
      <c r="L90" s="423"/>
      <c r="M90" s="521"/>
      <c r="N90" s="522"/>
      <c r="O90" s="775">
        <f t="shared" si="26"/>
        <v>0</v>
      </c>
      <c r="P90" s="521"/>
      <c r="Q90" s="523"/>
      <c r="R90" s="521"/>
      <c r="S90" s="522"/>
      <c r="T90" s="797">
        <f t="shared" si="27"/>
        <v>0</v>
      </c>
      <c r="U90" s="524"/>
      <c r="V90" s="791" t="e">
        <f t="shared" si="28"/>
        <v>#DIV/0!</v>
      </c>
      <c r="W90" s="524"/>
      <c r="X90" s="791" t="e">
        <f t="shared" si="29"/>
        <v>#DIV/0!</v>
      </c>
      <c r="Y90" s="524"/>
      <c r="Z90" s="791" t="e">
        <f t="shared" si="30"/>
        <v>#DIV/0!</v>
      </c>
      <c r="AA90" s="524"/>
      <c r="AB90" s="791" t="e">
        <f t="shared" si="31"/>
        <v>#DIV/0!</v>
      </c>
      <c r="AC90" s="524"/>
      <c r="AD90" s="791" t="e">
        <f t="shared" si="32"/>
        <v>#DIV/0!</v>
      </c>
      <c r="AE90" s="524"/>
      <c r="AF90" s="791" t="e">
        <f t="shared" si="33"/>
        <v>#DIV/0!</v>
      </c>
      <c r="AG90" s="792">
        <f t="shared" si="35"/>
        <v>0</v>
      </c>
      <c r="AH90" s="792">
        <f t="shared" si="34"/>
        <v>0</v>
      </c>
      <c r="AI90" s="38"/>
    </row>
    <row r="91" spans="2:35" x14ac:dyDescent="0.2">
      <c r="B91" s="43">
        <f t="shared" si="36"/>
        <v>28</v>
      </c>
      <c r="C91" s="423" t="s">
        <v>137</v>
      </c>
      <c r="D91" s="423"/>
      <c r="E91" s="423"/>
      <c r="F91" s="423"/>
      <c r="G91" s="423"/>
      <c r="H91" s="423"/>
      <c r="I91" s="800">
        <f t="shared" si="25"/>
        <v>0</v>
      </c>
      <c r="J91" s="800">
        <f t="shared" si="25"/>
        <v>0</v>
      </c>
      <c r="K91" s="423"/>
      <c r="L91" s="423"/>
      <c r="M91" s="521"/>
      <c r="N91" s="522"/>
      <c r="O91" s="775">
        <f t="shared" si="26"/>
        <v>0</v>
      </c>
      <c r="P91" s="521"/>
      <c r="Q91" s="523"/>
      <c r="R91" s="521"/>
      <c r="S91" s="522"/>
      <c r="T91" s="797">
        <f t="shared" si="27"/>
        <v>0</v>
      </c>
      <c r="U91" s="524"/>
      <c r="V91" s="791" t="e">
        <f t="shared" si="28"/>
        <v>#DIV/0!</v>
      </c>
      <c r="W91" s="524"/>
      <c r="X91" s="791" t="e">
        <f t="shared" si="29"/>
        <v>#DIV/0!</v>
      </c>
      <c r="Y91" s="524"/>
      <c r="Z91" s="791" t="e">
        <f t="shared" si="30"/>
        <v>#DIV/0!</v>
      </c>
      <c r="AA91" s="524"/>
      <c r="AB91" s="791" t="e">
        <f t="shared" si="31"/>
        <v>#DIV/0!</v>
      </c>
      <c r="AC91" s="524"/>
      <c r="AD91" s="791" t="e">
        <f t="shared" si="32"/>
        <v>#DIV/0!</v>
      </c>
      <c r="AE91" s="524"/>
      <c r="AF91" s="791" t="e">
        <f t="shared" si="33"/>
        <v>#DIV/0!</v>
      </c>
      <c r="AG91" s="792">
        <f t="shared" si="35"/>
        <v>0</v>
      </c>
      <c r="AH91" s="792">
        <f t="shared" si="34"/>
        <v>0</v>
      </c>
      <c r="AI91" s="38"/>
    </row>
    <row r="92" spans="2:35" x14ac:dyDescent="0.2">
      <c r="B92" s="43">
        <f t="shared" si="36"/>
        <v>29</v>
      </c>
      <c r="C92" s="423" t="s">
        <v>137</v>
      </c>
      <c r="D92" s="423"/>
      <c r="E92" s="423"/>
      <c r="F92" s="423"/>
      <c r="G92" s="423"/>
      <c r="H92" s="423"/>
      <c r="I92" s="800">
        <f t="shared" si="25"/>
        <v>0</v>
      </c>
      <c r="J92" s="800">
        <f t="shared" si="25"/>
        <v>0</v>
      </c>
      <c r="K92" s="423"/>
      <c r="L92" s="423"/>
      <c r="M92" s="521"/>
      <c r="N92" s="522"/>
      <c r="O92" s="775">
        <f t="shared" si="26"/>
        <v>0</v>
      </c>
      <c r="P92" s="521"/>
      <c r="Q92" s="523"/>
      <c r="R92" s="521"/>
      <c r="S92" s="522"/>
      <c r="T92" s="797">
        <f t="shared" si="27"/>
        <v>0</v>
      </c>
      <c r="U92" s="524"/>
      <c r="V92" s="791" t="e">
        <f t="shared" si="28"/>
        <v>#DIV/0!</v>
      </c>
      <c r="W92" s="524"/>
      <c r="X92" s="791" t="e">
        <f t="shared" si="29"/>
        <v>#DIV/0!</v>
      </c>
      <c r="Y92" s="524"/>
      <c r="Z92" s="791" t="e">
        <f t="shared" si="30"/>
        <v>#DIV/0!</v>
      </c>
      <c r="AA92" s="524"/>
      <c r="AB92" s="791" t="e">
        <f t="shared" si="31"/>
        <v>#DIV/0!</v>
      </c>
      <c r="AC92" s="524"/>
      <c r="AD92" s="791" t="e">
        <f t="shared" si="32"/>
        <v>#DIV/0!</v>
      </c>
      <c r="AE92" s="524"/>
      <c r="AF92" s="791" t="e">
        <f t="shared" si="33"/>
        <v>#DIV/0!</v>
      </c>
      <c r="AG92" s="792">
        <f t="shared" si="35"/>
        <v>0</v>
      </c>
      <c r="AH92" s="792">
        <f t="shared" si="34"/>
        <v>0</v>
      </c>
      <c r="AI92" s="38"/>
    </row>
    <row r="93" spans="2:35" x14ac:dyDescent="0.2">
      <c r="B93" s="43">
        <f t="shared" si="36"/>
        <v>30</v>
      </c>
      <c r="C93" s="423" t="s">
        <v>137</v>
      </c>
      <c r="D93" s="423"/>
      <c r="E93" s="423"/>
      <c r="F93" s="423"/>
      <c r="G93" s="423"/>
      <c r="H93" s="423"/>
      <c r="I93" s="800">
        <f t="shared" si="25"/>
        <v>0</v>
      </c>
      <c r="J93" s="800">
        <f t="shared" si="25"/>
        <v>0</v>
      </c>
      <c r="K93" s="423"/>
      <c r="L93" s="423"/>
      <c r="M93" s="521"/>
      <c r="N93" s="522"/>
      <c r="O93" s="775">
        <f t="shared" si="26"/>
        <v>0</v>
      </c>
      <c r="P93" s="521"/>
      <c r="Q93" s="523"/>
      <c r="R93" s="521"/>
      <c r="S93" s="522"/>
      <c r="T93" s="797">
        <f t="shared" si="27"/>
        <v>0</v>
      </c>
      <c r="U93" s="524"/>
      <c r="V93" s="791" t="e">
        <f t="shared" si="28"/>
        <v>#DIV/0!</v>
      </c>
      <c r="W93" s="524"/>
      <c r="X93" s="791" t="e">
        <f t="shared" si="29"/>
        <v>#DIV/0!</v>
      </c>
      <c r="Y93" s="524"/>
      <c r="Z93" s="791" t="e">
        <f t="shared" si="30"/>
        <v>#DIV/0!</v>
      </c>
      <c r="AA93" s="524"/>
      <c r="AB93" s="791" t="e">
        <f t="shared" si="31"/>
        <v>#DIV/0!</v>
      </c>
      <c r="AC93" s="524"/>
      <c r="AD93" s="791" t="e">
        <f t="shared" si="32"/>
        <v>#DIV/0!</v>
      </c>
      <c r="AE93" s="524"/>
      <c r="AF93" s="791" t="e">
        <f t="shared" si="33"/>
        <v>#DIV/0!</v>
      </c>
      <c r="AG93" s="792">
        <f t="shared" si="35"/>
        <v>0</v>
      </c>
      <c r="AH93" s="792">
        <f t="shared" si="34"/>
        <v>0</v>
      </c>
      <c r="AI93" s="38"/>
    </row>
    <row r="94" spans="2:35" x14ac:dyDescent="0.2">
      <c r="B94" s="43">
        <f t="shared" si="36"/>
        <v>31</v>
      </c>
      <c r="C94" s="423" t="s">
        <v>137</v>
      </c>
      <c r="D94" s="423"/>
      <c r="E94" s="423"/>
      <c r="F94" s="423"/>
      <c r="G94" s="423"/>
      <c r="H94" s="423"/>
      <c r="I94" s="800">
        <f t="shared" si="25"/>
        <v>0</v>
      </c>
      <c r="J94" s="800">
        <f t="shared" si="25"/>
        <v>0</v>
      </c>
      <c r="K94" s="423"/>
      <c r="L94" s="423"/>
      <c r="M94" s="521"/>
      <c r="N94" s="522"/>
      <c r="O94" s="775">
        <f t="shared" si="26"/>
        <v>0</v>
      </c>
      <c r="P94" s="521"/>
      <c r="Q94" s="523"/>
      <c r="R94" s="521"/>
      <c r="S94" s="522"/>
      <c r="T94" s="797">
        <f t="shared" si="27"/>
        <v>0</v>
      </c>
      <c r="U94" s="524"/>
      <c r="V94" s="791" t="e">
        <f t="shared" si="28"/>
        <v>#DIV/0!</v>
      </c>
      <c r="W94" s="524"/>
      <c r="X94" s="791" t="e">
        <f t="shared" si="29"/>
        <v>#DIV/0!</v>
      </c>
      <c r="Y94" s="524"/>
      <c r="Z94" s="791" t="e">
        <f t="shared" si="30"/>
        <v>#DIV/0!</v>
      </c>
      <c r="AA94" s="524"/>
      <c r="AB94" s="791" t="e">
        <f t="shared" si="31"/>
        <v>#DIV/0!</v>
      </c>
      <c r="AC94" s="524"/>
      <c r="AD94" s="791" t="e">
        <f t="shared" si="32"/>
        <v>#DIV/0!</v>
      </c>
      <c r="AE94" s="524"/>
      <c r="AF94" s="791" t="e">
        <f t="shared" si="33"/>
        <v>#DIV/0!</v>
      </c>
      <c r="AG94" s="792">
        <f t="shared" si="35"/>
        <v>0</v>
      </c>
      <c r="AH94" s="792">
        <f t="shared" si="34"/>
        <v>0</v>
      </c>
      <c r="AI94" s="38"/>
    </row>
    <row r="95" spans="2:35" x14ac:dyDescent="0.2">
      <c r="B95" s="43">
        <f t="shared" si="36"/>
        <v>32</v>
      </c>
      <c r="C95" s="423" t="s">
        <v>137</v>
      </c>
      <c r="D95" s="423"/>
      <c r="E95" s="423"/>
      <c r="F95" s="423"/>
      <c r="G95" s="423"/>
      <c r="H95" s="423"/>
      <c r="I95" s="800">
        <f t="shared" si="25"/>
        <v>0</v>
      </c>
      <c r="J95" s="800">
        <f t="shared" si="25"/>
        <v>0</v>
      </c>
      <c r="K95" s="423"/>
      <c r="L95" s="423"/>
      <c r="M95" s="521"/>
      <c r="N95" s="522"/>
      <c r="O95" s="775">
        <f t="shared" si="26"/>
        <v>0</v>
      </c>
      <c r="P95" s="521"/>
      <c r="Q95" s="523"/>
      <c r="R95" s="521"/>
      <c r="S95" s="522"/>
      <c r="T95" s="797">
        <f t="shared" si="27"/>
        <v>0</v>
      </c>
      <c r="U95" s="524"/>
      <c r="V95" s="791" t="e">
        <f t="shared" si="28"/>
        <v>#DIV/0!</v>
      </c>
      <c r="W95" s="524"/>
      <c r="X95" s="791" t="e">
        <f t="shared" si="29"/>
        <v>#DIV/0!</v>
      </c>
      <c r="Y95" s="524"/>
      <c r="Z95" s="791" t="e">
        <f t="shared" si="30"/>
        <v>#DIV/0!</v>
      </c>
      <c r="AA95" s="524"/>
      <c r="AB95" s="791" t="e">
        <f t="shared" si="31"/>
        <v>#DIV/0!</v>
      </c>
      <c r="AC95" s="524"/>
      <c r="AD95" s="791" t="e">
        <f t="shared" si="32"/>
        <v>#DIV/0!</v>
      </c>
      <c r="AE95" s="524"/>
      <c r="AF95" s="791" t="e">
        <f t="shared" si="33"/>
        <v>#DIV/0!</v>
      </c>
      <c r="AG95" s="792">
        <f t="shared" si="35"/>
        <v>0</v>
      </c>
      <c r="AH95" s="792">
        <f t="shared" si="34"/>
        <v>0</v>
      </c>
      <c r="AI95" s="38"/>
    </row>
    <row r="96" spans="2:35" x14ac:dyDescent="0.2">
      <c r="B96" s="43">
        <f t="shared" si="36"/>
        <v>33</v>
      </c>
      <c r="C96" s="423" t="s">
        <v>137</v>
      </c>
      <c r="D96" s="423"/>
      <c r="E96" s="423"/>
      <c r="F96" s="423"/>
      <c r="G96" s="423"/>
      <c r="H96" s="423"/>
      <c r="I96" s="800">
        <f t="shared" si="25"/>
        <v>0</v>
      </c>
      <c r="J96" s="800">
        <f t="shared" si="25"/>
        <v>0</v>
      </c>
      <c r="K96" s="423"/>
      <c r="L96" s="423"/>
      <c r="M96" s="521"/>
      <c r="N96" s="522"/>
      <c r="O96" s="775">
        <f t="shared" si="26"/>
        <v>0</v>
      </c>
      <c r="P96" s="521"/>
      <c r="Q96" s="523"/>
      <c r="R96" s="521"/>
      <c r="S96" s="522"/>
      <c r="T96" s="797">
        <f t="shared" si="27"/>
        <v>0</v>
      </c>
      <c r="U96" s="524"/>
      <c r="V96" s="791" t="e">
        <f t="shared" si="28"/>
        <v>#DIV/0!</v>
      </c>
      <c r="W96" s="524"/>
      <c r="X96" s="791" t="e">
        <f t="shared" si="29"/>
        <v>#DIV/0!</v>
      </c>
      <c r="Y96" s="524"/>
      <c r="Z96" s="791" t="e">
        <f t="shared" si="30"/>
        <v>#DIV/0!</v>
      </c>
      <c r="AA96" s="524"/>
      <c r="AB96" s="791" t="e">
        <f t="shared" si="31"/>
        <v>#DIV/0!</v>
      </c>
      <c r="AC96" s="524"/>
      <c r="AD96" s="791" t="e">
        <f t="shared" si="32"/>
        <v>#DIV/0!</v>
      </c>
      <c r="AE96" s="524"/>
      <c r="AF96" s="791" t="e">
        <f t="shared" si="33"/>
        <v>#DIV/0!</v>
      </c>
      <c r="AG96" s="792">
        <f t="shared" si="35"/>
        <v>0</v>
      </c>
      <c r="AH96" s="792">
        <f t="shared" ref="AH96:AH113" si="37">T96-AG96</f>
        <v>0</v>
      </c>
      <c r="AI96" s="38"/>
    </row>
    <row r="97" spans="2:35" x14ac:dyDescent="0.2">
      <c r="B97" s="43">
        <f t="shared" si="36"/>
        <v>34</v>
      </c>
      <c r="C97" s="423" t="s">
        <v>137</v>
      </c>
      <c r="D97" s="423"/>
      <c r="E97" s="423"/>
      <c r="F97" s="423"/>
      <c r="G97" s="423"/>
      <c r="H97" s="423"/>
      <c r="I97" s="800">
        <f t="shared" si="25"/>
        <v>0</v>
      </c>
      <c r="J97" s="800">
        <f t="shared" si="25"/>
        <v>0</v>
      </c>
      <c r="K97" s="423"/>
      <c r="L97" s="423"/>
      <c r="M97" s="521"/>
      <c r="N97" s="522"/>
      <c r="O97" s="775">
        <f t="shared" si="26"/>
        <v>0</v>
      </c>
      <c r="P97" s="521"/>
      <c r="Q97" s="523"/>
      <c r="R97" s="521"/>
      <c r="S97" s="522"/>
      <c r="T97" s="797">
        <f t="shared" si="27"/>
        <v>0</v>
      </c>
      <c r="U97" s="524"/>
      <c r="V97" s="791" t="e">
        <f t="shared" si="28"/>
        <v>#DIV/0!</v>
      </c>
      <c r="W97" s="524"/>
      <c r="X97" s="791" t="e">
        <f t="shared" si="29"/>
        <v>#DIV/0!</v>
      </c>
      <c r="Y97" s="524"/>
      <c r="Z97" s="791" t="e">
        <f t="shared" si="30"/>
        <v>#DIV/0!</v>
      </c>
      <c r="AA97" s="524"/>
      <c r="AB97" s="791" t="e">
        <f t="shared" si="31"/>
        <v>#DIV/0!</v>
      </c>
      <c r="AC97" s="524"/>
      <c r="AD97" s="791" t="e">
        <f t="shared" si="32"/>
        <v>#DIV/0!</v>
      </c>
      <c r="AE97" s="524"/>
      <c r="AF97" s="791" t="e">
        <f t="shared" si="33"/>
        <v>#DIV/0!</v>
      </c>
      <c r="AG97" s="792">
        <f t="shared" si="35"/>
        <v>0</v>
      </c>
      <c r="AH97" s="792">
        <f t="shared" si="37"/>
        <v>0</v>
      </c>
      <c r="AI97" s="38"/>
    </row>
    <row r="98" spans="2:35" x14ac:dyDescent="0.2">
      <c r="B98" s="43">
        <f t="shared" si="36"/>
        <v>35</v>
      </c>
      <c r="C98" s="423" t="s">
        <v>137</v>
      </c>
      <c r="D98" s="423"/>
      <c r="E98" s="423"/>
      <c r="F98" s="423"/>
      <c r="G98" s="423"/>
      <c r="H98" s="423"/>
      <c r="I98" s="800">
        <f t="shared" si="25"/>
        <v>0</v>
      </c>
      <c r="J98" s="800">
        <f t="shared" si="25"/>
        <v>0</v>
      </c>
      <c r="K98" s="423"/>
      <c r="L98" s="423"/>
      <c r="M98" s="521"/>
      <c r="N98" s="522"/>
      <c r="O98" s="775">
        <f t="shared" si="26"/>
        <v>0</v>
      </c>
      <c r="P98" s="521"/>
      <c r="Q98" s="523"/>
      <c r="R98" s="521"/>
      <c r="S98" s="522"/>
      <c r="T98" s="797">
        <f t="shared" si="27"/>
        <v>0</v>
      </c>
      <c r="U98" s="524"/>
      <c r="V98" s="791" t="e">
        <f t="shared" si="28"/>
        <v>#DIV/0!</v>
      </c>
      <c r="W98" s="524"/>
      <c r="X98" s="791" t="e">
        <f t="shared" si="29"/>
        <v>#DIV/0!</v>
      </c>
      <c r="Y98" s="524"/>
      <c r="Z98" s="791" t="e">
        <f t="shared" si="30"/>
        <v>#DIV/0!</v>
      </c>
      <c r="AA98" s="524"/>
      <c r="AB98" s="791" t="e">
        <f t="shared" si="31"/>
        <v>#DIV/0!</v>
      </c>
      <c r="AC98" s="524"/>
      <c r="AD98" s="791" t="e">
        <f t="shared" si="32"/>
        <v>#DIV/0!</v>
      </c>
      <c r="AE98" s="524"/>
      <c r="AF98" s="791" t="e">
        <f t="shared" si="33"/>
        <v>#DIV/0!</v>
      </c>
      <c r="AG98" s="792">
        <f t="shared" si="35"/>
        <v>0</v>
      </c>
      <c r="AH98" s="792">
        <f t="shared" si="37"/>
        <v>0</v>
      </c>
      <c r="AI98" s="38"/>
    </row>
    <row r="99" spans="2:35" x14ac:dyDescent="0.2">
      <c r="B99" s="43">
        <f t="shared" si="36"/>
        <v>36</v>
      </c>
      <c r="C99" s="423" t="s">
        <v>137</v>
      </c>
      <c r="D99" s="423"/>
      <c r="E99" s="423"/>
      <c r="F99" s="423"/>
      <c r="G99" s="423"/>
      <c r="H99" s="423"/>
      <c r="I99" s="800">
        <f t="shared" si="25"/>
        <v>0</v>
      </c>
      <c r="J99" s="800">
        <f t="shared" si="25"/>
        <v>0</v>
      </c>
      <c r="K99" s="423"/>
      <c r="L99" s="423"/>
      <c r="M99" s="521"/>
      <c r="N99" s="522"/>
      <c r="O99" s="775">
        <f t="shared" si="26"/>
        <v>0</v>
      </c>
      <c r="P99" s="521"/>
      <c r="Q99" s="523"/>
      <c r="R99" s="521"/>
      <c r="S99" s="522"/>
      <c r="T99" s="797">
        <f t="shared" si="27"/>
        <v>0</v>
      </c>
      <c r="U99" s="524"/>
      <c r="V99" s="791" t="e">
        <f t="shared" si="28"/>
        <v>#DIV/0!</v>
      </c>
      <c r="W99" s="524"/>
      <c r="X99" s="791" t="e">
        <f t="shared" si="29"/>
        <v>#DIV/0!</v>
      </c>
      <c r="Y99" s="524"/>
      <c r="Z99" s="791" t="e">
        <f t="shared" si="30"/>
        <v>#DIV/0!</v>
      </c>
      <c r="AA99" s="524"/>
      <c r="AB99" s="791" t="e">
        <f t="shared" si="31"/>
        <v>#DIV/0!</v>
      </c>
      <c r="AC99" s="524"/>
      <c r="AD99" s="791" t="e">
        <f t="shared" si="32"/>
        <v>#DIV/0!</v>
      </c>
      <c r="AE99" s="524"/>
      <c r="AF99" s="791" t="e">
        <f t="shared" si="33"/>
        <v>#DIV/0!</v>
      </c>
      <c r="AG99" s="792">
        <f t="shared" si="35"/>
        <v>0</v>
      </c>
      <c r="AH99" s="792">
        <f t="shared" si="37"/>
        <v>0</v>
      </c>
      <c r="AI99" s="38"/>
    </row>
    <row r="100" spans="2:35" x14ac:dyDescent="0.2">
      <c r="B100" s="43">
        <f t="shared" si="36"/>
        <v>37</v>
      </c>
      <c r="C100" s="423" t="s">
        <v>137</v>
      </c>
      <c r="D100" s="423"/>
      <c r="E100" s="423"/>
      <c r="F100" s="423"/>
      <c r="G100" s="423"/>
      <c r="H100" s="423"/>
      <c r="I100" s="800">
        <f t="shared" si="25"/>
        <v>0</v>
      </c>
      <c r="J100" s="800">
        <f t="shared" si="25"/>
        <v>0</v>
      </c>
      <c r="K100" s="423"/>
      <c r="L100" s="423"/>
      <c r="M100" s="521"/>
      <c r="N100" s="522"/>
      <c r="O100" s="775">
        <f t="shared" si="26"/>
        <v>0</v>
      </c>
      <c r="P100" s="521"/>
      <c r="Q100" s="523"/>
      <c r="R100" s="521"/>
      <c r="S100" s="522"/>
      <c r="T100" s="797">
        <f t="shared" si="27"/>
        <v>0</v>
      </c>
      <c r="U100" s="524"/>
      <c r="V100" s="791" t="e">
        <f t="shared" si="28"/>
        <v>#DIV/0!</v>
      </c>
      <c r="W100" s="524"/>
      <c r="X100" s="791" t="e">
        <f t="shared" si="29"/>
        <v>#DIV/0!</v>
      </c>
      <c r="Y100" s="524"/>
      <c r="Z100" s="791" t="e">
        <f t="shared" si="30"/>
        <v>#DIV/0!</v>
      </c>
      <c r="AA100" s="524"/>
      <c r="AB100" s="791" t="e">
        <f t="shared" si="31"/>
        <v>#DIV/0!</v>
      </c>
      <c r="AC100" s="524"/>
      <c r="AD100" s="791" t="e">
        <f t="shared" si="32"/>
        <v>#DIV/0!</v>
      </c>
      <c r="AE100" s="524"/>
      <c r="AF100" s="791" t="e">
        <f t="shared" si="33"/>
        <v>#DIV/0!</v>
      </c>
      <c r="AG100" s="792">
        <f t="shared" si="35"/>
        <v>0</v>
      </c>
      <c r="AH100" s="792">
        <f t="shared" si="37"/>
        <v>0</v>
      </c>
      <c r="AI100" s="38"/>
    </row>
    <row r="101" spans="2:35" x14ac:dyDescent="0.2">
      <c r="B101" s="43">
        <f t="shared" si="36"/>
        <v>38</v>
      </c>
      <c r="C101" s="423" t="s">
        <v>137</v>
      </c>
      <c r="D101" s="423"/>
      <c r="E101" s="423"/>
      <c r="F101" s="423"/>
      <c r="G101" s="423"/>
      <c r="H101" s="423"/>
      <c r="I101" s="800">
        <f t="shared" si="25"/>
        <v>0</v>
      </c>
      <c r="J101" s="800">
        <f t="shared" si="25"/>
        <v>0</v>
      </c>
      <c r="K101" s="423"/>
      <c r="L101" s="423"/>
      <c r="M101" s="521"/>
      <c r="N101" s="522"/>
      <c r="O101" s="775">
        <f t="shared" si="26"/>
        <v>0</v>
      </c>
      <c r="P101" s="521"/>
      <c r="Q101" s="523"/>
      <c r="R101" s="521"/>
      <c r="S101" s="522"/>
      <c r="T101" s="797">
        <f t="shared" si="27"/>
        <v>0</v>
      </c>
      <c r="U101" s="524"/>
      <c r="V101" s="791" t="e">
        <f t="shared" si="28"/>
        <v>#DIV/0!</v>
      </c>
      <c r="W101" s="524"/>
      <c r="X101" s="791" t="e">
        <f t="shared" si="29"/>
        <v>#DIV/0!</v>
      </c>
      <c r="Y101" s="524"/>
      <c r="Z101" s="791" t="e">
        <f t="shared" si="30"/>
        <v>#DIV/0!</v>
      </c>
      <c r="AA101" s="524"/>
      <c r="AB101" s="791" t="e">
        <f t="shared" si="31"/>
        <v>#DIV/0!</v>
      </c>
      <c r="AC101" s="524"/>
      <c r="AD101" s="791" t="e">
        <f t="shared" si="32"/>
        <v>#DIV/0!</v>
      </c>
      <c r="AE101" s="524"/>
      <c r="AF101" s="791" t="e">
        <f t="shared" si="33"/>
        <v>#DIV/0!</v>
      </c>
      <c r="AG101" s="792">
        <f t="shared" si="35"/>
        <v>0</v>
      </c>
      <c r="AH101" s="792">
        <f t="shared" si="37"/>
        <v>0</v>
      </c>
      <c r="AI101" s="38"/>
    </row>
    <row r="102" spans="2:35" x14ac:dyDescent="0.2">
      <c r="B102" s="43">
        <f t="shared" si="36"/>
        <v>39</v>
      </c>
      <c r="C102" s="423" t="s">
        <v>137</v>
      </c>
      <c r="D102" s="423"/>
      <c r="E102" s="423"/>
      <c r="F102" s="423"/>
      <c r="G102" s="423"/>
      <c r="H102" s="423"/>
      <c r="I102" s="800">
        <f t="shared" si="25"/>
        <v>0</v>
      </c>
      <c r="J102" s="800">
        <f t="shared" si="25"/>
        <v>0</v>
      </c>
      <c r="K102" s="423"/>
      <c r="L102" s="423"/>
      <c r="M102" s="521"/>
      <c r="N102" s="522"/>
      <c r="O102" s="775">
        <f t="shared" si="26"/>
        <v>0</v>
      </c>
      <c r="P102" s="521"/>
      <c r="Q102" s="523"/>
      <c r="R102" s="521"/>
      <c r="S102" s="522"/>
      <c r="T102" s="797">
        <f t="shared" si="27"/>
        <v>0</v>
      </c>
      <c r="U102" s="524"/>
      <c r="V102" s="791" t="e">
        <f t="shared" si="28"/>
        <v>#DIV/0!</v>
      </c>
      <c r="W102" s="524"/>
      <c r="X102" s="791" t="e">
        <f t="shared" si="29"/>
        <v>#DIV/0!</v>
      </c>
      <c r="Y102" s="524"/>
      <c r="Z102" s="791" t="e">
        <f t="shared" si="30"/>
        <v>#DIV/0!</v>
      </c>
      <c r="AA102" s="524"/>
      <c r="AB102" s="791" t="e">
        <f t="shared" si="31"/>
        <v>#DIV/0!</v>
      </c>
      <c r="AC102" s="524"/>
      <c r="AD102" s="791" t="e">
        <f t="shared" si="32"/>
        <v>#DIV/0!</v>
      </c>
      <c r="AE102" s="524"/>
      <c r="AF102" s="791" t="e">
        <f t="shared" si="33"/>
        <v>#DIV/0!</v>
      </c>
      <c r="AG102" s="792">
        <f t="shared" si="35"/>
        <v>0</v>
      </c>
      <c r="AH102" s="792">
        <f t="shared" si="37"/>
        <v>0</v>
      </c>
      <c r="AI102" s="38"/>
    </row>
    <row r="103" spans="2:35" x14ac:dyDescent="0.2">
      <c r="B103" s="43">
        <f t="shared" si="36"/>
        <v>40</v>
      </c>
      <c r="C103" s="423" t="s">
        <v>137</v>
      </c>
      <c r="D103" s="423"/>
      <c r="E103" s="423"/>
      <c r="F103" s="423"/>
      <c r="G103" s="423"/>
      <c r="H103" s="423"/>
      <c r="I103" s="800">
        <f t="shared" si="25"/>
        <v>0</v>
      </c>
      <c r="J103" s="800">
        <f t="shared" si="25"/>
        <v>0</v>
      </c>
      <c r="K103" s="423"/>
      <c r="L103" s="423"/>
      <c r="M103" s="521"/>
      <c r="N103" s="522"/>
      <c r="O103" s="775">
        <f t="shared" si="26"/>
        <v>0</v>
      </c>
      <c r="P103" s="521"/>
      <c r="Q103" s="523"/>
      <c r="R103" s="521"/>
      <c r="S103" s="522"/>
      <c r="T103" s="797">
        <f t="shared" si="27"/>
        <v>0</v>
      </c>
      <c r="U103" s="524"/>
      <c r="V103" s="791" t="e">
        <f t="shared" si="28"/>
        <v>#DIV/0!</v>
      </c>
      <c r="W103" s="524"/>
      <c r="X103" s="791" t="e">
        <f t="shared" si="29"/>
        <v>#DIV/0!</v>
      </c>
      <c r="Y103" s="524"/>
      <c r="Z103" s="791" t="e">
        <f t="shared" si="30"/>
        <v>#DIV/0!</v>
      </c>
      <c r="AA103" s="524"/>
      <c r="AB103" s="791" t="e">
        <f t="shared" si="31"/>
        <v>#DIV/0!</v>
      </c>
      <c r="AC103" s="524"/>
      <c r="AD103" s="791" t="e">
        <f t="shared" si="32"/>
        <v>#DIV/0!</v>
      </c>
      <c r="AE103" s="524"/>
      <c r="AF103" s="791" t="e">
        <f t="shared" si="33"/>
        <v>#DIV/0!</v>
      </c>
      <c r="AG103" s="792">
        <f t="shared" si="35"/>
        <v>0</v>
      </c>
      <c r="AH103" s="792">
        <f t="shared" si="37"/>
        <v>0</v>
      </c>
      <c r="AI103" s="38"/>
    </row>
    <row r="104" spans="2:35" x14ac:dyDescent="0.2">
      <c r="B104" s="43">
        <f t="shared" si="36"/>
        <v>41</v>
      </c>
      <c r="C104" s="423" t="s">
        <v>137</v>
      </c>
      <c r="D104" s="423"/>
      <c r="E104" s="423"/>
      <c r="F104" s="423"/>
      <c r="G104" s="423"/>
      <c r="H104" s="423"/>
      <c r="I104" s="800">
        <f t="shared" si="25"/>
        <v>0</v>
      </c>
      <c r="J104" s="800">
        <f t="shared" si="25"/>
        <v>0</v>
      </c>
      <c r="K104" s="423"/>
      <c r="L104" s="423"/>
      <c r="M104" s="521"/>
      <c r="N104" s="522"/>
      <c r="O104" s="775">
        <f t="shared" si="26"/>
        <v>0</v>
      </c>
      <c r="P104" s="521"/>
      <c r="Q104" s="523"/>
      <c r="R104" s="521"/>
      <c r="S104" s="522"/>
      <c r="T104" s="797">
        <f t="shared" si="27"/>
        <v>0</v>
      </c>
      <c r="U104" s="524"/>
      <c r="V104" s="791" t="e">
        <f t="shared" si="28"/>
        <v>#DIV/0!</v>
      </c>
      <c r="W104" s="524"/>
      <c r="X104" s="791" t="e">
        <f t="shared" si="29"/>
        <v>#DIV/0!</v>
      </c>
      <c r="Y104" s="524"/>
      <c r="Z104" s="791" t="e">
        <f t="shared" si="30"/>
        <v>#DIV/0!</v>
      </c>
      <c r="AA104" s="524"/>
      <c r="AB104" s="791" t="e">
        <f t="shared" si="31"/>
        <v>#DIV/0!</v>
      </c>
      <c r="AC104" s="524"/>
      <c r="AD104" s="791" t="e">
        <f t="shared" si="32"/>
        <v>#DIV/0!</v>
      </c>
      <c r="AE104" s="524"/>
      <c r="AF104" s="791" t="e">
        <f t="shared" si="33"/>
        <v>#DIV/0!</v>
      </c>
      <c r="AG104" s="792">
        <f t="shared" si="35"/>
        <v>0</v>
      </c>
      <c r="AH104" s="792">
        <f t="shared" si="37"/>
        <v>0</v>
      </c>
      <c r="AI104" s="38"/>
    </row>
    <row r="105" spans="2:35" x14ac:dyDescent="0.2">
      <c r="B105" s="43">
        <f t="shared" si="36"/>
        <v>42</v>
      </c>
      <c r="C105" s="423" t="s">
        <v>137</v>
      </c>
      <c r="D105" s="423"/>
      <c r="E105" s="423"/>
      <c r="F105" s="423"/>
      <c r="G105" s="423"/>
      <c r="H105" s="423"/>
      <c r="I105" s="800">
        <f t="shared" si="25"/>
        <v>0</v>
      </c>
      <c r="J105" s="800">
        <f t="shared" si="25"/>
        <v>0</v>
      </c>
      <c r="K105" s="423"/>
      <c r="L105" s="423"/>
      <c r="M105" s="521"/>
      <c r="N105" s="522"/>
      <c r="O105" s="775">
        <f t="shared" si="26"/>
        <v>0</v>
      </c>
      <c r="P105" s="521"/>
      <c r="Q105" s="523"/>
      <c r="R105" s="521"/>
      <c r="S105" s="522"/>
      <c r="T105" s="797">
        <f t="shared" si="27"/>
        <v>0</v>
      </c>
      <c r="U105" s="524"/>
      <c r="V105" s="791" t="e">
        <f t="shared" si="28"/>
        <v>#DIV/0!</v>
      </c>
      <c r="W105" s="524"/>
      <c r="X105" s="791" t="e">
        <f t="shared" si="29"/>
        <v>#DIV/0!</v>
      </c>
      <c r="Y105" s="524"/>
      <c r="Z105" s="791" t="e">
        <f t="shared" si="30"/>
        <v>#DIV/0!</v>
      </c>
      <c r="AA105" s="524"/>
      <c r="AB105" s="791" t="e">
        <f t="shared" si="31"/>
        <v>#DIV/0!</v>
      </c>
      <c r="AC105" s="524"/>
      <c r="AD105" s="791" t="e">
        <f t="shared" si="32"/>
        <v>#DIV/0!</v>
      </c>
      <c r="AE105" s="524"/>
      <c r="AF105" s="791" t="e">
        <f t="shared" si="33"/>
        <v>#DIV/0!</v>
      </c>
      <c r="AG105" s="792">
        <f t="shared" si="35"/>
        <v>0</v>
      </c>
      <c r="AH105" s="792">
        <f t="shared" si="37"/>
        <v>0</v>
      </c>
      <c r="AI105" s="38"/>
    </row>
    <row r="106" spans="2:35" x14ac:dyDescent="0.2">
      <c r="B106" s="43">
        <f t="shared" si="36"/>
        <v>43</v>
      </c>
      <c r="C106" s="423" t="s">
        <v>137</v>
      </c>
      <c r="D106" s="423"/>
      <c r="E106" s="423"/>
      <c r="F106" s="423"/>
      <c r="G106" s="423"/>
      <c r="H106" s="423"/>
      <c r="I106" s="800">
        <f t="shared" si="25"/>
        <v>0</v>
      </c>
      <c r="J106" s="800">
        <f t="shared" si="25"/>
        <v>0</v>
      </c>
      <c r="K106" s="423"/>
      <c r="L106" s="423"/>
      <c r="M106" s="521"/>
      <c r="N106" s="522"/>
      <c r="O106" s="775">
        <f t="shared" si="26"/>
        <v>0</v>
      </c>
      <c r="P106" s="521"/>
      <c r="Q106" s="523"/>
      <c r="R106" s="521"/>
      <c r="S106" s="522"/>
      <c r="T106" s="797">
        <f t="shared" si="27"/>
        <v>0</v>
      </c>
      <c r="U106" s="524"/>
      <c r="V106" s="791" t="e">
        <f t="shared" si="28"/>
        <v>#DIV/0!</v>
      </c>
      <c r="W106" s="524"/>
      <c r="X106" s="791" t="e">
        <f t="shared" si="29"/>
        <v>#DIV/0!</v>
      </c>
      <c r="Y106" s="524"/>
      <c r="Z106" s="791" t="e">
        <f t="shared" si="30"/>
        <v>#DIV/0!</v>
      </c>
      <c r="AA106" s="524"/>
      <c r="AB106" s="791" t="e">
        <f t="shared" si="31"/>
        <v>#DIV/0!</v>
      </c>
      <c r="AC106" s="524"/>
      <c r="AD106" s="791" t="e">
        <f t="shared" si="32"/>
        <v>#DIV/0!</v>
      </c>
      <c r="AE106" s="524"/>
      <c r="AF106" s="791" t="e">
        <f t="shared" si="33"/>
        <v>#DIV/0!</v>
      </c>
      <c r="AG106" s="792">
        <f t="shared" si="35"/>
        <v>0</v>
      </c>
      <c r="AH106" s="792">
        <f t="shared" si="37"/>
        <v>0</v>
      </c>
      <c r="AI106" s="38"/>
    </row>
    <row r="107" spans="2:35" x14ac:dyDescent="0.2">
      <c r="B107" s="43">
        <f t="shared" si="36"/>
        <v>44</v>
      </c>
      <c r="C107" s="423" t="s">
        <v>137</v>
      </c>
      <c r="D107" s="423"/>
      <c r="E107" s="423"/>
      <c r="F107" s="423"/>
      <c r="G107" s="423"/>
      <c r="H107" s="423"/>
      <c r="I107" s="800">
        <f t="shared" si="25"/>
        <v>0</v>
      </c>
      <c r="J107" s="800">
        <f t="shared" si="25"/>
        <v>0</v>
      </c>
      <c r="K107" s="423"/>
      <c r="L107" s="423"/>
      <c r="M107" s="521"/>
      <c r="N107" s="522"/>
      <c r="O107" s="775">
        <f t="shared" si="26"/>
        <v>0</v>
      </c>
      <c r="P107" s="521"/>
      <c r="Q107" s="523"/>
      <c r="R107" s="521"/>
      <c r="S107" s="522"/>
      <c r="T107" s="797">
        <f t="shared" si="27"/>
        <v>0</v>
      </c>
      <c r="U107" s="524"/>
      <c r="V107" s="791" t="e">
        <f t="shared" si="28"/>
        <v>#DIV/0!</v>
      </c>
      <c r="W107" s="524"/>
      <c r="X107" s="791" t="e">
        <f t="shared" si="29"/>
        <v>#DIV/0!</v>
      </c>
      <c r="Y107" s="524"/>
      <c r="Z107" s="791" t="e">
        <f t="shared" si="30"/>
        <v>#DIV/0!</v>
      </c>
      <c r="AA107" s="524"/>
      <c r="AB107" s="791" t="e">
        <f t="shared" si="31"/>
        <v>#DIV/0!</v>
      </c>
      <c r="AC107" s="524"/>
      <c r="AD107" s="791" t="e">
        <f t="shared" si="32"/>
        <v>#DIV/0!</v>
      </c>
      <c r="AE107" s="524"/>
      <c r="AF107" s="791" t="e">
        <f t="shared" si="33"/>
        <v>#DIV/0!</v>
      </c>
      <c r="AG107" s="792">
        <f t="shared" si="35"/>
        <v>0</v>
      </c>
      <c r="AH107" s="792">
        <f t="shared" si="37"/>
        <v>0</v>
      </c>
      <c r="AI107" s="38"/>
    </row>
    <row r="108" spans="2:35" x14ac:dyDescent="0.2">
      <c r="B108" s="43">
        <f t="shared" si="36"/>
        <v>45</v>
      </c>
      <c r="C108" s="423" t="s">
        <v>137</v>
      </c>
      <c r="D108" s="423"/>
      <c r="E108" s="423"/>
      <c r="F108" s="423"/>
      <c r="G108" s="423"/>
      <c r="H108" s="423"/>
      <c r="I108" s="800">
        <f t="shared" si="25"/>
        <v>0</v>
      </c>
      <c r="J108" s="800">
        <f t="shared" si="25"/>
        <v>0</v>
      </c>
      <c r="K108" s="423"/>
      <c r="L108" s="423"/>
      <c r="M108" s="521"/>
      <c r="N108" s="522"/>
      <c r="O108" s="775">
        <f t="shared" si="26"/>
        <v>0</v>
      </c>
      <c r="P108" s="521"/>
      <c r="Q108" s="523"/>
      <c r="R108" s="521"/>
      <c r="S108" s="522"/>
      <c r="T108" s="797">
        <f t="shared" si="27"/>
        <v>0</v>
      </c>
      <c r="U108" s="524"/>
      <c r="V108" s="791" t="e">
        <f t="shared" si="28"/>
        <v>#DIV/0!</v>
      </c>
      <c r="W108" s="524"/>
      <c r="X108" s="791" t="e">
        <f t="shared" si="29"/>
        <v>#DIV/0!</v>
      </c>
      <c r="Y108" s="524"/>
      <c r="Z108" s="791" t="e">
        <f t="shared" si="30"/>
        <v>#DIV/0!</v>
      </c>
      <c r="AA108" s="524"/>
      <c r="AB108" s="791" t="e">
        <f t="shared" si="31"/>
        <v>#DIV/0!</v>
      </c>
      <c r="AC108" s="524"/>
      <c r="AD108" s="791" t="e">
        <f t="shared" si="32"/>
        <v>#DIV/0!</v>
      </c>
      <c r="AE108" s="524"/>
      <c r="AF108" s="791" t="e">
        <f t="shared" si="33"/>
        <v>#DIV/0!</v>
      </c>
      <c r="AG108" s="792">
        <f t="shared" si="35"/>
        <v>0</v>
      </c>
      <c r="AH108" s="792">
        <f t="shared" si="37"/>
        <v>0</v>
      </c>
      <c r="AI108" s="38"/>
    </row>
    <row r="109" spans="2:35" x14ac:dyDescent="0.2">
      <c r="B109" s="43">
        <f t="shared" si="36"/>
        <v>46</v>
      </c>
      <c r="C109" s="423" t="s">
        <v>137</v>
      </c>
      <c r="D109" s="423"/>
      <c r="E109" s="423"/>
      <c r="F109" s="423"/>
      <c r="G109" s="423"/>
      <c r="H109" s="423"/>
      <c r="I109" s="800">
        <f t="shared" si="25"/>
        <v>0</v>
      </c>
      <c r="J109" s="800">
        <f t="shared" si="25"/>
        <v>0</v>
      </c>
      <c r="K109" s="423"/>
      <c r="L109" s="423"/>
      <c r="M109" s="521"/>
      <c r="N109" s="522"/>
      <c r="O109" s="775">
        <f t="shared" si="26"/>
        <v>0</v>
      </c>
      <c r="P109" s="521"/>
      <c r="Q109" s="523"/>
      <c r="R109" s="521"/>
      <c r="S109" s="522"/>
      <c r="T109" s="797">
        <f t="shared" si="27"/>
        <v>0</v>
      </c>
      <c r="U109" s="524"/>
      <c r="V109" s="791" t="e">
        <f t="shared" si="28"/>
        <v>#DIV/0!</v>
      </c>
      <c r="W109" s="524"/>
      <c r="X109" s="791" t="e">
        <f t="shared" si="29"/>
        <v>#DIV/0!</v>
      </c>
      <c r="Y109" s="524"/>
      <c r="Z109" s="791" t="e">
        <f t="shared" si="30"/>
        <v>#DIV/0!</v>
      </c>
      <c r="AA109" s="524"/>
      <c r="AB109" s="791" t="e">
        <f t="shared" si="31"/>
        <v>#DIV/0!</v>
      </c>
      <c r="AC109" s="524"/>
      <c r="AD109" s="791" t="e">
        <f t="shared" si="32"/>
        <v>#DIV/0!</v>
      </c>
      <c r="AE109" s="524"/>
      <c r="AF109" s="791" t="e">
        <f t="shared" si="33"/>
        <v>#DIV/0!</v>
      </c>
      <c r="AG109" s="792">
        <f t="shared" si="35"/>
        <v>0</v>
      </c>
      <c r="AH109" s="792">
        <f t="shared" si="37"/>
        <v>0</v>
      </c>
      <c r="AI109" s="38"/>
    </row>
    <row r="110" spans="2:35" x14ac:dyDescent="0.2">
      <c r="B110" s="43">
        <f t="shared" si="36"/>
        <v>47</v>
      </c>
      <c r="C110" s="423" t="s">
        <v>137</v>
      </c>
      <c r="D110" s="423"/>
      <c r="E110" s="423"/>
      <c r="F110" s="423"/>
      <c r="G110" s="423"/>
      <c r="H110" s="423"/>
      <c r="I110" s="800">
        <f t="shared" si="25"/>
        <v>0</v>
      </c>
      <c r="J110" s="800">
        <f t="shared" si="25"/>
        <v>0</v>
      </c>
      <c r="K110" s="423"/>
      <c r="L110" s="423"/>
      <c r="M110" s="521"/>
      <c r="N110" s="522"/>
      <c r="O110" s="775">
        <f t="shared" si="26"/>
        <v>0</v>
      </c>
      <c r="P110" s="521"/>
      <c r="Q110" s="523"/>
      <c r="R110" s="521"/>
      <c r="S110" s="522"/>
      <c r="T110" s="797">
        <f t="shared" si="27"/>
        <v>0</v>
      </c>
      <c r="U110" s="524"/>
      <c r="V110" s="791" t="e">
        <f t="shared" si="28"/>
        <v>#DIV/0!</v>
      </c>
      <c r="W110" s="524"/>
      <c r="X110" s="791" t="e">
        <f t="shared" si="29"/>
        <v>#DIV/0!</v>
      </c>
      <c r="Y110" s="524"/>
      <c r="Z110" s="791" t="e">
        <f t="shared" si="30"/>
        <v>#DIV/0!</v>
      </c>
      <c r="AA110" s="524"/>
      <c r="AB110" s="791" t="e">
        <f t="shared" si="31"/>
        <v>#DIV/0!</v>
      </c>
      <c r="AC110" s="524"/>
      <c r="AD110" s="791" t="e">
        <f t="shared" si="32"/>
        <v>#DIV/0!</v>
      </c>
      <c r="AE110" s="524"/>
      <c r="AF110" s="791" t="e">
        <f t="shared" si="33"/>
        <v>#DIV/0!</v>
      </c>
      <c r="AG110" s="792">
        <f t="shared" si="35"/>
        <v>0</v>
      </c>
      <c r="AH110" s="792">
        <f t="shared" si="37"/>
        <v>0</v>
      </c>
      <c r="AI110" s="38"/>
    </row>
    <row r="111" spans="2:35" x14ac:dyDescent="0.2">
      <c r="B111" s="43">
        <f t="shared" si="36"/>
        <v>48</v>
      </c>
      <c r="C111" s="423" t="s">
        <v>137</v>
      </c>
      <c r="D111" s="423"/>
      <c r="E111" s="423"/>
      <c r="F111" s="423"/>
      <c r="G111" s="423"/>
      <c r="H111" s="423"/>
      <c r="I111" s="800">
        <f t="shared" si="25"/>
        <v>0</v>
      </c>
      <c r="J111" s="800">
        <f t="shared" si="25"/>
        <v>0</v>
      </c>
      <c r="K111" s="423"/>
      <c r="L111" s="423"/>
      <c r="M111" s="521"/>
      <c r="N111" s="522"/>
      <c r="O111" s="775">
        <f t="shared" si="26"/>
        <v>0</v>
      </c>
      <c r="P111" s="521"/>
      <c r="Q111" s="523"/>
      <c r="R111" s="521"/>
      <c r="S111" s="522"/>
      <c r="T111" s="797">
        <f t="shared" si="27"/>
        <v>0</v>
      </c>
      <c r="U111" s="524"/>
      <c r="V111" s="791" t="e">
        <f t="shared" si="28"/>
        <v>#DIV/0!</v>
      </c>
      <c r="W111" s="524"/>
      <c r="X111" s="791" t="e">
        <f t="shared" si="29"/>
        <v>#DIV/0!</v>
      </c>
      <c r="Y111" s="524"/>
      <c r="Z111" s="791" t="e">
        <f t="shared" si="30"/>
        <v>#DIV/0!</v>
      </c>
      <c r="AA111" s="524"/>
      <c r="AB111" s="791" t="e">
        <f t="shared" si="31"/>
        <v>#DIV/0!</v>
      </c>
      <c r="AC111" s="524"/>
      <c r="AD111" s="791" t="e">
        <f t="shared" si="32"/>
        <v>#DIV/0!</v>
      </c>
      <c r="AE111" s="524"/>
      <c r="AF111" s="791" t="e">
        <f t="shared" si="33"/>
        <v>#DIV/0!</v>
      </c>
      <c r="AG111" s="792">
        <f t="shared" si="35"/>
        <v>0</v>
      </c>
      <c r="AH111" s="792">
        <f t="shared" si="37"/>
        <v>0</v>
      </c>
      <c r="AI111" s="38"/>
    </row>
    <row r="112" spans="2:35" x14ac:dyDescent="0.2">
      <c r="B112" s="43">
        <f t="shared" si="36"/>
        <v>49</v>
      </c>
      <c r="C112" s="423" t="s">
        <v>137</v>
      </c>
      <c r="D112" s="423"/>
      <c r="E112" s="423"/>
      <c r="F112" s="423"/>
      <c r="G112" s="423"/>
      <c r="H112" s="423"/>
      <c r="I112" s="800">
        <f t="shared" si="25"/>
        <v>0</v>
      </c>
      <c r="J112" s="800">
        <f t="shared" si="25"/>
        <v>0</v>
      </c>
      <c r="K112" s="423"/>
      <c r="L112" s="423"/>
      <c r="M112" s="521"/>
      <c r="N112" s="522"/>
      <c r="O112" s="775">
        <f t="shared" si="26"/>
        <v>0</v>
      </c>
      <c r="P112" s="521"/>
      <c r="Q112" s="523"/>
      <c r="R112" s="521"/>
      <c r="S112" s="522"/>
      <c r="T112" s="797">
        <f t="shared" si="27"/>
        <v>0</v>
      </c>
      <c r="U112" s="524"/>
      <c r="V112" s="791" t="e">
        <f t="shared" si="28"/>
        <v>#DIV/0!</v>
      </c>
      <c r="W112" s="524"/>
      <c r="X112" s="791" t="e">
        <f t="shared" si="29"/>
        <v>#DIV/0!</v>
      </c>
      <c r="Y112" s="524"/>
      <c r="Z112" s="791" t="e">
        <f t="shared" si="30"/>
        <v>#DIV/0!</v>
      </c>
      <c r="AA112" s="524"/>
      <c r="AB112" s="791" t="e">
        <f t="shared" si="31"/>
        <v>#DIV/0!</v>
      </c>
      <c r="AC112" s="524"/>
      <c r="AD112" s="791" t="e">
        <f t="shared" si="32"/>
        <v>#DIV/0!</v>
      </c>
      <c r="AE112" s="524"/>
      <c r="AF112" s="791" t="e">
        <f t="shared" si="33"/>
        <v>#DIV/0!</v>
      </c>
      <c r="AG112" s="792">
        <f t="shared" si="35"/>
        <v>0</v>
      </c>
      <c r="AH112" s="792">
        <f t="shared" si="37"/>
        <v>0</v>
      </c>
      <c r="AI112" s="38"/>
    </row>
    <row r="113" spans="2:35" ht="12" thickBot="1" x14ac:dyDescent="0.25">
      <c r="B113" s="43">
        <f t="shared" si="36"/>
        <v>50</v>
      </c>
      <c r="C113" s="423" t="s">
        <v>137</v>
      </c>
      <c r="D113" s="423"/>
      <c r="E113" s="423"/>
      <c r="F113" s="423"/>
      <c r="G113" s="423"/>
      <c r="H113" s="423"/>
      <c r="I113" s="800">
        <f t="shared" si="25"/>
        <v>0</v>
      </c>
      <c r="J113" s="800">
        <f t="shared" si="25"/>
        <v>0</v>
      </c>
      <c r="K113" s="423"/>
      <c r="L113" s="423"/>
      <c r="M113" s="521"/>
      <c r="N113" s="522"/>
      <c r="O113" s="775">
        <f t="shared" si="26"/>
        <v>0</v>
      </c>
      <c r="P113" s="521"/>
      <c r="Q113" s="523"/>
      <c r="R113" s="521"/>
      <c r="S113" s="522"/>
      <c r="T113" s="797">
        <f t="shared" si="27"/>
        <v>0</v>
      </c>
      <c r="U113" s="524"/>
      <c r="V113" s="791" t="e">
        <f t="shared" si="28"/>
        <v>#DIV/0!</v>
      </c>
      <c r="W113" s="524"/>
      <c r="X113" s="791" t="e">
        <f t="shared" si="29"/>
        <v>#DIV/0!</v>
      </c>
      <c r="Y113" s="524"/>
      <c r="Z113" s="791" t="e">
        <f t="shared" si="30"/>
        <v>#DIV/0!</v>
      </c>
      <c r="AA113" s="524"/>
      <c r="AB113" s="791" t="e">
        <f t="shared" si="31"/>
        <v>#DIV/0!</v>
      </c>
      <c r="AC113" s="524"/>
      <c r="AD113" s="791" t="e">
        <f t="shared" si="32"/>
        <v>#DIV/0!</v>
      </c>
      <c r="AE113" s="524"/>
      <c r="AF113" s="791" t="e">
        <f t="shared" si="33"/>
        <v>#DIV/0!</v>
      </c>
      <c r="AG113" s="792">
        <f t="shared" si="35"/>
        <v>0</v>
      </c>
      <c r="AH113" s="792">
        <f t="shared" si="37"/>
        <v>0</v>
      </c>
      <c r="AI113" s="38"/>
    </row>
    <row r="114" spans="2:35" ht="12" thickBot="1" x14ac:dyDescent="0.25">
      <c r="B114" s="39"/>
      <c r="C114" s="13" t="s">
        <v>126</v>
      </c>
      <c r="D114" s="13"/>
      <c r="E114" s="13"/>
      <c r="F114" s="13"/>
      <c r="G114" s="13"/>
      <c r="H114" s="13"/>
      <c r="I114" s="801">
        <f>SUM(I64:I113)</f>
        <v>0</v>
      </c>
      <c r="J114" s="801">
        <f>SUM(J64:J113)</f>
        <v>0</v>
      </c>
      <c r="K114" s="13"/>
      <c r="L114" s="13"/>
      <c r="M114" s="795">
        <f t="shared" ref="M114:S114" si="38">SUM(M64:M113)</f>
        <v>0</v>
      </c>
      <c r="N114" s="795">
        <f t="shared" si="38"/>
        <v>0</v>
      </c>
      <c r="O114" s="795">
        <f t="shared" si="38"/>
        <v>0</v>
      </c>
      <c r="P114" s="795">
        <f t="shared" si="38"/>
        <v>0</v>
      </c>
      <c r="Q114" s="795">
        <f t="shared" si="38"/>
        <v>0</v>
      </c>
      <c r="R114" s="795">
        <f t="shared" si="38"/>
        <v>0</v>
      </c>
      <c r="S114" s="795">
        <f t="shared" si="38"/>
        <v>0</v>
      </c>
      <c r="T114" s="795">
        <f>SUM(T113)</f>
        <v>0</v>
      </c>
      <c r="U114" s="795">
        <f>SUM(U64:U113)</f>
        <v>0</v>
      </c>
      <c r="V114" s="37"/>
      <c r="W114" s="795">
        <f>SUM(W64:W113)</f>
        <v>0</v>
      </c>
      <c r="X114" s="37"/>
      <c r="Y114" s="795">
        <f>SUM(Y64:Y113)</f>
        <v>0</v>
      </c>
      <c r="Z114" s="37"/>
      <c r="AA114" s="795">
        <f>SUM(AA64:AA113)</f>
        <v>0</v>
      </c>
      <c r="AB114" s="37"/>
      <c r="AC114" s="795">
        <f>SUM(AC64:AC113)</f>
        <v>0</v>
      </c>
      <c r="AD114" s="37"/>
      <c r="AE114" s="795">
        <f>SUM(AE64:AE113)</f>
        <v>0</v>
      </c>
      <c r="AF114" s="37"/>
      <c r="AG114" s="795">
        <f>SUM(AG64:AG113)</f>
        <v>0</v>
      </c>
      <c r="AH114" s="795">
        <f>SUM(AH64:AH113)</f>
        <v>0</v>
      </c>
      <c r="AI114" s="38"/>
    </row>
    <row r="115" spans="2:35" ht="12" thickBot="1" x14ac:dyDescent="0.25">
      <c r="B115" s="39"/>
      <c r="C115" s="40"/>
      <c r="D115" s="40"/>
      <c r="E115" s="40"/>
      <c r="F115" s="40"/>
      <c r="G115" s="40"/>
      <c r="H115" s="40"/>
      <c r="I115" s="40"/>
      <c r="J115" s="40"/>
      <c r="K115" s="40"/>
      <c r="L115" s="40"/>
      <c r="M115" s="33"/>
      <c r="N115" s="34"/>
      <c r="O115" s="35"/>
      <c r="P115" s="33"/>
      <c r="Q115" s="36"/>
      <c r="R115" s="33"/>
      <c r="S115" s="41"/>
      <c r="T115" s="41"/>
      <c r="U115" s="37"/>
      <c r="V115" s="37"/>
      <c r="W115" s="37"/>
      <c r="X115" s="37"/>
      <c r="Y115" s="37"/>
      <c r="Z115" s="37"/>
      <c r="AA115" s="37"/>
      <c r="AB115" s="37"/>
      <c r="AC115" s="37"/>
      <c r="AD115" s="37"/>
      <c r="AE115" s="37"/>
      <c r="AF115" s="37"/>
      <c r="AG115" s="38"/>
      <c r="AH115" s="38"/>
      <c r="AI115" s="38"/>
    </row>
    <row r="116" spans="2:35" ht="12.75" thickTop="1" thickBot="1" x14ac:dyDescent="0.25">
      <c r="B116" s="42"/>
      <c r="C116" s="15" t="s">
        <v>141</v>
      </c>
      <c r="D116" s="15"/>
      <c r="E116" s="525"/>
      <c r="F116" s="525"/>
      <c r="G116" s="525"/>
      <c r="H116" s="525"/>
      <c r="I116" s="796">
        <f>I31+I60+I114</f>
        <v>0</v>
      </c>
      <c r="J116" s="796">
        <f>J31+J60+J114</f>
        <v>0</v>
      </c>
      <c r="K116" s="525"/>
      <c r="L116" s="525"/>
      <c r="M116" s="796">
        <f t="shared" ref="M116:W116" si="39">M31+M60+M114</f>
        <v>0</v>
      </c>
      <c r="N116" s="796">
        <f t="shared" si="39"/>
        <v>0</v>
      </c>
      <c r="O116" s="796">
        <f t="shared" si="39"/>
        <v>0</v>
      </c>
      <c r="P116" s="796">
        <f t="shared" si="39"/>
        <v>0</v>
      </c>
      <c r="Q116" s="796">
        <f t="shared" si="39"/>
        <v>0</v>
      </c>
      <c r="R116" s="796">
        <f t="shared" si="39"/>
        <v>0</v>
      </c>
      <c r="S116" s="796">
        <f t="shared" si="39"/>
        <v>0</v>
      </c>
      <c r="T116" s="796">
        <f t="shared" si="39"/>
        <v>0</v>
      </c>
      <c r="U116" s="796">
        <f t="shared" si="39"/>
        <v>0</v>
      </c>
      <c r="V116" s="526"/>
      <c r="W116" s="796">
        <f t="shared" si="39"/>
        <v>0</v>
      </c>
      <c r="X116" s="526"/>
      <c r="Y116" s="796">
        <f>Y31+Y60+Y114</f>
        <v>0</v>
      </c>
      <c r="Z116" s="37"/>
      <c r="AA116" s="796">
        <f>AA31+AA60+AA114</f>
        <v>0</v>
      </c>
      <c r="AB116" s="526"/>
      <c r="AC116" s="796">
        <f>AC31+AC60+AC114</f>
        <v>0</v>
      </c>
      <c r="AD116" s="526"/>
      <c r="AE116" s="796">
        <f>AE31+AE60+AE114</f>
        <v>0</v>
      </c>
      <c r="AF116" s="526"/>
      <c r="AG116" s="796">
        <f>AG31+AG60+AG114</f>
        <v>0</v>
      </c>
      <c r="AH116" s="796">
        <f>AH31+AH60+AH114</f>
        <v>0</v>
      </c>
      <c r="AI116" s="505"/>
    </row>
    <row r="119" spans="2:35" x14ac:dyDescent="0.2">
      <c r="C119" s="31" t="s">
        <v>200</v>
      </c>
      <c r="D119" s="31"/>
      <c r="E119" s="31"/>
      <c r="F119" s="31"/>
      <c r="G119" s="31"/>
      <c r="H119" s="31"/>
      <c r="I119" s="31"/>
      <c r="J119" s="31"/>
      <c r="K119" s="31"/>
      <c r="L119" s="31"/>
    </row>
  </sheetData>
  <sheetProtection password="9195" sheet="1" objects="1" scenarios="1"/>
  <mergeCells count="2">
    <mergeCell ref="A1:A4"/>
    <mergeCell ref="A7:A14"/>
  </mergeCells>
  <hyperlinks>
    <hyperlink ref="A1" location="HOME!A1" display="HOME"/>
    <hyperlink ref="A2" location="HOME!A1" display="HOME!A1"/>
    <hyperlink ref="A3" location="HOME!A1" display="HOME!A1"/>
    <hyperlink ref="A4" location="HOME!A1" display="HOME!A1"/>
    <hyperlink ref="A7:A12" location="'Notes BL'!C192" display="CLICK HERE! To input last Audited balances"/>
    <hyperlink ref="A7:A14" location="'Notes BS'!C201" display="CLICK HERE! To input last Audited balances"/>
  </hyperlinks>
  <pageMargins left="0.7" right="0.7"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W107"/>
  <sheetViews>
    <sheetView zoomScale="80" zoomScaleNormal="80" workbookViewId="0">
      <pane xSplit="5" ySplit="6" topLeftCell="F52" activePane="bottomRight" state="frozen"/>
      <selection activeCell="H20" sqref="H20"/>
      <selection pane="topRight" activeCell="H20" sqref="H20"/>
      <selection pane="bottomLeft" activeCell="H20" sqref="H20"/>
      <selection pane="bottomRight" sqref="A1:A4"/>
    </sheetView>
  </sheetViews>
  <sheetFormatPr defaultColWidth="9.140625" defaultRowHeight="12" x14ac:dyDescent="0.2"/>
  <cols>
    <col min="1" max="1" width="6.5703125" style="61" bestFit="1" customWidth="1"/>
    <col min="2" max="2" width="6.42578125" style="6" bestFit="1" customWidth="1"/>
    <col min="3" max="3" width="19" style="9" customWidth="1"/>
    <col min="4" max="4" width="11" style="986" customWidth="1"/>
    <col min="5" max="5" width="9.5703125" style="986" customWidth="1"/>
    <col min="6" max="6" width="12.5703125" style="986" customWidth="1"/>
    <col min="7" max="7" width="18.140625" style="26" bestFit="1" customWidth="1"/>
    <col min="8" max="8" width="18.7109375" style="26" customWidth="1"/>
    <col min="9" max="9" width="18.42578125" style="26" customWidth="1"/>
    <col min="10" max="10" width="19.28515625" style="26" customWidth="1"/>
    <col min="11" max="11" width="19" style="26" customWidth="1"/>
    <col min="12" max="12" width="18.140625" style="26" bestFit="1" customWidth="1"/>
    <col min="13" max="13" width="17.85546875" style="26" customWidth="1"/>
    <col min="14" max="14" width="18.28515625" style="26" customWidth="1"/>
    <col min="15" max="15" width="17.85546875" style="26" customWidth="1"/>
    <col min="16" max="16" width="18.5703125" style="26" customWidth="1"/>
    <col min="17" max="17" width="19.140625" style="26" customWidth="1"/>
    <col min="18" max="18" width="20.7109375" style="26" customWidth="1"/>
    <col min="19" max="24" width="21.140625" style="26" customWidth="1"/>
    <col min="25" max="25" width="23.85546875" style="26" customWidth="1"/>
    <col min="26" max="26" width="22" style="26" customWidth="1"/>
    <col min="27" max="27" width="18.28515625" style="29" customWidth="1"/>
    <col min="28" max="28" width="9.85546875" style="29" customWidth="1"/>
    <col min="29" max="29" width="4.42578125" style="10" customWidth="1"/>
    <col min="30" max="30" width="39.140625" style="10" customWidth="1"/>
    <col min="31" max="32" width="25.85546875" style="10" customWidth="1"/>
    <col min="33" max="33" width="28" style="10" customWidth="1"/>
    <col min="34" max="36" width="26.140625" style="10" customWidth="1"/>
    <col min="37" max="37" width="15.140625" style="10" customWidth="1"/>
    <col min="38" max="39" width="25.42578125" style="10" customWidth="1"/>
    <col min="40" max="41" width="23.28515625" style="10" customWidth="1"/>
    <col min="42" max="42" width="15.28515625" style="10" customWidth="1"/>
    <col min="43" max="45" width="11.5703125" style="10" customWidth="1"/>
    <col min="46" max="46" width="15.5703125" style="10" customWidth="1"/>
    <col min="47" max="47" width="13.28515625" style="166" hidden="1" customWidth="1"/>
    <col min="48" max="48" width="15.5703125" style="166" hidden="1" customWidth="1"/>
    <col min="49" max="49" width="4" style="166" hidden="1" customWidth="1"/>
    <col min="50" max="16384" width="9.140625" style="10"/>
  </cols>
  <sheetData>
    <row r="1" spans="1:49" ht="11.1" customHeight="1" thickBot="1" x14ac:dyDescent="0.25">
      <c r="A1" s="1231" t="s">
        <v>278</v>
      </c>
    </row>
    <row r="2" spans="1:49" ht="12" customHeight="1" thickBot="1" x14ac:dyDescent="0.25">
      <c r="A2" s="1231"/>
      <c r="C2" s="7" t="s">
        <v>161</v>
      </c>
      <c r="D2" s="21"/>
      <c r="E2" s="21"/>
      <c r="F2" s="21"/>
      <c r="G2" s="25"/>
      <c r="AA2" s="44"/>
      <c r="AB2" s="65"/>
      <c r="AD2" s="45" t="s">
        <v>170</v>
      </c>
      <c r="AE2" s="1239" t="s">
        <v>1476</v>
      </c>
      <c r="AF2" s="1240"/>
      <c r="AG2" s="1240"/>
      <c r="AH2" s="1240"/>
      <c r="AI2" s="1240"/>
      <c r="AJ2" s="1240"/>
      <c r="AK2" s="1241"/>
      <c r="AL2" s="1236" t="s">
        <v>1477</v>
      </c>
      <c r="AM2" s="1237"/>
      <c r="AN2" s="1237"/>
      <c r="AO2" s="1237"/>
      <c r="AP2" s="1238"/>
      <c r="AQ2" s="1232" t="s">
        <v>1483</v>
      </c>
      <c r="AR2" s="1232" t="s">
        <v>1847</v>
      </c>
      <c r="AS2" s="1232" t="s">
        <v>1848</v>
      </c>
    </row>
    <row r="3" spans="1:49" ht="23.25" customHeight="1" thickBot="1" x14ac:dyDescent="0.25">
      <c r="A3" s="1231"/>
      <c r="B3" s="1225" t="s">
        <v>74</v>
      </c>
      <c r="C3" s="1228" t="s">
        <v>293</v>
      </c>
      <c r="D3" s="1219" t="s">
        <v>1846</v>
      </c>
      <c r="E3" s="1219" t="s">
        <v>1518</v>
      </c>
      <c r="F3" s="1219" t="s">
        <v>294</v>
      </c>
      <c r="G3" s="1222" t="s">
        <v>164</v>
      </c>
      <c r="H3" s="1223"/>
      <c r="I3" s="1223"/>
      <c r="J3" s="1223"/>
      <c r="K3" s="1223"/>
      <c r="L3" s="1223"/>
      <c r="M3" s="1222" t="s">
        <v>297</v>
      </c>
      <c r="N3" s="1223"/>
      <c r="O3" s="1223"/>
      <c r="P3" s="1223"/>
      <c r="Q3" s="1223"/>
      <c r="R3" s="1223"/>
      <c r="S3" s="1223"/>
      <c r="T3" s="1223"/>
      <c r="U3" s="1223"/>
      <c r="V3" s="1223"/>
      <c r="W3" s="1223"/>
      <c r="X3" s="1223"/>
      <c r="Y3" s="1223"/>
      <c r="Z3" s="1223"/>
      <c r="AA3" s="1224"/>
      <c r="AB3" s="66"/>
      <c r="AC3" s="7"/>
      <c r="AD3" s="980"/>
      <c r="AE3" s="1234" t="s">
        <v>1494</v>
      </c>
      <c r="AF3" s="1234"/>
      <c r="AG3" s="1234" t="s">
        <v>1843</v>
      </c>
      <c r="AH3" s="1234"/>
      <c r="AI3" s="1234" t="s">
        <v>216</v>
      </c>
      <c r="AJ3" s="1234"/>
      <c r="AK3" s="981"/>
      <c r="AL3" s="1234" t="s">
        <v>1479</v>
      </c>
      <c r="AM3" s="1234"/>
      <c r="AN3" s="1234" t="s">
        <v>1478</v>
      </c>
      <c r="AO3" s="1234"/>
      <c r="AP3" s="981"/>
      <c r="AQ3" s="1235"/>
      <c r="AR3" s="1233"/>
      <c r="AS3" s="1233"/>
    </row>
    <row r="4" spans="1:49" s="31" customFormat="1" ht="12" customHeight="1" thickBot="1" x14ac:dyDescent="0.25">
      <c r="A4" s="1231"/>
      <c r="B4" s="1226"/>
      <c r="C4" s="1229"/>
      <c r="D4" s="1220"/>
      <c r="E4" s="1220"/>
      <c r="F4" s="1220"/>
      <c r="G4" s="823" t="s">
        <v>162</v>
      </c>
      <c r="H4" s="823" t="s">
        <v>104</v>
      </c>
      <c r="I4" s="823" t="s">
        <v>166</v>
      </c>
      <c r="J4" s="823" t="s">
        <v>160</v>
      </c>
      <c r="K4" s="823" t="s">
        <v>146</v>
      </c>
      <c r="L4" s="823" t="s">
        <v>147</v>
      </c>
      <c r="M4" s="1222" t="s">
        <v>289</v>
      </c>
      <c r="N4" s="1223"/>
      <c r="O4" s="1223"/>
      <c r="P4" s="1224"/>
      <c r="Q4" s="1222" t="s">
        <v>288</v>
      </c>
      <c r="R4" s="1223"/>
      <c r="S4" s="1224"/>
      <c r="T4" s="1222" t="s">
        <v>290</v>
      </c>
      <c r="U4" s="1223"/>
      <c r="V4" s="1223"/>
      <c r="W4" s="1223"/>
      <c r="X4" s="1223"/>
      <c r="Y4" s="1224"/>
      <c r="Z4" s="824" t="s">
        <v>163</v>
      </c>
      <c r="AA4" s="824" t="s">
        <v>7</v>
      </c>
      <c r="AB4" s="66"/>
      <c r="AC4" s="21"/>
      <c r="AD4" s="825"/>
      <c r="AE4" s="982" t="s">
        <v>1844</v>
      </c>
      <c r="AF4" s="982" t="s">
        <v>1845</v>
      </c>
      <c r="AG4" s="983" t="s">
        <v>1844</v>
      </c>
      <c r="AH4" s="983" t="s">
        <v>1845</v>
      </c>
      <c r="AI4" s="983" t="s">
        <v>1844</v>
      </c>
      <c r="AJ4" s="983" t="s">
        <v>1845</v>
      </c>
      <c r="AK4" s="826" t="s">
        <v>1482</v>
      </c>
      <c r="AL4" s="983" t="s">
        <v>1844</v>
      </c>
      <c r="AM4" s="983" t="s">
        <v>1845</v>
      </c>
      <c r="AN4" s="983" t="s">
        <v>1844</v>
      </c>
      <c r="AO4" s="983" t="s">
        <v>1845</v>
      </c>
      <c r="AP4" s="826" t="s">
        <v>1482</v>
      </c>
      <c r="AQ4" s="978"/>
      <c r="AR4" s="991"/>
      <c r="AS4" s="991"/>
      <c r="AU4" s="167"/>
      <c r="AV4" s="167"/>
      <c r="AW4" s="167"/>
    </row>
    <row r="5" spans="1:49" s="31" customFormat="1" ht="49.5" customHeight="1" x14ac:dyDescent="0.2">
      <c r="A5" s="60"/>
      <c r="B5" s="1226"/>
      <c r="C5" s="1229"/>
      <c r="D5" s="1220"/>
      <c r="E5" s="1220"/>
      <c r="F5" s="1220"/>
      <c r="G5" s="827"/>
      <c r="H5" s="828"/>
      <c r="I5" s="827"/>
      <c r="J5" s="827"/>
      <c r="K5" s="827"/>
      <c r="L5" s="827"/>
      <c r="M5" s="829" t="s">
        <v>281</v>
      </c>
      <c r="N5" s="830" t="s">
        <v>282</v>
      </c>
      <c r="O5" s="830" t="s">
        <v>283</v>
      </c>
      <c r="P5" s="831" t="s">
        <v>284</v>
      </c>
      <c r="Q5" s="829" t="s">
        <v>285</v>
      </c>
      <c r="R5" s="830" t="s">
        <v>286</v>
      </c>
      <c r="S5" s="831" t="s">
        <v>301</v>
      </c>
      <c r="T5" s="832" t="s">
        <v>1519</v>
      </c>
      <c r="U5" s="832" t="s">
        <v>1520</v>
      </c>
      <c r="V5" s="832" t="s">
        <v>1521</v>
      </c>
      <c r="W5" s="832" t="s">
        <v>1522</v>
      </c>
      <c r="X5" s="67" t="s">
        <v>1523</v>
      </c>
      <c r="Y5" s="833" t="s">
        <v>1524</v>
      </c>
      <c r="Z5" s="834"/>
      <c r="AA5" s="834"/>
      <c r="AB5" s="67"/>
      <c r="AC5" s="21"/>
      <c r="AD5" s="835" t="s">
        <v>168</v>
      </c>
      <c r="AE5" s="984">
        <f>SUMIFS($F7:F26,E7:E26,"DG",D7:D26,"D")</f>
        <v>0</v>
      </c>
      <c r="AF5" s="984">
        <f>SUMIFS($F7:F26,E7:E26,"DG",D7:D26,"F")</f>
        <v>0</v>
      </c>
      <c r="AG5" s="984">
        <f>SUMIFS(F7:F26,E7:E26,"DU",D7:D26,"D")</f>
        <v>0</v>
      </c>
      <c r="AH5" s="984">
        <f>SUMIFS(F7:F26,E7:E26,"DU",D7:D26,"F")</f>
        <v>0</v>
      </c>
      <c r="AI5" s="984">
        <f>SUMIFS(F7:F26,E7:E26,"N",D7:D26,"D")</f>
        <v>0</v>
      </c>
      <c r="AJ5" s="984">
        <f>SUMIFS(F7:F26,E7:E26,"N",D7:D26,"F")</f>
        <v>0</v>
      </c>
      <c r="AK5" s="985">
        <f>SUM(AE5:AJ5)</f>
        <v>0</v>
      </c>
      <c r="AL5" s="984">
        <f>SUMIFS(F77:F106,E77:E106,"G",D77:D106,"D")</f>
        <v>0</v>
      </c>
      <c r="AM5" s="984">
        <f>SUMIFS(F77:F106,E77:E106,"G",D77:D106,"F")</f>
        <v>0</v>
      </c>
      <c r="AN5" s="984">
        <f>SUMIFS(F77:F106,E77:E106,"U",D77:D106,"D")</f>
        <v>0</v>
      </c>
      <c r="AO5" s="984">
        <f>SUMIFS(F77:F106,E77:E106,"U",D77:D106,"F")</f>
        <v>0</v>
      </c>
      <c r="AP5" s="985">
        <f>SUM(AL5:AO5)</f>
        <v>0</v>
      </c>
      <c r="AQ5" s="984">
        <f t="shared" ref="AQ5:AQ10" si="0">AK5+AP5</f>
        <v>0</v>
      </c>
      <c r="AR5" s="984">
        <f t="shared" ref="AR5:AR11" si="1">AF5+AH5+AJ5+AM5+AO5</f>
        <v>0</v>
      </c>
      <c r="AS5" s="984">
        <f t="shared" ref="AS5:AS11" si="2">AE5+AG5+AI5+AL5+AN5</f>
        <v>0</v>
      </c>
      <c r="AU5" s="167"/>
      <c r="AV5" s="167"/>
      <c r="AW5" s="167"/>
    </row>
    <row r="6" spans="1:49" s="31" customFormat="1" ht="15.75" customHeight="1" thickBot="1" x14ac:dyDescent="0.25">
      <c r="A6" s="60"/>
      <c r="B6" s="1227"/>
      <c r="C6" s="1230"/>
      <c r="D6" s="1221"/>
      <c r="E6" s="1221"/>
      <c r="F6" s="1221"/>
      <c r="G6" s="47" t="s">
        <v>32</v>
      </c>
      <c r="H6" s="48" t="s">
        <v>32</v>
      </c>
      <c r="I6" s="47" t="s">
        <v>32</v>
      </c>
      <c r="J6" s="47" t="s">
        <v>32</v>
      </c>
      <c r="K6" s="47" t="s">
        <v>32</v>
      </c>
      <c r="L6" s="47" t="s">
        <v>32</v>
      </c>
      <c r="M6" s="62" t="s">
        <v>32</v>
      </c>
      <c r="N6" s="63" t="s">
        <v>32</v>
      </c>
      <c r="O6" s="63" t="s">
        <v>32</v>
      </c>
      <c r="P6" s="64" t="s">
        <v>32</v>
      </c>
      <c r="Q6" s="62" t="s">
        <v>32</v>
      </c>
      <c r="R6" s="63" t="s">
        <v>32</v>
      </c>
      <c r="S6" s="64" t="s">
        <v>32</v>
      </c>
      <c r="T6" s="63" t="s">
        <v>32</v>
      </c>
      <c r="U6" s="63" t="s">
        <v>32</v>
      </c>
      <c r="V6" s="63" t="s">
        <v>32</v>
      </c>
      <c r="W6" s="63" t="s">
        <v>32</v>
      </c>
      <c r="X6" s="63" t="s">
        <v>32</v>
      </c>
      <c r="Y6" s="47" t="s">
        <v>32</v>
      </c>
      <c r="Z6" s="48" t="s">
        <v>32</v>
      </c>
      <c r="AA6" s="48" t="s">
        <v>32</v>
      </c>
      <c r="AB6" s="67"/>
      <c r="AC6" s="21"/>
      <c r="AD6" s="835" t="s">
        <v>1849</v>
      </c>
      <c r="AE6" s="998">
        <f>AE7+AE8+AE9+AE10+AE11</f>
        <v>0</v>
      </c>
      <c r="AF6" s="998">
        <f t="shared" ref="AF6:AQ6" si="3">AF7+AF8+AF9+AF10+AF11</f>
        <v>0</v>
      </c>
      <c r="AG6" s="998">
        <f t="shared" si="3"/>
        <v>0</v>
      </c>
      <c r="AH6" s="998">
        <f t="shared" si="3"/>
        <v>0</v>
      </c>
      <c r="AI6" s="998">
        <f t="shared" si="3"/>
        <v>0</v>
      </c>
      <c r="AJ6" s="998">
        <f t="shared" si="3"/>
        <v>0</v>
      </c>
      <c r="AK6" s="999">
        <f>SUM(AK7:AK11)</f>
        <v>0</v>
      </c>
      <c r="AL6" s="998">
        <f t="shared" si="3"/>
        <v>0</v>
      </c>
      <c r="AM6" s="998">
        <f t="shared" si="3"/>
        <v>0</v>
      </c>
      <c r="AN6" s="998">
        <f t="shared" si="3"/>
        <v>0</v>
      </c>
      <c r="AO6" s="998">
        <f t="shared" si="3"/>
        <v>0</v>
      </c>
      <c r="AP6" s="998">
        <f t="shared" si="3"/>
        <v>0</v>
      </c>
      <c r="AQ6" s="998">
        <f t="shared" si="3"/>
        <v>0</v>
      </c>
      <c r="AR6" s="984">
        <f t="shared" si="1"/>
        <v>0</v>
      </c>
      <c r="AS6" s="984">
        <f t="shared" si="2"/>
        <v>0</v>
      </c>
      <c r="AU6" s="167" t="s">
        <v>1481</v>
      </c>
      <c r="AV6" s="167" t="s">
        <v>1480</v>
      </c>
      <c r="AW6" s="167"/>
    </row>
    <row r="7" spans="1:49" x14ac:dyDescent="0.2">
      <c r="B7" s="463">
        <v>1</v>
      </c>
      <c r="C7" s="423" t="s">
        <v>291</v>
      </c>
      <c r="D7" s="987"/>
      <c r="E7" s="987"/>
      <c r="F7" s="989"/>
      <c r="G7" s="836"/>
      <c r="H7" s="521"/>
      <c r="I7" s="836"/>
      <c r="J7" s="521"/>
      <c r="K7" s="523"/>
      <c r="L7" s="837">
        <f>G7+H7+I7-J7-K7</f>
        <v>0</v>
      </c>
      <c r="M7" s="838"/>
      <c r="N7" s="839"/>
      <c r="O7" s="839"/>
      <c r="P7" s="840"/>
      <c r="Q7" s="838"/>
      <c r="R7" s="839"/>
      <c r="S7" s="840"/>
      <c r="T7" s="523"/>
      <c r="U7" s="523"/>
      <c r="V7" s="523"/>
      <c r="W7" s="523"/>
      <c r="X7" s="523"/>
      <c r="Y7" s="521"/>
      <c r="Z7" s="521"/>
      <c r="AA7" s="791">
        <f>SUM(M7:Z7)</f>
        <v>0</v>
      </c>
      <c r="AB7" s="841"/>
      <c r="AD7" s="842" t="s">
        <v>1673</v>
      </c>
      <c r="AE7" s="802">
        <f>SUMIFS(AU7:AU26,E7:E26,"DG",D7:D26,"D")</f>
        <v>0</v>
      </c>
      <c r="AF7" s="802">
        <f>SUMIFS(AU7:AU26,E7:E26,"DG",D7:D26,"F")</f>
        <v>0</v>
      </c>
      <c r="AG7" s="802">
        <f>SUMIFS(AU7:AU26,E7:E26,"DU",D7:D26,"D")</f>
        <v>0</v>
      </c>
      <c r="AH7" s="802">
        <f>SUMIFS(AU7:AU26,E7:E26,"DU",D7:D26,"F")</f>
        <v>0</v>
      </c>
      <c r="AI7" s="802">
        <f>SUMIFS($AU$7:$AU$26,$E$7:$E$26,"N",$D$7:$D$26,"D")</f>
        <v>0</v>
      </c>
      <c r="AJ7" s="802">
        <f>SUMIFS($AU$7:$AU$26,$E$7:$E$26,"N",$D$7:$D$26,"F")</f>
        <v>0</v>
      </c>
      <c r="AK7" s="803">
        <f>SUM(AE7:AJ7)</f>
        <v>0</v>
      </c>
      <c r="AL7" s="802">
        <f>SUMIFS($AU$77:$AU$106,$E$77:$E$106,"G",$D$77:$D$106,"D")</f>
        <v>0</v>
      </c>
      <c r="AM7" s="802">
        <f>SUMIFS($AU$77:$AU$106,$E$77:$E$106,"G",$D$77:$D$106,"F")</f>
        <v>0</v>
      </c>
      <c r="AN7" s="802">
        <f>SUMIFS($AU$77:$AU$106,$E$77:$E$106,"U",$D$77:$D$106,"F")</f>
        <v>0</v>
      </c>
      <c r="AO7" s="802">
        <f>SUMIFS($AU$77:$AU$106,$E$77:$E$106,"U",$D$77:$D$106,"D")</f>
        <v>0</v>
      </c>
      <c r="AP7" s="803">
        <f>SUM(AL7:AO7)</f>
        <v>0</v>
      </c>
      <c r="AQ7" s="802">
        <f t="shared" si="0"/>
        <v>0</v>
      </c>
      <c r="AR7" s="984">
        <f t="shared" si="1"/>
        <v>0</v>
      </c>
      <c r="AS7" s="984">
        <f t="shared" si="2"/>
        <v>0</v>
      </c>
      <c r="AU7" s="178">
        <f t="shared" ref="AU7:AU26" si="4">M7+N7+O7+P7</f>
        <v>0</v>
      </c>
      <c r="AV7" s="178">
        <f>Q7+R7+S7</f>
        <v>0</v>
      </c>
      <c r="AW7" s="178">
        <f>T7+U7+V7+W7+X7+Y7</f>
        <v>0</v>
      </c>
    </row>
    <row r="8" spans="1:49" x14ac:dyDescent="0.2">
      <c r="B8" s="463">
        <v>2</v>
      </c>
      <c r="C8" s="423" t="s">
        <v>291</v>
      </c>
      <c r="D8" s="987"/>
      <c r="E8" s="987"/>
      <c r="F8" s="989"/>
      <c r="G8" s="836"/>
      <c r="H8" s="521"/>
      <c r="I8" s="836"/>
      <c r="J8" s="521"/>
      <c r="K8" s="523"/>
      <c r="L8" s="837">
        <f t="shared" ref="L8:L26" si="5">G8+H8+I8-J8-K8</f>
        <v>0</v>
      </c>
      <c r="M8" s="838"/>
      <c r="N8" s="839"/>
      <c r="O8" s="839"/>
      <c r="P8" s="840"/>
      <c r="Q8" s="838"/>
      <c r="R8" s="839"/>
      <c r="S8" s="840"/>
      <c r="T8" s="523"/>
      <c r="U8" s="523"/>
      <c r="V8" s="523"/>
      <c r="W8" s="523"/>
      <c r="X8" s="523"/>
      <c r="Y8" s="521"/>
      <c r="Z8" s="521"/>
      <c r="AA8" s="791">
        <f t="shared" ref="AA8:AA26" si="6">SUM(M8:Z8)</f>
        <v>0</v>
      </c>
      <c r="AB8" s="841"/>
      <c r="AD8" s="10" t="s">
        <v>1674</v>
      </c>
      <c r="AE8" s="802">
        <f>SUMIFS(AV7:AV26,E7:E26,"DG",D7:D26,"D")</f>
        <v>0</v>
      </c>
      <c r="AF8" s="802">
        <f>SUMIFS(AV7:AV26,E7:E26,"DG",D7:D26,"F")</f>
        <v>0</v>
      </c>
      <c r="AG8" s="802">
        <f>SUMIFS(AV7:AV26,E7:E26,"DU",D7:D26,"D")</f>
        <v>0</v>
      </c>
      <c r="AH8" s="802">
        <f>SUMIFS(AV7:AV26,E7:E26,"DU",D7:D26,"F")</f>
        <v>0</v>
      </c>
      <c r="AI8" s="802">
        <f>SUMIFS($AV$7:$AV$26,$E$7:$E$26,"N",$D$7:$D$26,"D")</f>
        <v>0</v>
      </c>
      <c r="AJ8" s="802">
        <f>SUMIFS($AV$7:$AV$26,$E$7:$E$26,"N",$D$7:$D$26,"F")</f>
        <v>0</v>
      </c>
      <c r="AK8" s="803">
        <f t="shared" ref="AK8:AK10" si="7">SUM(AE8:AJ8)</f>
        <v>0</v>
      </c>
      <c r="AL8" s="802">
        <f>SUMIFS($AV$77:$AV$106,$E$77:$E$106,"G",$D$77:$D$106,"D")</f>
        <v>0</v>
      </c>
      <c r="AM8" s="802">
        <f>SUMIFS($AV$77:$AV$106,$E$77:$E$106,"G",$D$77:$D$106,"F")</f>
        <v>0</v>
      </c>
      <c r="AN8" s="802">
        <f>SUMIFS($AV$77:$AV$106,$E$77:$E$106,"U",$D$77:$D$106,"D")</f>
        <v>0</v>
      </c>
      <c r="AO8" s="802">
        <f>SUMIFS($AV$77:$AV$106,$E$77:$E$106,"U",$D$77:$D$106,"F")</f>
        <v>0</v>
      </c>
      <c r="AP8" s="803">
        <f t="shared" ref="AP8:AP10" si="8">SUM(AL8:AO8)</f>
        <v>0</v>
      </c>
      <c r="AQ8" s="802">
        <f t="shared" si="0"/>
        <v>0</v>
      </c>
      <c r="AR8" s="984">
        <f t="shared" si="1"/>
        <v>0</v>
      </c>
      <c r="AS8" s="984">
        <f t="shared" si="2"/>
        <v>0</v>
      </c>
      <c r="AU8" s="178">
        <f t="shared" si="4"/>
        <v>0</v>
      </c>
      <c r="AV8" s="178">
        <f t="shared" ref="AV8:AV26" si="9">Q8+R8+S8</f>
        <v>0</v>
      </c>
      <c r="AW8" s="178">
        <f t="shared" ref="AW8:AW26" si="10">T8+U8+V8+W8+X8+Y8</f>
        <v>0</v>
      </c>
    </row>
    <row r="9" spans="1:49" x14ac:dyDescent="0.2">
      <c r="B9" s="463">
        <v>3</v>
      </c>
      <c r="C9" s="9" t="s">
        <v>291</v>
      </c>
      <c r="D9" s="987"/>
      <c r="E9" s="987"/>
      <c r="F9" s="989"/>
      <c r="G9" s="836"/>
      <c r="H9" s="521"/>
      <c r="I9" s="836"/>
      <c r="J9" s="521"/>
      <c r="K9" s="523"/>
      <c r="L9" s="837">
        <f>G9+H9+I9-J9-K9</f>
        <v>0</v>
      </c>
      <c r="M9" s="838"/>
      <c r="N9" s="839"/>
      <c r="O9" s="839"/>
      <c r="P9" s="840"/>
      <c r="Q9" s="838"/>
      <c r="R9" s="839"/>
      <c r="S9" s="840"/>
      <c r="T9" s="523"/>
      <c r="U9" s="523"/>
      <c r="V9" s="523"/>
      <c r="W9" s="523"/>
      <c r="X9" s="523"/>
      <c r="Y9" s="521"/>
      <c r="Z9" s="521"/>
      <c r="AA9" s="791">
        <f t="shared" si="6"/>
        <v>0</v>
      </c>
      <c r="AB9" s="841"/>
      <c r="AD9" s="842" t="s">
        <v>1675</v>
      </c>
      <c r="AE9" s="802">
        <f>SUMIFS(AW7:AW26,E7:E26,"DG",D7:D26,"D")</f>
        <v>0</v>
      </c>
      <c r="AF9" s="802">
        <f>SUMIFS(AW7:AW26,E7:E26,"DG",D7:D26,"F")</f>
        <v>0</v>
      </c>
      <c r="AG9" s="802">
        <f>SUMIFS(AW7:AW26,E7:E26,"DU",D7:D26,"D")</f>
        <v>0</v>
      </c>
      <c r="AH9" s="802">
        <f>SUMIFS(AW7:AW26,E7:E26,"DU",D7:D26,"F")</f>
        <v>0</v>
      </c>
      <c r="AI9" s="802">
        <f>SUMIFS($AW$7:$AW$26,$E$7:$E$26,"N",$D$7:$D$26,"D")</f>
        <v>0</v>
      </c>
      <c r="AJ9" s="802">
        <f>SUMIFS($AW$7:$AW$26,$E$7:$E$26,"N",$D$7:$D$26,"F")</f>
        <v>0</v>
      </c>
      <c r="AK9" s="803">
        <f t="shared" si="7"/>
        <v>0</v>
      </c>
      <c r="AL9" s="802">
        <f>SUMIFS($AW$77:$AW$106,$E$77:$E$106,"G",$D$77:$D$106,"D")</f>
        <v>0</v>
      </c>
      <c r="AM9" s="802">
        <f>SUMIFS($AW$77:$AW$106,$E$77:$E$106,"G",$D$77:$D$106,"F")</f>
        <v>0</v>
      </c>
      <c r="AN9" s="802">
        <f>SUMIFS($AW$77:$AW$106,$E$77:$E$106,"u",$D$77:$D$106,"D")</f>
        <v>0</v>
      </c>
      <c r="AO9" s="802">
        <f>SUMIFS($AW$77:$AW$106,$E$77:$E$106,"u",$D$77:$D$106,"F")</f>
        <v>0</v>
      </c>
      <c r="AP9" s="803">
        <f t="shared" si="8"/>
        <v>0</v>
      </c>
      <c r="AQ9" s="802">
        <f t="shared" si="0"/>
        <v>0</v>
      </c>
      <c r="AR9" s="984">
        <f t="shared" si="1"/>
        <v>0</v>
      </c>
      <c r="AS9" s="984">
        <f t="shared" si="2"/>
        <v>0</v>
      </c>
      <c r="AU9" s="178">
        <f t="shared" si="4"/>
        <v>0</v>
      </c>
      <c r="AV9" s="178">
        <f t="shared" si="9"/>
        <v>0</v>
      </c>
      <c r="AW9" s="178">
        <f t="shared" si="10"/>
        <v>0</v>
      </c>
    </row>
    <row r="10" spans="1:49" ht="12" customHeight="1" x14ac:dyDescent="0.2">
      <c r="A10" s="1218" t="s">
        <v>1664</v>
      </c>
      <c r="B10" s="463">
        <v>4</v>
      </c>
      <c r="C10" s="9" t="s">
        <v>291</v>
      </c>
      <c r="D10" s="987"/>
      <c r="E10" s="987"/>
      <c r="F10" s="989"/>
      <c r="G10" s="836"/>
      <c r="H10" s="521"/>
      <c r="I10" s="836"/>
      <c r="J10" s="521"/>
      <c r="K10" s="523"/>
      <c r="L10" s="837">
        <f t="shared" si="5"/>
        <v>0</v>
      </c>
      <c r="M10" s="838"/>
      <c r="N10" s="839"/>
      <c r="O10" s="839"/>
      <c r="P10" s="840"/>
      <c r="Q10" s="838"/>
      <c r="R10" s="839"/>
      <c r="S10" s="840"/>
      <c r="T10" s="523"/>
      <c r="U10" s="523"/>
      <c r="V10" s="523"/>
      <c r="W10" s="523"/>
      <c r="X10" s="523"/>
      <c r="Y10" s="521"/>
      <c r="Z10" s="521"/>
      <c r="AA10" s="791">
        <f t="shared" si="6"/>
        <v>0</v>
      </c>
      <c r="AB10" s="841"/>
      <c r="AD10" s="842" t="s">
        <v>1676</v>
      </c>
      <c r="AE10" s="802">
        <f>SUMIFS(Z7:Z26,E7:E26,"DG",D7:D26,"D")</f>
        <v>0</v>
      </c>
      <c r="AF10" s="802">
        <f>SUMIFS(Z7:Z26,E7:E26,"DG",D7:D26,"F")</f>
        <v>0</v>
      </c>
      <c r="AG10" s="802">
        <f>SUMIFS(Z7:Z26,E7:E26,"DU",D7:D26,"D")</f>
        <v>0</v>
      </c>
      <c r="AH10" s="802">
        <f>SUMIFS(Z7:Z26,E7:E26,"DU",D7:D26,"F")</f>
        <v>0</v>
      </c>
      <c r="AI10" s="802">
        <f>SUMIFS($Z$7:$Z$26,$E$7:$E$26,"N",$D$7:$D$26,"D")</f>
        <v>0</v>
      </c>
      <c r="AJ10" s="802">
        <f>SUMIFS($Z$7:$Z$26,$E$7:$E$26,"N",$D$7:$D$26,"F")</f>
        <v>0</v>
      </c>
      <c r="AK10" s="803">
        <f t="shared" si="7"/>
        <v>0</v>
      </c>
      <c r="AL10" s="802">
        <f>SUMIFS($Z$77:$Z$106,$E$77:$E$106,"G",$D$77:$D$106,"D")</f>
        <v>0</v>
      </c>
      <c r="AM10" s="802">
        <f>SUMIFS($Z$77:$Z$106,$E$77:$E$106,"G",$D$77:$D$106,"F")</f>
        <v>0</v>
      </c>
      <c r="AN10" s="802">
        <f>SUMIFS($Z$77:$Z$106,$E$77:$E$106,"U",$D$77:$D$106,"D")</f>
        <v>0</v>
      </c>
      <c r="AO10" s="802">
        <f>SUMIFS($Z$77:$Z$106,$E$77:$E$106,"U",$D$77:$D$106,"F")</f>
        <v>0</v>
      </c>
      <c r="AP10" s="803">
        <f t="shared" si="8"/>
        <v>0</v>
      </c>
      <c r="AQ10" s="802">
        <f t="shared" si="0"/>
        <v>0</v>
      </c>
      <c r="AR10" s="984">
        <f t="shared" si="1"/>
        <v>0</v>
      </c>
      <c r="AS10" s="984">
        <f t="shared" si="2"/>
        <v>0</v>
      </c>
      <c r="AU10" s="178">
        <f t="shared" si="4"/>
        <v>0</v>
      </c>
      <c r="AV10" s="178">
        <f t="shared" si="9"/>
        <v>0</v>
      </c>
      <c r="AW10" s="178">
        <f t="shared" si="10"/>
        <v>0</v>
      </c>
    </row>
    <row r="11" spans="1:49" ht="12.75" customHeight="1" thickBot="1" x14ac:dyDescent="0.25">
      <c r="A11" s="1218"/>
      <c r="B11" s="463">
        <v>5</v>
      </c>
      <c r="C11" s="9" t="s">
        <v>291</v>
      </c>
      <c r="D11" s="987"/>
      <c r="E11" s="987"/>
      <c r="F11" s="989"/>
      <c r="G11" s="836"/>
      <c r="H11" s="521"/>
      <c r="I11" s="836"/>
      <c r="J11" s="521"/>
      <c r="K11" s="523"/>
      <c r="L11" s="837">
        <f t="shared" si="5"/>
        <v>0</v>
      </c>
      <c r="M11" s="838"/>
      <c r="N11" s="839"/>
      <c r="O11" s="839"/>
      <c r="P11" s="840"/>
      <c r="Q11" s="838"/>
      <c r="R11" s="839"/>
      <c r="S11" s="840"/>
      <c r="T11" s="523"/>
      <c r="U11" s="523"/>
      <c r="V11" s="523"/>
      <c r="W11" s="523"/>
      <c r="X11" s="523"/>
      <c r="Y11" s="521"/>
      <c r="Z11" s="521"/>
      <c r="AA11" s="791">
        <f t="shared" si="6"/>
        <v>0</v>
      </c>
      <c r="AB11" s="841"/>
      <c r="AD11" s="843" t="s">
        <v>1850</v>
      </c>
      <c r="AE11" s="844"/>
      <c r="AF11" s="844"/>
      <c r="AG11" s="845"/>
      <c r="AH11" s="845"/>
      <c r="AI11" s="845"/>
      <c r="AJ11" s="845"/>
      <c r="AK11" s="846" t="s">
        <v>1123</v>
      </c>
      <c r="AL11" s="844"/>
      <c r="AM11" s="844"/>
      <c r="AN11" s="845"/>
      <c r="AO11" s="845"/>
      <c r="AP11" s="846"/>
      <c r="AQ11" s="847">
        <f>SUM(AQ7:AQ10)</f>
        <v>0</v>
      </c>
      <c r="AR11" s="992">
        <f t="shared" si="1"/>
        <v>0</v>
      </c>
      <c r="AS11" s="992">
        <f t="shared" si="2"/>
        <v>0</v>
      </c>
      <c r="AU11" s="178">
        <f t="shared" si="4"/>
        <v>0</v>
      </c>
      <c r="AV11" s="178">
        <f t="shared" si="9"/>
        <v>0</v>
      </c>
      <c r="AW11" s="178">
        <f t="shared" si="10"/>
        <v>0</v>
      </c>
    </row>
    <row r="12" spans="1:49" ht="12" customHeight="1" x14ac:dyDescent="0.2">
      <c r="A12" s="1218"/>
      <c r="B12" s="463">
        <v>6</v>
      </c>
      <c r="C12" s="9" t="s">
        <v>1842</v>
      </c>
      <c r="D12" s="987"/>
      <c r="E12" s="987"/>
      <c r="F12" s="989"/>
      <c r="G12" s="836"/>
      <c r="H12" s="521"/>
      <c r="I12" s="836"/>
      <c r="J12" s="521"/>
      <c r="K12" s="523"/>
      <c r="L12" s="837">
        <f t="shared" si="5"/>
        <v>0</v>
      </c>
      <c r="M12" s="838"/>
      <c r="N12" s="839"/>
      <c r="O12" s="839"/>
      <c r="P12" s="840"/>
      <c r="Q12" s="838"/>
      <c r="R12" s="839"/>
      <c r="S12" s="840"/>
      <c r="T12" s="523"/>
      <c r="U12" s="523"/>
      <c r="V12" s="523"/>
      <c r="W12" s="523"/>
      <c r="X12" s="523"/>
      <c r="Y12" s="521"/>
      <c r="Z12" s="521"/>
      <c r="AA12" s="791">
        <f t="shared" si="6"/>
        <v>0</v>
      </c>
      <c r="AB12" s="841"/>
      <c r="AU12" s="178">
        <f t="shared" si="4"/>
        <v>0</v>
      </c>
      <c r="AV12" s="178">
        <f t="shared" si="9"/>
        <v>0</v>
      </c>
      <c r="AW12" s="178">
        <f t="shared" si="10"/>
        <v>0</v>
      </c>
    </row>
    <row r="13" spans="1:49" ht="12" customHeight="1" thickBot="1" x14ac:dyDescent="0.25">
      <c r="A13" s="977"/>
      <c r="B13" s="463">
        <v>7</v>
      </c>
      <c r="C13" s="9" t="s">
        <v>165</v>
      </c>
      <c r="D13" s="987"/>
      <c r="E13" s="987"/>
      <c r="F13" s="989"/>
      <c r="G13" s="836"/>
      <c r="H13" s="521"/>
      <c r="I13" s="836"/>
      <c r="J13" s="521"/>
      <c r="K13" s="523"/>
      <c r="L13" s="837">
        <f t="shared" si="5"/>
        <v>0</v>
      </c>
      <c r="M13" s="838"/>
      <c r="N13" s="839"/>
      <c r="O13" s="839"/>
      <c r="P13" s="840"/>
      <c r="Q13" s="838"/>
      <c r="R13" s="839"/>
      <c r="S13" s="840"/>
      <c r="T13" s="523"/>
      <c r="U13" s="523"/>
      <c r="V13" s="523"/>
      <c r="W13" s="523"/>
      <c r="X13" s="523"/>
      <c r="Y13" s="521"/>
      <c r="Z13" s="521"/>
      <c r="AA13" s="791">
        <f t="shared" si="6"/>
        <v>0</v>
      </c>
      <c r="AB13" s="841"/>
      <c r="AU13" s="178">
        <f t="shared" si="4"/>
        <v>0</v>
      </c>
      <c r="AV13" s="178">
        <f t="shared" si="9"/>
        <v>0</v>
      </c>
      <c r="AW13" s="178">
        <f t="shared" si="10"/>
        <v>0</v>
      </c>
    </row>
    <row r="14" spans="1:49" ht="12" customHeight="1" thickBot="1" x14ac:dyDescent="0.25">
      <c r="A14" s="977"/>
      <c r="B14" s="463">
        <v>8</v>
      </c>
      <c r="C14" s="423" t="s">
        <v>165</v>
      </c>
      <c r="D14" s="987"/>
      <c r="E14" s="987"/>
      <c r="F14" s="989"/>
      <c r="G14" s="836"/>
      <c r="H14" s="521"/>
      <c r="I14" s="836"/>
      <c r="J14" s="521"/>
      <c r="K14" s="523"/>
      <c r="L14" s="837">
        <f t="shared" si="5"/>
        <v>0</v>
      </c>
      <c r="M14" s="838"/>
      <c r="N14" s="839"/>
      <c r="O14" s="839"/>
      <c r="P14" s="840"/>
      <c r="Q14" s="838"/>
      <c r="R14" s="839"/>
      <c r="S14" s="840"/>
      <c r="T14" s="523"/>
      <c r="U14" s="523"/>
      <c r="V14" s="523"/>
      <c r="W14" s="523"/>
      <c r="X14" s="523"/>
      <c r="Y14" s="521"/>
      <c r="Z14" s="521"/>
      <c r="AA14" s="791">
        <f t="shared" si="6"/>
        <v>0</v>
      </c>
      <c r="AB14" s="841"/>
      <c r="AD14" s="993" t="s">
        <v>1851</v>
      </c>
      <c r="AE14" s="994" t="s">
        <v>1854</v>
      </c>
      <c r="AF14" s="995" t="s">
        <v>1855</v>
      </c>
      <c r="AG14" s="994" t="s">
        <v>1856</v>
      </c>
      <c r="AU14" s="178">
        <f t="shared" si="4"/>
        <v>0</v>
      </c>
      <c r="AV14" s="178">
        <f t="shared" si="9"/>
        <v>0</v>
      </c>
      <c r="AW14" s="178">
        <f t="shared" si="10"/>
        <v>0</v>
      </c>
    </row>
    <row r="15" spans="1:49" ht="12" customHeight="1" x14ac:dyDescent="0.2">
      <c r="A15" s="977"/>
      <c r="B15" s="463">
        <v>9</v>
      </c>
      <c r="C15" s="423" t="s">
        <v>165</v>
      </c>
      <c r="D15" s="987"/>
      <c r="E15" s="987"/>
      <c r="F15" s="989"/>
      <c r="G15" s="836"/>
      <c r="H15" s="521"/>
      <c r="I15" s="836"/>
      <c r="J15" s="521"/>
      <c r="K15" s="523"/>
      <c r="L15" s="837">
        <f t="shared" si="5"/>
        <v>0</v>
      </c>
      <c r="M15" s="838"/>
      <c r="N15" s="839"/>
      <c r="O15" s="839"/>
      <c r="P15" s="840"/>
      <c r="Q15" s="838"/>
      <c r="R15" s="839"/>
      <c r="S15" s="840"/>
      <c r="T15" s="523"/>
      <c r="U15" s="523"/>
      <c r="V15" s="523"/>
      <c r="W15" s="523"/>
      <c r="X15" s="523"/>
      <c r="Y15" s="521"/>
      <c r="Z15" s="521"/>
      <c r="AA15" s="791">
        <f t="shared" si="6"/>
        <v>0</v>
      </c>
      <c r="AB15" s="841"/>
      <c r="AD15" s="996" t="s">
        <v>1742</v>
      </c>
      <c r="AE15" s="1000">
        <f>AE6+AG6+AI6</f>
        <v>0</v>
      </c>
      <c r="AF15" s="1001">
        <f>AF6+AH6+AJ6</f>
        <v>0</v>
      </c>
      <c r="AG15" s="1002">
        <f>SUMIF(D7:D26,"f",H7:H26)</f>
        <v>0</v>
      </c>
      <c r="AU15" s="178">
        <f t="shared" si="4"/>
        <v>0</v>
      </c>
      <c r="AV15" s="178">
        <f t="shared" si="9"/>
        <v>0</v>
      </c>
      <c r="AW15" s="178">
        <f t="shared" si="10"/>
        <v>0</v>
      </c>
    </row>
    <row r="16" spans="1:49" ht="12" customHeight="1" x14ac:dyDescent="0.2">
      <c r="A16" s="977"/>
      <c r="B16" s="463">
        <v>10</v>
      </c>
      <c r="C16" s="423" t="s">
        <v>165</v>
      </c>
      <c r="D16" s="987"/>
      <c r="E16" s="987"/>
      <c r="F16" s="989"/>
      <c r="G16" s="836"/>
      <c r="H16" s="521"/>
      <c r="I16" s="836"/>
      <c r="J16" s="521"/>
      <c r="K16" s="523"/>
      <c r="L16" s="837">
        <f t="shared" si="5"/>
        <v>0</v>
      </c>
      <c r="M16" s="838"/>
      <c r="N16" s="839"/>
      <c r="O16" s="839"/>
      <c r="P16" s="840"/>
      <c r="Q16" s="838"/>
      <c r="R16" s="839"/>
      <c r="S16" s="840"/>
      <c r="T16" s="523"/>
      <c r="U16" s="523"/>
      <c r="V16" s="523"/>
      <c r="W16" s="523"/>
      <c r="X16" s="523"/>
      <c r="Y16" s="521"/>
      <c r="Z16" s="521"/>
      <c r="AA16" s="791">
        <f t="shared" si="6"/>
        <v>0</v>
      </c>
      <c r="AB16" s="841"/>
      <c r="AD16" s="996" t="s">
        <v>1852</v>
      </c>
      <c r="AE16" s="1000">
        <f>SUMIF(D38:D67,"d",L38:L67)</f>
        <v>0</v>
      </c>
      <c r="AF16" s="1000">
        <f>SUMIF(D38:D67,"f",L38:L67)</f>
        <v>0</v>
      </c>
      <c r="AG16" s="1002">
        <f ca="1">SUMIF(D38:D67,"f",H26:H38)</f>
        <v>0</v>
      </c>
      <c r="AU16" s="178">
        <f t="shared" si="4"/>
        <v>0</v>
      </c>
      <c r="AV16" s="178">
        <f t="shared" si="9"/>
        <v>0</v>
      </c>
      <c r="AW16" s="178">
        <f t="shared" si="10"/>
        <v>0</v>
      </c>
    </row>
    <row r="17" spans="1:49" ht="12" customHeight="1" thickBot="1" x14ac:dyDescent="0.25">
      <c r="A17" s="977"/>
      <c r="B17" s="463">
        <v>11</v>
      </c>
      <c r="C17" s="423" t="s">
        <v>165</v>
      </c>
      <c r="D17" s="987"/>
      <c r="E17" s="987"/>
      <c r="F17" s="989"/>
      <c r="G17" s="836"/>
      <c r="H17" s="521"/>
      <c r="I17" s="836"/>
      <c r="J17" s="521"/>
      <c r="K17" s="523"/>
      <c r="L17" s="837">
        <f t="shared" si="5"/>
        <v>0</v>
      </c>
      <c r="M17" s="838"/>
      <c r="N17" s="839"/>
      <c r="O17" s="839"/>
      <c r="P17" s="840"/>
      <c r="Q17" s="838"/>
      <c r="R17" s="839"/>
      <c r="S17" s="840"/>
      <c r="T17" s="523"/>
      <c r="U17" s="523"/>
      <c r="V17" s="523"/>
      <c r="W17" s="523"/>
      <c r="X17" s="523"/>
      <c r="Y17" s="521"/>
      <c r="Z17" s="521"/>
      <c r="AA17" s="791">
        <f t="shared" si="6"/>
        <v>0</v>
      </c>
      <c r="AB17" s="841"/>
      <c r="AD17" s="997" t="s">
        <v>1853</v>
      </c>
      <c r="AE17" s="1003">
        <f>AL6+AN6</f>
        <v>0</v>
      </c>
      <c r="AF17" s="1004">
        <f>AM6+AO6</f>
        <v>0</v>
      </c>
      <c r="AG17" s="1005">
        <f>SUMIF(D77:D106,"f",H77:H106)</f>
        <v>0</v>
      </c>
      <c r="AU17" s="178">
        <f t="shared" si="4"/>
        <v>0</v>
      </c>
      <c r="AV17" s="178">
        <f t="shared" si="9"/>
        <v>0</v>
      </c>
      <c r="AW17" s="178">
        <f t="shared" si="10"/>
        <v>0</v>
      </c>
    </row>
    <row r="18" spans="1:49" ht="12" customHeight="1" x14ac:dyDescent="0.2">
      <c r="A18" s="977"/>
      <c r="B18" s="463">
        <v>12</v>
      </c>
      <c r="C18" s="423" t="s">
        <v>165</v>
      </c>
      <c r="D18" s="987"/>
      <c r="E18" s="987"/>
      <c r="F18" s="989"/>
      <c r="G18" s="836"/>
      <c r="H18" s="521"/>
      <c r="I18" s="836"/>
      <c r="J18" s="521"/>
      <c r="K18" s="523"/>
      <c r="L18" s="837">
        <f t="shared" si="5"/>
        <v>0</v>
      </c>
      <c r="M18" s="838"/>
      <c r="N18" s="839"/>
      <c r="O18" s="839"/>
      <c r="P18" s="840"/>
      <c r="Q18" s="838"/>
      <c r="R18" s="839"/>
      <c r="S18" s="840"/>
      <c r="T18" s="523"/>
      <c r="U18" s="523"/>
      <c r="V18" s="523"/>
      <c r="W18" s="523"/>
      <c r="X18" s="523"/>
      <c r="Y18" s="521"/>
      <c r="Z18" s="521"/>
      <c r="AA18" s="791">
        <f t="shared" si="6"/>
        <v>0</v>
      </c>
      <c r="AB18" s="841"/>
      <c r="AU18" s="178">
        <f t="shared" si="4"/>
        <v>0</v>
      </c>
      <c r="AV18" s="178">
        <f t="shared" si="9"/>
        <v>0</v>
      </c>
      <c r="AW18" s="178">
        <f t="shared" si="10"/>
        <v>0</v>
      </c>
    </row>
    <row r="19" spans="1:49" ht="12" customHeight="1" x14ac:dyDescent="0.2">
      <c r="A19" s="977"/>
      <c r="B19" s="463">
        <v>13</v>
      </c>
      <c r="C19" s="423" t="s">
        <v>292</v>
      </c>
      <c r="D19" s="987"/>
      <c r="E19" s="987"/>
      <c r="F19" s="989"/>
      <c r="G19" s="836"/>
      <c r="H19" s="521"/>
      <c r="I19" s="836"/>
      <c r="J19" s="521"/>
      <c r="K19" s="523"/>
      <c r="L19" s="837">
        <f t="shared" si="5"/>
        <v>0</v>
      </c>
      <c r="M19" s="838"/>
      <c r="N19" s="839"/>
      <c r="O19" s="839"/>
      <c r="P19" s="840"/>
      <c r="Q19" s="838"/>
      <c r="R19" s="839"/>
      <c r="S19" s="840"/>
      <c r="T19" s="523"/>
      <c r="U19" s="523"/>
      <c r="V19" s="523"/>
      <c r="W19" s="523"/>
      <c r="X19" s="523"/>
      <c r="Y19" s="521"/>
      <c r="Z19" s="521"/>
      <c r="AA19" s="791">
        <f t="shared" si="6"/>
        <v>0</v>
      </c>
      <c r="AB19" s="841"/>
      <c r="AU19" s="178">
        <f t="shared" si="4"/>
        <v>0</v>
      </c>
      <c r="AV19" s="178">
        <f t="shared" si="9"/>
        <v>0</v>
      </c>
      <c r="AW19" s="178">
        <f t="shared" si="10"/>
        <v>0</v>
      </c>
    </row>
    <row r="20" spans="1:49" ht="11.25" customHeight="1" x14ac:dyDescent="0.2">
      <c r="A20" s="977"/>
      <c r="B20" s="463">
        <v>14</v>
      </c>
      <c r="C20" s="423" t="s">
        <v>292</v>
      </c>
      <c r="D20" s="987"/>
      <c r="E20" s="987"/>
      <c r="F20" s="989"/>
      <c r="G20" s="836"/>
      <c r="H20" s="521"/>
      <c r="I20" s="836"/>
      <c r="J20" s="521"/>
      <c r="K20" s="523"/>
      <c r="L20" s="837">
        <f t="shared" si="5"/>
        <v>0</v>
      </c>
      <c r="M20" s="838"/>
      <c r="N20" s="839"/>
      <c r="O20" s="839"/>
      <c r="P20" s="840"/>
      <c r="Q20" s="838"/>
      <c r="R20" s="839"/>
      <c r="S20" s="840"/>
      <c r="T20" s="523"/>
      <c r="U20" s="523"/>
      <c r="V20" s="523"/>
      <c r="W20" s="523"/>
      <c r="X20" s="523"/>
      <c r="Y20" s="521"/>
      <c r="Z20" s="521"/>
      <c r="AA20" s="791">
        <f t="shared" si="6"/>
        <v>0</v>
      </c>
      <c r="AB20" s="841"/>
      <c r="AU20" s="178">
        <f t="shared" si="4"/>
        <v>0</v>
      </c>
      <c r="AV20" s="178">
        <f t="shared" si="9"/>
        <v>0</v>
      </c>
      <c r="AW20" s="178">
        <f t="shared" si="10"/>
        <v>0</v>
      </c>
    </row>
    <row r="21" spans="1:49" x14ac:dyDescent="0.2">
      <c r="B21" s="463">
        <v>15</v>
      </c>
      <c r="C21" s="423" t="s">
        <v>292</v>
      </c>
      <c r="D21" s="987"/>
      <c r="E21" s="987"/>
      <c r="F21" s="989"/>
      <c r="G21" s="836"/>
      <c r="H21" s="521"/>
      <c r="I21" s="836"/>
      <c r="J21" s="521"/>
      <c r="K21" s="523"/>
      <c r="L21" s="837">
        <f t="shared" si="5"/>
        <v>0</v>
      </c>
      <c r="M21" s="838"/>
      <c r="N21" s="839"/>
      <c r="O21" s="839"/>
      <c r="P21" s="840"/>
      <c r="Q21" s="838"/>
      <c r="R21" s="839"/>
      <c r="S21" s="840"/>
      <c r="T21" s="523"/>
      <c r="U21" s="523"/>
      <c r="V21" s="523"/>
      <c r="W21" s="523"/>
      <c r="X21" s="523"/>
      <c r="Y21" s="521"/>
      <c r="Z21" s="521"/>
      <c r="AA21" s="791">
        <f t="shared" si="6"/>
        <v>0</v>
      </c>
      <c r="AB21" s="841"/>
      <c r="AD21" s="848" t="s">
        <v>1495</v>
      </c>
      <c r="AE21" s="849"/>
      <c r="AF21" s="849"/>
      <c r="AG21" s="849"/>
      <c r="AH21" s="849"/>
      <c r="AI21" s="849"/>
      <c r="AJ21" s="849"/>
      <c r="AK21" s="849"/>
      <c r="AU21" s="178">
        <f t="shared" si="4"/>
        <v>0</v>
      </c>
      <c r="AV21" s="178">
        <f t="shared" si="9"/>
        <v>0</v>
      </c>
      <c r="AW21" s="178">
        <f t="shared" si="10"/>
        <v>0</v>
      </c>
    </row>
    <row r="22" spans="1:49" x14ac:dyDescent="0.2">
      <c r="B22" s="463">
        <v>16</v>
      </c>
      <c r="C22" s="423" t="s">
        <v>292</v>
      </c>
      <c r="D22" s="987"/>
      <c r="E22" s="987"/>
      <c r="F22" s="989"/>
      <c r="G22" s="836"/>
      <c r="H22" s="521"/>
      <c r="I22" s="836"/>
      <c r="J22" s="521"/>
      <c r="K22" s="523"/>
      <c r="L22" s="837">
        <f t="shared" si="5"/>
        <v>0</v>
      </c>
      <c r="M22" s="838"/>
      <c r="N22" s="839"/>
      <c r="O22" s="839"/>
      <c r="P22" s="840"/>
      <c r="Q22" s="838"/>
      <c r="R22" s="839"/>
      <c r="S22" s="840"/>
      <c r="T22" s="523"/>
      <c r="U22" s="523"/>
      <c r="V22" s="523"/>
      <c r="W22" s="523"/>
      <c r="X22" s="523"/>
      <c r="Y22" s="521"/>
      <c r="Z22" s="521"/>
      <c r="AA22" s="791">
        <f t="shared" si="6"/>
        <v>0</v>
      </c>
      <c r="AB22" s="841"/>
      <c r="AD22" s="850"/>
      <c r="AE22" s="851" t="s">
        <v>1454</v>
      </c>
      <c r="AF22" s="851"/>
      <c r="AG22" s="851" t="s">
        <v>1455</v>
      </c>
      <c r="AH22" s="851"/>
      <c r="AI22" s="851"/>
      <c r="AJ22" s="851"/>
      <c r="AK22" s="852" t="s">
        <v>7</v>
      </c>
      <c r="AU22" s="178">
        <f t="shared" si="4"/>
        <v>0</v>
      </c>
      <c r="AV22" s="178">
        <f t="shared" si="9"/>
        <v>0</v>
      </c>
      <c r="AW22" s="178">
        <f t="shared" si="10"/>
        <v>0</v>
      </c>
    </row>
    <row r="23" spans="1:49" x14ac:dyDescent="0.2">
      <c r="B23" s="463">
        <v>17</v>
      </c>
      <c r="C23" s="423" t="s">
        <v>292</v>
      </c>
      <c r="D23" s="987"/>
      <c r="E23" s="987"/>
      <c r="F23" s="989"/>
      <c r="G23" s="836"/>
      <c r="H23" s="521"/>
      <c r="I23" s="836"/>
      <c r="J23" s="521"/>
      <c r="K23" s="523"/>
      <c r="L23" s="837">
        <f t="shared" si="5"/>
        <v>0</v>
      </c>
      <c r="M23" s="838"/>
      <c r="N23" s="839"/>
      <c r="O23" s="839"/>
      <c r="P23" s="840"/>
      <c r="Q23" s="838"/>
      <c r="R23" s="839"/>
      <c r="S23" s="840"/>
      <c r="T23" s="523"/>
      <c r="U23" s="523"/>
      <c r="V23" s="523"/>
      <c r="W23" s="523"/>
      <c r="X23" s="523"/>
      <c r="Y23" s="521"/>
      <c r="Z23" s="521"/>
      <c r="AA23" s="791">
        <f t="shared" si="6"/>
        <v>0</v>
      </c>
      <c r="AB23" s="841"/>
      <c r="AD23" s="850" t="s">
        <v>90</v>
      </c>
      <c r="AE23" s="853">
        <f>SUMIF(E7:E26,"DG",(G7:G26))</f>
        <v>0</v>
      </c>
      <c r="AF23" s="853"/>
      <c r="AG23" s="853">
        <f>SUMIF(E77:E106,"G",(G77:G106))</f>
        <v>0</v>
      </c>
      <c r="AH23" s="853"/>
      <c r="AI23" s="853"/>
      <c r="AJ23" s="853"/>
      <c r="AK23" s="854">
        <f>AE23+AG23</f>
        <v>0</v>
      </c>
      <c r="AU23" s="178">
        <f t="shared" si="4"/>
        <v>0</v>
      </c>
      <c r="AV23" s="178">
        <f t="shared" si="9"/>
        <v>0</v>
      </c>
      <c r="AW23" s="178">
        <f t="shared" si="10"/>
        <v>0</v>
      </c>
    </row>
    <row r="24" spans="1:49" x14ac:dyDescent="0.2">
      <c r="B24" s="463">
        <v>18</v>
      </c>
      <c r="C24" s="423" t="s">
        <v>292</v>
      </c>
      <c r="D24" s="987"/>
      <c r="E24" s="987"/>
      <c r="F24" s="989"/>
      <c r="G24" s="836"/>
      <c r="H24" s="521"/>
      <c r="I24" s="836"/>
      <c r="J24" s="521"/>
      <c r="K24" s="523"/>
      <c r="L24" s="837">
        <f t="shared" si="5"/>
        <v>0</v>
      </c>
      <c r="M24" s="838"/>
      <c r="N24" s="839"/>
      <c r="O24" s="839"/>
      <c r="P24" s="840"/>
      <c r="Q24" s="838"/>
      <c r="R24" s="839"/>
      <c r="S24" s="840"/>
      <c r="T24" s="523"/>
      <c r="U24" s="523"/>
      <c r="V24" s="523"/>
      <c r="W24" s="523"/>
      <c r="X24" s="523"/>
      <c r="Y24" s="521"/>
      <c r="Z24" s="521"/>
      <c r="AA24" s="791">
        <f t="shared" si="6"/>
        <v>0</v>
      </c>
      <c r="AB24" s="841"/>
      <c r="AD24" s="850" t="s">
        <v>104</v>
      </c>
      <c r="AE24" s="853">
        <f>SUMIF(E7:E26,"DG",(H7:H26))</f>
        <v>0</v>
      </c>
      <c r="AF24" s="853"/>
      <c r="AG24" s="853">
        <f>SUMIF(E77:E106,"G",(H77:H106))</f>
        <v>0</v>
      </c>
      <c r="AH24" s="853"/>
      <c r="AI24" s="853"/>
      <c r="AJ24" s="853"/>
      <c r="AK24" s="854">
        <f>AE24+AG24</f>
        <v>0</v>
      </c>
      <c r="AU24" s="178">
        <f t="shared" si="4"/>
        <v>0</v>
      </c>
      <c r="AV24" s="178">
        <f t="shared" si="9"/>
        <v>0</v>
      </c>
      <c r="AW24" s="178">
        <f t="shared" si="10"/>
        <v>0</v>
      </c>
    </row>
    <row r="25" spans="1:49" x14ac:dyDescent="0.2">
      <c r="B25" s="463">
        <v>19</v>
      </c>
      <c r="C25" s="423" t="s">
        <v>296</v>
      </c>
      <c r="D25" s="987"/>
      <c r="E25" s="987"/>
      <c r="F25" s="989"/>
      <c r="G25" s="836"/>
      <c r="H25" s="521"/>
      <c r="I25" s="836"/>
      <c r="J25" s="521"/>
      <c r="K25" s="523"/>
      <c r="L25" s="837">
        <f t="shared" si="5"/>
        <v>0</v>
      </c>
      <c r="M25" s="838"/>
      <c r="N25" s="839"/>
      <c r="O25" s="839"/>
      <c r="P25" s="840"/>
      <c r="Q25" s="838"/>
      <c r="R25" s="839"/>
      <c r="S25" s="840"/>
      <c r="T25" s="523"/>
      <c r="U25" s="523"/>
      <c r="V25" s="523"/>
      <c r="W25" s="523"/>
      <c r="X25" s="523"/>
      <c r="Y25" s="521"/>
      <c r="Z25" s="521"/>
      <c r="AA25" s="791">
        <f t="shared" si="6"/>
        <v>0</v>
      </c>
      <c r="AB25" s="841"/>
      <c r="AD25" s="850" t="s">
        <v>320</v>
      </c>
      <c r="AE25" s="853">
        <f>SUMIF(E7:E26,"DG",(I7:I26))</f>
        <v>0</v>
      </c>
      <c r="AF25" s="853"/>
      <c r="AG25" s="853">
        <f>SUMIF(E77:E106,"G",(I77:I106))</f>
        <v>0</v>
      </c>
      <c r="AH25" s="853"/>
      <c r="AI25" s="853"/>
      <c r="AJ25" s="853"/>
      <c r="AK25" s="854">
        <f>AE25+AG25</f>
        <v>0</v>
      </c>
      <c r="AU25" s="178">
        <f t="shared" si="4"/>
        <v>0</v>
      </c>
      <c r="AV25" s="178">
        <f t="shared" si="9"/>
        <v>0</v>
      </c>
      <c r="AW25" s="178">
        <f t="shared" si="10"/>
        <v>0</v>
      </c>
    </row>
    <row r="26" spans="1:49" x14ac:dyDescent="0.2">
      <c r="B26" s="463">
        <v>20</v>
      </c>
      <c r="C26" s="423" t="s">
        <v>296</v>
      </c>
      <c r="D26" s="987"/>
      <c r="E26" s="987"/>
      <c r="F26" s="989"/>
      <c r="G26" s="836"/>
      <c r="H26" s="855"/>
      <c r="I26" s="836"/>
      <c r="J26" s="521"/>
      <c r="K26" s="523"/>
      <c r="L26" s="837">
        <f t="shared" si="5"/>
        <v>0</v>
      </c>
      <c r="M26" s="838"/>
      <c r="N26" s="839"/>
      <c r="O26" s="839"/>
      <c r="P26" s="840"/>
      <c r="Q26" s="838"/>
      <c r="R26" s="839"/>
      <c r="S26" s="840"/>
      <c r="T26" s="523"/>
      <c r="U26" s="523"/>
      <c r="V26" s="523"/>
      <c r="W26" s="523"/>
      <c r="X26" s="523"/>
      <c r="Y26" s="521"/>
      <c r="Z26" s="521"/>
      <c r="AA26" s="791">
        <f t="shared" si="6"/>
        <v>0</v>
      </c>
      <c r="AB26" s="841"/>
      <c r="AD26" s="850" t="s">
        <v>160</v>
      </c>
      <c r="AE26" s="853">
        <f>SUMIF(E7:E26,"DG",(J7:J26))</f>
        <v>0</v>
      </c>
      <c r="AF26" s="853"/>
      <c r="AG26" s="853">
        <f>SUMIF(E77:E106,"G",(J77:J106))</f>
        <v>0</v>
      </c>
      <c r="AH26" s="853"/>
      <c r="AI26" s="853"/>
      <c r="AJ26" s="853"/>
      <c r="AK26" s="854">
        <f>AE26+AG26</f>
        <v>0</v>
      </c>
      <c r="AU26" s="178">
        <f t="shared" si="4"/>
        <v>0</v>
      </c>
      <c r="AV26" s="178">
        <f t="shared" si="9"/>
        <v>0</v>
      </c>
      <c r="AW26" s="178">
        <f t="shared" si="10"/>
        <v>0</v>
      </c>
    </row>
    <row r="27" spans="1:49" ht="12.75" thickBot="1" x14ac:dyDescent="0.25">
      <c r="B27" s="42"/>
      <c r="C27" s="15" t="s">
        <v>167</v>
      </c>
      <c r="D27" s="988"/>
      <c r="E27" s="988"/>
      <c r="F27" s="990">
        <f>SUM(F7:F26)</f>
        <v>0</v>
      </c>
      <c r="G27" s="796">
        <f t="shared" ref="G27:R27" si="11">SUM(G7:G26)</f>
        <v>0</v>
      </c>
      <c r="H27" s="796">
        <f t="shared" si="11"/>
        <v>0</v>
      </c>
      <c r="I27" s="796">
        <f t="shared" si="11"/>
        <v>0</v>
      </c>
      <c r="J27" s="796">
        <f t="shared" si="11"/>
        <v>0</v>
      </c>
      <c r="K27" s="796">
        <f t="shared" si="11"/>
        <v>0</v>
      </c>
      <c r="L27" s="796">
        <f t="shared" si="11"/>
        <v>0</v>
      </c>
      <c r="M27" s="856">
        <f t="shared" si="11"/>
        <v>0</v>
      </c>
      <c r="N27" s="856">
        <f t="shared" si="11"/>
        <v>0</v>
      </c>
      <c r="O27" s="856">
        <f t="shared" si="11"/>
        <v>0</v>
      </c>
      <c r="P27" s="856">
        <f t="shared" si="11"/>
        <v>0</v>
      </c>
      <c r="Q27" s="856">
        <f t="shared" si="11"/>
        <v>0</v>
      </c>
      <c r="R27" s="856">
        <f t="shared" si="11"/>
        <v>0</v>
      </c>
      <c r="S27" s="856">
        <f t="shared" ref="S27:AA27" si="12">SUM(S7:S26)</f>
        <v>0</v>
      </c>
      <c r="T27" s="856">
        <f t="shared" si="12"/>
        <v>0</v>
      </c>
      <c r="U27" s="856">
        <f t="shared" si="12"/>
        <v>0</v>
      </c>
      <c r="V27" s="856">
        <f t="shared" si="12"/>
        <v>0</v>
      </c>
      <c r="W27" s="856">
        <f t="shared" si="12"/>
        <v>0</v>
      </c>
      <c r="X27" s="856">
        <f t="shared" si="12"/>
        <v>0</v>
      </c>
      <c r="Y27" s="856">
        <f t="shared" si="12"/>
        <v>0</v>
      </c>
      <c r="Z27" s="796">
        <f t="shared" si="12"/>
        <v>0</v>
      </c>
      <c r="AA27" s="796">
        <f t="shared" si="12"/>
        <v>0</v>
      </c>
      <c r="AB27" s="841"/>
      <c r="AD27" s="850" t="s">
        <v>321</v>
      </c>
      <c r="AE27" s="853">
        <f>SUMIF(E7:E26,"DG",(K7:K26))</f>
        <v>0</v>
      </c>
      <c r="AF27" s="853"/>
      <c r="AG27" s="853">
        <f>SUMIF(E77:E106,"G",(K77:K106))</f>
        <v>0</v>
      </c>
      <c r="AH27" s="853"/>
      <c r="AI27" s="853"/>
      <c r="AJ27" s="853"/>
      <c r="AK27" s="854">
        <f>AE27+AG27</f>
        <v>0</v>
      </c>
    </row>
    <row r="28" spans="1:49" x14ac:dyDescent="0.2">
      <c r="B28" s="10"/>
      <c r="C28" s="10"/>
      <c r="D28" s="979"/>
      <c r="E28" s="979"/>
      <c r="F28" s="979"/>
      <c r="G28" s="10"/>
      <c r="H28" s="10"/>
      <c r="I28" s="10"/>
      <c r="J28" s="10"/>
      <c r="K28" s="10"/>
      <c r="L28" s="10"/>
      <c r="M28" s="10"/>
      <c r="N28" s="10"/>
      <c r="O28" s="10"/>
      <c r="P28" s="10"/>
      <c r="Q28" s="10"/>
      <c r="R28" s="10"/>
      <c r="S28" s="10"/>
      <c r="T28" s="10"/>
      <c r="U28" s="10"/>
      <c r="V28" s="10"/>
      <c r="W28" s="10"/>
      <c r="X28" s="10"/>
      <c r="Y28" s="10"/>
      <c r="Z28" s="10"/>
      <c r="AA28" s="10"/>
      <c r="AB28" s="10"/>
    </row>
    <row r="29" spans="1:49" x14ac:dyDescent="0.2">
      <c r="B29" s="10"/>
      <c r="C29" s="10"/>
      <c r="D29" s="979"/>
      <c r="E29" s="979"/>
      <c r="F29" s="979"/>
      <c r="G29" s="10"/>
      <c r="H29" s="10"/>
      <c r="I29" s="10"/>
      <c r="J29" s="10"/>
      <c r="K29" s="10"/>
      <c r="L29" s="10"/>
      <c r="M29" s="10"/>
      <c r="N29" s="10"/>
      <c r="O29" s="10"/>
      <c r="P29" s="10"/>
      <c r="Q29" s="10"/>
      <c r="R29" s="10"/>
      <c r="S29" s="10"/>
      <c r="T29" s="10"/>
      <c r="U29" s="10"/>
      <c r="V29" s="10"/>
      <c r="W29" s="10"/>
      <c r="X29" s="10"/>
      <c r="Y29" s="10"/>
      <c r="Z29" s="10"/>
      <c r="AA29" s="10"/>
      <c r="AB29" s="10"/>
    </row>
    <row r="30" spans="1:49" ht="12" customHeight="1" x14ac:dyDescent="0.2">
      <c r="F30" s="21" t="s">
        <v>298</v>
      </c>
      <c r="J30" s="571"/>
    </row>
    <row r="33" spans="2:49" ht="12.75" thickBot="1" x14ac:dyDescent="0.25">
      <c r="C33" s="7" t="s">
        <v>317</v>
      </c>
      <c r="D33" s="21"/>
    </row>
    <row r="34" spans="2:49" ht="12.75" thickBot="1" x14ac:dyDescent="0.25">
      <c r="B34" s="1225" t="s">
        <v>74</v>
      </c>
      <c r="C34" s="1228" t="s">
        <v>293</v>
      </c>
      <c r="D34" s="1219" t="s">
        <v>1846</v>
      </c>
      <c r="E34" s="1219" t="s">
        <v>295</v>
      </c>
      <c r="F34" s="1219" t="s">
        <v>294</v>
      </c>
      <c r="G34" s="1222" t="s">
        <v>164</v>
      </c>
      <c r="H34" s="1223"/>
      <c r="I34" s="1223"/>
      <c r="J34" s="1223"/>
      <c r="K34" s="1223"/>
      <c r="L34" s="1223"/>
      <c r="M34" s="1222" t="s">
        <v>297</v>
      </c>
      <c r="N34" s="1223"/>
      <c r="O34" s="1223"/>
      <c r="P34" s="1223"/>
      <c r="Q34" s="1223"/>
      <c r="R34" s="1223"/>
      <c r="S34" s="1223"/>
      <c r="T34" s="1223"/>
      <c r="U34" s="1223"/>
      <c r="V34" s="1223"/>
      <c r="W34" s="1223"/>
      <c r="X34" s="1223"/>
      <c r="Y34" s="1223"/>
      <c r="Z34" s="1223"/>
      <c r="AA34" s="1224"/>
    </row>
    <row r="35" spans="2:49" ht="12.75" customHeight="1" thickBot="1" x14ac:dyDescent="0.25">
      <c r="B35" s="1226"/>
      <c r="C35" s="1229"/>
      <c r="D35" s="1220"/>
      <c r="E35" s="1220"/>
      <c r="F35" s="1220"/>
      <c r="G35" s="823" t="s">
        <v>162</v>
      </c>
      <c r="H35" s="823" t="s">
        <v>104</v>
      </c>
      <c r="I35" s="823" t="s">
        <v>166</v>
      </c>
      <c r="J35" s="823" t="s">
        <v>160</v>
      </c>
      <c r="K35" s="823" t="s">
        <v>146</v>
      </c>
      <c r="L35" s="823" t="s">
        <v>147</v>
      </c>
      <c r="M35" s="1222" t="s">
        <v>289</v>
      </c>
      <c r="N35" s="1223"/>
      <c r="O35" s="1223"/>
      <c r="P35" s="1224"/>
      <c r="Q35" s="1222" t="s">
        <v>288</v>
      </c>
      <c r="R35" s="1223"/>
      <c r="S35" s="1224"/>
      <c r="T35" s="907"/>
      <c r="U35" s="907"/>
      <c r="V35" s="907"/>
      <c r="W35" s="907"/>
      <c r="X35" s="907"/>
      <c r="Y35" s="907" t="s">
        <v>290</v>
      </c>
      <c r="Z35" s="824" t="s">
        <v>163</v>
      </c>
      <c r="AA35" s="824" t="s">
        <v>7</v>
      </c>
    </row>
    <row r="36" spans="2:49" ht="33.75" x14ac:dyDescent="0.2">
      <c r="B36" s="1226"/>
      <c r="C36" s="1229"/>
      <c r="D36" s="1220"/>
      <c r="E36" s="1220"/>
      <c r="F36" s="1220"/>
      <c r="G36" s="827"/>
      <c r="H36" s="828"/>
      <c r="I36" s="827"/>
      <c r="J36" s="827"/>
      <c r="K36" s="827"/>
      <c r="L36" s="827"/>
      <c r="M36" s="829" t="s">
        <v>281</v>
      </c>
      <c r="N36" s="830" t="s">
        <v>282</v>
      </c>
      <c r="O36" s="830" t="s">
        <v>283</v>
      </c>
      <c r="P36" s="831" t="s">
        <v>284</v>
      </c>
      <c r="Q36" s="829" t="s">
        <v>285</v>
      </c>
      <c r="R36" s="830" t="s">
        <v>286</v>
      </c>
      <c r="S36" s="831" t="s">
        <v>301</v>
      </c>
      <c r="T36" s="832" t="s">
        <v>1519</v>
      </c>
      <c r="U36" s="832" t="s">
        <v>1520</v>
      </c>
      <c r="V36" s="832" t="s">
        <v>1521</v>
      </c>
      <c r="W36" s="832" t="s">
        <v>1522</v>
      </c>
      <c r="X36" s="67" t="s">
        <v>1523</v>
      </c>
      <c r="Y36" s="833" t="s">
        <v>1524</v>
      </c>
      <c r="Z36" s="834"/>
      <c r="AA36" s="834"/>
    </row>
    <row r="37" spans="2:49" ht="12.75" thickBot="1" x14ac:dyDescent="0.25">
      <c r="B37" s="1227"/>
      <c r="C37" s="1230"/>
      <c r="D37" s="1221"/>
      <c r="E37" s="1221"/>
      <c r="F37" s="1221"/>
      <c r="G37" s="47" t="s">
        <v>32</v>
      </c>
      <c r="H37" s="48" t="s">
        <v>32</v>
      </c>
      <c r="I37" s="47" t="s">
        <v>32</v>
      </c>
      <c r="J37" s="47" t="s">
        <v>32</v>
      </c>
      <c r="K37" s="47" t="s">
        <v>32</v>
      </c>
      <c r="L37" s="47" t="s">
        <v>32</v>
      </c>
      <c r="M37" s="62" t="s">
        <v>32</v>
      </c>
      <c r="N37" s="63" t="s">
        <v>32</v>
      </c>
      <c r="O37" s="63" t="s">
        <v>32</v>
      </c>
      <c r="P37" s="64" t="s">
        <v>32</v>
      </c>
      <c r="Q37" s="62" t="s">
        <v>32</v>
      </c>
      <c r="R37" s="63" t="s">
        <v>32</v>
      </c>
      <c r="S37" s="64" t="s">
        <v>32</v>
      </c>
      <c r="T37" s="63" t="s">
        <v>32</v>
      </c>
      <c r="U37" s="63" t="s">
        <v>32</v>
      </c>
      <c r="V37" s="63" t="s">
        <v>32</v>
      </c>
      <c r="W37" s="63" t="s">
        <v>32</v>
      </c>
      <c r="X37" s="63" t="s">
        <v>32</v>
      </c>
      <c r="Y37" s="47" t="s">
        <v>32</v>
      </c>
      <c r="Z37" s="48" t="s">
        <v>32</v>
      </c>
      <c r="AA37" s="48" t="s">
        <v>32</v>
      </c>
    </row>
    <row r="38" spans="2:49" x14ac:dyDescent="0.2">
      <c r="B38" s="463">
        <v>1</v>
      </c>
      <c r="C38" s="423" t="s">
        <v>318</v>
      </c>
      <c r="D38" s="987"/>
      <c r="E38" s="987"/>
      <c r="F38" s="989"/>
      <c r="G38" s="836"/>
      <c r="H38" s="521"/>
      <c r="I38" s="836"/>
      <c r="J38" s="521"/>
      <c r="K38" s="523"/>
      <c r="L38" s="837">
        <f>G38+H38+I38-J38-K38</f>
        <v>0</v>
      </c>
      <c r="M38" s="838"/>
      <c r="N38" s="839"/>
      <c r="O38" s="839"/>
      <c r="P38" s="840"/>
      <c r="Q38" s="838"/>
      <c r="R38" s="839"/>
      <c r="S38" s="840"/>
      <c r="T38" s="523"/>
      <c r="U38" s="523"/>
      <c r="V38" s="523"/>
      <c r="W38" s="523"/>
      <c r="X38" s="523"/>
      <c r="Y38" s="521"/>
      <c r="Z38" s="521"/>
      <c r="AA38" s="791">
        <f>SUM(M38:Z38)</f>
        <v>0</v>
      </c>
      <c r="AU38" s="178">
        <f>M38+N38+O38+P38</f>
        <v>0</v>
      </c>
      <c r="AV38" s="178">
        <f>Q38+R38+S38</f>
        <v>0</v>
      </c>
      <c r="AW38" s="178">
        <f>T38+U38+V38+W38+X38+Y38</f>
        <v>0</v>
      </c>
    </row>
    <row r="39" spans="2:49" x14ac:dyDescent="0.2">
      <c r="B39" s="463">
        <v>2</v>
      </c>
      <c r="C39" s="423" t="s">
        <v>318</v>
      </c>
      <c r="D39" s="987"/>
      <c r="E39" s="987"/>
      <c r="F39" s="989"/>
      <c r="G39" s="836"/>
      <c r="H39" s="521"/>
      <c r="I39" s="836"/>
      <c r="J39" s="521"/>
      <c r="K39" s="523"/>
      <c r="L39" s="837">
        <f t="shared" ref="L39:L67" si="13">G39+H39+I39-J39-K39</f>
        <v>0</v>
      </c>
      <c r="M39" s="838"/>
      <c r="N39" s="839"/>
      <c r="O39" s="839"/>
      <c r="P39" s="840"/>
      <c r="Q39" s="838"/>
      <c r="R39" s="839"/>
      <c r="S39" s="840"/>
      <c r="T39" s="523"/>
      <c r="U39" s="523"/>
      <c r="V39" s="523"/>
      <c r="W39" s="523"/>
      <c r="X39" s="523"/>
      <c r="Y39" s="521"/>
      <c r="Z39" s="521"/>
      <c r="AA39" s="791">
        <f t="shared" ref="AA39:AA67" si="14">SUM(M39:Z39)</f>
        <v>0</v>
      </c>
      <c r="AU39" s="178">
        <f t="shared" ref="AU39:AU67" si="15">M39+N39+O39+P39</f>
        <v>0</v>
      </c>
      <c r="AV39" s="178">
        <f t="shared" ref="AV39:AV67" si="16">Q39+R39+S39</f>
        <v>0</v>
      </c>
      <c r="AW39" s="178">
        <f t="shared" ref="AW39:AW67" si="17">T39+U39+V39+W39+X39+Y39</f>
        <v>0</v>
      </c>
    </row>
    <row r="40" spans="2:49" x14ac:dyDescent="0.2">
      <c r="B40" s="463">
        <v>3</v>
      </c>
      <c r="C40" s="423" t="s">
        <v>318</v>
      </c>
      <c r="D40" s="987"/>
      <c r="E40" s="987"/>
      <c r="F40" s="989"/>
      <c r="G40" s="836"/>
      <c r="H40" s="521"/>
      <c r="I40" s="836"/>
      <c r="J40" s="521"/>
      <c r="K40" s="523"/>
      <c r="L40" s="837">
        <f t="shared" si="13"/>
        <v>0</v>
      </c>
      <c r="M40" s="838"/>
      <c r="N40" s="839"/>
      <c r="O40" s="839"/>
      <c r="P40" s="840"/>
      <c r="Q40" s="838"/>
      <c r="R40" s="839"/>
      <c r="S40" s="840"/>
      <c r="T40" s="523"/>
      <c r="U40" s="523"/>
      <c r="V40" s="523"/>
      <c r="W40" s="523"/>
      <c r="X40" s="523"/>
      <c r="Y40" s="521"/>
      <c r="Z40" s="521"/>
      <c r="AA40" s="791">
        <f t="shared" si="14"/>
        <v>0</v>
      </c>
      <c r="AU40" s="178">
        <f t="shared" si="15"/>
        <v>0</v>
      </c>
      <c r="AV40" s="178">
        <f t="shared" si="16"/>
        <v>0</v>
      </c>
      <c r="AW40" s="178">
        <f t="shared" si="17"/>
        <v>0</v>
      </c>
    </row>
    <row r="41" spans="2:49" x14ac:dyDescent="0.2">
      <c r="B41" s="463">
        <v>4</v>
      </c>
      <c r="C41" s="423" t="s">
        <v>318</v>
      </c>
      <c r="D41" s="987"/>
      <c r="E41" s="987"/>
      <c r="F41" s="989"/>
      <c r="G41" s="836"/>
      <c r="H41" s="521"/>
      <c r="I41" s="836"/>
      <c r="J41" s="521"/>
      <c r="K41" s="523"/>
      <c r="L41" s="837">
        <f t="shared" si="13"/>
        <v>0</v>
      </c>
      <c r="M41" s="838"/>
      <c r="N41" s="839"/>
      <c r="O41" s="839"/>
      <c r="P41" s="840"/>
      <c r="Q41" s="838"/>
      <c r="R41" s="839"/>
      <c r="S41" s="840"/>
      <c r="T41" s="523"/>
      <c r="U41" s="523"/>
      <c r="V41" s="523"/>
      <c r="W41" s="523"/>
      <c r="X41" s="523"/>
      <c r="Y41" s="521"/>
      <c r="Z41" s="521"/>
      <c r="AA41" s="791">
        <f t="shared" si="14"/>
        <v>0</v>
      </c>
      <c r="AU41" s="178">
        <f t="shared" si="15"/>
        <v>0</v>
      </c>
      <c r="AV41" s="178">
        <f t="shared" si="16"/>
        <v>0</v>
      </c>
      <c r="AW41" s="178">
        <f t="shared" si="17"/>
        <v>0</v>
      </c>
    </row>
    <row r="42" spans="2:49" x14ac:dyDescent="0.2">
      <c r="B42" s="463">
        <v>5</v>
      </c>
      <c r="C42" s="423" t="s">
        <v>318</v>
      </c>
      <c r="D42" s="987"/>
      <c r="E42" s="987"/>
      <c r="F42" s="989"/>
      <c r="G42" s="836"/>
      <c r="H42" s="521"/>
      <c r="I42" s="836"/>
      <c r="J42" s="521"/>
      <c r="K42" s="523"/>
      <c r="L42" s="837">
        <f t="shared" si="13"/>
        <v>0</v>
      </c>
      <c r="M42" s="838"/>
      <c r="N42" s="839"/>
      <c r="O42" s="839"/>
      <c r="P42" s="840"/>
      <c r="Q42" s="838"/>
      <c r="R42" s="839"/>
      <c r="S42" s="840"/>
      <c r="T42" s="523"/>
      <c r="U42" s="523"/>
      <c r="V42" s="523"/>
      <c r="W42" s="523"/>
      <c r="X42" s="523"/>
      <c r="Y42" s="521"/>
      <c r="Z42" s="521"/>
      <c r="AA42" s="791">
        <f t="shared" si="14"/>
        <v>0</v>
      </c>
      <c r="AU42" s="178">
        <f t="shared" si="15"/>
        <v>0</v>
      </c>
      <c r="AV42" s="178">
        <f t="shared" si="16"/>
        <v>0</v>
      </c>
      <c r="AW42" s="178">
        <f t="shared" si="17"/>
        <v>0</v>
      </c>
    </row>
    <row r="43" spans="2:49" x14ac:dyDescent="0.2">
      <c r="B43" s="463">
        <v>6</v>
      </c>
      <c r="C43" s="423" t="s">
        <v>318</v>
      </c>
      <c r="D43" s="987"/>
      <c r="E43" s="987"/>
      <c r="F43" s="989"/>
      <c r="G43" s="836"/>
      <c r="H43" s="521"/>
      <c r="I43" s="836"/>
      <c r="J43" s="521"/>
      <c r="K43" s="523"/>
      <c r="L43" s="837">
        <f t="shared" si="13"/>
        <v>0</v>
      </c>
      <c r="M43" s="838"/>
      <c r="N43" s="839"/>
      <c r="O43" s="839"/>
      <c r="P43" s="840"/>
      <c r="Q43" s="838"/>
      <c r="R43" s="839"/>
      <c r="S43" s="840"/>
      <c r="T43" s="523"/>
      <c r="U43" s="523"/>
      <c r="V43" s="523"/>
      <c r="W43" s="523"/>
      <c r="X43" s="523"/>
      <c r="Y43" s="521"/>
      <c r="Z43" s="521"/>
      <c r="AA43" s="791">
        <f t="shared" si="14"/>
        <v>0</v>
      </c>
      <c r="AU43" s="178">
        <f t="shared" si="15"/>
        <v>0</v>
      </c>
      <c r="AV43" s="178">
        <f t="shared" si="16"/>
        <v>0</v>
      </c>
      <c r="AW43" s="178">
        <f t="shared" si="17"/>
        <v>0</v>
      </c>
    </row>
    <row r="44" spans="2:49" x14ac:dyDescent="0.2">
      <c r="B44" s="463">
        <v>7</v>
      </c>
      <c r="C44" s="423" t="s">
        <v>318</v>
      </c>
      <c r="D44" s="987"/>
      <c r="E44" s="987"/>
      <c r="F44" s="989"/>
      <c r="G44" s="836"/>
      <c r="H44" s="521"/>
      <c r="I44" s="836"/>
      <c r="J44" s="521"/>
      <c r="K44" s="523"/>
      <c r="L44" s="837">
        <f t="shared" si="13"/>
        <v>0</v>
      </c>
      <c r="M44" s="838"/>
      <c r="N44" s="839"/>
      <c r="O44" s="839"/>
      <c r="P44" s="840"/>
      <c r="Q44" s="838"/>
      <c r="R44" s="839"/>
      <c r="S44" s="840"/>
      <c r="T44" s="523"/>
      <c r="U44" s="523"/>
      <c r="V44" s="523"/>
      <c r="W44" s="523"/>
      <c r="X44" s="523"/>
      <c r="Y44" s="521"/>
      <c r="Z44" s="521"/>
      <c r="AA44" s="791">
        <f t="shared" si="14"/>
        <v>0</v>
      </c>
      <c r="AU44" s="178">
        <f t="shared" si="15"/>
        <v>0</v>
      </c>
      <c r="AV44" s="178">
        <f t="shared" si="16"/>
        <v>0</v>
      </c>
      <c r="AW44" s="178">
        <f t="shared" si="17"/>
        <v>0</v>
      </c>
    </row>
    <row r="45" spans="2:49" x14ac:dyDescent="0.2">
      <c r="B45" s="463">
        <v>8</v>
      </c>
      <c r="C45" s="423" t="s">
        <v>318</v>
      </c>
      <c r="D45" s="987"/>
      <c r="E45" s="987"/>
      <c r="F45" s="989"/>
      <c r="G45" s="836"/>
      <c r="H45" s="521"/>
      <c r="I45" s="836"/>
      <c r="J45" s="521"/>
      <c r="K45" s="523"/>
      <c r="L45" s="837">
        <f t="shared" si="13"/>
        <v>0</v>
      </c>
      <c r="M45" s="838"/>
      <c r="N45" s="839"/>
      <c r="O45" s="839"/>
      <c r="P45" s="840"/>
      <c r="Q45" s="838"/>
      <c r="R45" s="839"/>
      <c r="S45" s="840"/>
      <c r="T45" s="523"/>
      <c r="U45" s="523"/>
      <c r="V45" s="523"/>
      <c r="W45" s="523"/>
      <c r="X45" s="523"/>
      <c r="Y45" s="521"/>
      <c r="Z45" s="521"/>
      <c r="AA45" s="791">
        <f t="shared" si="14"/>
        <v>0</v>
      </c>
      <c r="AU45" s="178">
        <f t="shared" si="15"/>
        <v>0</v>
      </c>
      <c r="AV45" s="178">
        <f t="shared" si="16"/>
        <v>0</v>
      </c>
      <c r="AW45" s="178">
        <f t="shared" si="17"/>
        <v>0</v>
      </c>
    </row>
    <row r="46" spans="2:49" x14ac:dyDescent="0.2">
      <c r="B46" s="463">
        <v>9</v>
      </c>
      <c r="C46" s="423" t="s">
        <v>318</v>
      </c>
      <c r="D46" s="987"/>
      <c r="E46" s="987"/>
      <c r="F46" s="989"/>
      <c r="G46" s="836"/>
      <c r="H46" s="521"/>
      <c r="I46" s="836"/>
      <c r="J46" s="521"/>
      <c r="K46" s="523"/>
      <c r="L46" s="837">
        <f t="shared" si="13"/>
        <v>0</v>
      </c>
      <c r="M46" s="838"/>
      <c r="N46" s="839"/>
      <c r="O46" s="839"/>
      <c r="P46" s="840"/>
      <c r="Q46" s="838"/>
      <c r="R46" s="839"/>
      <c r="S46" s="840"/>
      <c r="T46" s="523"/>
      <c r="U46" s="523"/>
      <c r="V46" s="523"/>
      <c r="W46" s="523"/>
      <c r="X46" s="523"/>
      <c r="Y46" s="521"/>
      <c r="Z46" s="521"/>
      <c r="AA46" s="791">
        <f t="shared" si="14"/>
        <v>0</v>
      </c>
      <c r="AU46" s="178">
        <f t="shared" si="15"/>
        <v>0</v>
      </c>
      <c r="AV46" s="178">
        <f t="shared" si="16"/>
        <v>0</v>
      </c>
      <c r="AW46" s="178">
        <f t="shared" si="17"/>
        <v>0</v>
      </c>
    </row>
    <row r="47" spans="2:49" x14ac:dyDescent="0.2">
      <c r="B47" s="463">
        <v>10</v>
      </c>
      <c r="C47" s="423" t="s">
        <v>318</v>
      </c>
      <c r="D47" s="987"/>
      <c r="E47" s="987"/>
      <c r="F47" s="989"/>
      <c r="G47" s="836"/>
      <c r="H47" s="521"/>
      <c r="I47" s="836"/>
      <c r="J47" s="521"/>
      <c r="K47" s="523"/>
      <c r="L47" s="837">
        <f t="shared" si="13"/>
        <v>0</v>
      </c>
      <c r="M47" s="838"/>
      <c r="N47" s="839"/>
      <c r="O47" s="839"/>
      <c r="P47" s="840"/>
      <c r="Q47" s="838"/>
      <c r="R47" s="839"/>
      <c r="S47" s="840"/>
      <c r="T47" s="523"/>
      <c r="U47" s="523"/>
      <c r="V47" s="523"/>
      <c r="W47" s="523"/>
      <c r="X47" s="523"/>
      <c r="Y47" s="521"/>
      <c r="Z47" s="521"/>
      <c r="AA47" s="791">
        <f t="shared" si="14"/>
        <v>0</v>
      </c>
      <c r="AU47" s="178">
        <f t="shared" si="15"/>
        <v>0</v>
      </c>
      <c r="AV47" s="178">
        <f t="shared" si="16"/>
        <v>0</v>
      </c>
      <c r="AW47" s="178">
        <f t="shared" si="17"/>
        <v>0</v>
      </c>
    </row>
    <row r="48" spans="2:49" x14ac:dyDescent="0.2">
      <c r="B48" s="463">
        <v>11</v>
      </c>
      <c r="C48" s="423" t="s">
        <v>318</v>
      </c>
      <c r="D48" s="987"/>
      <c r="E48" s="987"/>
      <c r="F48" s="989"/>
      <c r="G48" s="836"/>
      <c r="H48" s="521"/>
      <c r="I48" s="836"/>
      <c r="J48" s="521"/>
      <c r="K48" s="523"/>
      <c r="L48" s="837">
        <f t="shared" si="13"/>
        <v>0</v>
      </c>
      <c r="M48" s="838"/>
      <c r="N48" s="839"/>
      <c r="O48" s="839"/>
      <c r="P48" s="840"/>
      <c r="Q48" s="838"/>
      <c r="R48" s="839"/>
      <c r="S48" s="840"/>
      <c r="T48" s="523"/>
      <c r="U48" s="523"/>
      <c r="V48" s="523"/>
      <c r="W48" s="523"/>
      <c r="X48" s="523"/>
      <c r="Y48" s="521"/>
      <c r="Z48" s="521"/>
      <c r="AA48" s="791">
        <f t="shared" si="14"/>
        <v>0</v>
      </c>
      <c r="AU48" s="178">
        <f t="shared" si="15"/>
        <v>0</v>
      </c>
      <c r="AV48" s="178">
        <f t="shared" si="16"/>
        <v>0</v>
      </c>
      <c r="AW48" s="178">
        <f t="shared" si="17"/>
        <v>0</v>
      </c>
    </row>
    <row r="49" spans="2:49" x14ac:dyDescent="0.2">
      <c r="B49" s="463">
        <v>12</v>
      </c>
      <c r="C49" s="423" t="s">
        <v>318</v>
      </c>
      <c r="D49" s="987"/>
      <c r="E49" s="987"/>
      <c r="F49" s="989"/>
      <c r="G49" s="836"/>
      <c r="H49" s="521"/>
      <c r="I49" s="836"/>
      <c r="J49" s="521"/>
      <c r="K49" s="523"/>
      <c r="L49" s="837">
        <f t="shared" si="13"/>
        <v>0</v>
      </c>
      <c r="M49" s="838"/>
      <c r="N49" s="839"/>
      <c r="O49" s="839"/>
      <c r="P49" s="840"/>
      <c r="Q49" s="838"/>
      <c r="R49" s="839"/>
      <c r="S49" s="840"/>
      <c r="T49" s="523"/>
      <c r="U49" s="523"/>
      <c r="V49" s="523"/>
      <c r="W49" s="523"/>
      <c r="X49" s="523"/>
      <c r="Y49" s="521"/>
      <c r="Z49" s="521"/>
      <c r="AA49" s="791">
        <f t="shared" si="14"/>
        <v>0</v>
      </c>
      <c r="AU49" s="178">
        <f t="shared" si="15"/>
        <v>0</v>
      </c>
      <c r="AV49" s="178">
        <f t="shared" si="16"/>
        <v>0</v>
      </c>
      <c r="AW49" s="178">
        <f t="shared" si="17"/>
        <v>0</v>
      </c>
    </row>
    <row r="50" spans="2:49" x14ac:dyDescent="0.2">
      <c r="B50" s="463">
        <v>13</v>
      </c>
      <c r="C50" s="423" t="s">
        <v>318</v>
      </c>
      <c r="D50" s="987"/>
      <c r="E50" s="987"/>
      <c r="F50" s="989"/>
      <c r="G50" s="836"/>
      <c r="H50" s="521"/>
      <c r="I50" s="836"/>
      <c r="J50" s="521"/>
      <c r="K50" s="523"/>
      <c r="L50" s="837">
        <f t="shared" si="13"/>
        <v>0</v>
      </c>
      <c r="M50" s="838"/>
      <c r="N50" s="839"/>
      <c r="O50" s="839"/>
      <c r="P50" s="840"/>
      <c r="Q50" s="838"/>
      <c r="R50" s="839"/>
      <c r="S50" s="840"/>
      <c r="T50" s="523"/>
      <c r="U50" s="523"/>
      <c r="V50" s="523"/>
      <c r="W50" s="523"/>
      <c r="X50" s="523"/>
      <c r="Y50" s="521"/>
      <c r="Z50" s="521"/>
      <c r="AA50" s="791">
        <f t="shared" si="14"/>
        <v>0</v>
      </c>
      <c r="AU50" s="178">
        <f t="shared" si="15"/>
        <v>0</v>
      </c>
      <c r="AV50" s="178">
        <f t="shared" si="16"/>
        <v>0</v>
      </c>
      <c r="AW50" s="178">
        <f t="shared" si="17"/>
        <v>0</v>
      </c>
    </row>
    <row r="51" spans="2:49" x14ac:dyDescent="0.2">
      <c r="B51" s="463">
        <v>14</v>
      </c>
      <c r="C51" s="423" t="s">
        <v>318</v>
      </c>
      <c r="D51" s="987"/>
      <c r="E51" s="987"/>
      <c r="F51" s="989"/>
      <c r="G51" s="836"/>
      <c r="H51" s="521"/>
      <c r="I51" s="836"/>
      <c r="J51" s="521"/>
      <c r="K51" s="523"/>
      <c r="L51" s="837">
        <f t="shared" si="13"/>
        <v>0</v>
      </c>
      <c r="M51" s="838"/>
      <c r="N51" s="839"/>
      <c r="O51" s="839"/>
      <c r="P51" s="840"/>
      <c r="Q51" s="838"/>
      <c r="R51" s="839"/>
      <c r="S51" s="840"/>
      <c r="T51" s="523"/>
      <c r="U51" s="523"/>
      <c r="V51" s="523"/>
      <c r="W51" s="523"/>
      <c r="X51" s="523"/>
      <c r="Y51" s="521"/>
      <c r="Z51" s="521"/>
      <c r="AA51" s="791">
        <f t="shared" si="14"/>
        <v>0</v>
      </c>
      <c r="AU51" s="178">
        <f t="shared" si="15"/>
        <v>0</v>
      </c>
      <c r="AV51" s="178">
        <f t="shared" si="16"/>
        <v>0</v>
      </c>
      <c r="AW51" s="178">
        <f t="shared" si="17"/>
        <v>0</v>
      </c>
    </row>
    <row r="52" spans="2:49" x14ac:dyDescent="0.2">
      <c r="B52" s="463">
        <v>15</v>
      </c>
      <c r="C52" s="423" t="s">
        <v>318</v>
      </c>
      <c r="D52" s="987"/>
      <c r="E52" s="987"/>
      <c r="F52" s="989"/>
      <c r="G52" s="836"/>
      <c r="H52" s="521"/>
      <c r="I52" s="836"/>
      <c r="J52" s="521"/>
      <c r="K52" s="523"/>
      <c r="L52" s="837">
        <f t="shared" si="13"/>
        <v>0</v>
      </c>
      <c r="M52" s="838"/>
      <c r="N52" s="839"/>
      <c r="O52" s="839"/>
      <c r="P52" s="840"/>
      <c r="Q52" s="838"/>
      <c r="R52" s="839"/>
      <c r="S52" s="840"/>
      <c r="T52" s="523"/>
      <c r="U52" s="523"/>
      <c r="V52" s="523"/>
      <c r="W52" s="523"/>
      <c r="X52" s="523"/>
      <c r="Y52" s="521"/>
      <c r="Z52" s="521"/>
      <c r="AA52" s="791">
        <f t="shared" si="14"/>
        <v>0</v>
      </c>
      <c r="AU52" s="178">
        <f t="shared" si="15"/>
        <v>0</v>
      </c>
      <c r="AV52" s="178">
        <f t="shared" si="16"/>
        <v>0</v>
      </c>
      <c r="AW52" s="178">
        <f t="shared" si="17"/>
        <v>0</v>
      </c>
    </row>
    <row r="53" spans="2:49" x14ac:dyDescent="0.2">
      <c r="B53" s="463">
        <v>16</v>
      </c>
      <c r="C53" s="423" t="s">
        <v>318</v>
      </c>
      <c r="D53" s="987"/>
      <c r="E53" s="987"/>
      <c r="F53" s="989"/>
      <c r="G53" s="836"/>
      <c r="H53" s="521"/>
      <c r="I53" s="836"/>
      <c r="J53" s="521"/>
      <c r="K53" s="523"/>
      <c r="L53" s="837">
        <f t="shared" si="13"/>
        <v>0</v>
      </c>
      <c r="M53" s="838"/>
      <c r="N53" s="839"/>
      <c r="O53" s="839"/>
      <c r="P53" s="840"/>
      <c r="Q53" s="838"/>
      <c r="R53" s="839"/>
      <c r="S53" s="840"/>
      <c r="T53" s="523"/>
      <c r="U53" s="523"/>
      <c r="V53" s="523"/>
      <c r="W53" s="523"/>
      <c r="X53" s="523"/>
      <c r="Y53" s="521"/>
      <c r="Z53" s="521"/>
      <c r="AA53" s="791">
        <f t="shared" si="14"/>
        <v>0</v>
      </c>
      <c r="AU53" s="178">
        <f t="shared" si="15"/>
        <v>0</v>
      </c>
      <c r="AV53" s="178">
        <f t="shared" si="16"/>
        <v>0</v>
      </c>
      <c r="AW53" s="178">
        <f t="shared" si="17"/>
        <v>0</v>
      </c>
    </row>
    <row r="54" spans="2:49" x14ac:dyDescent="0.2">
      <c r="B54" s="463">
        <v>17</v>
      </c>
      <c r="C54" s="423" t="s">
        <v>318</v>
      </c>
      <c r="D54" s="987"/>
      <c r="E54" s="987"/>
      <c r="F54" s="989"/>
      <c r="G54" s="836"/>
      <c r="H54" s="521"/>
      <c r="I54" s="836"/>
      <c r="J54" s="521"/>
      <c r="K54" s="523"/>
      <c r="L54" s="837">
        <f t="shared" si="13"/>
        <v>0</v>
      </c>
      <c r="M54" s="838"/>
      <c r="N54" s="839"/>
      <c r="O54" s="839"/>
      <c r="P54" s="840"/>
      <c r="Q54" s="838"/>
      <c r="R54" s="839"/>
      <c r="S54" s="840"/>
      <c r="T54" s="523"/>
      <c r="U54" s="523"/>
      <c r="V54" s="523"/>
      <c r="W54" s="523"/>
      <c r="X54" s="523"/>
      <c r="Y54" s="521"/>
      <c r="Z54" s="521"/>
      <c r="AA54" s="791">
        <f t="shared" si="14"/>
        <v>0</v>
      </c>
      <c r="AU54" s="178">
        <f t="shared" si="15"/>
        <v>0</v>
      </c>
      <c r="AV54" s="178">
        <f t="shared" si="16"/>
        <v>0</v>
      </c>
      <c r="AW54" s="178">
        <f t="shared" si="17"/>
        <v>0</v>
      </c>
    </row>
    <row r="55" spans="2:49" x14ac:dyDescent="0.2">
      <c r="B55" s="463">
        <v>18</v>
      </c>
      <c r="C55" s="423" t="s">
        <v>318</v>
      </c>
      <c r="D55" s="987"/>
      <c r="E55" s="987"/>
      <c r="F55" s="989"/>
      <c r="G55" s="836"/>
      <c r="H55" s="521"/>
      <c r="I55" s="836"/>
      <c r="J55" s="521"/>
      <c r="K55" s="523"/>
      <c r="L55" s="837">
        <f t="shared" si="13"/>
        <v>0</v>
      </c>
      <c r="M55" s="838"/>
      <c r="N55" s="839"/>
      <c r="O55" s="839"/>
      <c r="P55" s="840"/>
      <c r="Q55" s="838"/>
      <c r="R55" s="839"/>
      <c r="S55" s="840"/>
      <c r="T55" s="523"/>
      <c r="U55" s="523"/>
      <c r="V55" s="523"/>
      <c r="W55" s="523"/>
      <c r="X55" s="523"/>
      <c r="Y55" s="521"/>
      <c r="Z55" s="521"/>
      <c r="AA55" s="791">
        <f t="shared" si="14"/>
        <v>0</v>
      </c>
      <c r="AU55" s="178">
        <f t="shared" si="15"/>
        <v>0</v>
      </c>
      <c r="AV55" s="178">
        <f t="shared" si="16"/>
        <v>0</v>
      </c>
      <c r="AW55" s="178">
        <f t="shared" si="17"/>
        <v>0</v>
      </c>
    </row>
    <row r="56" spans="2:49" x14ac:dyDescent="0.2">
      <c r="B56" s="463">
        <v>19</v>
      </c>
      <c r="C56" s="423" t="s">
        <v>318</v>
      </c>
      <c r="D56" s="987"/>
      <c r="E56" s="987"/>
      <c r="F56" s="989"/>
      <c r="G56" s="836"/>
      <c r="H56" s="521"/>
      <c r="I56" s="836"/>
      <c r="J56" s="521"/>
      <c r="K56" s="523"/>
      <c r="L56" s="837">
        <f t="shared" si="13"/>
        <v>0</v>
      </c>
      <c r="M56" s="838"/>
      <c r="N56" s="839"/>
      <c r="O56" s="839"/>
      <c r="P56" s="840"/>
      <c r="Q56" s="838"/>
      <c r="R56" s="839"/>
      <c r="S56" s="840"/>
      <c r="T56" s="523"/>
      <c r="U56" s="523"/>
      <c r="V56" s="523"/>
      <c r="W56" s="523"/>
      <c r="X56" s="523"/>
      <c r="Y56" s="521"/>
      <c r="Z56" s="521"/>
      <c r="AA56" s="791">
        <f t="shared" si="14"/>
        <v>0</v>
      </c>
      <c r="AU56" s="178">
        <f t="shared" si="15"/>
        <v>0</v>
      </c>
      <c r="AV56" s="178">
        <f t="shared" si="16"/>
        <v>0</v>
      </c>
      <c r="AW56" s="178">
        <f t="shared" si="17"/>
        <v>0</v>
      </c>
    </row>
    <row r="57" spans="2:49" x14ac:dyDescent="0.2">
      <c r="B57" s="463">
        <v>20</v>
      </c>
      <c r="C57" s="423" t="s">
        <v>318</v>
      </c>
      <c r="D57" s="987"/>
      <c r="E57" s="987"/>
      <c r="F57" s="989"/>
      <c r="G57" s="836"/>
      <c r="H57" s="521"/>
      <c r="I57" s="836"/>
      <c r="J57" s="521"/>
      <c r="K57" s="523"/>
      <c r="L57" s="837">
        <f t="shared" si="13"/>
        <v>0</v>
      </c>
      <c r="M57" s="838"/>
      <c r="N57" s="839"/>
      <c r="O57" s="839"/>
      <c r="P57" s="840"/>
      <c r="Q57" s="838"/>
      <c r="R57" s="839"/>
      <c r="S57" s="840"/>
      <c r="T57" s="523"/>
      <c r="U57" s="523"/>
      <c r="V57" s="523"/>
      <c r="W57" s="523"/>
      <c r="X57" s="523"/>
      <c r="Y57" s="521"/>
      <c r="Z57" s="521"/>
      <c r="AA57" s="791">
        <f t="shared" si="14"/>
        <v>0</v>
      </c>
      <c r="AU57" s="178">
        <f t="shared" si="15"/>
        <v>0</v>
      </c>
      <c r="AV57" s="178">
        <f t="shared" si="16"/>
        <v>0</v>
      </c>
      <c r="AW57" s="178">
        <f t="shared" si="17"/>
        <v>0</v>
      </c>
    </row>
    <row r="58" spans="2:49" x14ac:dyDescent="0.2">
      <c r="B58" s="463">
        <v>21</v>
      </c>
      <c r="C58" s="423" t="s">
        <v>318</v>
      </c>
      <c r="D58" s="987"/>
      <c r="E58" s="987"/>
      <c r="F58" s="989"/>
      <c r="G58" s="836"/>
      <c r="H58" s="521"/>
      <c r="I58" s="836"/>
      <c r="J58" s="521"/>
      <c r="K58" s="523"/>
      <c r="L58" s="837">
        <f t="shared" si="13"/>
        <v>0</v>
      </c>
      <c r="M58" s="838"/>
      <c r="N58" s="839"/>
      <c r="O58" s="839"/>
      <c r="P58" s="840"/>
      <c r="Q58" s="838"/>
      <c r="R58" s="839"/>
      <c r="S58" s="840"/>
      <c r="T58" s="523"/>
      <c r="U58" s="523"/>
      <c r="V58" s="523"/>
      <c r="W58" s="523"/>
      <c r="X58" s="523"/>
      <c r="Y58" s="521"/>
      <c r="Z58" s="521"/>
      <c r="AA58" s="791">
        <f t="shared" si="14"/>
        <v>0</v>
      </c>
      <c r="AU58" s="178">
        <f t="shared" si="15"/>
        <v>0</v>
      </c>
      <c r="AV58" s="178">
        <f t="shared" si="16"/>
        <v>0</v>
      </c>
      <c r="AW58" s="178">
        <f t="shared" si="17"/>
        <v>0</v>
      </c>
    </row>
    <row r="59" spans="2:49" x14ac:dyDescent="0.2">
      <c r="B59" s="463">
        <v>22</v>
      </c>
      <c r="C59" s="423" t="s">
        <v>318</v>
      </c>
      <c r="D59" s="987"/>
      <c r="E59" s="987"/>
      <c r="F59" s="989"/>
      <c r="G59" s="836"/>
      <c r="H59" s="521"/>
      <c r="I59" s="836"/>
      <c r="J59" s="521"/>
      <c r="K59" s="523"/>
      <c r="L59" s="837">
        <f t="shared" si="13"/>
        <v>0</v>
      </c>
      <c r="M59" s="838"/>
      <c r="N59" s="839"/>
      <c r="O59" s="839"/>
      <c r="P59" s="840"/>
      <c r="Q59" s="838"/>
      <c r="R59" s="839"/>
      <c r="S59" s="840"/>
      <c r="T59" s="523"/>
      <c r="U59" s="523"/>
      <c r="V59" s="523"/>
      <c r="W59" s="523"/>
      <c r="X59" s="523"/>
      <c r="Y59" s="521"/>
      <c r="Z59" s="521"/>
      <c r="AA59" s="791">
        <f t="shared" si="14"/>
        <v>0</v>
      </c>
      <c r="AU59" s="178">
        <f t="shared" si="15"/>
        <v>0</v>
      </c>
      <c r="AV59" s="178">
        <f t="shared" si="16"/>
        <v>0</v>
      </c>
      <c r="AW59" s="178">
        <f t="shared" si="17"/>
        <v>0</v>
      </c>
    </row>
    <row r="60" spans="2:49" x14ac:dyDescent="0.2">
      <c r="B60" s="463">
        <v>23</v>
      </c>
      <c r="C60" s="423" t="s">
        <v>318</v>
      </c>
      <c r="D60" s="987"/>
      <c r="E60" s="987"/>
      <c r="F60" s="989"/>
      <c r="G60" s="836"/>
      <c r="H60" s="521"/>
      <c r="I60" s="836"/>
      <c r="J60" s="521"/>
      <c r="K60" s="523"/>
      <c r="L60" s="837">
        <f t="shared" si="13"/>
        <v>0</v>
      </c>
      <c r="M60" s="838"/>
      <c r="N60" s="839"/>
      <c r="O60" s="839"/>
      <c r="P60" s="840"/>
      <c r="Q60" s="838"/>
      <c r="R60" s="839"/>
      <c r="S60" s="840"/>
      <c r="T60" s="523"/>
      <c r="U60" s="523"/>
      <c r="V60" s="523"/>
      <c r="W60" s="523"/>
      <c r="X60" s="523"/>
      <c r="Y60" s="521"/>
      <c r="Z60" s="521"/>
      <c r="AA60" s="791">
        <f t="shared" si="14"/>
        <v>0</v>
      </c>
      <c r="AU60" s="178">
        <f t="shared" si="15"/>
        <v>0</v>
      </c>
      <c r="AV60" s="178">
        <f t="shared" si="16"/>
        <v>0</v>
      </c>
      <c r="AW60" s="178">
        <f t="shared" si="17"/>
        <v>0</v>
      </c>
    </row>
    <row r="61" spans="2:49" x14ac:dyDescent="0.2">
      <c r="B61" s="463">
        <v>24</v>
      </c>
      <c r="C61" s="423" t="s">
        <v>318</v>
      </c>
      <c r="D61" s="987"/>
      <c r="E61" s="987"/>
      <c r="F61" s="989"/>
      <c r="G61" s="836"/>
      <c r="H61" s="521"/>
      <c r="I61" s="836"/>
      <c r="J61" s="521"/>
      <c r="K61" s="523"/>
      <c r="L61" s="837">
        <f t="shared" si="13"/>
        <v>0</v>
      </c>
      <c r="M61" s="838"/>
      <c r="N61" s="839"/>
      <c r="O61" s="839"/>
      <c r="P61" s="840"/>
      <c r="Q61" s="838"/>
      <c r="R61" s="839"/>
      <c r="S61" s="840"/>
      <c r="T61" s="523"/>
      <c r="U61" s="523"/>
      <c r="V61" s="523"/>
      <c r="W61" s="523"/>
      <c r="X61" s="523"/>
      <c r="Y61" s="521"/>
      <c r="Z61" s="521"/>
      <c r="AA61" s="791">
        <f t="shared" si="14"/>
        <v>0</v>
      </c>
      <c r="AU61" s="178">
        <f t="shared" si="15"/>
        <v>0</v>
      </c>
      <c r="AV61" s="178">
        <f t="shared" si="16"/>
        <v>0</v>
      </c>
      <c r="AW61" s="178">
        <f t="shared" si="17"/>
        <v>0</v>
      </c>
    </row>
    <row r="62" spans="2:49" x14ac:dyDescent="0.2">
      <c r="B62" s="463">
        <v>25</v>
      </c>
      <c r="C62" s="423" t="s">
        <v>318</v>
      </c>
      <c r="D62" s="987"/>
      <c r="E62" s="987"/>
      <c r="F62" s="989"/>
      <c r="G62" s="836"/>
      <c r="H62" s="521"/>
      <c r="I62" s="836"/>
      <c r="J62" s="521"/>
      <c r="K62" s="523"/>
      <c r="L62" s="837">
        <f t="shared" si="13"/>
        <v>0</v>
      </c>
      <c r="M62" s="838"/>
      <c r="N62" s="839"/>
      <c r="O62" s="839"/>
      <c r="P62" s="840"/>
      <c r="Q62" s="838"/>
      <c r="R62" s="839"/>
      <c r="S62" s="840"/>
      <c r="T62" s="523"/>
      <c r="U62" s="523"/>
      <c r="V62" s="523"/>
      <c r="W62" s="523"/>
      <c r="X62" s="523"/>
      <c r="Y62" s="521"/>
      <c r="Z62" s="521"/>
      <c r="AA62" s="791">
        <f t="shared" si="14"/>
        <v>0</v>
      </c>
      <c r="AU62" s="178">
        <f t="shared" si="15"/>
        <v>0</v>
      </c>
      <c r="AV62" s="178">
        <f t="shared" si="16"/>
        <v>0</v>
      </c>
      <c r="AW62" s="178">
        <f t="shared" si="17"/>
        <v>0</v>
      </c>
    </row>
    <row r="63" spans="2:49" x14ac:dyDescent="0.2">
      <c r="B63" s="463">
        <v>26</v>
      </c>
      <c r="C63" s="423" t="s">
        <v>318</v>
      </c>
      <c r="D63" s="987"/>
      <c r="E63" s="987"/>
      <c r="F63" s="989"/>
      <c r="G63" s="836"/>
      <c r="H63" s="521"/>
      <c r="I63" s="836"/>
      <c r="J63" s="521"/>
      <c r="K63" s="523"/>
      <c r="L63" s="837">
        <f t="shared" si="13"/>
        <v>0</v>
      </c>
      <c r="M63" s="838"/>
      <c r="N63" s="839"/>
      <c r="O63" s="839"/>
      <c r="P63" s="840"/>
      <c r="Q63" s="838"/>
      <c r="R63" s="839"/>
      <c r="S63" s="840"/>
      <c r="T63" s="523"/>
      <c r="U63" s="523"/>
      <c r="V63" s="523"/>
      <c r="W63" s="523"/>
      <c r="X63" s="523"/>
      <c r="Y63" s="521"/>
      <c r="Z63" s="521"/>
      <c r="AA63" s="791">
        <f t="shared" si="14"/>
        <v>0</v>
      </c>
      <c r="AU63" s="178">
        <f t="shared" si="15"/>
        <v>0</v>
      </c>
      <c r="AV63" s="178">
        <f t="shared" si="16"/>
        <v>0</v>
      </c>
      <c r="AW63" s="178">
        <f t="shared" si="17"/>
        <v>0</v>
      </c>
    </row>
    <row r="64" spans="2:49" x14ac:dyDescent="0.2">
      <c r="B64" s="463">
        <v>27</v>
      </c>
      <c r="C64" s="423" t="s">
        <v>318</v>
      </c>
      <c r="D64" s="987"/>
      <c r="E64" s="987"/>
      <c r="F64" s="989"/>
      <c r="G64" s="836"/>
      <c r="H64" s="521"/>
      <c r="I64" s="836"/>
      <c r="J64" s="521"/>
      <c r="K64" s="523"/>
      <c r="L64" s="837">
        <f t="shared" si="13"/>
        <v>0</v>
      </c>
      <c r="M64" s="838"/>
      <c r="N64" s="839"/>
      <c r="O64" s="839"/>
      <c r="P64" s="840"/>
      <c r="Q64" s="838"/>
      <c r="R64" s="839"/>
      <c r="S64" s="840"/>
      <c r="T64" s="523"/>
      <c r="U64" s="523"/>
      <c r="V64" s="523"/>
      <c r="W64" s="523"/>
      <c r="X64" s="523"/>
      <c r="Y64" s="521"/>
      <c r="Z64" s="521"/>
      <c r="AA64" s="791">
        <f t="shared" si="14"/>
        <v>0</v>
      </c>
      <c r="AU64" s="178">
        <f t="shared" si="15"/>
        <v>0</v>
      </c>
      <c r="AV64" s="178">
        <f t="shared" si="16"/>
        <v>0</v>
      </c>
      <c r="AW64" s="178">
        <f t="shared" si="17"/>
        <v>0</v>
      </c>
    </row>
    <row r="65" spans="2:49" x14ac:dyDescent="0.2">
      <c r="B65" s="463">
        <v>28</v>
      </c>
      <c r="C65" s="423" t="s">
        <v>318</v>
      </c>
      <c r="D65" s="987"/>
      <c r="E65" s="987"/>
      <c r="F65" s="989"/>
      <c r="G65" s="836"/>
      <c r="H65" s="521"/>
      <c r="I65" s="836"/>
      <c r="J65" s="521"/>
      <c r="K65" s="523"/>
      <c r="L65" s="837">
        <f t="shared" si="13"/>
        <v>0</v>
      </c>
      <c r="M65" s="838"/>
      <c r="N65" s="839"/>
      <c r="O65" s="839"/>
      <c r="P65" s="840"/>
      <c r="Q65" s="838"/>
      <c r="R65" s="839"/>
      <c r="S65" s="840"/>
      <c r="T65" s="523"/>
      <c r="U65" s="523"/>
      <c r="V65" s="523"/>
      <c r="W65" s="523"/>
      <c r="X65" s="523"/>
      <c r="Y65" s="521"/>
      <c r="Z65" s="521"/>
      <c r="AA65" s="791">
        <f t="shared" si="14"/>
        <v>0</v>
      </c>
      <c r="AU65" s="178">
        <f t="shared" si="15"/>
        <v>0</v>
      </c>
      <c r="AV65" s="178">
        <f t="shared" si="16"/>
        <v>0</v>
      </c>
      <c r="AW65" s="178">
        <f t="shared" si="17"/>
        <v>0</v>
      </c>
    </row>
    <row r="66" spans="2:49" x14ac:dyDescent="0.2">
      <c r="B66" s="463">
        <v>29</v>
      </c>
      <c r="C66" s="423" t="s">
        <v>318</v>
      </c>
      <c r="D66" s="987"/>
      <c r="E66" s="987"/>
      <c r="F66" s="989"/>
      <c r="G66" s="836"/>
      <c r="H66" s="521"/>
      <c r="I66" s="836"/>
      <c r="J66" s="521"/>
      <c r="K66" s="523"/>
      <c r="L66" s="837">
        <f t="shared" si="13"/>
        <v>0</v>
      </c>
      <c r="M66" s="838"/>
      <c r="N66" s="839"/>
      <c r="O66" s="839"/>
      <c r="P66" s="840"/>
      <c r="Q66" s="838"/>
      <c r="R66" s="839"/>
      <c r="S66" s="840"/>
      <c r="T66" s="523"/>
      <c r="U66" s="523"/>
      <c r="V66" s="523"/>
      <c r="W66" s="523"/>
      <c r="X66" s="523"/>
      <c r="Y66" s="521"/>
      <c r="Z66" s="521"/>
      <c r="AA66" s="791">
        <f t="shared" si="14"/>
        <v>0</v>
      </c>
      <c r="AU66" s="178">
        <f t="shared" si="15"/>
        <v>0</v>
      </c>
      <c r="AV66" s="178">
        <f t="shared" si="16"/>
        <v>0</v>
      </c>
      <c r="AW66" s="178">
        <f t="shared" si="17"/>
        <v>0</v>
      </c>
    </row>
    <row r="67" spans="2:49" x14ac:dyDescent="0.2">
      <c r="B67" s="463">
        <v>30</v>
      </c>
      <c r="C67" s="423" t="s">
        <v>318</v>
      </c>
      <c r="D67" s="987"/>
      <c r="E67" s="987"/>
      <c r="F67" s="989"/>
      <c r="G67" s="836"/>
      <c r="H67" s="855"/>
      <c r="I67" s="836"/>
      <c r="J67" s="521"/>
      <c r="K67" s="523"/>
      <c r="L67" s="837">
        <f t="shared" si="13"/>
        <v>0</v>
      </c>
      <c r="M67" s="838"/>
      <c r="N67" s="839"/>
      <c r="O67" s="839"/>
      <c r="P67" s="840"/>
      <c r="Q67" s="838"/>
      <c r="R67" s="839"/>
      <c r="S67" s="840"/>
      <c r="T67" s="523"/>
      <c r="U67" s="523"/>
      <c r="V67" s="523"/>
      <c r="W67" s="523"/>
      <c r="X67" s="523"/>
      <c r="Y67" s="521"/>
      <c r="Z67" s="521"/>
      <c r="AA67" s="791">
        <f t="shared" si="14"/>
        <v>0</v>
      </c>
      <c r="AU67" s="178">
        <f t="shared" si="15"/>
        <v>0</v>
      </c>
      <c r="AV67" s="178">
        <f t="shared" si="16"/>
        <v>0</v>
      </c>
      <c r="AW67" s="178">
        <f t="shared" si="17"/>
        <v>0</v>
      </c>
    </row>
    <row r="68" spans="2:49" ht="12.75" thickBot="1" x14ac:dyDescent="0.25">
      <c r="B68" s="42"/>
      <c r="C68" s="15" t="s">
        <v>167</v>
      </c>
      <c r="D68" s="988"/>
      <c r="E68" s="988"/>
      <c r="F68" s="990">
        <f>SUM(F38:F67)</f>
        <v>0</v>
      </c>
      <c r="G68" s="796">
        <f t="shared" ref="G68:R68" si="18">SUM(G38:G67)</f>
        <v>0</v>
      </c>
      <c r="H68" s="796">
        <f t="shared" si="18"/>
        <v>0</v>
      </c>
      <c r="I68" s="796">
        <f t="shared" si="18"/>
        <v>0</v>
      </c>
      <c r="J68" s="796">
        <f t="shared" si="18"/>
        <v>0</v>
      </c>
      <c r="K68" s="796">
        <f t="shared" si="18"/>
        <v>0</v>
      </c>
      <c r="L68" s="796">
        <f t="shared" si="18"/>
        <v>0</v>
      </c>
      <c r="M68" s="856">
        <f t="shared" si="18"/>
        <v>0</v>
      </c>
      <c r="N68" s="856">
        <f t="shared" si="18"/>
        <v>0</v>
      </c>
      <c r="O68" s="856">
        <f t="shared" si="18"/>
        <v>0</v>
      </c>
      <c r="P68" s="856">
        <f t="shared" si="18"/>
        <v>0</v>
      </c>
      <c r="Q68" s="856">
        <f t="shared" si="18"/>
        <v>0</v>
      </c>
      <c r="R68" s="856">
        <f t="shared" si="18"/>
        <v>0</v>
      </c>
      <c r="S68" s="856">
        <f t="shared" ref="S68:AA68" si="19">SUM(S38:S67)</f>
        <v>0</v>
      </c>
      <c r="T68" s="856">
        <f t="shared" si="19"/>
        <v>0</v>
      </c>
      <c r="U68" s="856">
        <f t="shared" si="19"/>
        <v>0</v>
      </c>
      <c r="V68" s="856">
        <f t="shared" si="19"/>
        <v>0</v>
      </c>
      <c r="W68" s="856">
        <f t="shared" si="19"/>
        <v>0</v>
      </c>
      <c r="X68" s="856">
        <f t="shared" si="19"/>
        <v>0</v>
      </c>
      <c r="Y68" s="856">
        <f t="shared" si="19"/>
        <v>0</v>
      </c>
      <c r="Z68" s="796">
        <f t="shared" si="19"/>
        <v>0</v>
      </c>
      <c r="AA68" s="796">
        <f t="shared" si="19"/>
        <v>0</v>
      </c>
    </row>
    <row r="72" spans="2:49" ht="12.75" thickBot="1" x14ac:dyDescent="0.25">
      <c r="C72" s="7" t="s">
        <v>319</v>
      </c>
      <c r="D72" s="21"/>
    </row>
    <row r="73" spans="2:49" ht="12.75" thickBot="1" x14ac:dyDescent="0.25">
      <c r="B73" s="1225" t="s">
        <v>74</v>
      </c>
      <c r="C73" s="1228" t="s">
        <v>293</v>
      </c>
      <c r="D73" s="1219" t="s">
        <v>1846</v>
      </c>
      <c r="E73" s="1219" t="s">
        <v>1484</v>
      </c>
      <c r="F73" s="1219" t="s">
        <v>294</v>
      </c>
      <c r="G73" s="1222" t="s">
        <v>164</v>
      </c>
      <c r="H73" s="1223"/>
      <c r="I73" s="1223"/>
      <c r="J73" s="1223"/>
      <c r="K73" s="1223"/>
      <c r="L73" s="1223"/>
      <c r="M73" s="1222" t="s">
        <v>297</v>
      </c>
      <c r="N73" s="1223"/>
      <c r="O73" s="1223"/>
      <c r="P73" s="1223"/>
      <c r="Q73" s="1223"/>
      <c r="R73" s="1223"/>
      <c r="S73" s="1223"/>
      <c r="T73" s="1223"/>
      <c r="U73" s="1223"/>
      <c r="V73" s="1223"/>
      <c r="W73" s="1223"/>
      <c r="X73" s="1223"/>
      <c r="Y73" s="1223"/>
      <c r="Z73" s="1223"/>
      <c r="AA73" s="1224"/>
    </row>
    <row r="74" spans="2:49" ht="12.75" thickBot="1" x14ac:dyDescent="0.25">
      <c r="B74" s="1226"/>
      <c r="C74" s="1229"/>
      <c r="D74" s="1220"/>
      <c r="E74" s="1220"/>
      <c r="F74" s="1220"/>
      <c r="G74" s="823" t="s">
        <v>162</v>
      </c>
      <c r="H74" s="823" t="s">
        <v>104</v>
      </c>
      <c r="I74" s="823" t="s">
        <v>166</v>
      </c>
      <c r="J74" s="823" t="s">
        <v>160</v>
      </c>
      <c r="K74" s="823" t="s">
        <v>146</v>
      </c>
      <c r="L74" s="823" t="s">
        <v>147</v>
      </c>
      <c r="M74" s="1222" t="s">
        <v>289</v>
      </c>
      <c r="N74" s="1223"/>
      <c r="O74" s="1223"/>
      <c r="P74" s="1224"/>
      <c r="Q74" s="1222" t="s">
        <v>288</v>
      </c>
      <c r="R74" s="1223"/>
      <c r="S74" s="1224"/>
      <c r="T74" s="907"/>
      <c r="U74" s="907"/>
      <c r="V74" s="907"/>
      <c r="W74" s="907"/>
      <c r="X74" s="907"/>
      <c r="Y74" s="907" t="s">
        <v>290</v>
      </c>
      <c r="Z74" s="824" t="s">
        <v>163</v>
      </c>
      <c r="AA74" s="824" t="s">
        <v>7</v>
      </c>
    </row>
    <row r="75" spans="2:49" ht="33.75" x14ac:dyDescent="0.2">
      <c r="B75" s="1226"/>
      <c r="C75" s="1229"/>
      <c r="D75" s="1220"/>
      <c r="E75" s="1220"/>
      <c r="F75" s="1220"/>
      <c r="G75" s="827"/>
      <c r="H75" s="828"/>
      <c r="I75" s="827"/>
      <c r="J75" s="827"/>
      <c r="K75" s="827"/>
      <c r="L75" s="827"/>
      <c r="M75" s="829" t="s">
        <v>281</v>
      </c>
      <c r="N75" s="830" t="s">
        <v>282</v>
      </c>
      <c r="O75" s="830" t="s">
        <v>283</v>
      </c>
      <c r="P75" s="831" t="s">
        <v>284</v>
      </c>
      <c r="Q75" s="829" t="s">
        <v>285</v>
      </c>
      <c r="R75" s="830" t="s">
        <v>286</v>
      </c>
      <c r="S75" s="831" t="s">
        <v>301</v>
      </c>
      <c r="T75" s="832" t="s">
        <v>1519</v>
      </c>
      <c r="U75" s="832" t="s">
        <v>1520</v>
      </c>
      <c r="V75" s="832" t="s">
        <v>1521</v>
      </c>
      <c r="W75" s="832" t="s">
        <v>1522</v>
      </c>
      <c r="X75" s="67" t="s">
        <v>1523</v>
      </c>
      <c r="Y75" s="833" t="s">
        <v>1524</v>
      </c>
      <c r="Z75" s="834"/>
      <c r="AA75" s="834"/>
    </row>
    <row r="76" spans="2:49" ht="12.75" thickBot="1" x14ac:dyDescent="0.25">
      <c r="B76" s="1227"/>
      <c r="C76" s="1230"/>
      <c r="D76" s="1221"/>
      <c r="E76" s="1221"/>
      <c r="F76" s="1221"/>
      <c r="G76" s="47" t="s">
        <v>32</v>
      </c>
      <c r="H76" s="48" t="s">
        <v>32</v>
      </c>
      <c r="I76" s="47" t="s">
        <v>32</v>
      </c>
      <c r="J76" s="47" t="s">
        <v>32</v>
      </c>
      <c r="K76" s="47" t="s">
        <v>32</v>
      </c>
      <c r="L76" s="47" t="s">
        <v>32</v>
      </c>
      <c r="M76" s="62" t="s">
        <v>32</v>
      </c>
      <c r="N76" s="63" t="s">
        <v>32</v>
      </c>
      <c r="O76" s="63" t="s">
        <v>32</v>
      </c>
      <c r="P76" s="64" t="s">
        <v>32</v>
      </c>
      <c r="Q76" s="62" t="s">
        <v>32</v>
      </c>
      <c r="R76" s="63" t="s">
        <v>32</v>
      </c>
      <c r="S76" s="64" t="s">
        <v>32</v>
      </c>
      <c r="T76" s="63" t="s">
        <v>32</v>
      </c>
      <c r="U76" s="63" t="s">
        <v>32</v>
      </c>
      <c r="V76" s="63" t="s">
        <v>32</v>
      </c>
      <c r="W76" s="63" t="s">
        <v>32</v>
      </c>
      <c r="X76" s="63" t="s">
        <v>32</v>
      </c>
      <c r="Y76" s="47" t="s">
        <v>32</v>
      </c>
      <c r="Z76" s="48" t="s">
        <v>32</v>
      </c>
      <c r="AA76" s="48" t="s">
        <v>32</v>
      </c>
    </row>
    <row r="77" spans="2:49" x14ac:dyDescent="0.2">
      <c r="B77" s="463">
        <v>1</v>
      </c>
      <c r="C77" s="423" t="s">
        <v>318</v>
      </c>
      <c r="D77" s="987"/>
      <c r="E77" s="987"/>
      <c r="F77" s="989"/>
      <c r="G77" s="836"/>
      <c r="H77" s="521"/>
      <c r="I77" s="836"/>
      <c r="J77" s="521"/>
      <c r="K77" s="523"/>
      <c r="L77" s="837">
        <f>G77+H77+I77-J77-K77</f>
        <v>0</v>
      </c>
      <c r="M77" s="838"/>
      <c r="N77" s="839"/>
      <c r="O77" s="839"/>
      <c r="P77" s="840"/>
      <c r="Q77" s="838"/>
      <c r="R77" s="839"/>
      <c r="S77" s="840"/>
      <c r="T77" s="523"/>
      <c r="U77" s="523"/>
      <c r="V77" s="523"/>
      <c r="W77" s="523"/>
      <c r="X77" s="523"/>
      <c r="Y77" s="521"/>
      <c r="Z77" s="521"/>
      <c r="AA77" s="791">
        <f>SUM(M77:Z77)</f>
        <v>0</v>
      </c>
      <c r="AU77" s="178">
        <f t="shared" ref="AU77:AU83" si="20">M77+N77+O77+P77</f>
        <v>0</v>
      </c>
      <c r="AV77" s="178">
        <f t="shared" ref="AV77:AV83" si="21">Q77+R77+S77</f>
        <v>0</v>
      </c>
      <c r="AW77" s="178">
        <f t="shared" ref="AW77:AW106" si="22">T77+U77+V77+W77+X77+Y77</f>
        <v>0</v>
      </c>
    </row>
    <row r="78" spans="2:49" x14ac:dyDescent="0.2">
      <c r="B78" s="463">
        <v>2</v>
      </c>
      <c r="C78" s="423" t="s">
        <v>318</v>
      </c>
      <c r="D78" s="987"/>
      <c r="E78" s="987"/>
      <c r="F78" s="989"/>
      <c r="G78" s="836"/>
      <c r="H78" s="521"/>
      <c r="I78" s="836"/>
      <c r="J78" s="521"/>
      <c r="K78" s="523"/>
      <c r="L78" s="837">
        <f t="shared" ref="L78:L106" si="23">G78+H78+I78-J78-K78</f>
        <v>0</v>
      </c>
      <c r="M78" s="838"/>
      <c r="N78" s="839"/>
      <c r="O78" s="839"/>
      <c r="P78" s="840"/>
      <c r="Q78" s="838"/>
      <c r="R78" s="839"/>
      <c r="S78" s="840"/>
      <c r="T78" s="523"/>
      <c r="U78" s="523"/>
      <c r="V78" s="523"/>
      <c r="W78" s="523"/>
      <c r="X78" s="523"/>
      <c r="Y78" s="521"/>
      <c r="Z78" s="521"/>
      <c r="AA78" s="791">
        <f t="shared" ref="AA78:AA106" si="24">SUM(M78:Z78)</f>
        <v>0</v>
      </c>
      <c r="AU78" s="178">
        <f t="shared" si="20"/>
        <v>0</v>
      </c>
      <c r="AV78" s="178">
        <f t="shared" si="21"/>
        <v>0</v>
      </c>
      <c r="AW78" s="178">
        <f t="shared" si="22"/>
        <v>0</v>
      </c>
    </row>
    <row r="79" spans="2:49" x14ac:dyDescent="0.2">
      <c r="B79" s="463">
        <v>3</v>
      </c>
      <c r="C79" s="423" t="s">
        <v>318</v>
      </c>
      <c r="D79" s="987"/>
      <c r="E79" s="987"/>
      <c r="F79" s="989"/>
      <c r="G79" s="836"/>
      <c r="H79" s="521"/>
      <c r="I79" s="836"/>
      <c r="J79" s="521"/>
      <c r="K79" s="523"/>
      <c r="L79" s="837">
        <f t="shared" si="23"/>
        <v>0</v>
      </c>
      <c r="M79" s="838"/>
      <c r="N79" s="839"/>
      <c r="O79" s="839"/>
      <c r="P79" s="840"/>
      <c r="Q79" s="838"/>
      <c r="R79" s="839"/>
      <c r="S79" s="840"/>
      <c r="T79" s="523"/>
      <c r="U79" s="523"/>
      <c r="V79" s="523"/>
      <c r="W79" s="523"/>
      <c r="X79" s="523"/>
      <c r="Y79" s="521"/>
      <c r="Z79" s="521"/>
      <c r="AA79" s="791">
        <f t="shared" si="24"/>
        <v>0</v>
      </c>
      <c r="AU79" s="178">
        <f t="shared" si="20"/>
        <v>0</v>
      </c>
      <c r="AV79" s="178">
        <f t="shared" si="21"/>
        <v>0</v>
      </c>
      <c r="AW79" s="178">
        <f t="shared" si="22"/>
        <v>0</v>
      </c>
    </row>
    <row r="80" spans="2:49" x14ac:dyDescent="0.2">
      <c r="B80" s="463">
        <v>4</v>
      </c>
      <c r="C80" s="423" t="s">
        <v>318</v>
      </c>
      <c r="D80" s="987"/>
      <c r="E80" s="987"/>
      <c r="F80" s="989"/>
      <c r="G80" s="836"/>
      <c r="H80" s="521"/>
      <c r="I80" s="836"/>
      <c r="J80" s="521"/>
      <c r="K80" s="523"/>
      <c r="L80" s="837">
        <f t="shared" si="23"/>
        <v>0</v>
      </c>
      <c r="M80" s="838"/>
      <c r="N80" s="839"/>
      <c r="O80" s="839"/>
      <c r="P80" s="840"/>
      <c r="Q80" s="838"/>
      <c r="R80" s="839"/>
      <c r="S80" s="840"/>
      <c r="T80" s="523"/>
      <c r="U80" s="523"/>
      <c r="V80" s="523"/>
      <c r="W80" s="523"/>
      <c r="X80" s="523"/>
      <c r="Y80" s="521"/>
      <c r="Z80" s="521"/>
      <c r="AA80" s="791">
        <f t="shared" si="24"/>
        <v>0</v>
      </c>
      <c r="AU80" s="178">
        <f t="shared" si="20"/>
        <v>0</v>
      </c>
      <c r="AV80" s="178">
        <f t="shared" si="21"/>
        <v>0</v>
      </c>
      <c r="AW80" s="178">
        <f t="shared" si="22"/>
        <v>0</v>
      </c>
    </row>
    <row r="81" spans="2:49" x14ac:dyDescent="0.2">
      <c r="B81" s="463">
        <v>5</v>
      </c>
      <c r="C81" s="423" t="s">
        <v>318</v>
      </c>
      <c r="D81" s="987"/>
      <c r="E81" s="987"/>
      <c r="F81" s="989"/>
      <c r="G81" s="836"/>
      <c r="H81" s="521"/>
      <c r="I81" s="836"/>
      <c r="J81" s="521"/>
      <c r="K81" s="523"/>
      <c r="L81" s="837">
        <f t="shared" si="23"/>
        <v>0</v>
      </c>
      <c r="M81" s="838"/>
      <c r="N81" s="839"/>
      <c r="O81" s="839"/>
      <c r="P81" s="840"/>
      <c r="Q81" s="838"/>
      <c r="R81" s="839"/>
      <c r="S81" s="840"/>
      <c r="T81" s="523"/>
      <c r="U81" s="523"/>
      <c r="V81" s="523"/>
      <c r="W81" s="523"/>
      <c r="X81" s="523"/>
      <c r="Y81" s="521"/>
      <c r="Z81" s="521"/>
      <c r="AA81" s="791">
        <f t="shared" si="24"/>
        <v>0</v>
      </c>
      <c r="AU81" s="178">
        <f t="shared" si="20"/>
        <v>0</v>
      </c>
      <c r="AV81" s="178">
        <f t="shared" si="21"/>
        <v>0</v>
      </c>
      <c r="AW81" s="178">
        <f t="shared" si="22"/>
        <v>0</v>
      </c>
    </row>
    <row r="82" spans="2:49" x14ac:dyDescent="0.2">
      <c r="B82" s="463">
        <v>6</v>
      </c>
      <c r="C82" s="423" t="s">
        <v>318</v>
      </c>
      <c r="D82" s="987"/>
      <c r="E82" s="987"/>
      <c r="F82" s="989"/>
      <c r="G82" s="836"/>
      <c r="H82" s="521"/>
      <c r="I82" s="836"/>
      <c r="J82" s="521"/>
      <c r="K82" s="523"/>
      <c r="L82" s="837">
        <f t="shared" si="23"/>
        <v>0</v>
      </c>
      <c r="M82" s="838"/>
      <c r="N82" s="839"/>
      <c r="O82" s="839"/>
      <c r="P82" s="840"/>
      <c r="Q82" s="838"/>
      <c r="R82" s="839"/>
      <c r="S82" s="840"/>
      <c r="T82" s="523"/>
      <c r="U82" s="523"/>
      <c r="V82" s="523"/>
      <c r="W82" s="523"/>
      <c r="X82" s="523"/>
      <c r="Y82" s="521"/>
      <c r="Z82" s="521"/>
      <c r="AA82" s="791">
        <f t="shared" si="24"/>
        <v>0</v>
      </c>
      <c r="AU82" s="178">
        <f t="shared" si="20"/>
        <v>0</v>
      </c>
      <c r="AV82" s="178">
        <f t="shared" si="21"/>
        <v>0</v>
      </c>
      <c r="AW82" s="178">
        <f t="shared" si="22"/>
        <v>0</v>
      </c>
    </row>
    <row r="83" spans="2:49" x14ac:dyDescent="0.2">
      <c r="B83" s="463">
        <v>7</v>
      </c>
      <c r="C83" s="423" t="s">
        <v>318</v>
      </c>
      <c r="D83" s="987"/>
      <c r="E83" s="987"/>
      <c r="F83" s="989"/>
      <c r="G83" s="836"/>
      <c r="H83" s="521"/>
      <c r="I83" s="836"/>
      <c r="J83" s="521"/>
      <c r="K83" s="523"/>
      <c r="L83" s="837">
        <f t="shared" si="23"/>
        <v>0</v>
      </c>
      <c r="M83" s="838"/>
      <c r="N83" s="839"/>
      <c r="O83" s="839"/>
      <c r="P83" s="840"/>
      <c r="Q83" s="838"/>
      <c r="R83" s="839"/>
      <c r="S83" s="840"/>
      <c r="T83" s="523"/>
      <c r="U83" s="523"/>
      <c r="V83" s="523"/>
      <c r="W83" s="523"/>
      <c r="X83" s="523"/>
      <c r="Y83" s="521"/>
      <c r="Z83" s="521"/>
      <c r="AA83" s="791">
        <f t="shared" si="24"/>
        <v>0</v>
      </c>
      <c r="AU83" s="178">
        <f t="shared" si="20"/>
        <v>0</v>
      </c>
      <c r="AV83" s="178">
        <f t="shared" si="21"/>
        <v>0</v>
      </c>
      <c r="AW83" s="178">
        <f t="shared" si="22"/>
        <v>0</v>
      </c>
    </row>
    <row r="84" spans="2:49" x14ac:dyDescent="0.2">
      <c r="B84" s="463">
        <v>8</v>
      </c>
      <c r="C84" s="423" t="s">
        <v>318</v>
      </c>
      <c r="D84" s="987"/>
      <c r="E84" s="987"/>
      <c r="F84" s="989"/>
      <c r="G84" s="836"/>
      <c r="H84" s="521"/>
      <c r="I84" s="836"/>
      <c r="J84" s="521"/>
      <c r="K84" s="523"/>
      <c r="L84" s="837">
        <f t="shared" si="23"/>
        <v>0</v>
      </c>
      <c r="M84" s="838"/>
      <c r="N84" s="839"/>
      <c r="O84" s="839"/>
      <c r="P84" s="840"/>
      <c r="Q84" s="838"/>
      <c r="R84" s="839"/>
      <c r="S84" s="840"/>
      <c r="T84" s="523"/>
      <c r="U84" s="523"/>
      <c r="V84" s="523"/>
      <c r="W84" s="523"/>
      <c r="X84" s="523"/>
      <c r="Y84" s="521"/>
      <c r="Z84" s="521"/>
      <c r="AA84" s="791">
        <f t="shared" si="24"/>
        <v>0</v>
      </c>
      <c r="AU84" s="178">
        <f>M102+N102+O102+P102</f>
        <v>0</v>
      </c>
      <c r="AV84" s="178">
        <f>Q102+R102+S102</f>
        <v>0</v>
      </c>
      <c r="AW84" s="178">
        <f t="shared" si="22"/>
        <v>0</v>
      </c>
    </row>
    <row r="85" spans="2:49" x14ac:dyDescent="0.2">
      <c r="B85" s="463">
        <v>9</v>
      </c>
      <c r="C85" s="423" t="s">
        <v>318</v>
      </c>
      <c r="D85" s="987"/>
      <c r="E85" s="987"/>
      <c r="F85" s="989"/>
      <c r="G85" s="836"/>
      <c r="H85" s="521"/>
      <c r="I85" s="836"/>
      <c r="J85" s="521"/>
      <c r="K85" s="523"/>
      <c r="L85" s="837">
        <f t="shared" si="23"/>
        <v>0</v>
      </c>
      <c r="M85" s="838"/>
      <c r="N85" s="839"/>
      <c r="O85" s="839"/>
      <c r="P85" s="840"/>
      <c r="Q85" s="838"/>
      <c r="R85" s="839"/>
      <c r="S85" s="840"/>
      <c r="T85" s="523"/>
      <c r="U85" s="523"/>
      <c r="V85" s="523"/>
      <c r="W85" s="523"/>
      <c r="X85" s="523"/>
      <c r="Y85" s="521"/>
      <c r="Z85" s="521"/>
      <c r="AA85" s="791">
        <f t="shared" si="24"/>
        <v>0</v>
      </c>
      <c r="AU85" s="178">
        <f>M103+N103+O103+P103</f>
        <v>0</v>
      </c>
      <c r="AV85" s="178">
        <f>Q103+R103+S103</f>
        <v>0</v>
      </c>
      <c r="AW85" s="178">
        <f t="shared" si="22"/>
        <v>0</v>
      </c>
    </row>
    <row r="86" spans="2:49" x14ac:dyDescent="0.2">
      <c r="B86" s="463">
        <v>10</v>
      </c>
      <c r="C86" s="423" t="s">
        <v>318</v>
      </c>
      <c r="D86" s="987"/>
      <c r="E86" s="987"/>
      <c r="F86" s="989"/>
      <c r="G86" s="836"/>
      <c r="H86" s="521"/>
      <c r="I86" s="836"/>
      <c r="J86" s="521"/>
      <c r="K86" s="523"/>
      <c r="L86" s="837">
        <f t="shared" si="23"/>
        <v>0</v>
      </c>
      <c r="M86" s="838"/>
      <c r="N86" s="839"/>
      <c r="O86" s="839"/>
      <c r="P86" s="840"/>
      <c r="Q86" s="838"/>
      <c r="R86" s="839"/>
      <c r="S86" s="840"/>
      <c r="T86" s="523"/>
      <c r="U86" s="523"/>
      <c r="V86" s="523"/>
      <c r="W86" s="523"/>
      <c r="X86" s="523"/>
      <c r="Y86" s="521"/>
      <c r="Z86" s="521"/>
      <c r="AA86" s="791">
        <f t="shared" si="24"/>
        <v>0</v>
      </c>
      <c r="AU86" s="178">
        <f>M104+N104+O104+P104</f>
        <v>0</v>
      </c>
      <c r="AV86" s="178">
        <f>Q104+R104+S104</f>
        <v>0</v>
      </c>
      <c r="AW86" s="178">
        <f t="shared" si="22"/>
        <v>0</v>
      </c>
    </row>
    <row r="87" spans="2:49" x14ac:dyDescent="0.2">
      <c r="B87" s="463">
        <v>11</v>
      </c>
      <c r="C87" s="423" t="s">
        <v>318</v>
      </c>
      <c r="D87" s="987"/>
      <c r="E87" s="987"/>
      <c r="F87" s="989"/>
      <c r="G87" s="836"/>
      <c r="H87" s="521"/>
      <c r="I87" s="836"/>
      <c r="J87" s="521"/>
      <c r="K87" s="523"/>
      <c r="L87" s="837">
        <f t="shared" si="23"/>
        <v>0</v>
      </c>
      <c r="M87" s="838"/>
      <c r="N87" s="839"/>
      <c r="O87" s="839"/>
      <c r="P87" s="840"/>
      <c r="Q87" s="838"/>
      <c r="R87" s="839"/>
      <c r="S87" s="840"/>
      <c r="T87" s="523"/>
      <c r="U87" s="523"/>
      <c r="V87" s="523"/>
      <c r="W87" s="523"/>
      <c r="X87" s="523"/>
      <c r="Y87" s="521"/>
      <c r="Z87" s="521"/>
      <c r="AA87" s="791">
        <f t="shared" si="24"/>
        <v>0</v>
      </c>
      <c r="AU87" s="178">
        <f>M105+N105+O105+P105</f>
        <v>0</v>
      </c>
      <c r="AV87" s="178">
        <f>Q105+R105+S105</f>
        <v>0</v>
      </c>
      <c r="AW87" s="178">
        <f t="shared" si="22"/>
        <v>0</v>
      </c>
    </row>
    <row r="88" spans="2:49" x14ac:dyDescent="0.2">
      <c r="B88" s="463">
        <v>12</v>
      </c>
      <c r="C88" s="423" t="s">
        <v>318</v>
      </c>
      <c r="D88" s="987"/>
      <c r="E88" s="987"/>
      <c r="F88" s="989"/>
      <c r="G88" s="836"/>
      <c r="H88" s="521"/>
      <c r="I88" s="836"/>
      <c r="J88" s="521"/>
      <c r="K88" s="523"/>
      <c r="L88" s="837">
        <f t="shared" si="23"/>
        <v>0</v>
      </c>
      <c r="M88" s="838"/>
      <c r="N88" s="839"/>
      <c r="O88" s="839"/>
      <c r="P88" s="840"/>
      <c r="Q88" s="838"/>
      <c r="R88" s="839"/>
      <c r="S88" s="840"/>
      <c r="T88" s="523"/>
      <c r="U88" s="523"/>
      <c r="V88" s="523"/>
      <c r="W88" s="523"/>
      <c r="X88" s="523"/>
      <c r="Y88" s="521"/>
      <c r="Z88" s="521"/>
      <c r="AA88" s="791">
        <f t="shared" si="24"/>
        <v>0</v>
      </c>
      <c r="AU88" s="178">
        <f>M106+N106+O106+P106</f>
        <v>0</v>
      </c>
      <c r="AV88" s="178">
        <f>Q106+R106+S106</f>
        <v>0</v>
      </c>
      <c r="AW88" s="178">
        <f t="shared" si="22"/>
        <v>0</v>
      </c>
    </row>
    <row r="89" spans="2:49" x14ac:dyDescent="0.2">
      <c r="B89" s="463">
        <v>13</v>
      </c>
      <c r="C89" s="423" t="s">
        <v>318</v>
      </c>
      <c r="D89" s="987"/>
      <c r="E89" s="987"/>
      <c r="F89" s="989"/>
      <c r="G89" s="836"/>
      <c r="H89" s="521"/>
      <c r="I89" s="836"/>
      <c r="J89" s="521"/>
      <c r="K89" s="523"/>
      <c r="L89" s="837">
        <f t="shared" si="23"/>
        <v>0</v>
      </c>
      <c r="M89" s="838"/>
      <c r="N89" s="839"/>
      <c r="O89" s="839"/>
      <c r="P89" s="840"/>
      <c r="Q89" s="838"/>
      <c r="R89" s="839"/>
      <c r="S89" s="840"/>
      <c r="T89" s="523"/>
      <c r="U89" s="523"/>
      <c r="V89" s="523"/>
      <c r="W89" s="523"/>
      <c r="X89" s="523"/>
      <c r="Y89" s="521"/>
      <c r="Z89" s="521"/>
      <c r="AA89" s="791">
        <f t="shared" si="24"/>
        <v>0</v>
      </c>
      <c r="AU89" s="178">
        <f t="shared" ref="AU89:AU106" si="25">M107+N107+O107+P107</f>
        <v>0</v>
      </c>
      <c r="AV89" s="178">
        <f t="shared" ref="AV89:AV106" si="26">Q107+R107+S107</f>
        <v>0</v>
      </c>
      <c r="AW89" s="178">
        <f t="shared" si="22"/>
        <v>0</v>
      </c>
    </row>
    <row r="90" spans="2:49" x14ac:dyDescent="0.2">
      <c r="B90" s="463">
        <v>14</v>
      </c>
      <c r="C90" s="423" t="s">
        <v>318</v>
      </c>
      <c r="D90" s="987"/>
      <c r="E90" s="987"/>
      <c r="F90" s="989"/>
      <c r="G90" s="836"/>
      <c r="H90" s="521"/>
      <c r="I90" s="836"/>
      <c r="J90" s="521"/>
      <c r="K90" s="523"/>
      <c r="L90" s="837">
        <f t="shared" si="23"/>
        <v>0</v>
      </c>
      <c r="M90" s="838"/>
      <c r="N90" s="839"/>
      <c r="O90" s="839"/>
      <c r="P90" s="840"/>
      <c r="Q90" s="838"/>
      <c r="R90" s="839"/>
      <c r="S90" s="840"/>
      <c r="T90" s="523"/>
      <c r="U90" s="523"/>
      <c r="V90" s="523"/>
      <c r="W90" s="523"/>
      <c r="X90" s="523"/>
      <c r="Y90" s="521"/>
      <c r="Z90" s="521"/>
      <c r="AA90" s="791">
        <f t="shared" si="24"/>
        <v>0</v>
      </c>
      <c r="AU90" s="178">
        <f t="shared" si="25"/>
        <v>0</v>
      </c>
      <c r="AV90" s="178">
        <f t="shared" si="26"/>
        <v>0</v>
      </c>
      <c r="AW90" s="178">
        <f t="shared" si="22"/>
        <v>0</v>
      </c>
    </row>
    <row r="91" spans="2:49" x14ac:dyDescent="0.2">
      <c r="B91" s="463">
        <v>15</v>
      </c>
      <c r="C91" s="423" t="s">
        <v>318</v>
      </c>
      <c r="D91" s="987"/>
      <c r="E91" s="987"/>
      <c r="F91" s="989"/>
      <c r="G91" s="836"/>
      <c r="H91" s="521"/>
      <c r="I91" s="836"/>
      <c r="J91" s="521"/>
      <c r="K91" s="523"/>
      <c r="L91" s="837">
        <f t="shared" si="23"/>
        <v>0</v>
      </c>
      <c r="M91" s="838"/>
      <c r="N91" s="839"/>
      <c r="O91" s="839"/>
      <c r="P91" s="840"/>
      <c r="Q91" s="838"/>
      <c r="R91" s="839"/>
      <c r="S91" s="840"/>
      <c r="T91" s="523"/>
      <c r="U91" s="523"/>
      <c r="V91" s="523"/>
      <c r="W91" s="523"/>
      <c r="X91" s="523"/>
      <c r="Y91" s="521"/>
      <c r="Z91" s="521"/>
      <c r="AA91" s="791">
        <f t="shared" si="24"/>
        <v>0</v>
      </c>
      <c r="AU91" s="178">
        <f t="shared" si="25"/>
        <v>0</v>
      </c>
      <c r="AV91" s="178">
        <f t="shared" si="26"/>
        <v>0</v>
      </c>
      <c r="AW91" s="178">
        <f t="shared" si="22"/>
        <v>0</v>
      </c>
    </row>
    <row r="92" spans="2:49" x14ac:dyDescent="0.2">
      <c r="B92" s="463">
        <v>16</v>
      </c>
      <c r="C92" s="423" t="s">
        <v>318</v>
      </c>
      <c r="D92" s="987"/>
      <c r="E92" s="987"/>
      <c r="F92" s="989"/>
      <c r="G92" s="836"/>
      <c r="H92" s="521"/>
      <c r="I92" s="836"/>
      <c r="J92" s="521"/>
      <c r="K92" s="523"/>
      <c r="L92" s="837">
        <f t="shared" si="23"/>
        <v>0</v>
      </c>
      <c r="M92" s="838"/>
      <c r="N92" s="839"/>
      <c r="O92" s="839"/>
      <c r="P92" s="840"/>
      <c r="Q92" s="838"/>
      <c r="R92" s="839"/>
      <c r="S92" s="840"/>
      <c r="T92" s="523"/>
      <c r="U92" s="523"/>
      <c r="V92" s="523"/>
      <c r="W92" s="523"/>
      <c r="X92" s="523"/>
      <c r="Y92" s="521"/>
      <c r="Z92" s="521"/>
      <c r="AA92" s="791">
        <f t="shared" si="24"/>
        <v>0</v>
      </c>
      <c r="AU92" s="178">
        <f t="shared" si="25"/>
        <v>0</v>
      </c>
      <c r="AV92" s="178">
        <f t="shared" si="26"/>
        <v>0</v>
      </c>
      <c r="AW92" s="178">
        <f t="shared" si="22"/>
        <v>0</v>
      </c>
    </row>
    <row r="93" spans="2:49" x14ac:dyDescent="0.2">
      <c r="B93" s="463">
        <v>17</v>
      </c>
      <c r="C93" s="423" t="s">
        <v>318</v>
      </c>
      <c r="D93" s="987"/>
      <c r="E93" s="987"/>
      <c r="F93" s="989"/>
      <c r="G93" s="836"/>
      <c r="H93" s="521"/>
      <c r="I93" s="836"/>
      <c r="J93" s="521"/>
      <c r="K93" s="523"/>
      <c r="L93" s="837">
        <f t="shared" si="23"/>
        <v>0</v>
      </c>
      <c r="M93" s="838"/>
      <c r="N93" s="839"/>
      <c r="O93" s="839"/>
      <c r="P93" s="840"/>
      <c r="Q93" s="838"/>
      <c r="R93" s="839"/>
      <c r="S93" s="840"/>
      <c r="T93" s="523"/>
      <c r="U93" s="523"/>
      <c r="V93" s="523"/>
      <c r="W93" s="523"/>
      <c r="X93" s="523"/>
      <c r="Y93" s="521"/>
      <c r="Z93" s="521"/>
      <c r="AA93" s="791">
        <f t="shared" si="24"/>
        <v>0</v>
      </c>
      <c r="AU93" s="178">
        <f t="shared" si="25"/>
        <v>0</v>
      </c>
      <c r="AV93" s="178">
        <f t="shared" si="26"/>
        <v>0</v>
      </c>
      <c r="AW93" s="178">
        <f t="shared" si="22"/>
        <v>0</v>
      </c>
    </row>
    <row r="94" spans="2:49" x14ac:dyDescent="0.2">
      <c r="B94" s="463">
        <v>18</v>
      </c>
      <c r="C94" s="423" t="s">
        <v>318</v>
      </c>
      <c r="D94" s="987"/>
      <c r="E94" s="987"/>
      <c r="F94" s="989"/>
      <c r="G94" s="836"/>
      <c r="H94" s="521"/>
      <c r="I94" s="836"/>
      <c r="J94" s="521"/>
      <c r="K94" s="523"/>
      <c r="L94" s="837">
        <f t="shared" si="23"/>
        <v>0</v>
      </c>
      <c r="M94" s="838"/>
      <c r="N94" s="839"/>
      <c r="O94" s="839"/>
      <c r="P94" s="840"/>
      <c r="Q94" s="838"/>
      <c r="R94" s="839"/>
      <c r="S94" s="840"/>
      <c r="T94" s="523"/>
      <c r="U94" s="523"/>
      <c r="V94" s="523"/>
      <c r="W94" s="523"/>
      <c r="X94" s="523"/>
      <c r="Y94" s="521"/>
      <c r="Z94" s="521"/>
      <c r="AA94" s="791">
        <f t="shared" si="24"/>
        <v>0</v>
      </c>
      <c r="AU94" s="178">
        <f t="shared" si="25"/>
        <v>0</v>
      </c>
      <c r="AV94" s="178">
        <f t="shared" si="26"/>
        <v>0</v>
      </c>
      <c r="AW94" s="178">
        <f t="shared" si="22"/>
        <v>0</v>
      </c>
    </row>
    <row r="95" spans="2:49" x14ac:dyDescent="0.2">
      <c r="B95" s="463">
        <v>19</v>
      </c>
      <c r="C95" s="423" t="s">
        <v>318</v>
      </c>
      <c r="D95" s="987"/>
      <c r="E95" s="987"/>
      <c r="F95" s="989"/>
      <c r="G95" s="836"/>
      <c r="H95" s="521"/>
      <c r="I95" s="836"/>
      <c r="J95" s="521"/>
      <c r="K95" s="523"/>
      <c r="L95" s="837">
        <f t="shared" si="23"/>
        <v>0</v>
      </c>
      <c r="M95" s="838"/>
      <c r="N95" s="839"/>
      <c r="O95" s="839"/>
      <c r="P95" s="840"/>
      <c r="Q95" s="838"/>
      <c r="R95" s="839"/>
      <c r="S95" s="840"/>
      <c r="T95" s="523"/>
      <c r="U95" s="523"/>
      <c r="V95" s="523"/>
      <c r="W95" s="523"/>
      <c r="X95" s="523"/>
      <c r="Y95" s="521"/>
      <c r="Z95" s="521"/>
      <c r="AA95" s="791">
        <f t="shared" si="24"/>
        <v>0</v>
      </c>
      <c r="AU95" s="178">
        <f t="shared" si="25"/>
        <v>0</v>
      </c>
      <c r="AV95" s="178">
        <f t="shared" si="26"/>
        <v>0</v>
      </c>
      <c r="AW95" s="178">
        <f t="shared" si="22"/>
        <v>0</v>
      </c>
    </row>
    <row r="96" spans="2:49" x14ac:dyDescent="0.2">
      <c r="B96" s="463">
        <v>20</v>
      </c>
      <c r="C96" s="423" t="s">
        <v>318</v>
      </c>
      <c r="D96" s="987"/>
      <c r="E96" s="987"/>
      <c r="F96" s="989"/>
      <c r="G96" s="836"/>
      <c r="H96" s="521"/>
      <c r="I96" s="836"/>
      <c r="J96" s="521"/>
      <c r="K96" s="523"/>
      <c r="L96" s="837">
        <f t="shared" si="23"/>
        <v>0</v>
      </c>
      <c r="M96" s="838"/>
      <c r="N96" s="839"/>
      <c r="O96" s="839"/>
      <c r="P96" s="840"/>
      <c r="Q96" s="838"/>
      <c r="R96" s="839"/>
      <c r="S96" s="840"/>
      <c r="T96" s="523"/>
      <c r="U96" s="523"/>
      <c r="V96" s="523"/>
      <c r="W96" s="523"/>
      <c r="X96" s="523"/>
      <c r="Y96" s="521"/>
      <c r="Z96" s="521"/>
      <c r="AA96" s="791">
        <f t="shared" si="24"/>
        <v>0</v>
      </c>
      <c r="AU96" s="178">
        <f t="shared" si="25"/>
        <v>0</v>
      </c>
      <c r="AV96" s="178">
        <f t="shared" si="26"/>
        <v>0</v>
      </c>
      <c r="AW96" s="178">
        <f t="shared" si="22"/>
        <v>0</v>
      </c>
    </row>
    <row r="97" spans="2:49" x14ac:dyDescent="0.2">
      <c r="B97" s="463">
        <v>21</v>
      </c>
      <c r="C97" s="423" t="s">
        <v>318</v>
      </c>
      <c r="D97" s="987"/>
      <c r="E97" s="987"/>
      <c r="F97" s="989"/>
      <c r="G97" s="836"/>
      <c r="H97" s="521"/>
      <c r="I97" s="836"/>
      <c r="J97" s="521"/>
      <c r="K97" s="523"/>
      <c r="L97" s="837">
        <f t="shared" si="23"/>
        <v>0</v>
      </c>
      <c r="M97" s="838"/>
      <c r="N97" s="839"/>
      <c r="O97" s="839"/>
      <c r="P97" s="840"/>
      <c r="Q97" s="838"/>
      <c r="R97" s="839"/>
      <c r="S97" s="840"/>
      <c r="T97" s="523"/>
      <c r="U97" s="523"/>
      <c r="V97" s="523"/>
      <c r="W97" s="523"/>
      <c r="X97" s="523"/>
      <c r="Y97" s="521"/>
      <c r="Z97" s="521"/>
      <c r="AA97" s="791">
        <f t="shared" si="24"/>
        <v>0</v>
      </c>
      <c r="AU97" s="178">
        <f t="shared" si="25"/>
        <v>0</v>
      </c>
      <c r="AV97" s="178">
        <f t="shared" si="26"/>
        <v>0</v>
      </c>
      <c r="AW97" s="178">
        <f t="shared" si="22"/>
        <v>0</v>
      </c>
    </row>
    <row r="98" spans="2:49" x14ac:dyDescent="0.2">
      <c r="B98" s="463">
        <v>22</v>
      </c>
      <c r="C98" s="423" t="s">
        <v>318</v>
      </c>
      <c r="D98" s="987"/>
      <c r="E98" s="987"/>
      <c r="F98" s="989"/>
      <c r="G98" s="836"/>
      <c r="H98" s="521"/>
      <c r="I98" s="836"/>
      <c r="J98" s="521"/>
      <c r="K98" s="523"/>
      <c r="L98" s="837">
        <f t="shared" si="23"/>
        <v>0</v>
      </c>
      <c r="M98" s="838"/>
      <c r="N98" s="839"/>
      <c r="O98" s="839"/>
      <c r="P98" s="840"/>
      <c r="Q98" s="838"/>
      <c r="R98" s="839"/>
      <c r="S98" s="840"/>
      <c r="T98" s="523"/>
      <c r="U98" s="523"/>
      <c r="V98" s="523"/>
      <c r="W98" s="523"/>
      <c r="X98" s="523"/>
      <c r="Y98" s="521"/>
      <c r="Z98" s="521"/>
      <c r="AA98" s="791">
        <f t="shared" si="24"/>
        <v>0</v>
      </c>
      <c r="AU98" s="178">
        <f t="shared" si="25"/>
        <v>0</v>
      </c>
      <c r="AV98" s="178">
        <f t="shared" si="26"/>
        <v>0</v>
      </c>
      <c r="AW98" s="178">
        <f t="shared" si="22"/>
        <v>0</v>
      </c>
    </row>
    <row r="99" spans="2:49" x14ac:dyDescent="0.2">
      <c r="B99" s="463">
        <v>23</v>
      </c>
      <c r="C99" s="423" t="s">
        <v>318</v>
      </c>
      <c r="D99" s="987"/>
      <c r="E99" s="987"/>
      <c r="F99" s="989"/>
      <c r="G99" s="836"/>
      <c r="H99" s="521"/>
      <c r="I99" s="836"/>
      <c r="J99" s="521"/>
      <c r="K99" s="523"/>
      <c r="L99" s="837">
        <f t="shared" si="23"/>
        <v>0</v>
      </c>
      <c r="M99" s="838"/>
      <c r="N99" s="839"/>
      <c r="O99" s="839"/>
      <c r="P99" s="840"/>
      <c r="Q99" s="838"/>
      <c r="R99" s="839"/>
      <c r="S99" s="840"/>
      <c r="T99" s="523"/>
      <c r="U99" s="523"/>
      <c r="V99" s="523"/>
      <c r="W99" s="523"/>
      <c r="X99" s="523"/>
      <c r="Y99" s="521"/>
      <c r="Z99" s="521"/>
      <c r="AA99" s="791">
        <f t="shared" si="24"/>
        <v>0</v>
      </c>
      <c r="AU99" s="178">
        <f t="shared" si="25"/>
        <v>0</v>
      </c>
      <c r="AV99" s="178">
        <f t="shared" si="26"/>
        <v>0</v>
      </c>
      <c r="AW99" s="178">
        <f t="shared" si="22"/>
        <v>0</v>
      </c>
    </row>
    <row r="100" spans="2:49" x14ac:dyDescent="0.2">
      <c r="B100" s="463">
        <v>24</v>
      </c>
      <c r="C100" s="423" t="s">
        <v>318</v>
      </c>
      <c r="D100" s="987"/>
      <c r="E100" s="987"/>
      <c r="F100" s="989"/>
      <c r="G100" s="836"/>
      <c r="H100" s="521"/>
      <c r="I100" s="836"/>
      <c r="J100" s="521"/>
      <c r="K100" s="523"/>
      <c r="L100" s="837">
        <f t="shared" si="23"/>
        <v>0</v>
      </c>
      <c r="M100" s="838"/>
      <c r="N100" s="839"/>
      <c r="O100" s="839"/>
      <c r="P100" s="840"/>
      <c r="Q100" s="838"/>
      <c r="R100" s="839"/>
      <c r="S100" s="840"/>
      <c r="T100" s="523"/>
      <c r="U100" s="523"/>
      <c r="V100" s="523"/>
      <c r="W100" s="523"/>
      <c r="X100" s="523"/>
      <c r="Y100" s="521"/>
      <c r="Z100" s="521"/>
      <c r="AA100" s="791">
        <f t="shared" si="24"/>
        <v>0</v>
      </c>
      <c r="AU100" s="178">
        <f t="shared" si="25"/>
        <v>0</v>
      </c>
      <c r="AV100" s="178">
        <f t="shared" si="26"/>
        <v>0</v>
      </c>
      <c r="AW100" s="178">
        <f t="shared" si="22"/>
        <v>0</v>
      </c>
    </row>
    <row r="101" spans="2:49" x14ac:dyDescent="0.2">
      <c r="B101" s="463">
        <v>25</v>
      </c>
      <c r="C101" s="423" t="s">
        <v>318</v>
      </c>
      <c r="D101" s="987"/>
      <c r="E101" s="987"/>
      <c r="F101" s="989"/>
      <c r="G101" s="836"/>
      <c r="H101" s="521"/>
      <c r="I101" s="836"/>
      <c r="J101" s="521"/>
      <c r="K101" s="523"/>
      <c r="L101" s="837">
        <f t="shared" si="23"/>
        <v>0</v>
      </c>
      <c r="M101" s="838"/>
      <c r="N101" s="839"/>
      <c r="O101" s="839"/>
      <c r="P101" s="840"/>
      <c r="Q101" s="838"/>
      <c r="R101" s="839"/>
      <c r="S101" s="840"/>
      <c r="T101" s="523"/>
      <c r="U101" s="523"/>
      <c r="V101" s="523"/>
      <c r="W101" s="523"/>
      <c r="X101" s="523"/>
      <c r="Y101" s="521"/>
      <c r="Z101" s="521"/>
      <c r="AA101" s="791">
        <f t="shared" si="24"/>
        <v>0</v>
      </c>
      <c r="AU101" s="178">
        <f t="shared" si="25"/>
        <v>0</v>
      </c>
      <c r="AV101" s="178">
        <f t="shared" si="26"/>
        <v>0</v>
      </c>
      <c r="AW101" s="178">
        <f t="shared" si="22"/>
        <v>0</v>
      </c>
    </row>
    <row r="102" spans="2:49" x14ac:dyDescent="0.2">
      <c r="B102" s="463">
        <v>26</v>
      </c>
      <c r="C102" s="423" t="s">
        <v>318</v>
      </c>
      <c r="D102" s="987"/>
      <c r="E102" s="987"/>
      <c r="F102" s="989"/>
      <c r="G102" s="836"/>
      <c r="H102" s="521"/>
      <c r="I102" s="836"/>
      <c r="J102" s="521"/>
      <c r="K102" s="523"/>
      <c r="L102" s="837">
        <f t="shared" si="23"/>
        <v>0</v>
      </c>
      <c r="M102" s="838"/>
      <c r="N102" s="839"/>
      <c r="O102" s="839"/>
      <c r="P102" s="840"/>
      <c r="Q102" s="838"/>
      <c r="R102" s="839"/>
      <c r="S102" s="840"/>
      <c r="T102" s="523"/>
      <c r="U102" s="523"/>
      <c r="V102" s="523"/>
      <c r="W102" s="523"/>
      <c r="X102" s="523"/>
      <c r="Y102" s="521"/>
      <c r="Z102" s="521"/>
      <c r="AA102" s="791">
        <f t="shared" si="24"/>
        <v>0</v>
      </c>
      <c r="AU102" s="178">
        <f t="shared" si="25"/>
        <v>0</v>
      </c>
      <c r="AV102" s="178">
        <f t="shared" si="26"/>
        <v>0</v>
      </c>
      <c r="AW102" s="178">
        <f t="shared" si="22"/>
        <v>0</v>
      </c>
    </row>
    <row r="103" spans="2:49" x14ac:dyDescent="0.2">
      <c r="B103" s="463">
        <v>27</v>
      </c>
      <c r="C103" s="423" t="s">
        <v>318</v>
      </c>
      <c r="D103" s="987"/>
      <c r="E103" s="987"/>
      <c r="F103" s="989"/>
      <c r="G103" s="836"/>
      <c r="H103" s="521"/>
      <c r="I103" s="836"/>
      <c r="J103" s="521"/>
      <c r="K103" s="523"/>
      <c r="L103" s="837">
        <f t="shared" si="23"/>
        <v>0</v>
      </c>
      <c r="M103" s="838"/>
      <c r="N103" s="839"/>
      <c r="O103" s="839"/>
      <c r="P103" s="840"/>
      <c r="Q103" s="838"/>
      <c r="R103" s="839"/>
      <c r="S103" s="840"/>
      <c r="T103" s="523"/>
      <c r="U103" s="523"/>
      <c r="V103" s="523"/>
      <c r="W103" s="523"/>
      <c r="X103" s="523"/>
      <c r="Y103" s="521"/>
      <c r="Z103" s="521"/>
      <c r="AA103" s="791">
        <f t="shared" si="24"/>
        <v>0</v>
      </c>
      <c r="AU103" s="178">
        <f t="shared" si="25"/>
        <v>0</v>
      </c>
      <c r="AV103" s="178">
        <f t="shared" si="26"/>
        <v>0</v>
      </c>
      <c r="AW103" s="178">
        <f t="shared" si="22"/>
        <v>0</v>
      </c>
    </row>
    <row r="104" spans="2:49" x14ac:dyDescent="0.2">
      <c r="B104" s="463">
        <v>28</v>
      </c>
      <c r="C104" s="423" t="s">
        <v>318</v>
      </c>
      <c r="D104" s="987"/>
      <c r="E104" s="987"/>
      <c r="F104" s="989"/>
      <c r="G104" s="836"/>
      <c r="H104" s="521"/>
      <c r="I104" s="836"/>
      <c r="J104" s="521"/>
      <c r="K104" s="523"/>
      <c r="L104" s="837">
        <f t="shared" si="23"/>
        <v>0</v>
      </c>
      <c r="M104" s="838"/>
      <c r="N104" s="839"/>
      <c r="O104" s="839"/>
      <c r="P104" s="840"/>
      <c r="Q104" s="838"/>
      <c r="R104" s="839"/>
      <c r="S104" s="840"/>
      <c r="T104" s="523"/>
      <c r="U104" s="523"/>
      <c r="V104" s="523"/>
      <c r="W104" s="523"/>
      <c r="X104" s="523"/>
      <c r="Y104" s="521"/>
      <c r="Z104" s="521"/>
      <c r="AA104" s="791">
        <f t="shared" si="24"/>
        <v>0</v>
      </c>
      <c r="AU104" s="178">
        <f t="shared" si="25"/>
        <v>0</v>
      </c>
      <c r="AV104" s="178">
        <f t="shared" si="26"/>
        <v>0</v>
      </c>
      <c r="AW104" s="178">
        <f t="shared" si="22"/>
        <v>0</v>
      </c>
    </row>
    <row r="105" spans="2:49" x14ac:dyDescent="0.2">
      <c r="B105" s="463">
        <v>29</v>
      </c>
      <c r="C105" s="423" t="s">
        <v>318</v>
      </c>
      <c r="D105" s="987"/>
      <c r="E105" s="987"/>
      <c r="F105" s="989"/>
      <c r="G105" s="836"/>
      <c r="H105" s="521"/>
      <c r="I105" s="836"/>
      <c r="J105" s="521"/>
      <c r="K105" s="523"/>
      <c r="L105" s="837">
        <f t="shared" si="23"/>
        <v>0</v>
      </c>
      <c r="M105" s="838"/>
      <c r="N105" s="839"/>
      <c r="O105" s="839"/>
      <c r="P105" s="840"/>
      <c r="Q105" s="838"/>
      <c r="R105" s="839"/>
      <c r="S105" s="840"/>
      <c r="T105" s="523"/>
      <c r="U105" s="523"/>
      <c r="V105" s="523"/>
      <c r="W105" s="523"/>
      <c r="X105" s="523"/>
      <c r="Y105" s="521"/>
      <c r="Z105" s="521"/>
      <c r="AA105" s="791">
        <f t="shared" si="24"/>
        <v>0</v>
      </c>
      <c r="AU105" s="178">
        <f t="shared" si="25"/>
        <v>0</v>
      </c>
      <c r="AV105" s="178">
        <f t="shared" si="26"/>
        <v>0</v>
      </c>
      <c r="AW105" s="178">
        <f t="shared" si="22"/>
        <v>0</v>
      </c>
    </row>
    <row r="106" spans="2:49" x14ac:dyDescent="0.2">
      <c r="B106" s="463">
        <v>30</v>
      </c>
      <c r="C106" s="423" t="s">
        <v>318</v>
      </c>
      <c r="D106" s="987"/>
      <c r="E106" s="987"/>
      <c r="F106" s="989"/>
      <c r="G106" s="836"/>
      <c r="H106" s="855"/>
      <c r="I106" s="836"/>
      <c r="J106" s="521"/>
      <c r="K106" s="523"/>
      <c r="L106" s="837">
        <f t="shared" si="23"/>
        <v>0</v>
      </c>
      <c r="M106" s="838"/>
      <c r="N106" s="839"/>
      <c r="O106" s="839"/>
      <c r="P106" s="840"/>
      <c r="Q106" s="838"/>
      <c r="R106" s="839"/>
      <c r="S106" s="840"/>
      <c r="T106" s="523"/>
      <c r="U106" s="523"/>
      <c r="V106" s="523"/>
      <c r="W106" s="523"/>
      <c r="X106" s="523"/>
      <c r="Y106" s="521"/>
      <c r="Z106" s="521"/>
      <c r="AA106" s="791">
        <f t="shared" si="24"/>
        <v>0</v>
      </c>
      <c r="AU106" s="178">
        <f t="shared" si="25"/>
        <v>0</v>
      </c>
      <c r="AV106" s="178">
        <f t="shared" si="26"/>
        <v>0</v>
      </c>
      <c r="AW106" s="178">
        <f t="shared" si="22"/>
        <v>0</v>
      </c>
    </row>
    <row r="107" spans="2:49" ht="12.75" thickBot="1" x14ac:dyDescent="0.25">
      <c r="B107" s="42"/>
      <c r="C107" s="15" t="s">
        <v>167</v>
      </c>
      <c r="D107" s="988"/>
      <c r="E107" s="988"/>
      <c r="F107" s="990">
        <f>SUM(F77:F106)</f>
        <v>0</v>
      </c>
      <c r="G107" s="796">
        <f t="shared" ref="G107:R107" si="27">SUM(G77:G106)</f>
        <v>0</v>
      </c>
      <c r="H107" s="796">
        <f t="shared" si="27"/>
        <v>0</v>
      </c>
      <c r="I107" s="796">
        <f t="shared" si="27"/>
        <v>0</v>
      </c>
      <c r="J107" s="796">
        <f t="shared" si="27"/>
        <v>0</v>
      </c>
      <c r="K107" s="796">
        <f t="shared" si="27"/>
        <v>0</v>
      </c>
      <c r="L107" s="796">
        <f t="shared" si="27"/>
        <v>0</v>
      </c>
      <c r="M107" s="856">
        <f t="shared" si="27"/>
        <v>0</v>
      </c>
      <c r="N107" s="856">
        <f t="shared" si="27"/>
        <v>0</v>
      </c>
      <c r="O107" s="856">
        <f t="shared" si="27"/>
        <v>0</v>
      </c>
      <c r="P107" s="856">
        <f t="shared" si="27"/>
        <v>0</v>
      </c>
      <c r="Q107" s="856">
        <f t="shared" si="27"/>
        <v>0</v>
      </c>
      <c r="R107" s="856">
        <f t="shared" si="27"/>
        <v>0</v>
      </c>
      <c r="S107" s="856">
        <f t="shared" ref="S107:AA107" si="28">SUM(S77:S106)</f>
        <v>0</v>
      </c>
      <c r="T107" s="856">
        <f t="shared" si="28"/>
        <v>0</v>
      </c>
      <c r="U107" s="856">
        <f t="shared" si="28"/>
        <v>0</v>
      </c>
      <c r="V107" s="856">
        <f t="shared" si="28"/>
        <v>0</v>
      </c>
      <c r="W107" s="856">
        <f t="shared" si="28"/>
        <v>0</v>
      </c>
      <c r="X107" s="856">
        <f t="shared" si="28"/>
        <v>0</v>
      </c>
      <c r="Y107" s="856">
        <f t="shared" si="28"/>
        <v>0</v>
      </c>
      <c r="Z107" s="796">
        <f t="shared" si="28"/>
        <v>0</v>
      </c>
      <c r="AA107" s="796">
        <f t="shared" si="28"/>
        <v>0</v>
      </c>
    </row>
  </sheetData>
  <sheetProtection algorithmName="SHA-512" hashValue="AAc0/0I36pAPibu6s1tWYVqmH1zB+S18/R6i4E8sUMx+1z8R4DYSbS2vu1SmhInRw8pKcxcDrshtr6wvoBnWYA==" saltValue="uL2o8lFhH54t2w5z9N9pnw==" spinCount="100000" sheet="1" objects="1" scenarios="1"/>
  <mergeCells count="40">
    <mergeCell ref="AR2:AR3"/>
    <mergeCell ref="AS2:AS3"/>
    <mergeCell ref="AE3:AF3"/>
    <mergeCell ref="D34:D37"/>
    <mergeCell ref="D73:D76"/>
    <mergeCell ref="AQ2:AQ3"/>
    <mergeCell ref="AN3:AO3"/>
    <mergeCell ref="AL3:AM3"/>
    <mergeCell ref="AI3:AJ3"/>
    <mergeCell ref="AG3:AH3"/>
    <mergeCell ref="AL2:AP2"/>
    <mergeCell ref="AE2:AK2"/>
    <mergeCell ref="M35:P35"/>
    <mergeCell ref="Q35:S35"/>
    <mergeCell ref="A1:A4"/>
    <mergeCell ref="C3:C6"/>
    <mergeCell ref="G3:L3"/>
    <mergeCell ref="M3:AA3"/>
    <mergeCell ref="F3:F6"/>
    <mergeCell ref="B3:B6"/>
    <mergeCell ref="E3:E6"/>
    <mergeCell ref="M4:P4"/>
    <mergeCell ref="Q4:S4"/>
    <mergeCell ref="T4:Y4"/>
    <mergeCell ref="A10:A12"/>
    <mergeCell ref="D3:D6"/>
    <mergeCell ref="M73:AA73"/>
    <mergeCell ref="M74:P74"/>
    <mergeCell ref="Q74:S74"/>
    <mergeCell ref="B34:B37"/>
    <mergeCell ref="C34:C37"/>
    <mergeCell ref="E34:E37"/>
    <mergeCell ref="F34:F37"/>
    <mergeCell ref="G34:L34"/>
    <mergeCell ref="B73:B76"/>
    <mergeCell ref="C73:C76"/>
    <mergeCell ref="E73:E76"/>
    <mergeCell ref="F73:F76"/>
    <mergeCell ref="G73:L73"/>
    <mergeCell ref="M34:AA34"/>
  </mergeCells>
  <conditionalFormatting sqref="AB7:AB26">
    <cfRule type="cellIs" dxfId="4" priority="1" stopIfTrue="1" operator="equal">
      <formula>"WRONG"</formula>
    </cfRule>
  </conditionalFormatting>
  <hyperlinks>
    <hyperlink ref="A1" location="HOME!A1" display="HOME"/>
    <hyperlink ref="A2" location="HOME!A1" display="HOME!A1"/>
    <hyperlink ref="A3" location="HOME!A1" display="HOME!A1"/>
    <hyperlink ref="A4" location="HOME!A1" display="HOME!A1"/>
    <hyperlink ref="A10:A11" location="'Notes BS'!C228" display="Link to Note"/>
  </hyperlinks>
  <pageMargins left="0.7" right="0.7" top="0.75" bottom="0.75" header="0.3" footer="0.3"/>
  <pageSetup paperSize="9"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V36"/>
  <sheetViews>
    <sheetView workbookViewId="0">
      <selection activeCell="J5" sqref="J5"/>
    </sheetView>
  </sheetViews>
  <sheetFormatPr defaultColWidth="8.85546875" defaultRowHeight="15" x14ac:dyDescent="0.25"/>
  <cols>
    <col min="1" max="1" width="8.85546875" style="50"/>
    <col min="2" max="2" width="27.7109375" style="50" customWidth="1"/>
    <col min="3" max="4" width="17.140625" style="50" customWidth="1"/>
    <col min="5" max="6" width="16.28515625" style="50" customWidth="1"/>
    <col min="7" max="8" width="19.7109375" style="50" customWidth="1"/>
    <col min="9" max="9" width="17.140625" style="50" customWidth="1"/>
    <col min="10" max="11" width="18.140625" style="50" customWidth="1"/>
    <col min="12" max="12" width="18.140625" style="50" bestFit="1" customWidth="1"/>
    <col min="13" max="13" width="17.7109375" style="50" customWidth="1"/>
    <col min="14" max="15" width="20" style="50" customWidth="1"/>
    <col min="16" max="16" width="19.140625" style="50" customWidth="1"/>
    <col min="17" max="17" width="15.7109375" style="50" customWidth="1"/>
    <col min="18" max="25" width="20.7109375" style="50" customWidth="1"/>
    <col min="26" max="27" width="18.140625" style="50" customWidth="1"/>
    <col min="28" max="29" width="21.7109375" style="50" customWidth="1"/>
    <col min="30" max="31" width="19.7109375" style="50" customWidth="1"/>
    <col min="32" max="33" width="18.7109375" style="50" customWidth="1"/>
    <col min="34" max="35" width="19" style="50" customWidth="1"/>
    <col min="36" max="41" width="21.28515625" style="50" customWidth="1"/>
    <col min="42" max="43" width="18.140625" style="50" customWidth="1"/>
    <col min="44" max="44" width="19.28515625" style="50" customWidth="1"/>
    <col min="45" max="45" width="16" style="50" bestFit="1" customWidth="1"/>
    <col min="46" max="46" width="13.5703125" style="50" bestFit="1" customWidth="1"/>
    <col min="47" max="47" width="12.85546875" style="50" customWidth="1"/>
    <col min="48" max="48" width="11" style="50" hidden="1" customWidth="1"/>
    <col min="49" max="16384" width="8.85546875" style="50"/>
  </cols>
  <sheetData>
    <row r="1" spans="1:48" x14ac:dyDescent="0.25">
      <c r="A1" s="1157" t="s">
        <v>278</v>
      </c>
    </row>
    <row r="2" spans="1:48" ht="37.5" customHeight="1" x14ac:dyDescent="0.25">
      <c r="A2" s="1157"/>
      <c r="B2" s="1249" t="s">
        <v>232</v>
      </c>
      <c r="C2" s="1247" t="s">
        <v>217</v>
      </c>
      <c r="D2" s="1250" t="s">
        <v>265</v>
      </c>
      <c r="E2" s="1248" t="s">
        <v>221</v>
      </c>
      <c r="F2" s="1252" t="s">
        <v>264</v>
      </c>
      <c r="G2" s="1246" t="s">
        <v>1824</v>
      </c>
      <c r="H2" s="1242" t="s">
        <v>222</v>
      </c>
      <c r="I2" s="1243" t="s">
        <v>263</v>
      </c>
      <c r="J2" s="1242" t="s">
        <v>218</v>
      </c>
      <c r="K2" s="1243" t="s">
        <v>262</v>
      </c>
      <c r="L2" s="1242" t="s">
        <v>223</v>
      </c>
      <c r="M2" s="1243" t="s">
        <v>261</v>
      </c>
      <c r="N2" s="1243" t="s">
        <v>224</v>
      </c>
      <c r="O2" s="1243" t="s">
        <v>259</v>
      </c>
      <c r="P2" s="1243" t="s">
        <v>225</v>
      </c>
      <c r="Q2" s="1243" t="s">
        <v>260</v>
      </c>
      <c r="R2" s="1242" t="s">
        <v>228</v>
      </c>
      <c r="S2" s="1243" t="s">
        <v>258</v>
      </c>
      <c r="T2" s="1243" t="s">
        <v>29</v>
      </c>
      <c r="U2" s="1243" t="s">
        <v>343</v>
      </c>
      <c r="V2" s="1243" t="s">
        <v>344</v>
      </c>
      <c r="W2" s="1243" t="s">
        <v>345</v>
      </c>
      <c r="X2" s="190" t="s">
        <v>14</v>
      </c>
      <c r="Y2" s="190" t="s">
        <v>346</v>
      </c>
      <c r="Z2" s="1242" t="s">
        <v>226</v>
      </c>
      <c r="AA2" s="1243" t="s">
        <v>245</v>
      </c>
      <c r="AB2" s="1245" t="s">
        <v>227</v>
      </c>
      <c r="AC2" s="1255" t="s">
        <v>257</v>
      </c>
      <c r="AD2" s="1242" t="s">
        <v>229</v>
      </c>
      <c r="AE2" s="1243" t="s">
        <v>256</v>
      </c>
      <c r="AF2" s="1242" t="s">
        <v>220</v>
      </c>
      <c r="AG2" s="1243" t="s">
        <v>255</v>
      </c>
      <c r="AH2" s="1242" t="s">
        <v>230</v>
      </c>
      <c r="AI2" s="1243" t="s">
        <v>254</v>
      </c>
      <c r="AJ2" s="1242" t="s">
        <v>325</v>
      </c>
      <c r="AK2" s="1243" t="s">
        <v>326</v>
      </c>
      <c r="AL2" s="1243" t="s">
        <v>1473</v>
      </c>
      <c r="AM2" s="1243" t="s">
        <v>1474</v>
      </c>
      <c r="AN2" s="1243" t="s">
        <v>1462</v>
      </c>
      <c r="AO2" s="1243" t="s">
        <v>1475</v>
      </c>
      <c r="AP2" s="1242" t="s">
        <v>231</v>
      </c>
      <c r="AQ2" s="1243" t="s">
        <v>253</v>
      </c>
      <c r="AR2" s="1242" t="s">
        <v>219</v>
      </c>
      <c r="AS2" s="1254" t="s">
        <v>478</v>
      </c>
      <c r="AT2" s="1254" t="s">
        <v>479</v>
      </c>
      <c r="AU2" s="1254" t="s">
        <v>1559</v>
      </c>
      <c r="AV2" s="1254" t="s">
        <v>1560</v>
      </c>
    </row>
    <row r="3" spans="1:48" x14ac:dyDescent="0.25">
      <c r="A3" s="1157"/>
      <c r="B3" s="1249"/>
      <c r="C3" s="1247"/>
      <c r="D3" s="1251"/>
      <c r="E3" s="1248"/>
      <c r="F3" s="1253"/>
      <c r="G3" s="1246"/>
      <c r="H3" s="1242"/>
      <c r="I3" s="1244"/>
      <c r="J3" s="1242"/>
      <c r="K3" s="1244"/>
      <c r="L3" s="1242"/>
      <c r="M3" s="1244"/>
      <c r="N3" s="1244"/>
      <c r="O3" s="1244"/>
      <c r="P3" s="1244"/>
      <c r="Q3" s="1244"/>
      <c r="R3" s="1242"/>
      <c r="S3" s="1244"/>
      <c r="T3" s="1244"/>
      <c r="U3" s="1244"/>
      <c r="V3" s="1244"/>
      <c r="W3" s="1244"/>
      <c r="X3" s="191"/>
      <c r="Y3" s="191"/>
      <c r="Z3" s="1242"/>
      <c r="AA3" s="1244"/>
      <c r="AB3" s="1245"/>
      <c r="AC3" s="1256"/>
      <c r="AD3" s="1242"/>
      <c r="AE3" s="1244"/>
      <c r="AF3" s="1242"/>
      <c r="AG3" s="1244"/>
      <c r="AH3" s="1242"/>
      <c r="AI3" s="1244"/>
      <c r="AJ3" s="1242"/>
      <c r="AK3" s="1244"/>
      <c r="AL3" s="1244"/>
      <c r="AM3" s="1244"/>
      <c r="AN3" s="1244"/>
      <c r="AO3" s="1244"/>
      <c r="AP3" s="1242"/>
      <c r="AQ3" s="1244"/>
      <c r="AR3" s="1242"/>
      <c r="AS3" s="1254"/>
      <c r="AT3" s="1254"/>
      <c r="AU3" s="1254"/>
      <c r="AV3" s="1254"/>
    </row>
    <row r="4" spans="1:48" x14ac:dyDescent="0.25">
      <c r="A4" s="1157"/>
      <c r="B4" s="175"/>
      <c r="C4" s="187" t="s">
        <v>477</v>
      </c>
      <c r="D4" s="188" t="s">
        <v>151</v>
      </c>
      <c r="E4" s="187" t="s">
        <v>477</v>
      </c>
      <c r="F4" s="188" t="s">
        <v>151</v>
      </c>
      <c r="G4" s="184" t="s">
        <v>477</v>
      </c>
      <c r="H4" s="192" t="s">
        <v>477</v>
      </c>
      <c r="I4" s="193" t="s">
        <v>151</v>
      </c>
      <c r="J4" s="192" t="s">
        <v>477</v>
      </c>
      <c r="K4" s="193" t="s">
        <v>151</v>
      </c>
      <c r="L4" s="192" t="s">
        <v>477</v>
      </c>
      <c r="M4" s="193" t="s">
        <v>151</v>
      </c>
      <c r="N4" s="192" t="s">
        <v>477</v>
      </c>
      <c r="O4" s="193" t="s">
        <v>151</v>
      </c>
      <c r="P4" s="192" t="s">
        <v>477</v>
      </c>
      <c r="Q4" s="193" t="s">
        <v>151</v>
      </c>
      <c r="R4" s="192" t="s">
        <v>477</v>
      </c>
      <c r="S4" s="193" t="s">
        <v>151</v>
      </c>
      <c r="T4" s="192" t="s">
        <v>477</v>
      </c>
      <c r="U4" s="193" t="s">
        <v>151</v>
      </c>
      <c r="V4" s="192" t="s">
        <v>477</v>
      </c>
      <c r="W4" s="193" t="s">
        <v>151</v>
      </c>
      <c r="X4" s="192" t="s">
        <v>477</v>
      </c>
      <c r="Y4" s="193" t="s">
        <v>151</v>
      </c>
      <c r="Z4" s="192" t="s">
        <v>477</v>
      </c>
      <c r="AA4" s="193" t="s">
        <v>151</v>
      </c>
      <c r="AB4" s="192" t="s">
        <v>477</v>
      </c>
      <c r="AC4" s="193" t="s">
        <v>151</v>
      </c>
      <c r="AD4" s="192" t="s">
        <v>477</v>
      </c>
      <c r="AE4" s="193" t="s">
        <v>151</v>
      </c>
      <c r="AF4" s="192" t="s">
        <v>477</v>
      </c>
      <c r="AG4" s="193" t="s">
        <v>151</v>
      </c>
      <c r="AH4" s="192" t="s">
        <v>477</v>
      </c>
      <c r="AI4" s="193" t="s">
        <v>151</v>
      </c>
      <c r="AJ4" s="192" t="s">
        <v>477</v>
      </c>
      <c r="AK4" s="193" t="s">
        <v>151</v>
      </c>
      <c r="AL4" s="192" t="s">
        <v>477</v>
      </c>
      <c r="AM4" s="193" t="s">
        <v>151</v>
      </c>
      <c r="AN4" s="192" t="s">
        <v>477</v>
      </c>
      <c r="AO4" s="193" t="s">
        <v>151</v>
      </c>
      <c r="AP4" s="192" t="s">
        <v>477</v>
      </c>
      <c r="AQ4" s="193" t="s">
        <v>151</v>
      </c>
      <c r="AR4" s="192" t="s">
        <v>477</v>
      </c>
      <c r="AS4" s="176" t="s">
        <v>151</v>
      </c>
      <c r="AT4" s="176" t="s">
        <v>151</v>
      </c>
      <c r="AU4" s="537"/>
      <c r="AV4" s="537"/>
    </row>
    <row r="5" spans="1:48" s="72" customFormat="1" ht="12" x14ac:dyDescent="0.2">
      <c r="A5" s="1157"/>
      <c r="B5" s="540">
        <f>HOME!I5</f>
        <v>0</v>
      </c>
      <c r="C5" s="189">
        <f>'Statement of Financial Performa'!F6+'Statement of Financial Performa'!F14</f>
        <v>0</v>
      </c>
      <c r="D5" s="189" t="e">
        <f>C5/AR5*100</f>
        <v>#DIV/0!</v>
      </c>
      <c r="E5" s="189">
        <f>'Statement of Financial Performa'!F24</f>
        <v>0</v>
      </c>
      <c r="F5" s="189" t="e">
        <f>E5/AR5*100</f>
        <v>#DIV/0!</v>
      </c>
      <c r="G5" s="185">
        <f>'Statement of Financial Position'!F46</f>
        <v>0</v>
      </c>
      <c r="H5" s="194">
        <f>'Notes BS'!E302</f>
        <v>0</v>
      </c>
      <c r="I5" s="194" t="e">
        <f>H5/AR5*100</f>
        <v>#DIV/0!</v>
      </c>
      <c r="J5" s="194">
        <f>'Notes BS'!E259+'Notes BS'!E269+'Notes BS'!E285+'Notes BS'!E310</f>
        <v>0</v>
      </c>
      <c r="K5" s="194" t="e">
        <f>J5/AR5*100</f>
        <v>#DIV/0!</v>
      </c>
      <c r="L5" s="194">
        <f>'Statement of Financial Position'!F37</f>
        <v>0</v>
      </c>
      <c r="M5" s="194" t="e">
        <f>L5/AR5*100</f>
        <v>#DIV/0!</v>
      </c>
      <c r="N5" s="194">
        <f>'Notes BS'!O68</f>
        <v>0</v>
      </c>
      <c r="O5" s="194" t="e">
        <f>N5/AR5*100</f>
        <v>#DIV/0!</v>
      </c>
      <c r="P5" s="194">
        <f>'Notes BS'!O144</f>
        <v>0</v>
      </c>
      <c r="Q5" s="194" t="e">
        <f>P5/AR5*100</f>
        <v>#DIV/0!</v>
      </c>
      <c r="R5" s="194">
        <f>'Statement of Financial Position'!F17</f>
        <v>0</v>
      </c>
      <c r="S5" s="194" t="e">
        <f>R5/AR5*100</f>
        <v>#DIV/0!</v>
      </c>
      <c r="T5" s="194">
        <f>'Statement of Financial Position'!F18</f>
        <v>0</v>
      </c>
      <c r="U5" s="194" t="e">
        <f>T5/AR5*100</f>
        <v>#DIV/0!</v>
      </c>
      <c r="V5" s="194">
        <f>'Statement of Financial Position'!F15</f>
        <v>0</v>
      </c>
      <c r="W5" s="194" t="e">
        <f>V5/AR5*100</f>
        <v>#DIV/0!</v>
      </c>
      <c r="X5" s="194">
        <f>'Statement of Financial Position'!F19</f>
        <v>0</v>
      </c>
      <c r="Y5" s="194" t="e">
        <f>X5/AR5*100</f>
        <v>#DIV/0!</v>
      </c>
      <c r="Z5" s="194">
        <f>'Statement of Financial Position'!F16+'Statement of Financial Position'!F20</f>
        <v>0</v>
      </c>
      <c r="AA5" s="195" t="e">
        <f>Z5/AR5*100</f>
        <v>#DIV/0!</v>
      </c>
      <c r="AB5" s="194">
        <f>'Statement of Financial Position'!F8+'Statement of Financial Position'!F9+'Statement of Financial Position'!F11</f>
        <v>0</v>
      </c>
      <c r="AC5" s="194" t="e">
        <f>AB5/AR5*100</f>
        <v>#DIV/0!</v>
      </c>
      <c r="AD5" s="194">
        <f>'Notes BS'!E16</f>
        <v>0</v>
      </c>
      <c r="AE5" s="194" t="e">
        <f>AD5/AR5*100</f>
        <v>#DIV/0!</v>
      </c>
      <c r="AF5" s="194">
        <f>'Statement of Financial Position'!F8</f>
        <v>0</v>
      </c>
      <c r="AG5" s="194" t="e">
        <f>AF5/AR5*100</f>
        <v>#DIV/0!</v>
      </c>
      <c r="AH5" s="194">
        <f>'Notes BS'!E21</f>
        <v>0</v>
      </c>
      <c r="AI5" s="194" t="e">
        <f>AH5/AR5*100</f>
        <v>#DIV/0!</v>
      </c>
      <c r="AJ5" s="194">
        <f>'Notes BS'!E17+'Notes BS'!E18</f>
        <v>0</v>
      </c>
      <c r="AK5" s="194" t="e">
        <f>AJ5/AR5*100</f>
        <v>#DIV/0!</v>
      </c>
      <c r="AL5" s="194">
        <f>'Notes BS'!E19+'Notes BS'!E30</f>
        <v>0</v>
      </c>
      <c r="AM5" s="194" t="e">
        <f>AL5/AR5*100</f>
        <v>#DIV/0!</v>
      </c>
      <c r="AN5" s="194">
        <f>'Notes BS'!E40+'Notes BS'!E41</f>
        <v>0</v>
      </c>
      <c r="AO5" s="194" t="e">
        <f>AN5/AR5*100</f>
        <v>#DIV/0!</v>
      </c>
      <c r="AP5" s="194">
        <f>'Statement of Financial Position'!F10</f>
        <v>0</v>
      </c>
      <c r="AQ5" s="194" t="e">
        <f>AP5/AR5*100</f>
        <v>#DIV/0!</v>
      </c>
      <c r="AR5" s="194">
        <f>'Statement of Financial Position'!F21</f>
        <v>0</v>
      </c>
      <c r="AS5" s="183" t="e">
        <f>('Notes BS'!E12+'Notes BS'!V7+'Notes BS'!V11+'Notes BS'!V17+'Notes BS'!V26+'Notes BS'!V29+'Notes BS'!V38+'Notes BS'!V41+'Notes BS'!V47+'Notes BS'!V56+'Notes BS'!V59)/'Statement of Financial Position'!F21*100</f>
        <v>#DIV/0!</v>
      </c>
      <c r="AT5" s="183" t="e">
        <f>('Notes BS'!E12+'Notes BS'!V38+'Notes BS'!V41+'Notes BS'!V47+'Notes BS'!V53+'Notes BS'!V56+'Notes BS'!V59+'Notes BS'!V7+'Notes BS'!V11+'Notes BS'!V17+'Notes BS'!V23+'Notes BS'!V26+'Notes BS'!V29)/'Statement of Financial Position'!F21*100</f>
        <v>#DIV/0!</v>
      </c>
      <c r="AU5" s="540" t="str">
        <f>IF('Statement of Financial Position'!F46&gt;=HOME!U5,"ADEQUATE","INADEQUATE")</f>
        <v>ADEQUATE</v>
      </c>
      <c r="AV5" s="540" t="str">
        <f>IF(C24&lt;0,"INADEQUATE","ADEQUATE")</f>
        <v>ADEQUATE</v>
      </c>
    </row>
    <row r="8" spans="1:48" hidden="1" x14ac:dyDescent="0.25">
      <c r="AK8" s="75"/>
      <c r="AL8" s="75"/>
      <c r="AM8" s="75"/>
      <c r="AN8" s="75"/>
      <c r="AO8" s="75"/>
    </row>
    <row r="9" spans="1:48" hidden="1" x14ac:dyDescent="0.25">
      <c r="A9" s="541"/>
      <c r="B9" s="542" t="s">
        <v>1525</v>
      </c>
      <c r="C9" s="543" t="s">
        <v>477</v>
      </c>
    </row>
    <row r="10" spans="1:48" hidden="1" x14ac:dyDescent="0.25">
      <c r="A10" s="541"/>
      <c r="B10" s="544" t="s">
        <v>219</v>
      </c>
      <c r="C10" s="545">
        <f>'Statement of Financial Position'!F21</f>
        <v>0</v>
      </c>
    </row>
    <row r="11" spans="1:48" hidden="1" x14ac:dyDescent="0.25">
      <c r="A11" s="544" t="s">
        <v>1557</v>
      </c>
      <c r="B11" s="544" t="s">
        <v>1526</v>
      </c>
      <c r="C11" s="545">
        <f>-'Statement of Financial Position'!F37</f>
        <v>0</v>
      </c>
    </row>
    <row r="12" spans="1:48" hidden="1" x14ac:dyDescent="0.25">
      <c r="A12" s="544"/>
      <c r="B12" s="542" t="s">
        <v>1530</v>
      </c>
      <c r="C12" s="546">
        <f>SUM(C10:C11)</f>
        <v>0</v>
      </c>
    </row>
    <row r="13" spans="1:48" hidden="1" x14ac:dyDescent="0.25">
      <c r="A13" s="544" t="s">
        <v>1557</v>
      </c>
      <c r="B13" s="544" t="s">
        <v>1527</v>
      </c>
      <c r="C13" s="545">
        <f>-('Statement of Financial Position'!F17+'Statement of Financial Position'!F15+'Notes BS'!V32+'Notes BS'!V34+'Notes BS'!V62+'Notes BS'!V65)</f>
        <v>0</v>
      </c>
    </row>
    <row r="14" spans="1:48" hidden="1" x14ac:dyDescent="0.25">
      <c r="A14" s="544"/>
      <c r="B14" s="544" t="s">
        <v>29</v>
      </c>
      <c r="C14" s="545">
        <f>-'Statement of Financial Position'!F18</f>
        <v>0</v>
      </c>
    </row>
    <row r="15" spans="1:48" hidden="1" x14ac:dyDescent="0.25">
      <c r="A15" s="544"/>
      <c r="B15" s="544" t="s">
        <v>14</v>
      </c>
      <c r="C15" s="545">
        <f>-'Statement of Financial Position'!F18</f>
        <v>0</v>
      </c>
    </row>
    <row r="16" spans="1:48" hidden="1" x14ac:dyDescent="0.25">
      <c r="A16" s="544"/>
      <c r="B16" s="547" t="s">
        <v>1544</v>
      </c>
      <c r="C16" s="545">
        <f>-'Schedule of Investments'!T16</f>
        <v>0</v>
      </c>
    </row>
    <row r="17" spans="1:3" hidden="1" x14ac:dyDescent="0.25">
      <c r="A17" s="544"/>
      <c r="B17" s="544" t="s">
        <v>1528</v>
      </c>
      <c r="C17" s="545">
        <f>-'Schedule of Investments'!T18</f>
        <v>0</v>
      </c>
    </row>
    <row r="18" spans="1:3" hidden="1" x14ac:dyDescent="0.25">
      <c r="A18" s="544"/>
      <c r="B18" s="544" t="s">
        <v>71</v>
      </c>
      <c r="C18" s="545">
        <f>-('Schedule of Investments'!T21+'Schedule of Investments'!T22+'Schedule of Investments'!T23+'Schedule of Investments'!T24)</f>
        <v>0</v>
      </c>
    </row>
    <row r="19" spans="1:3" hidden="1" x14ac:dyDescent="0.25">
      <c r="A19" s="544"/>
      <c r="B19" s="544" t="s">
        <v>226</v>
      </c>
      <c r="C19" s="545">
        <f>-'Statement of Financial Position'!F16</f>
        <v>0</v>
      </c>
    </row>
    <row r="20" spans="1:3" hidden="1" x14ac:dyDescent="0.25">
      <c r="A20" s="544"/>
      <c r="B20" s="542" t="s">
        <v>1531</v>
      </c>
      <c r="C20" s="546">
        <f>SUM(C12:C19)</f>
        <v>0</v>
      </c>
    </row>
    <row r="21" spans="1:3" hidden="1" x14ac:dyDescent="0.25">
      <c r="A21" s="544" t="s">
        <v>1557</v>
      </c>
      <c r="B21" s="544" t="s">
        <v>1562</v>
      </c>
      <c r="C21" s="545">
        <f>-C35</f>
        <v>0</v>
      </c>
    </row>
    <row r="22" spans="1:3" hidden="1" x14ac:dyDescent="0.25">
      <c r="A22" s="541"/>
      <c r="B22" s="542" t="s">
        <v>1532</v>
      </c>
      <c r="C22" s="546">
        <f>SUM(C20:C21)</f>
        <v>0</v>
      </c>
    </row>
    <row r="23" spans="1:3" hidden="1" x14ac:dyDescent="0.25">
      <c r="A23" s="541"/>
      <c r="B23" s="544" t="s">
        <v>1529</v>
      </c>
      <c r="C23" s="545">
        <f>HOME!U5</f>
        <v>0</v>
      </c>
    </row>
    <row r="24" spans="1:3" ht="15.75" hidden="1" thickBot="1" x14ac:dyDescent="0.3">
      <c r="A24" s="541"/>
      <c r="B24" s="542" t="s">
        <v>1558</v>
      </c>
      <c r="C24" s="548">
        <f>C22-C23</f>
        <v>0</v>
      </c>
    </row>
    <row r="25" spans="1:3" ht="15.75" hidden="1" thickTop="1" x14ac:dyDescent="0.25">
      <c r="A25" s="541"/>
      <c r="B25" s="544"/>
      <c r="C25" s="549"/>
    </row>
    <row r="26" spans="1:3" hidden="1" x14ac:dyDescent="0.25">
      <c r="A26" s="541"/>
      <c r="B26" s="544"/>
      <c r="C26" s="549"/>
    </row>
    <row r="27" spans="1:3" hidden="1" x14ac:dyDescent="0.25">
      <c r="A27" s="541"/>
      <c r="B27" s="544"/>
      <c r="C27" s="549"/>
    </row>
    <row r="28" spans="1:3" hidden="1" x14ac:dyDescent="0.25">
      <c r="A28" s="541"/>
      <c r="B28" s="542" t="s">
        <v>1563</v>
      </c>
      <c r="C28" s="549"/>
    </row>
    <row r="29" spans="1:3" hidden="1" x14ac:dyDescent="0.25">
      <c r="A29" s="541"/>
      <c r="B29" s="544" t="s">
        <v>1545</v>
      </c>
      <c r="C29" s="545">
        <f>0.15*'Schedule of Investments'!T13</f>
        <v>0</v>
      </c>
    </row>
    <row r="30" spans="1:3" hidden="1" x14ac:dyDescent="0.25">
      <c r="A30" s="541"/>
      <c r="B30" s="544" t="s">
        <v>1546</v>
      </c>
      <c r="C30" s="545">
        <f>0.9*'Schedule of Investments'!T14</f>
        <v>0</v>
      </c>
    </row>
    <row r="31" spans="1:3" hidden="1" x14ac:dyDescent="0.25">
      <c r="A31" s="541"/>
      <c r="B31" s="544" t="s">
        <v>1547</v>
      </c>
      <c r="C31" s="545">
        <f>0.25*'Schedule of Investments'!T15</f>
        <v>0</v>
      </c>
    </row>
    <row r="32" spans="1:3" hidden="1" x14ac:dyDescent="0.25">
      <c r="A32" s="541"/>
      <c r="B32" s="544" t="s">
        <v>1548</v>
      </c>
      <c r="C32" s="545">
        <f>0.25*('Schedule of Investments'!T19+'Schedule of Investments'!T20)</f>
        <v>0</v>
      </c>
    </row>
    <row r="33" spans="1:3" hidden="1" x14ac:dyDescent="0.25">
      <c r="A33" s="541"/>
      <c r="B33" s="544" t="s">
        <v>1549</v>
      </c>
      <c r="C33" s="545">
        <f>0.3*'Schedule of Investments'!T17</f>
        <v>0</v>
      </c>
    </row>
    <row r="34" spans="1:3" hidden="1" x14ac:dyDescent="0.25">
      <c r="A34" s="541"/>
      <c r="B34" s="544" t="s">
        <v>1550</v>
      </c>
      <c r="C34" s="545">
        <f>0.5*'Statement of Financial Position'!F10</f>
        <v>0</v>
      </c>
    </row>
    <row r="35" spans="1:3" ht="15.75" hidden="1" thickBot="1" x14ac:dyDescent="0.3">
      <c r="A35" s="541"/>
      <c r="B35" s="542" t="s">
        <v>1555</v>
      </c>
      <c r="C35" s="548">
        <f>SUM(C29:C34)</f>
        <v>0</v>
      </c>
    </row>
    <row r="36" spans="1:3" ht="15.75" hidden="1" thickTop="1" x14ac:dyDescent="0.25"/>
  </sheetData>
  <sheetProtection password="9195" sheet="1" objects="1" scenarios="1"/>
  <mergeCells count="46">
    <mergeCell ref="AU2:AU3"/>
    <mergeCell ref="AV2:AV3"/>
    <mergeCell ref="P2:P3"/>
    <mergeCell ref="R2:R3"/>
    <mergeCell ref="AR2:AR3"/>
    <mergeCell ref="AC2:AC3"/>
    <mergeCell ref="AA2:AA3"/>
    <mergeCell ref="AJ2:AJ3"/>
    <mergeCell ref="AK2:AK3"/>
    <mergeCell ref="AI2:AI3"/>
    <mergeCell ref="AL2:AL3"/>
    <mergeCell ref="AM2:AM3"/>
    <mergeCell ref="AN2:AN3"/>
    <mergeCell ref="AO2:AO3"/>
    <mergeCell ref="AT2:AT3"/>
    <mergeCell ref="AS2:AS3"/>
    <mergeCell ref="A1:A5"/>
    <mergeCell ref="G2:G3"/>
    <mergeCell ref="Z2:Z3"/>
    <mergeCell ref="C2:C3"/>
    <mergeCell ref="E2:E3"/>
    <mergeCell ref="K2:K3"/>
    <mergeCell ref="I2:I3"/>
    <mergeCell ref="B2:B3"/>
    <mergeCell ref="H2:H3"/>
    <mergeCell ref="J2:J3"/>
    <mergeCell ref="S2:S3"/>
    <mergeCell ref="Q2:Q3"/>
    <mergeCell ref="O2:O3"/>
    <mergeCell ref="M2:M3"/>
    <mergeCell ref="D2:D3"/>
    <mergeCell ref="F2:F3"/>
    <mergeCell ref="L2:L3"/>
    <mergeCell ref="N2:N3"/>
    <mergeCell ref="AQ2:AQ3"/>
    <mergeCell ref="AP2:AP3"/>
    <mergeCell ref="AD2:AD3"/>
    <mergeCell ref="AF2:AF3"/>
    <mergeCell ref="AH2:AH3"/>
    <mergeCell ref="AG2:AG3"/>
    <mergeCell ref="AE2:AE3"/>
    <mergeCell ref="AB2:AB3"/>
    <mergeCell ref="T2:T3"/>
    <mergeCell ref="U2:U3"/>
    <mergeCell ref="V2:V3"/>
    <mergeCell ref="W2:W3"/>
  </mergeCells>
  <conditionalFormatting sqref="AU5">
    <cfRule type="containsText" dxfId="3" priority="2" operator="containsText" text="Inadequate">
      <formula>NOT(ISERROR(SEARCH("Inadequate",AU5)))</formula>
    </cfRule>
  </conditionalFormatting>
  <conditionalFormatting sqref="AV5">
    <cfRule type="containsText" dxfId="2" priority="1" operator="containsText" text="Inadequate">
      <formula>NOT(ISERROR(SEARCH("Inadequate",AV5)))</formula>
    </cfRule>
  </conditionalFormatting>
  <hyperlinks>
    <hyperlink ref="A1" location="HOME!A1" display="HOME"/>
    <hyperlink ref="A2" location="HOME!A1" display="HOME!A1"/>
    <hyperlink ref="A3" location="HOME!A1" display="HOME!A1"/>
    <hyperlink ref="A5" location="HOME!A1" display="HOME!A1"/>
  </hyperlinks>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A6"/>
  <sheetViews>
    <sheetView workbookViewId="0">
      <selection activeCell="C4" sqref="C4"/>
    </sheetView>
  </sheetViews>
  <sheetFormatPr defaultColWidth="8.85546875" defaultRowHeight="15" x14ac:dyDescent="0.25"/>
  <cols>
    <col min="1" max="1" width="8.85546875" style="49"/>
    <col min="2" max="2" width="33.85546875" style="49" customWidth="1"/>
    <col min="3" max="4" width="19" style="49" customWidth="1"/>
    <col min="5" max="5" width="16.7109375" style="49" customWidth="1"/>
    <col min="6" max="6" width="7.7109375" style="49" bestFit="1" customWidth="1"/>
    <col min="7" max="7" width="18.7109375" style="49" customWidth="1"/>
    <col min="8" max="8" width="6.85546875" style="49" customWidth="1"/>
    <col min="9" max="9" width="18.7109375" style="49" customWidth="1"/>
    <col min="10" max="10" width="7.5703125" style="49" customWidth="1"/>
    <col min="11" max="11" width="18.7109375" style="49" customWidth="1"/>
    <col min="12" max="12" width="7.42578125" style="49" customWidth="1"/>
    <col min="13" max="13" width="16" style="70" bestFit="1" customWidth="1"/>
    <col min="14" max="14" width="6.85546875" style="70" bestFit="1" customWidth="1"/>
    <col min="15" max="15" width="14.7109375" style="49" customWidth="1"/>
    <col min="16" max="16" width="7.28515625" style="49" customWidth="1"/>
    <col min="17" max="17" width="15.42578125" style="49" customWidth="1"/>
    <col min="18" max="18" width="6.5703125" style="49" customWidth="1"/>
    <col min="19" max="19" width="16.140625" style="49" customWidth="1"/>
    <col min="20" max="20" width="6.7109375" style="49" customWidth="1"/>
    <col min="21" max="21" width="15.42578125" style="70" customWidth="1"/>
    <col min="22" max="22" width="7" style="71" customWidth="1"/>
    <col min="23" max="23" width="17" style="71" bestFit="1" customWidth="1"/>
    <col min="24" max="24" width="7.7109375" style="71" customWidth="1"/>
    <col min="25" max="25" width="15.85546875" style="70" customWidth="1"/>
    <col min="26" max="26" width="7.140625" style="70" customWidth="1"/>
    <col min="27" max="27" width="18.85546875" style="49" customWidth="1"/>
    <col min="28" max="29" width="13.7109375" style="49" customWidth="1"/>
    <col min="30" max="30" width="14.28515625" style="49" bestFit="1" customWidth="1"/>
    <col min="31" max="31" width="15" style="49" customWidth="1"/>
    <col min="32" max="35" width="14.7109375" style="49" customWidth="1"/>
    <col min="36" max="36" width="10.140625" style="49" customWidth="1"/>
    <col min="37" max="37" width="12.42578125" style="49" customWidth="1"/>
    <col min="38" max="38" width="20" style="49" customWidth="1"/>
    <col min="39" max="39" width="8.85546875" style="49" customWidth="1"/>
    <col min="40" max="40" width="10.28515625" style="49" customWidth="1"/>
    <col min="41" max="41" width="8.85546875" style="49" customWidth="1"/>
    <col min="42" max="43" width="15.28515625" style="49" customWidth="1"/>
    <col min="44" max="44" width="8.85546875" style="49"/>
    <col min="45" max="45" width="10.140625" style="49" customWidth="1"/>
    <col min="46" max="46" width="16" style="49" bestFit="1" customWidth="1"/>
    <col min="47" max="47" width="13.7109375" style="49" customWidth="1"/>
    <col min="48" max="48" width="18.7109375" style="49" customWidth="1"/>
    <col min="49" max="49" width="10.140625" style="49" customWidth="1"/>
    <col min="50" max="16384" width="8.85546875" style="49"/>
  </cols>
  <sheetData>
    <row r="1" spans="1:53" x14ac:dyDescent="0.25">
      <c r="A1" s="1157" t="s">
        <v>278</v>
      </c>
    </row>
    <row r="2" spans="1:53" ht="14.25" customHeight="1" x14ac:dyDescent="0.25">
      <c r="A2" s="1157"/>
      <c r="B2" s="1264" t="s">
        <v>232</v>
      </c>
      <c r="C2" s="1265" t="s">
        <v>1824</v>
      </c>
      <c r="D2" s="1267" t="s">
        <v>1559</v>
      </c>
      <c r="E2" s="1262" t="s">
        <v>234</v>
      </c>
      <c r="F2" s="1266"/>
      <c r="G2" s="1266"/>
      <c r="H2" s="1266"/>
      <c r="I2" s="1266"/>
      <c r="J2" s="1266"/>
      <c r="K2" s="1266"/>
      <c r="L2" s="1266"/>
      <c r="M2" s="1266"/>
      <c r="N2" s="1263"/>
      <c r="O2" s="1262" t="s">
        <v>300</v>
      </c>
      <c r="P2" s="1266"/>
      <c r="Q2" s="1266"/>
      <c r="R2" s="1266"/>
      <c r="S2" s="1266"/>
      <c r="T2" s="1266"/>
      <c r="U2" s="1266"/>
      <c r="V2" s="1263"/>
      <c r="W2" s="1262" t="s">
        <v>290</v>
      </c>
      <c r="X2" s="1263"/>
      <c r="Y2" s="1262" t="s">
        <v>235</v>
      </c>
      <c r="Z2" s="1263"/>
      <c r="AA2" s="1242" t="s">
        <v>233</v>
      </c>
      <c r="AB2" s="1260" t="s">
        <v>243</v>
      </c>
      <c r="AC2" s="1260" t="s">
        <v>244</v>
      </c>
      <c r="AD2" s="1260" t="s">
        <v>219</v>
      </c>
      <c r="AE2" s="1257" t="s">
        <v>236</v>
      </c>
      <c r="AF2" s="1260" t="s">
        <v>239</v>
      </c>
      <c r="AG2" s="1258" t="s">
        <v>1511</v>
      </c>
      <c r="AH2" s="1258" t="s">
        <v>1512</v>
      </c>
      <c r="AI2" s="1258" t="s">
        <v>1510</v>
      </c>
      <c r="AJ2" s="1257" t="s">
        <v>237</v>
      </c>
      <c r="AK2" s="1260" t="s">
        <v>240</v>
      </c>
      <c r="AL2" s="1257" t="s">
        <v>1486</v>
      </c>
      <c r="AM2" s="1260" t="s">
        <v>241</v>
      </c>
      <c r="AN2" s="1257" t="s">
        <v>1487</v>
      </c>
      <c r="AO2" s="1260" t="s">
        <v>1488</v>
      </c>
      <c r="AP2" s="1257" t="s">
        <v>238</v>
      </c>
      <c r="AQ2" s="1260" t="s">
        <v>242</v>
      </c>
      <c r="AR2" s="1257" t="s">
        <v>226</v>
      </c>
      <c r="AS2" s="1260" t="s">
        <v>245</v>
      </c>
      <c r="AT2" s="1257" t="s">
        <v>223</v>
      </c>
      <c r="AU2" s="1257" t="s">
        <v>246</v>
      </c>
      <c r="AV2" s="1257" t="s">
        <v>247</v>
      </c>
      <c r="AW2" s="1269" t="s">
        <v>248</v>
      </c>
      <c r="AX2" s="1269" t="s">
        <v>249</v>
      </c>
      <c r="AY2" s="1269" t="s">
        <v>151</v>
      </c>
      <c r="AZ2" s="1269" t="s">
        <v>250</v>
      </c>
      <c r="BA2" s="1269" t="s">
        <v>151</v>
      </c>
    </row>
    <row r="3" spans="1:53" ht="24.75" customHeight="1" x14ac:dyDescent="0.25">
      <c r="A3" s="1157"/>
      <c r="B3" s="1264"/>
      <c r="C3" s="1265"/>
      <c r="D3" s="1268"/>
      <c r="E3" s="199" t="s">
        <v>69</v>
      </c>
      <c r="F3" s="200" t="s">
        <v>151</v>
      </c>
      <c r="G3" s="200" t="s">
        <v>282</v>
      </c>
      <c r="H3" s="200" t="s">
        <v>151</v>
      </c>
      <c r="I3" s="200" t="s">
        <v>299</v>
      </c>
      <c r="J3" s="200" t="s">
        <v>151</v>
      </c>
      <c r="K3" s="200" t="s">
        <v>284</v>
      </c>
      <c r="L3" s="200" t="s">
        <v>151</v>
      </c>
      <c r="M3" s="201" t="s">
        <v>126</v>
      </c>
      <c r="N3" s="201" t="s">
        <v>151</v>
      </c>
      <c r="O3" s="202" t="s">
        <v>285</v>
      </c>
      <c r="P3" s="191" t="s">
        <v>151</v>
      </c>
      <c r="Q3" s="202" t="s">
        <v>286</v>
      </c>
      <c r="R3" s="191" t="s">
        <v>151</v>
      </c>
      <c r="S3" s="191" t="s">
        <v>287</v>
      </c>
      <c r="T3" s="191" t="s">
        <v>151</v>
      </c>
      <c r="U3" s="203" t="s">
        <v>126</v>
      </c>
      <c r="V3" s="203" t="s">
        <v>151</v>
      </c>
      <c r="W3" s="202"/>
      <c r="X3" s="191" t="s">
        <v>151</v>
      </c>
      <c r="Y3" s="202"/>
      <c r="Z3" s="191" t="s">
        <v>151</v>
      </c>
      <c r="AA3" s="1242"/>
      <c r="AB3" s="1261"/>
      <c r="AC3" s="1261"/>
      <c r="AD3" s="1261"/>
      <c r="AE3" s="1257"/>
      <c r="AF3" s="1261"/>
      <c r="AG3" s="1259"/>
      <c r="AH3" s="1259"/>
      <c r="AI3" s="1259"/>
      <c r="AJ3" s="1257"/>
      <c r="AK3" s="1261"/>
      <c r="AL3" s="1257"/>
      <c r="AM3" s="1261"/>
      <c r="AN3" s="1257"/>
      <c r="AO3" s="1261"/>
      <c r="AP3" s="1257"/>
      <c r="AQ3" s="1261"/>
      <c r="AR3" s="1257"/>
      <c r="AS3" s="1261"/>
      <c r="AT3" s="1257"/>
      <c r="AU3" s="1257"/>
      <c r="AV3" s="1257"/>
      <c r="AW3" s="1269"/>
      <c r="AX3" s="1269"/>
      <c r="AY3" s="1269"/>
      <c r="AZ3" s="1269"/>
      <c r="BA3" s="1269"/>
    </row>
    <row r="4" spans="1:53" s="69" customFormat="1" ht="12.75" x14ac:dyDescent="0.2">
      <c r="A4" s="1157"/>
      <c r="B4" s="68">
        <f>HOME!I5</f>
        <v>0</v>
      </c>
      <c r="C4" s="198">
        <f>'Statement of Financial Position'!F46</f>
        <v>0</v>
      </c>
      <c r="D4" s="198" t="str">
        <f>IF('Statement of Financial Position'!F46&gt;=HOME!U5,"ADEQUATE","INADEQUATE")</f>
        <v>ADEQUATE</v>
      </c>
      <c r="E4" s="204">
        <f>'Portfolio under management'!M27</f>
        <v>0</v>
      </c>
      <c r="F4" s="205" t="e">
        <f>E4/AA4*100</f>
        <v>#DIV/0!</v>
      </c>
      <c r="G4" s="204">
        <f>'Portfolio under management'!N27</f>
        <v>0</v>
      </c>
      <c r="H4" s="204" t="e">
        <f>G4/AA4*100</f>
        <v>#DIV/0!</v>
      </c>
      <c r="I4" s="204">
        <f>'Portfolio under management'!O27</f>
        <v>0</v>
      </c>
      <c r="J4" s="204" t="e">
        <f>I4/AA4*100</f>
        <v>#DIV/0!</v>
      </c>
      <c r="K4" s="204">
        <f>'Portfolio under management'!P27</f>
        <v>0</v>
      </c>
      <c r="L4" s="204" t="e">
        <f>K4/AA4*100</f>
        <v>#DIV/0!</v>
      </c>
      <c r="M4" s="206">
        <f>E4+G4+I4+K4</f>
        <v>0</v>
      </c>
      <c r="N4" s="206" t="e">
        <f>F4+H4+J4+L4</f>
        <v>#DIV/0!</v>
      </c>
      <c r="O4" s="204">
        <f>'Portfolio under management'!Q27</f>
        <v>0</v>
      </c>
      <c r="P4" s="204" t="e">
        <f>O4/AA4*100</f>
        <v>#DIV/0!</v>
      </c>
      <c r="Q4" s="204">
        <f>'Portfolio under management'!R27</f>
        <v>0</v>
      </c>
      <c r="R4" s="204" t="e">
        <f>Q4/AA4*100</f>
        <v>#DIV/0!</v>
      </c>
      <c r="S4" s="204">
        <f>'Portfolio under management'!S27</f>
        <v>0</v>
      </c>
      <c r="T4" s="207" t="e">
        <f>S4/AA4*100</f>
        <v>#DIV/0!</v>
      </c>
      <c r="U4" s="206">
        <f>O4+Q4+S4</f>
        <v>0</v>
      </c>
      <c r="V4" s="208" t="e">
        <f>P4+R4+T4</f>
        <v>#DIV/0!</v>
      </c>
      <c r="W4" s="208">
        <f>'Portfolio under management'!Y27</f>
        <v>0</v>
      </c>
      <c r="X4" s="208" t="e">
        <f>W4/AA4*100</f>
        <v>#DIV/0!</v>
      </c>
      <c r="Y4" s="206">
        <f>'Portfolio under management'!Z27</f>
        <v>0</v>
      </c>
      <c r="Z4" s="206" t="e">
        <f>Y4/AA4*100</f>
        <v>#DIV/0!</v>
      </c>
      <c r="AA4" s="206">
        <f>M4+U4+W4+Y4</f>
        <v>0</v>
      </c>
      <c r="AB4" s="204" t="e">
        <f>AA4/AD4*100</f>
        <v>#DIV/0!</v>
      </c>
      <c r="AC4" s="209" t="e">
        <f>AA4/(AJ4+AL4+AP4)*100</f>
        <v>#REF!</v>
      </c>
      <c r="AD4" s="204">
        <f>'Statement of Financial Position'!F21</f>
        <v>0</v>
      </c>
      <c r="AE4" s="204">
        <f>'Statement of Financial Position'!F19+'Statement of Financial Position'!F17+'Statement of Financial Position'!F18</f>
        <v>0</v>
      </c>
      <c r="AF4" s="204" t="e">
        <f>AE4/AD4*100</f>
        <v>#DIV/0!</v>
      </c>
      <c r="AG4" s="196" t="e">
        <f>('Notes BS'!E12+'Notes BS'!V7+'Notes BS'!V11+'Notes BS'!V17+'Notes BS'!V26+'Notes BS'!V29+'Notes BS'!V38+'Notes BS'!V41+'Notes BS'!V47+'Notes BS'!V56+'Notes BS'!V59)/'Statement of Financial Position'!F21*100</f>
        <v>#DIV/0!</v>
      </c>
      <c r="AH4" s="197" t="e">
        <f>('Notes BS'!E12+'Notes BS'!V7+'Notes BS'!V11+'Notes BS'!V14+'Notes BS'!V17+'Notes BS'!V20+'Notes BS'!V26+'Notes BS'!V29+'Notes BS'!V38+'Notes BS'!V41+'Notes BS'!V44+'Notes BS'!V47+'Notes BS'!V50+'Notes BS'!V56+'Notes BS'!V59)/'Statement of Financial Position'!F21*100</f>
        <v>#DIV/0!</v>
      </c>
      <c r="AI4" s="196" t="e">
        <f>('Notes BS'!E12+'Notes BS'!V7+'Notes BS'!V11+'Notes BS'!V14+'Notes BS'!V17+'Notes BS'!V20+'Notes BS'!V23+'Notes BS'!V26+'Notes BS'!V29+'Notes BS'!V38+'Notes BS'!V41+'Notes BS'!V44+'Notes BS'!V47+'Notes BS'!V50+'Notes BS'!V53+'Notes BS'!V56+'Notes BS'!V59)/'Statement of Financial Position'!F21*100</f>
        <v>#DIV/0!</v>
      </c>
      <c r="AJ4" s="204">
        <f>'Statement of Financial Position'!F6</f>
        <v>0</v>
      </c>
      <c r="AK4" s="204" t="e">
        <f>AJ4/AD4*100</f>
        <v>#DIV/0!</v>
      </c>
      <c r="AL4" s="204">
        <f>'Notes BS'!E24</f>
        <v>0</v>
      </c>
      <c r="AM4" s="204" t="e">
        <f>AL4/AD4*100</f>
        <v>#DIV/0!</v>
      </c>
      <c r="AN4" s="204">
        <f>'Notes BS'!E35</f>
        <v>0</v>
      </c>
      <c r="AO4" s="204" t="e">
        <f>AN4/AD4*100</f>
        <v>#DIV/0!</v>
      </c>
      <c r="AP4" s="204" t="e">
        <f>'Statement of Financial Position'!F10+'Statement of Financial Position'!#REF!+'Statement of Financial Position'!F9+'Statement of Financial Position'!F11</f>
        <v>#REF!</v>
      </c>
      <c r="AQ4" s="204" t="e">
        <f>AP4/AD4*100</f>
        <v>#REF!</v>
      </c>
      <c r="AR4" s="204">
        <f>'Statement of Financial Position'!F15+'Statement of Financial Position'!F20</f>
        <v>0</v>
      </c>
      <c r="AS4" s="204" t="e">
        <f>AR4/AD4*100</f>
        <v>#DIV/0!</v>
      </c>
      <c r="AT4" s="204">
        <f>'Statement of Financial Position'!F37</f>
        <v>0</v>
      </c>
      <c r="AU4" s="204">
        <f>'Statement of Financial Position'!F27+'Statement of Financial Position'!F31+'Statement of Financial Position'!F32+'Statement of Financial Position'!F33</f>
        <v>0</v>
      </c>
      <c r="AV4" s="204" t="e">
        <f>AU4/AT4*100</f>
        <v>#DIV/0!</v>
      </c>
      <c r="AW4" s="210">
        <f>'Notes P&amp;L'!F19+'Notes P&amp;L'!F49</f>
        <v>0</v>
      </c>
      <c r="AX4" s="210">
        <f>'Notes P&amp;L'!F19</f>
        <v>0</v>
      </c>
      <c r="AY4" s="211" t="e">
        <f>AX4/AW4*100</f>
        <v>#DIV/0!</v>
      </c>
      <c r="AZ4" s="211">
        <f>'Notes P&amp;L'!F49</f>
        <v>0</v>
      </c>
      <c r="BA4" s="212" t="e">
        <f>AZ4/AW4*100</f>
        <v>#DIV/0!</v>
      </c>
    </row>
    <row r="6" spans="1:53" x14ac:dyDescent="0.25">
      <c r="AG6" s="527"/>
    </row>
  </sheetData>
  <sheetProtection password="9195" sheet="1" objects="1" scenarios="1"/>
  <mergeCells count="35">
    <mergeCell ref="BA2:BA3"/>
    <mergeCell ref="AQ2:AQ3"/>
    <mergeCell ref="AK2:AK3"/>
    <mergeCell ref="AM2:AM3"/>
    <mergeCell ref="AZ2:AZ3"/>
    <mergeCell ref="AT2:AT3"/>
    <mergeCell ref="AU2:AU3"/>
    <mergeCell ref="AV2:AV3"/>
    <mergeCell ref="AS2:AS3"/>
    <mergeCell ref="AL2:AL3"/>
    <mergeCell ref="AX2:AX3"/>
    <mergeCell ref="AW2:AW3"/>
    <mergeCell ref="AO2:AO3"/>
    <mergeCell ref="AR2:AR3"/>
    <mergeCell ref="AY2:AY3"/>
    <mergeCell ref="AN2:AN3"/>
    <mergeCell ref="Y2:Z2"/>
    <mergeCell ref="AA2:AA3"/>
    <mergeCell ref="AD2:AD3"/>
    <mergeCell ref="A1:A4"/>
    <mergeCell ref="B2:B3"/>
    <mergeCell ref="C2:C3"/>
    <mergeCell ref="E2:N2"/>
    <mergeCell ref="O2:V2"/>
    <mergeCell ref="D2:D3"/>
    <mergeCell ref="W2:X2"/>
    <mergeCell ref="AP2:AP3"/>
    <mergeCell ref="AG2:AG3"/>
    <mergeCell ref="AB2:AB3"/>
    <mergeCell ref="AC2:AC3"/>
    <mergeCell ref="AJ2:AJ3"/>
    <mergeCell ref="AI2:AI3"/>
    <mergeCell ref="AH2:AH3"/>
    <mergeCell ref="AE2:AE3"/>
    <mergeCell ref="AF2:AF3"/>
  </mergeCells>
  <conditionalFormatting sqref="D4">
    <cfRule type="containsText" dxfId="1" priority="1" operator="containsText" text="INADEQUATE">
      <formula>NOT(ISERROR(SEARCH("INADEQUATE",D4)))</formula>
    </cfRule>
  </conditionalFormatting>
  <hyperlinks>
    <hyperlink ref="A1" location="HOME!A1" display="HOME"/>
    <hyperlink ref="A2" location="HOME!A1" display="HOME!A1"/>
    <hyperlink ref="A3" location="HOME!A1" display="HOME!A1"/>
    <hyperlink ref="A4" location="HOME!A1" display="HOME!A1"/>
  </hyperlinks>
  <pageMargins left="0.7" right="0.7"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
  <sheetViews>
    <sheetView workbookViewId="0">
      <selection activeCell="M5" sqref="M5"/>
    </sheetView>
  </sheetViews>
  <sheetFormatPr defaultRowHeight="15" x14ac:dyDescent="0.25"/>
  <cols>
    <col min="2" max="2" width="36.28515625" customWidth="1"/>
    <col min="3" max="3" width="10.42578125" customWidth="1"/>
    <col min="4" max="4" width="10.7109375" customWidth="1"/>
    <col min="5" max="5" width="15.140625" customWidth="1"/>
    <col min="6" max="6" width="11.5703125" style="122" customWidth="1"/>
    <col min="7" max="7" width="15.42578125" style="122" customWidth="1"/>
    <col min="8" max="8" width="16.7109375" style="122" bestFit="1" customWidth="1"/>
    <col min="9" max="9" width="9.7109375" style="122" customWidth="1"/>
    <col min="10" max="10" width="16.85546875" bestFit="1" customWidth="1"/>
    <col min="11" max="11" width="11.140625" customWidth="1"/>
    <col min="12" max="12" width="11.5703125" customWidth="1"/>
    <col min="15" max="15" width="12.28515625" bestFit="1" customWidth="1"/>
    <col min="16" max="16" width="12.85546875" customWidth="1"/>
  </cols>
  <sheetData>
    <row r="1" spans="1:42" ht="36" customHeight="1" x14ac:dyDescent="0.25">
      <c r="A1" s="1157" t="s">
        <v>278</v>
      </c>
    </row>
    <row r="2" spans="1:42" ht="15" customHeight="1" x14ac:dyDescent="0.25">
      <c r="A2" s="1157"/>
      <c r="B2" s="1249" t="s">
        <v>232</v>
      </c>
      <c r="C2" s="1247" t="s">
        <v>1445</v>
      </c>
      <c r="D2" s="1272" t="s">
        <v>475</v>
      </c>
      <c r="E2" s="1252" t="s">
        <v>1446</v>
      </c>
      <c r="F2" s="1272" t="s">
        <v>476</v>
      </c>
      <c r="G2" s="1252" t="s">
        <v>1447</v>
      </c>
      <c r="H2" s="1248" t="s">
        <v>221</v>
      </c>
      <c r="I2" s="1252" t="s">
        <v>1448</v>
      </c>
      <c r="J2" s="1270" t="s">
        <v>219</v>
      </c>
      <c r="K2" s="1270" t="s">
        <v>480</v>
      </c>
      <c r="L2" s="1270" t="s">
        <v>481</v>
      </c>
      <c r="M2" s="1280" t="s">
        <v>223</v>
      </c>
      <c r="N2" s="1270" t="s">
        <v>474</v>
      </c>
      <c r="O2" s="1281" t="s">
        <v>1824</v>
      </c>
      <c r="P2" s="1281" t="s">
        <v>1559</v>
      </c>
      <c r="Q2" s="1275"/>
      <c r="R2" s="1275"/>
      <c r="S2" s="1274"/>
      <c r="T2" s="1275"/>
      <c r="U2" s="1275"/>
      <c r="V2" s="1275"/>
      <c r="W2" s="1275"/>
      <c r="X2" s="1275"/>
      <c r="Y2" s="173"/>
      <c r="Z2" s="173"/>
      <c r="AA2" s="1274"/>
      <c r="AB2" s="1275"/>
      <c r="AC2" s="1277"/>
      <c r="AD2" s="1278"/>
      <c r="AE2" s="1274"/>
      <c r="AF2" s="1275"/>
      <c r="AG2" s="1274"/>
      <c r="AH2" s="1275"/>
      <c r="AI2" s="1274"/>
      <c r="AJ2" s="1275"/>
      <c r="AK2" s="1274"/>
      <c r="AL2" s="1275"/>
      <c r="AM2" s="1274"/>
      <c r="AN2" s="1275"/>
      <c r="AO2" s="1274"/>
      <c r="AP2" s="1254"/>
    </row>
    <row r="3" spans="1:42" ht="45" customHeight="1" x14ac:dyDescent="0.25">
      <c r="A3" s="1157"/>
      <c r="B3" s="1249"/>
      <c r="C3" s="1247"/>
      <c r="D3" s="1273"/>
      <c r="E3" s="1253"/>
      <c r="F3" s="1273"/>
      <c r="G3" s="1253"/>
      <c r="H3" s="1248"/>
      <c r="I3" s="1253"/>
      <c r="J3" s="1271"/>
      <c r="K3" s="1271"/>
      <c r="L3" s="1271"/>
      <c r="M3" s="1280"/>
      <c r="N3" s="1271"/>
      <c r="O3" s="1282"/>
      <c r="P3" s="1282"/>
      <c r="Q3" s="1276"/>
      <c r="R3" s="1276"/>
      <c r="S3" s="1274"/>
      <c r="T3" s="1276"/>
      <c r="U3" s="1276"/>
      <c r="V3" s="1276"/>
      <c r="W3" s="1276"/>
      <c r="X3" s="1276"/>
      <c r="Y3" s="174"/>
      <c r="Z3" s="174"/>
      <c r="AA3" s="1274"/>
      <c r="AB3" s="1276"/>
      <c r="AC3" s="1277"/>
      <c r="AD3" s="1279"/>
      <c r="AE3" s="1274"/>
      <c r="AF3" s="1276"/>
      <c r="AG3" s="1274"/>
      <c r="AH3" s="1276"/>
      <c r="AI3" s="1274"/>
      <c r="AJ3" s="1276"/>
      <c r="AK3" s="1274"/>
      <c r="AL3" s="1276"/>
      <c r="AM3" s="1274"/>
      <c r="AN3" s="1276"/>
      <c r="AO3" s="1274"/>
      <c r="AP3" s="1254"/>
    </row>
    <row r="4" spans="1:42" s="122" customFormat="1" ht="17.25" customHeight="1" x14ac:dyDescent="0.25">
      <c r="A4" s="1157"/>
      <c r="B4" s="175"/>
      <c r="C4" s="187" t="s">
        <v>477</v>
      </c>
      <c r="D4" s="187" t="s">
        <v>477</v>
      </c>
      <c r="E4" s="188" t="s">
        <v>151</v>
      </c>
      <c r="F4" s="187" t="s">
        <v>477</v>
      </c>
      <c r="G4" s="188" t="s">
        <v>151</v>
      </c>
      <c r="H4" s="187" t="s">
        <v>477</v>
      </c>
      <c r="I4" s="188" t="s">
        <v>151</v>
      </c>
      <c r="J4" s="215" t="s">
        <v>477</v>
      </c>
      <c r="K4" s="216" t="s">
        <v>151</v>
      </c>
      <c r="L4" s="216" t="s">
        <v>151</v>
      </c>
      <c r="M4" s="215" t="s">
        <v>477</v>
      </c>
      <c r="N4" s="216" t="s">
        <v>151</v>
      </c>
      <c r="O4" s="186" t="s">
        <v>477</v>
      </c>
      <c r="P4" s="539"/>
      <c r="Q4" s="179"/>
      <c r="R4" s="179"/>
      <c r="S4" s="179"/>
      <c r="T4" s="179"/>
      <c r="U4" s="179"/>
      <c r="V4" s="179"/>
      <c r="W4" s="179"/>
      <c r="X4" s="179"/>
      <c r="Y4" s="179"/>
      <c r="Z4" s="179"/>
      <c r="AA4" s="179"/>
      <c r="AB4" s="179"/>
      <c r="AC4" s="180"/>
      <c r="AD4" s="180"/>
      <c r="AE4" s="179"/>
      <c r="AF4" s="179"/>
      <c r="AG4" s="179"/>
      <c r="AH4" s="179"/>
      <c r="AI4" s="179"/>
      <c r="AJ4" s="179"/>
      <c r="AK4" s="179"/>
      <c r="AL4" s="179"/>
      <c r="AM4" s="179"/>
      <c r="AN4" s="179"/>
      <c r="AO4" s="179"/>
      <c r="AP4" s="181"/>
    </row>
    <row r="5" spans="1:42" x14ac:dyDescent="0.25">
      <c r="A5" s="1157"/>
      <c r="B5" s="182">
        <f>HOME!I5</f>
        <v>0</v>
      </c>
      <c r="C5" s="213">
        <f>'Statement of Financial Performa'!F6+'Statement of Financial Performa'!F13+'Statement of Financial Performa'!F14</f>
        <v>0</v>
      </c>
      <c r="D5" s="213">
        <f>'Statement of Financial Performa'!F6+'Statement of Financial Performa'!F13</f>
        <v>0</v>
      </c>
      <c r="E5" s="214" t="e">
        <f>D5/C5*100</f>
        <v>#DIV/0!</v>
      </c>
      <c r="F5" s="213">
        <f>'Statement of Financial Performa'!F14</f>
        <v>0</v>
      </c>
      <c r="G5" s="214" t="e">
        <f>F5/C5*100</f>
        <v>#DIV/0!</v>
      </c>
      <c r="H5" s="213">
        <f>'Statement of Financial Performa'!F20</f>
        <v>0</v>
      </c>
      <c r="I5" s="214" t="e">
        <f>H5/C5*100</f>
        <v>#DIV/0!</v>
      </c>
      <c r="J5" s="217">
        <f>'Statement of Financial Position'!F21</f>
        <v>0</v>
      </c>
      <c r="K5" s="218" t="e">
        <f>('Notes BS'!E12+'Notes BS'!V7+'Notes BS'!V11+'Notes BS'!V17+'Notes BS'!V26+'Notes BS'!V29+'Notes BS'!V38+'Notes BS'!V41+'Notes BS'!V47+'Notes BS'!V56+'Notes BS'!V59)/'Statement of Financial Position'!F21*100</f>
        <v>#DIV/0!</v>
      </c>
      <c r="L5" s="183" t="e">
        <f>('Notes BS'!E12+'Notes BS'!V7+'Notes BS'!V11+'Notes BS'!V17+'Notes BS'!V23+'Notes BS'!V26+'Notes BS'!V29+'Notes BS'!V38+'Notes BS'!V41+'Notes BS'!V47+'Notes BS'!V53+'Notes BS'!V56+'Notes BS'!V59)/'Statement of Financial Position'!F21*100</f>
        <v>#DIV/0!</v>
      </c>
      <c r="M5" s="217">
        <f>'Statement of Financial Position'!F37</f>
        <v>0</v>
      </c>
      <c r="N5" s="219" t="e">
        <f>M5/J5*100</f>
        <v>#DIV/0!</v>
      </c>
      <c r="O5" s="220">
        <f>'Statement of Financial Position'!F46</f>
        <v>0</v>
      </c>
      <c r="P5" s="539" t="str">
        <f>IF('Statement of Financial Position'!F46&gt;=HOME!U5,"ADEQUATE","INADEQUATE")</f>
        <v>ADEQUATE</v>
      </c>
    </row>
  </sheetData>
  <sheetProtection password="9195" sheet="1" objects="1" scenarios="1"/>
  <mergeCells count="40">
    <mergeCell ref="AK2:AK3"/>
    <mergeCell ref="AL2:AL3"/>
    <mergeCell ref="M2:M3"/>
    <mergeCell ref="N2:N3"/>
    <mergeCell ref="O2:O3"/>
    <mergeCell ref="P2:P3"/>
    <mergeCell ref="Q2:Q3"/>
    <mergeCell ref="S2:S3"/>
    <mergeCell ref="T2:T3"/>
    <mergeCell ref="U2:U3"/>
    <mergeCell ref="V2:V3"/>
    <mergeCell ref="R2:R3"/>
    <mergeCell ref="AM2:AM3"/>
    <mergeCell ref="AN2:AN3"/>
    <mergeCell ref="AO2:AO3"/>
    <mergeCell ref="AP2:AP3"/>
    <mergeCell ref="W2:W3"/>
    <mergeCell ref="X2:X3"/>
    <mergeCell ref="AA2:AA3"/>
    <mergeCell ref="AB2:AB3"/>
    <mergeCell ref="AC2:AC3"/>
    <mergeCell ref="AD2:AD3"/>
    <mergeCell ref="AG2:AG3"/>
    <mergeCell ref="AH2:AH3"/>
    <mergeCell ref="AI2:AI3"/>
    <mergeCell ref="AJ2:AJ3"/>
    <mergeCell ref="AE2:AE3"/>
    <mergeCell ref="AF2:AF3"/>
    <mergeCell ref="K2:K3"/>
    <mergeCell ref="L2:L3"/>
    <mergeCell ref="A1:A5"/>
    <mergeCell ref="B2:B3"/>
    <mergeCell ref="C2:C3"/>
    <mergeCell ref="D2:D3"/>
    <mergeCell ref="H2:H3"/>
    <mergeCell ref="I2:I3"/>
    <mergeCell ref="F2:F3"/>
    <mergeCell ref="G2:G3"/>
    <mergeCell ref="E2:E3"/>
    <mergeCell ref="J2:J3"/>
  </mergeCells>
  <conditionalFormatting sqref="P5">
    <cfRule type="containsText" dxfId="0" priority="1" operator="containsText" text="INADEQUATE">
      <formula>NOT(ISERROR(SEARCH("INADEQUATE",P5)))</formula>
    </cfRule>
  </conditionalFormatting>
  <hyperlinks>
    <hyperlink ref="A1" location="HOME!A1" display="HOM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6"/>
  <sheetViews>
    <sheetView showGridLines="0" zoomScaleNormal="100" zoomScaleSheetLayoutView="100" workbookViewId="0">
      <pane ySplit="1" topLeftCell="A2" activePane="bottomLeft" state="frozen"/>
      <selection pane="bottomLeft" activeCell="J18" sqref="J18"/>
    </sheetView>
  </sheetViews>
  <sheetFormatPr defaultColWidth="9.140625" defaultRowHeight="14.25" x14ac:dyDescent="0.2"/>
  <cols>
    <col min="1" max="1" width="9.140625" style="222"/>
    <col min="2" max="2" width="17.7109375" style="223" customWidth="1"/>
    <col min="3" max="3" width="84" style="224" customWidth="1"/>
    <col min="4" max="7" width="9.140625" style="222" hidden="1" customWidth="1"/>
    <col min="8" max="16384" width="9.140625" style="222"/>
  </cols>
  <sheetData>
    <row r="1" spans="1:9" ht="15" x14ac:dyDescent="0.25">
      <c r="A1" s="1283" t="s">
        <v>278</v>
      </c>
      <c r="B1" s="227" t="s">
        <v>482</v>
      </c>
      <c r="C1" s="228" t="s">
        <v>1080</v>
      </c>
    </row>
    <row r="2" spans="1:9" x14ac:dyDescent="0.2">
      <c r="A2" s="1283"/>
      <c r="B2" s="225">
        <v>6</v>
      </c>
      <c r="C2" s="229" t="s">
        <v>483</v>
      </c>
    </row>
    <row r="3" spans="1:9" x14ac:dyDescent="0.2">
      <c r="A3" s="1283"/>
      <c r="B3" s="225">
        <v>12</v>
      </c>
      <c r="C3" s="229" t="s">
        <v>484</v>
      </c>
    </row>
    <row r="4" spans="1:9" x14ac:dyDescent="0.2">
      <c r="A4" s="1283"/>
      <c r="B4" s="225">
        <v>14</v>
      </c>
      <c r="C4" s="229" t="s">
        <v>485</v>
      </c>
    </row>
    <row r="5" spans="1:9" x14ac:dyDescent="0.2">
      <c r="A5" s="233"/>
      <c r="B5" s="225">
        <v>20</v>
      </c>
      <c r="C5" s="229" t="s">
        <v>486</v>
      </c>
    </row>
    <row r="6" spans="1:9" x14ac:dyDescent="0.2">
      <c r="A6" s="233"/>
      <c r="B6" s="225">
        <v>21</v>
      </c>
      <c r="C6" s="229" t="s">
        <v>487</v>
      </c>
    </row>
    <row r="7" spans="1:9" x14ac:dyDescent="0.2">
      <c r="A7" s="233"/>
      <c r="B7" s="225">
        <v>22</v>
      </c>
      <c r="C7" s="229" t="s">
        <v>488</v>
      </c>
    </row>
    <row r="8" spans="1:9" x14ac:dyDescent="0.2">
      <c r="A8" s="233"/>
      <c r="B8" s="225">
        <v>24</v>
      </c>
      <c r="C8" s="229" t="s">
        <v>489</v>
      </c>
    </row>
    <row r="9" spans="1:9" ht="15" x14ac:dyDescent="0.25">
      <c r="A9" s="233"/>
      <c r="B9" s="225">
        <v>27</v>
      </c>
      <c r="C9" s="229" t="s">
        <v>490</v>
      </c>
      <c r="I9" s="221"/>
    </row>
    <row r="10" spans="1:9" x14ac:dyDescent="0.2">
      <c r="A10" s="233"/>
      <c r="B10" s="225">
        <v>32</v>
      </c>
      <c r="C10" s="229" t="s">
        <v>491</v>
      </c>
    </row>
    <row r="11" spans="1:9" x14ac:dyDescent="0.2">
      <c r="A11" s="233"/>
      <c r="B11" s="225">
        <v>34</v>
      </c>
      <c r="C11" s="229" t="s">
        <v>492</v>
      </c>
    </row>
    <row r="12" spans="1:9" x14ac:dyDescent="0.2">
      <c r="A12" s="233"/>
      <c r="B12" s="225">
        <v>35</v>
      </c>
      <c r="C12" s="229" t="s">
        <v>493</v>
      </c>
    </row>
    <row r="13" spans="1:9" x14ac:dyDescent="0.2">
      <c r="A13" s="233"/>
      <c r="B13" s="225">
        <v>38</v>
      </c>
      <c r="C13" s="229" t="s">
        <v>494</v>
      </c>
    </row>
    <row r="14" spans="1:9" x14ac:dyDescent="0.2">
      <c r="A14" s="233"/>
      <c r="B14" s="225">
        <v>40</v>
      </c>
      <c r="C14" s="229" t="s">
        <v>495</v>
      </c>
    </row>
    <row r="15" spans="1:9" x14ac:dyDescent="0.2">
      <c r="A15" s="233"/>
      <c r="B15" s="225">
        <v>41</v>
      </c>
      <c r="C15" s="229" t="s">
        <v>496</v>
      </c>
    </row>
    <row r="16" spans="1:9" x14ac:dyDescent="0.2">
      <c r="A16" s="233"/>
      <c r="B16" s="225">
        <v>49</v>
      </c>
      <c r="C16" s="229" t="s">
        <v>497</v>
      </c>
    </row>
    <row r="17" spans="1:9" x14ac:dyDescent="0.2">
      <c r="A17" s="233"/>
      <c r="B17" s="225">
        <v>52</v>
      </c>
      <c r="C17" s="229" t="s">
        <v>498</v>
      </c>
    </row>
    <row r="18" spans="1:9" x14ac:dyDescent="0.2">
      <c r="A18" s="233"/>
      <c r="B18" s="225">
        <v>65</v>
      </c>
      <c r="C18" s="229" t="s">
        <v>499</v>
      </c>
    </row>
    <row r="19" spans="1:9" x14ac:dyDescent="0.2">
      <c r="A19" s="233"/>
      <c r="B19" s="225">
        <v>66</v>
      </c>
      <c r="C19" s="229" t="s">
        <v>500</v>
      </c>
    </row>
    <row r="20" spans="1:9" x14ac:dyDescent="0.2">
      <c r="A20" s="233"/>
      <c r="B20" s="225">
        <v>72</v>
      </c>
      <c r="C20" s="229" t="s">
        <v>501</v>
      </c>
    </row>
    <row r="21" spans="1:9" x14ac:dyDescent="0.2">
      <c r="A21" s="233"/>
      <c r="B21" s="225">
        <v>77</v>
      </c>
      <c r="C21" s="229" t="s">
        <v>502</v>
      </c>
    </row>
    <row r="22" spans="1:9" x14ac:dyDescent="0.2">
      <c r="A22" s="233"/>
      <c r="B22" s="225">
        <v>80</v>
      </c>
      <c r="C22" s="229" t="s">
        <v>503</v>
      </c>
    </row>
    <row r="23" spans="1:9" x14ac:dyDescent="0.2">
      <c r="A23" s="233"/>
      <c r="B23" s="225">
        <v>82</v>
      </c>
      <c r="C23" s="229" t="s">
        <v>504</v>
      </c>
    </row>
    <row r="24" spans="1:9" x14ac:dyDescent="0.2">
      <c r="A24" s="233"/>
      <c r="B24" s="225">
        <v>91</v>
      </c>
      <c r="C24" s="229" t="s">
        <v>505</v>
      </c>
      <c r="D24" s="1022"/>
      <c r="E24" s="1023"/>
      <c r="F24" s="1023"/>
      <c r="G24" s="1023"/>
      <c r="H24" s="1022"/>
      <c r="I24" s="1023"/>
    </row>
    <row r="25" spans="1:9" x14ac:dyDescent="0.2">
      <c r="A25" s="233"/>
      <c r="B25" s="225">
        <v>93</v>
      </c>
      <c r="C25" s="229" t="s">
        <v>506</v>
      </c>
    </row>
    <row r="26" spans="1:9" x14ac:dyDescent="0.2">
      <c r="A26" s="233"/>
      <c r="B26" s="225">
        <v>97</v>
      </c>
      <c r="C26" s="229" t="s">
        <v>507</v>
      </c>
    </row>
    <row r="27" spans="1:9" x14ac:dyDescent="0.2">
      <c r="A27" s="233"/>
      <c r="B27" s="225">
        <v>100</v>
      </c>
      <c r="C27" s="229" t="s">
        <v>1978</v>
      </c>
    </row>
    <row r="28" spans="1:9" x14ac:dyDescent="0.2">
      <c r="A28" s="233"/>
      <c r="B28" s="225">
        <v>103</v>
      </c>
      <c r="C28" s="229" t="s">
        <v>508</v>
      </c>
    </row>
    <row r="29" spans="1:9" x14ac:dyDescent="0.2">
      <c r="A29" s="233"/>
      <c r="B29" s="225">
        <v>105</v>
      </c>
      <c r="C29" s="229" t="s">
        <v>509</v>
      </c>
      <c r="D29" s="1022"/>
      <c r="E29" s="1023"/>
      <c r="F29" s="1023"/>
      <c r="G29" s="1023"/>
      <c r="H29" s="1022"/>
      <c r="I29" s="1023"/>
    </row>
    <row r="30" spans="1:9" x14ac:dyDescent="0.2">
      <c r="A30" s="233"/>
      <c r="B30" s="225">
        <v>106</v>
      </c>
      <c r="C30" s="229" t="s">
        <v>510</v>
      </c>
    </row>
    <row r="31" spans="1:9" x14ac:dyDescent="0.2">
      <c r="A31" s="233"/>
      <c r="B31" s="225">
        <v>110</v>
      </c>
      <c r="C31" s="229" t="s">
        <v>511</v>
      </c>
    </row>
    <row r="32" spans="1:9" x14ac:dyDescent="0.2">
      <c r="A32" s="233"/>
      <c r="B32" s="225">
        <v>113</v>
      </c>
      <c r="C32" s="229" t="s">
        <v>512</v>
      </c>
    </row>
    <row r="33" spans="1:9" x14ac:dyDescent="0.2">
      <c r="A33" s="233"/>
      <c r="B33" s="225">
        <v>114</v>
      </c>
      <c r="C33" s="229" t="s">
        <v>513</v>
      </c>
    </row>
    <row r="34" spans="1:9" x14ac:dyDescent="0.2">
      <c r="A34" s="233"/>
      <c r="B34" s="225">
        <v>115</v>
      </c>
      <c r="C34" s="229" t="s">
        <v>514</v>
      </c>
    </row>
    <row r="35" spans="1:9" x14ac:dyDescent="0.2">
      <c r="A35" s="233"/>
      <c r="B35" s="225">
        <v>117</v>
      </c>
      <c r="C35" s="229" t="s">
        <v>515</v>
      </c>
    </row>
    <row r="36" spans="1:9" x14ac:dyDescent="0.2">
      <c r="A36" s="233"/>
      <c r="B36" s="225">
        <v>117</v>
      </c>
      <c r="C36" s="229" t="s">
        <v>516</v>
      </c>
    </row>
    <row r="37" spans="1:9" x14ac:dyDescent="0.2">
      <c r="A37" s="233"/>
      <c r="B37" s="225">
        <v>129</v>
      </c>
      <c r="C37" s="229" t="s">
        <v>518</v>
      </c>
    </row>
    <row r="38" spans="1:9" x14ac:dyDescent="0.2">
      <c r="A38" s="233"/>
      <c r="B38" s="225">
        <v>129</v>
      </c>
      <c r="C38" s="229" t="s">
        <v>517</v>
      </c>
    </row>
    <row r="39" spans="1:9" x14ac:dyDescent="0.2">
      <c r="A39" s="233"/>
      <c r="B39" s="225">
        <v>130</v>
      </c>
      <c r="C39" s="229" t="s">
        <v>519</v>
      </c>
    </row>
    <row r="40" spans="1:9" x14ac:dyDescent="0.2">
      <c r="A40" s="233"/>
      <c r="B40" s="225">
        <v>150</v>
      </c>
      <c r="C40" s="229" t="s">
        <v>1977</v>
      </c>
    </row>
    <row r="41" spans="1:9" x14ac:dyDescent="0.2">
      <c r="A41" s="233"/>
      <c r="B41" s="225">
        <v>154</v>
      </c>
      <c r="C41" s="229" t="s">
        <v>520</v>
      </c>
    </row>
    <row r="42" spans="1:9" x14ac:dyDescent="0.2">
      <c r="A42" s="233"/>
      <c r="B42" s="225">
        <v>155</v>
      </c>
      <c r="C42" s="229" t="s">
        <v>521</v>
      </c>
    </row>
    <row r="43" spans="1:9" x14ac:dyDescent="0.2">
      <c r="A43" s="233"/>
      <c r="B43" s="225">
        <v>166</v>
      </c>
      <c r="C43" s="229" t="s">
        <v>522</v>
      </c>
    </row>
    <row r="44" spans="1:9" x14ac:dyDescent="0.2">
      <c r="A44" s="233"/>
      <c r="B44" s="225">
        <v>172</v>
      </c>
      <c r="C44" s="229" t="s">
        <v>523</v>
      </c>
      <c r="D44" s="1022"/>
      <c r="E44" s="1023"/>
      <c r="F44" s="1023"/>
      <c r="G44" s="1023"/>
      <c r="H44" s="1022"/>
      <c r="I44" s="1023"/>
    </row>
    <row r="45" spans="1:9" x14ac:dyDescent="0.2">
      <c r="A45" s="233"/>
      <c r="B45" s="225">
        <v>180</v>
      </c>
      <c r="C45" s="229" t="s">
        <v>524</v>
      </c>
    </row>
    <row r="46" spans="1:9" x14ac:dyDescent="0.2">
      <c r="A46" s="233"/>
      <c r="B46" s="225">
        <v>190</v>
      </c>
      <c r="C46" s="229" t="s">
        <v>525</v>
      </c>
    </row>
    <row r="47" spans="1:9" x14ac:dyDescent="0.2">
      <c r="A47" s="233"/>
      <c r="B47" s="225">
        <v>204</v>
      </c>
      <c r="C47" s="229" t="s">
        <v>526</v>
      </c>
      <c r="D47" s="1022"/>
      <c r="E47" s="1023"/>
      <c r="F47" s="1023"/>
      <c r="G47" s="1023"/>
      <c r="H47" s="1022"/>
      <c r="I47" s="1023"/>
    </row>
    <row r="48" spans="1:9" x14ac:dyDescent="0.2">
      <c r="A48" s="233"/>
      <c r="B48" s="225">
        <v>206</v>
      </c>
      <c r="C48" s="229" t="s">
        <v>527</v>
      </c>
    </row>
    <row r="49" spans="1:8" x14ac:dyDescent="0.2">
      <c r="A49" s="233"/>
      <c r="B49" s="225">
        <v>207</v>
      </c>
      <c r="C49" s="229" t="s">
        <v>528</v>
      </c>
    </row>
    <row r="50" spans="1:8" x14ac:dyDescent="0.2">
      <c r="A50" s="233"/>
      <c r="B50" s="225">
        <v>209</v>
      </c>
      <c r="C50" s="229" t="s">
        <v>529</v>
      </c>
    </row>
    <row r="51" spans="1:8" x14ac:dyDescent="0.2">
      <c r="A51" s="233"/>
      <c r="B51" s="225">
        <v>213</v>
      </c>
      <c r="C51" s="229" t="s">
        <v>530</v>
      </c>
    </row>
    <row r="52" spans="1:8" x14ac:dyDescent="0.2">
      <c r="A52" s="233"/>
      <c r="B52" s="225">
        <v>219</v>
      </c>
      <c r="C52" s="229" t="s">
        <v>1982</v>
      </c>
    </row>
    <row r="53" spans="1:8" x14ac:dyDescent="0.2">
      <c r="A53" s="233"/>
      <c r="B53" s="225">
        <v>233</v>
      </c>
      <c r="C53" s="229" t="s">
        <v>1942</v>
      </c>
    </row>
    <row r="54" spans="1:8" x14ac:dyDescent="0.2">
      <c r="A54" s="233"/>
      <c r="B54" s="225">
        <v>234</v>
      </c>
      <c r="C54" s="229" t="s">
        <v>531</v>
      </c>
    </row>
    <row r="55" spans="1:8" x14ac:dyDescent="0.2">
      <c r="A55" s="233"/>
      <c r="B55" s="225">
        <v>239</v>
      </c>
      <c r="C55" s="229" t="s">
        <v>532</v>
      </c>
    </row>
    <row r="56" spans="1:8" x14ac:dyDescent="0.2">
      <c r="A56" s="233"/>
      <c r="B56" s="225">
        <v>243</v>
      </c>
      <c r="C56" s="229" t="s">
        <v>533</v>
      </c>
      <c r="H56" s="1021"/>
    </row>
    <row r="57" spans="1:8" x14ac:dyDescent="0.2">
      <c r="A57" s="233"/>
      <c r="B57" s="225">
        <v>246</v>
      </c>
      <c r="C57" s="229" t="s">
        <v>534</v>
      </c>
    </row>
    <row r="58" spans="1:8" x14ac:dyDescent="0.2">
      <c r="A58" s="233"/>
      <c r="B58" s="225">
        <v>248</v>
      </c>
      <c r="C58" s="229" t="s">
        <v>1961</v>
      </c>
    </row>
    <row r="59" spans="1:8" x14ac:dyDescent="0.2">
      <c r="A59" s="233"/>
      <c r="B59" s="225">
        <v>255</v>
      </c>
      <c r="C59" s="229" t="s">
        <v>535</v>
      </c>
    </row>
    <row r="60" spans="1:8" x14ac:dyDescent="0.2">
      <c r="A60" s="233"/>
      <c r="B60" s="225">
        <v>256</v>
      </c>
      <c r="C60" s="229" t="s">
        <v>536</v>
      </c>
    </row>
    <row r="61" spans="1:8" x14ac:dyDescent="0.2">
      <c r="A61" s="233"/>
      <c r="B61" s="225">
        <v>271</v>
      </c>
      <c r="C61" s="229" t="s">
        <v>537</v>
      </c>
    </row>
    <row r="62" spans="1:8" x14ac:dyDescent="0.2">
      <c r="A62" s="233"/>
      <c r="B62" s="225">
        <v>272</v>
      </c>
      <c r="C62" s="229" t="s">
        <v>538</v>
      </c>
    </row>
    <row r="63" spans="1:8" x14ac:dyDescent="0.2">
      <c r="A63" s="233"/>
      <c r="B63" s="225">
        <v>275</v>
      </c>
      <c r="C63" s="229" t="s">
        <v>539</v>
      </c>
    </row>
    <row r="64" spans="1:8" x14ac:dyDescent="0.2">
      <c r="A64" s="233"/>
      <c r="B64" s="225">
        <v>278</v>
      </c>
      <c r="C64" s="229" t="s">
        <v>1980</v>
      </c>
    </row>
    <row r="65" spans="1:9" x14ac:dyDescent="0.2">
      <c r="A65" s="233"/>
      <c r="B65" s="225">
        <v>285</v>
      </c>
      <c r="C65" s="229" t="s">
        <v>540</v>
      </c>
    </row>
    <row r="66" spans="1:9" x14ac:dyDescent="0.2">
      <c r="A66" s="233"/>
      <c r="B66" s="225">
        <v>292</v>
      </c>
      <c r="C66" s="229" t="s">
        <v>541</v>
      </c>
      <c r="D66" s="1022"/>
      <c r="E66" s="1023"/>
      <c r="F66" s="1023"/>
      <c r="G66" s="1023"/>
      <c r="H66" s="1022"/>
      <c r="I66" s="1023"/>
    </row>
    <row r="67" spans="1:9" x14ac:dyDescent="0.2">
      <c r="A67" s="233"/>
      <c r="B67" s="225">
        <v>296</v>
      </c>
      <c r="C67" s="229" t="s">
        <v>542</v>
      </c>
    </row>
    <row r="68" spans="1:9" x14ac:dyDescent="0.2">
      <c r="A68" s="233"/>
      <c r="B68" s="225">
        <v>298</v>
      </c>
      <c r="C68" s="229" t="s">
        <v>543</v>
      </c>
    </row>
    <row r="69" spans="1:9" x14ac:dyDescent="0.2">
      <c r="A69" s="233"/>
      <c r="B69" s="225">
        <v>301</v>
      </c>
      <c r="C69" s="229" t="s">
        <v>544</v>
      </c>
    </row>
    <row r="70" spans="1:9" x14ac:dyDescent="0.2">
      <c r="A70" s="233"/>
      <c r="B70" s="225">
        <v>308</v>
      </c>
      <c r="C70" s="229" t="s">
        <v>545</v>
      </c>
    </row>
    <row r="71" spans="1:9" x14ac:dyDescent="0.2">
      <c r="A71" s="233"/>
      <c r="B71" s="225">
        <v>320</v>
      </c>
      <c r="C71" s="229" t="s">
        <v>546</v>
      </c>
      <c r="D71" s="1022"/>
      <c r="E71" s="1023"/>
      <c r="F71" s="1023"/>
      <c r="G71" s="1023"/>
      <c r="H71" s="1022"/>
      <c r="I71" s="1023"/>
    </row>
    <row r="72" spans="1:9" x14ac:dyDescent="0.2">
      <c r="A72" s="233"/>
      <c r="B72" s="225">
        <v>322</v>
      </c>
      <c r="C72" s="229" t="s">
        <v>547</v>
      </c>
    </row>
    <row r="73" spans="1:9" x14ac:dyDescent="0.2">
      <c r="A73" s="233"/>
      <c r="B73" s="225">
        <v>323</v>
      </c>
      <c r="C73" s="229" t="s">
        <v>548</v>
      </c>
    </row>
    <row r="74" spans="1:9" x14ac:dyDescent="0.2">
      <c r="A74" s="233"/>
      <c r="B74" s="225">
        <v>326</v>
      </c>
      <c r="C74" s="229" t="s">
        <v>549</v>
      </c>
    </row>
    <row r="75" spans="1:9" x14ac:dyDescent="0.2">
      <c r="A75" s="233"/>
      <c r="B75" s="225">
        <v>328</v>
      </c>
      <c r="C75" s="229" t="s">
        <v>550</v>
      </c>
    </row>
    <row r="76" spans="1:9" x14ac:dyDescent="0.2">
      <c r="A76" s="233"/>
      <c r="B76" s="225">
        <v>333</v>
      </c>
      <c r="C76" s="229" t="s">
        <v>551</v>
      </c>
      <c r="D76" s="1022"/>
      <c r="E76" s="1023"/>
      <c r="F76" s="1023"/>
      <c r="G76" s="1023"/>
      <c r="H76" s="1022"/>
      <c r="I76" s="1023"/>
    </row>
    <row r="77" spans="1:9" x14ac:dyDescent="0.2">
      <c r="A77" s="233"/>
      <c r="B77" s="225">
        <v>335</v>
      </c>
      <c r="C77" s="229" t="s">
        <v>552</v>
      </c>
    </row>
    <row r="78" spans="1:9" x14ac:dyDescent="0.2">
      <c r="A78" s="233"/>
      <c r="B78" s="225">
        <v>339</v>
      </c>
      <c r="C78" s="229" t="s">
        <v>553</v>
      </c>
    </row>
    <row r="79" spans="1:9" x14ac:dyDescent="0.2">
      <c r="A79" s="233"/>
      <c r="B79" s="225">
        <v>340</v>
      </c>
      <c r="C79" s="229" t="s">
        <v>554</v>
      </c>
    </row>
    <row r="80" spans="1:9" x14ac:dyDescent="0.2">
      <c r="A80" s="233"/>
      <c r="B80" s="225">
        <v>341</v>
      </c>
      <c r="C80" s="229" t="s">
        <v>555</v>
      </c>
    </row>
    <row r="81" spans="1:9" x14ac:dyDescent="0.2">
      <c r="A81" s="233"/>
      <c r="B81" s="225">
        <v>347</v>
      </c>
      <c r="C81" s="229" t="s">
        <v>556</v>
      </c>
    </row>
    <row r="82" spans="1:9" x14ac:dyDescent="0.2">
      <c r="A82" s="233"/>
      <c r="B82" s="225">
        <v>350</v>
      </c>
      <c r="C82" s="229" t="s">
        <v>557</v>
      </c>
    </row>
    <row r="83" spans="1:9" x14ac:dyDescent="0.2">
      <c r="A83" s="233"/>
      <c r="B83" s="225">
        <v>358</v>
      </c>
      <c r="C83" s="229" t="s">
        <v>558</v>
      </c>
    </row>
    <row r="84" spans="1:9" x14ac:dyDescent="0.2">
      <c r="A84" s="233"/>
      <c r="B84" s="225">
        <v>363</v>
      </c>
      <c r="C84" s="229" t="s">
        <v>559</v>
      </c>
    </row>
    <row r="85" spans="1:9" x14ac:dyDescent="0.2">
      <c r="A85" s="233"/>
      <c r="B85" s="225">
        <v>365</v>
      </c>
      <c r="C85" s="229" t="s">
        <v>560</v>
      </c>
    </row>
    <row r="86" spans="1:9" x14ac:dyDescent="0.2">
      <c r="A86" s="233"/>
      <c r="B86" s="225">
        <v>367</v>
      </c>
      <c r="C86" s="229" t="s">
        <v>561</v>
      </c>
    </row>
    <row r="87" spans="1:9" x14ac:dyDescent="0.2">
      <c r="A87" s="233"/>
      <c r="B87" s="225">
        <v>368</v>
      </c>
      <c r="C87" s="229" t="s">
        <v>562</v>
      </c>
      <c r="D87" s="1022" t="s">
        <v>1874</v>
      </c>
      <c r="E87" s="1023"/>
      <c r="F87" s="1023"/>
      <c r="G87" s="1023"/>
      <c r="H87" s="1022"/>
      <c r="I87" s="1023"/>
    </row>
    <row r="88" spans="1:9" x14ac:dyDescent="0.2">
      <c r="A88" s="233"/>
      <c r="B88" s="225">
        <v>382</v>
      </c>
      <c r="C88" s="229" t="s">
        <v>563</v>
      </c>
    </row>
    <row r="89" spans="1:9" x14ac:dyDescent="0.2">
      <c r="A89" s="233"/>
      <c r="B89" s="225">
        <v>384</v>
      </c>
      <c r="C89" s="229" t="s">
        <v>564</v>
      </c>
      <c r="D89" s="1022"/>
      <c r="E89" s="1023"/>
      <c r="F89" s="1023"/>
      <c r="G89" s="1023"/>
      <c r="H89" s="1022"/>
      <c r="I89" s="1023"/>
    </row>
    <row r="90" spans="1:9" x14ac:dyDescent="0.2">
      <c r="A90" s="233"/>
      <c r="B90" s="225">
        <v>410</v>
      </c>
      <c r="C90" s="229" t="s">
        <v>565</v>
      </c>
    </row>
    <row r="91" spans="1:9" x14ac:dyDescent="0.2">
      <c r="A91" s="233"/>
      <c r="B91" s="225">
        <v>412</v>
      </c>
      <c r="C91" s="229" t="s">
        <v>566</v>
      </c>
      <c r="H91" s="1021"/>
    </row>
    <row r="92" spans="1:9" x14ac:dyDescent="0.2">
      <c r="A92" s="233"/>
      <c r="B92" s="225">
        <v>413</v>
      </c>
      <c r="C92" s="229" t="s">
        <v>567</v>
      </c>
    </row>
    <row r="93" spans="1:9" x14ac:dyDescent="0.2">
      <c r="A93" s="233"/>
      <c r="B93" s="225">
        <v>417</v>
      </c>
      <c r="C93" s="229" t="s">
        <v>568</v>
      </c>
    </row>
    <row r="94" spans="1:9" x14ac:dyDescent="0.2">
      <c r="A94" s="233"/>
      <c r="B94" s="225">
        <v>418</v>
      </c>
      <c r="C94" s="229" t="s">
        <v>569</v>
      </c>
    </row>
    <row r="95" spans="1:9" x14ac:dyDescent="0.2">
      <c r="A95" s="233"/>
      <c r="B95" s="225">
        <v>419</v>
      </c>
      <c r="C95" s="229" t="s">
        <v>570</v>
      </c>
    </row>
    <row r="96" spans="1:9" x14ac:dyDescent="0.2">
      <c r="A96" s="233"/>
      <c r="B96" s="225">
        <v>423</v>
      </c>
      <c r="C96" s="229" t="s">
        <v>571</v>
      </c>
    </row>
    <row r="97" spans="1:9" x14ac:dyDescent="0.2">
      <c r="A97" s="233"/>
      <c r="B97" s="225">
        <v>434</v>
      </c>
      <c r="C97" s="229" t="s">
        <v>572</v>
      </c>
      <c r="D97" s="1022"/>
      <c r="E97" s="1023"/>
      <c r="F97" s="1023"/>
      <c r="G97" s="1023"/>
      <c r="H97" s="1022"/>
      <c r="I97" s="1023"/>
    </row>
    <row r="98" spans="1:9" x14ac:dyDescent="0.2">
      <c r="A98" s="233"/>
      <c r="B98" s="225">
        <v>446</v>
      </c>
      <c r="C98" s="229" t="s">
        <v>573</v>
      </c>
    </row>
    <row r="99" spans="1:9" x14ac:dyDescent="0.2">
      <c r="A99" s="233"/>
      <c r="B99" s="225">
        <v>450</v>
      </c>
      <c r="C99" s="229" t="s">
        <v>574</v>
      </c>
    </row>
    <row r="100" spans="1:9" x14ac:dyDescent="0.2">
      <c r="A100" s="233"/>
      <c r="B100" s="225">
        <v>460</v>
      </c>
      <c r="C100" s="229" t="s">
        <v>575</v>
      </c>
    </row>
    <row r="101" spans="1:9" x14ac:dyDescent="0.2">
      <c r="A101" s="233"/>
      <c r="B101" s="225">
        <v>465</v>
      </c>
      <c r="C101" s="229" t="s">
        <v>576</v>
      </c>
    </row>
    <row r="102" spans="1:9" x14ac:dyDescent="0.2">
      <c r="A102" s="233"/>
      <c r="B102" s="225">
        <v>469</v>
      </c>
      <c r="C102" s="229" t="s">
        <v>577</v>
      </c>
      <c r="D102" s="1022"/>
      <c r="E102" s="1023"/>
      <c r="F102" s="1023"/>
      <c r="G102" s="1023"/>
      <c r="H102" s="1022"/>
      <c r="I102" s="1023"/>
    </row>
    <row r="103" spans="1:9" x14ac:dyDescent="0.2">
      <c r="A103" s="233"/>
      <c r="B103" s="225">
        <v>470</v>
      </c>
      <c r="C103" s="229" t="s">
        <v>578</v>
      </c>
      <c r="D103" s="1022"/>
      <c r="E103" s="1023"/>
      <c r="F103" s="1023"/>
      <c r="G103" s="1023"/>
      <c r="H103" s="1022"/>
      <c r="I103" s="1023"/>
    </row>
    <row r="104" spans="1:9" x14ac:dyDescent="0.2">
      <c r="A104" s="233"/>
      <c r="B104" s="225">
        <v>471</v>
      </c>
      <c r="C104" s="229" t="s">
        <v>1979</v>
      </c>
    </row>
    <row r="105" spans="1:9" x14ac:dyDescent="0.2">
      <c r="A105" s="233"/>
      <c r="B105" s="225">
        <v>472</v>
      </c>
      <c r="C105" s="229" t="s">
        <v>579</v>
      </c>
    </row>
    <row r="106" spans="1:9" x14ac:dyDescent="0.2">
      <c r="A106" s="233"/>
      <c r="B106" s="225">
        <v>478</v>
      </c>
      <c r="C106" s="229" t="s">
        <v>580</v>
      </c>
    </row>
    <row r="107" spans="1:9" x14ac:dyDescent="0.2">
      <c r="A107" s="233"/>
      <c r="B107" s="225">
        <v>487</v>
      </c>
      <c r="C107" s="229" t="s">
        <v>581</v>
      </c>
    </row>
    <row r="108" spans="1:9" x14ac:dyDescent="0.2">
      <c r="A108" s="233"/>
      <c r="B108" s="225">
        <v>488</v>
      </c>
      <c r="C108" s="229" t="s">
        <v>582</v>
      </c>
    </row>
    <row r="109" spans="1:9" x14ac:dyDescent="0.2">
      <c r="A109" s="233"/>
      <c r="B109" s="225">
        <v>490</v>
      </c>
      <c r="C109" s="229" t="s">
        <v>583</v>
      </c>
    </row>
    <row r="110" spans="1:9" x14ac:dyDescent="0.2">
      <c r="A110" s="233"/>
      <c r="B110" s="225">
        <v>492</v>
      </c>
      <c r="C110" s="229" t="s">
        <v>584</v>
      </c>
    </row>
    <row r="111" spans="1:9" x14ac:dyDescent="0.2">
      <c r="A111" s="233"/>
      <c r="B111" s="225">
        <v>493</v>
      </c>
      <c r="C111" s="229" t="s">
        <v>585</v>
      </c>
    </row>
    <row r="112" spans="1:9" x14ac:dyDescent="0.2">
      <c r="A112" s="233"/>
      <c r="B112" s="225">
        <v>502</v>
      </c>
      <c r="C112" s="229" t="s">
        <v>586</v>
      </c>
    </row>
    <row r="113" spans="1:9" x14ac:dyDescent="0.2">
      <c r="A113" s="233"/>
      <c r="B113" s="225">
        <v>503</v>
      </c>
      <c r="C113" s="229" t="s">
        <v>587</v>
      </c>
    </row>
    <row r="114" spans="1:9" x14ac:dyDescent="0.2">
      <c r="A114" s="233"/>
      <c r="B114" s="225">
        <v>504</v>
      </c>
      <c r="C114" s="229" t="s">
        <v>588</v>
      </c>
    </row>
    <row r="115" spans="1:9" x14ac:dyDescent="0.2">
      <c r="A115" s="233"/>
      <c r="B115" s="225">
        <v>505</v>
      </c>
      <c r="C115" s="229" t="s">
        <v>589</v>
      </c>
    </row>
    <row r="116" spans="1:9" x14ac:dyDescent="0.2">
      <c r="A116" s="233"/>
      <c r="B116" s="225">
        <v>506</v>
      </c>
      <c r="C116" s="229" t="s">
        <v>590</v>
      </c>
    </row>
    <row r="117" spans="1:9" x14ac:dyDescent="0.2">
      <c r="A117" s="233"/>
      <c r="B117" s="225">
        <v>508</v>
      </c>
      <c r="C117" s="229" t="s">
        <v>591</v>
      </c>
    </row>
    <row r="118" spans="1:9" x14ac:dyDescent="0.2">
      <c r="A118" s="233"/>
      <c r="B118" s="225">
        <v>509</v>
      </c>
      <c r="C118" s="229" t="s">
        <v>592</v>
      </c>
    </row>
    <row r="119" spans="1:9" x14ac:dyDescent="0.2">
      <c r="A119" s="233"/>
      <c r="B119" s="225">
        <v>510</v>
      </c>
      <c r="C119" s="229" t="s">
        <v>593</v>
      </c>
    </row>
    <row r="120" spans="1:9" x14ac:dyDescent="0.2">
      <c r="A120" s="233"/>
      <c r="B120" s="225">
        <v>512</v>
      </c>
      <c r="C120" s="229" t="s">
        <v>594</v>
      </c>
    </row>
    <row r="121" spans="1:9" x14ac:dyDescent="0.2">
      <c r="A121" s="233"/>
      <c r="B121" s="225">
        <v>515</v>
      </c>
      <c r="C121" s="229" t="s">
        <v>595</v>
      </c>
      <c r="D121" s="1022"/>
      <c r="E121" s="1023"/>
      <c r="F121" s="1023"/>
      <c r="G121" s="1023"/>
      <c r="H121" s="1022"/>
      <c r="I121" s="1023"/>
    </row>
    <row r="122" spans="1:9" x14ac:dyDescent="0.2">
      <c r="A122" s="233"/>
      <c r="B122" s="225">
        <v>516</v>
      </c>
      <c r="C122" s="229" t="s">
        <v>596</v>
      </c>
    </row>
    <row r="123" spans="1:9" x14ac:dyDescent="0.2">
      <c r="A123" s="233"/>
      <c r="B123" s="225">
        <v>519</v>
      </c>
      <c r="C123" s="229" t="s">
        <v>597</v>
      </c>
    </row>
    <row r="124" spans="1:9" x14ac:dyDescent="0.2">
      <c r="A124" s="233"/>
      <c r="B124" s="225">
        <v>520</v>
      </c>
      <c r="C124" s="229" t="s">
        <v>598</v>
      </c>
    </row>
    <row r="125" spans="1:9" x14ac:dyDescent="0.2">
      <c r="A125" s="233"/>
      <c r="B125" s="225">
        <v>521</v>
      </c>
      <c r="C125" s="229" t="s">
        <v>599</v>
      </c>
    </row>
    <row r="126" spans="1:9" x14ac:dyDescent="0.2">
      <c r="A126" s="233"/>
      <c r="B126" s="225">
        <v>522</v>
      </c>
      <c r="C126" s="229" t="s">
        <v>1943</v>
      </c>
    </row>
    <row r="127" spans="1:9" x14ac:dyDescent="0.2">
      <c r="A127" s="233"/>
      <c r="B127" s="225">
        <v>523</v>
      </c>
      <c r="C127" s="229" t="s">
        <v>600</v>
      </c>
      <c r="H127" s="1021"/>
    </row>
    <row r="128" spans="1:9" x14ac:dyDescent="0.2">
      <c r="A128" s="233"/>
      <c r="B128" s="225">
        <v>526</v>
      </c>
      <c r="C128" s="229" t="s">
        <v>601</v>
      </c>
    </row>
    <row r="129" spans="1:9" x14ac:dyDescent="0.2">
      <c r="A129" s="233"/>
      <c r="B129" s="225">
        <v>527</v>
      </c>
      <c r="C129" s="229" t="s">
        <v>602</v>
      </c>
    </row>
    <row r="130" spans="1:9" x14ac:dyDescent="0.2">
      <c r="A130" s="233"/>
      <c r="B130" s="225">
        <v>531</v>
      </c>
      <c r="C130" s="229" t="s">
        <v>603</v>
      </c>
    </row>
    <row r="131" spans="1:9" x14ac:dyDescent="0.2">
      <c r="A131" s="233"/>
      <c r="B131" s="225">
        <v>533</v>
      </c>
      <c r="C131" s="229" t="s">
        <v>604</v>
      </c>
    </row>
    <row r="132" spans="1:9" x14ac:dyDescent="0.2">
      <c r="A132" s="233"/>
      <c r="B132" s="225">
        <v>534</v>
      </c>
      <c r="C132" s="229" t="s">
        <v>605</v>
      </c>
    </row>
    <row r="133" spans="1:9" x14ac:dyDescent="0.2">
      <c r="A133" s="233"/>
      <c r="B133" s="225">
        <v>536</v>
      </c>
      <c r="C133" s="229" t="s">
        <v>606</v>
      </c>
    </row>
    <row r="134" spans="1:9" x14ac:dyDescent="0.2">
      <c r="A134" s="233"/>
      <c r="B134" s="225">
        <v>538</v>
      </c>
      <c r="C134" s="229" t="s">
        <v>607</v>
      </c>
      <c r="H134" s="1021"/>
    </row>
    <row r="135" spans="1:9" x14ac:dyDescent="0.2">
      <c r="A135" s="233"/>
      <c r="B135" s="225">
        <v>539</v>
      </c>
      <c r="C135" s="229" t="s">
        <v>608</v>
      </c>
    </row>
    <row r="136" spans="1:9" x14ac:dyDescent="0.2">
      <c r="A136" s="233"/>
      <c r="B136" s="225">
        <v>542</v>
      </c>
      <c r="C136" s="229" t="s">
        <v>609</v>
      </c>
    </row>
    <row r="137" spans="1:9" x14ac:dyDescent="0.2">
      <c r="A137" s="233"/>
      <c r="B137" s="225">
        <v>543</v>
      </c>
      <c r="C137" s="229" t="s">
        <v>610</v>
      </c>
    </row>
    <row r="138" spans="1:9" x14ac:dyDescent="0.2">
      <c r="A138" s="233"/>
      <c r="B138" s="225">
        <v>545</v>
      </c>
      <c r="C138" s="229" t="s">
        <v>611</v>
      </c>
    </row>
    <row r="139" spans="1:9" x14ac:dyDescent="0.2">
      <c r="A139" s="233"/>
      <c r="B139" s="225">
        <v>546</v>
      </c>
      <c r="C139" s="229" t="s">
        <v>612</v>
      </c>
      <c r="D139" s="1022"/>
      <c r="E139" s="1023"/>
      <c r="F139" s="1023"/>
      <c r="G139" s="1023"/>
      <c r="H139" s="1022"/>
      <c r="I139" s="1023"/>
    </row>
    <row r="140" spans="1:9" x14ac:dyDescent="0.2">
      <c r="A140" s="233"/>
      <c r="B140" s="225">
        <v>548</v>
      </c>
      <c r="C140" s="229" t="s">
        <v>1944</v>
      </c>
    </row>
    <row r="141" spans="1:9" x14ac:dyDescent="0.2">
      <c r="A141" s="233"/>
      <c r="B141" s="225">
        <v>550</v>
      </c>
      <c r="C141" s="229" t="s">
        <v>613</v>
      </c>
    </row>
    <row r="142" spans="1:9" x14ac:dyDescent="0.2">
      <c r="A142" s="233"/>
      <c r="B142" s="225">
        <v>551</v>
      </c>
      <c r="C142" s="229" t="s">
        <v>614</v>
      </c>
      <c r="D142" s="1022"/>
      <c r="E142" s="1023"/>
      <c r="F142" s="1023"/>
      <c r="G142" s="1023"/>
      <c r="H142" s="1022"/>
      <c r="I142" s="1023"/>
    </row>
    <row r="143" spans="1:9" x14ac:dyDescent="0.2">
      <c r="A143" s="233"/>
      <c r="B143" s="225">
        <v>552</v>
      </c>
      <c r="C143" s="229" t="s">
        <v>615</v>
      </c>
    </row>
    <row r="144" spans="1:9" x14ac:dyDescent="0.2">
      <c r="A144" s="233"/>
      <c r="B144" s="225">
        <v>553</v>
      </c>
      <c r="C144" s="229" t="s">
        <v>616</v>
      </c>
      <c r="H144" s="1021"/>
    </row>
    <row r="145" spans="1:9" ht="28.5" x14ac:dyDescent="0.2">
      <c r="A145" s="233"/>
      <c r="B145" s="225">
        <v>555</v>
      </c>
      <c r="C145" s="230" t="s">
        <v>617</v>
      </c>
      <c r="D145" s="1022" t="s">
        <v>1926</v>
      </c>
      <c r="E145" s="1023"/>
      <c r="F145" s="1023"/>
      <c r="G145" s="1023"/>
      <c r="H145" s="1022"/>
      <c r="I145" s="1023"/>
    </row>
    <row r="146" spans="1:9" x14ac:dyDescent="0.2">
      <c r="A146" s="233"/>
      <c r="B146" s="225">
        <v>556</v>
      </c>
      <c r="C146" s="229" t="s">
        <v>618</v>
      </c>
    </row>
    <row r="147" spans="1:9" x14ac:dyDescent="0.2">
      <c r="A147" s="233"/>
      <c r="B147" s="225">
        <v>557</v>
      </c>
      <c r="C147" s="229" t="s">
        <v>619</v>
      </c>
    </row>
    <row r="148" spans="1:9" x14ac:dyDescent="0.2">
      <c r="A148" s="233"/>
      <c r="B148" s="225">
        <v>562</v>
      </c>
      <c r="C148" s="229" t="s">
        <v>620</v>
      </c>
    </row>
    <row r="149" spans="1:9" x14ac:dyDescent="0.2">
      <c r="A149" s="233"/>
      <c r="B149" s="225">
        <v>564</v>
      </c>
      <c r="C149" s="229" t="s">
        <v>621</v>
      </c>
      <c r="D149" s="1022"/>
      <c r="E149" s="1023"/>
      <c r="F149" s="1023"/>
      <c r="G149" s="1023"/>
      <c r="H149" s="1022"/>
      <c r="I149" s="1023"/>
    </row>
    <row r="150" spans="1:9" x14ac:dyDescent="0.2">
      <c r="A150" s="233"/>
      <c r="B150" s="225">
        <v>566</v>
      </c>
      <c r="C150" s="229" t="s">
        <v>622</v>
      </c>
    </row>
    <row r="151" spans="1:9" x14ac:dyDescent="0.2">
      <c r="A151" s="233"/>
      <c r="B151" s="225">
        <v>569</v>
      </c>
      <c r="C151" s="229" t="s">
        <v>623</v>
      </c>
    </row>
    <row r="152" spans="1:9" x14ac:dyDescent="0.2">
      <c r="A152" s="233"/>
      <c r="B152" s="225">
        <v>571</v>
      </c>
      <c r="C152" s="229" t="s">
        <v>624</v>
      </c>
    </row>
    <row r="153" spans="1:9" x14ac:dyDescent="0.2">
      <c r="A153" s="233"/>
      <c r="B153" s="225">
        <v>574</v>
      </c>
      <c r="C153" s="229" t="s">
        <v>625</v>
      </c>
    </row>
    <row r="154" spans="1:9" x14ac:dyDescent="0.2">
      <c r="A154" s="233"/>
      <c r="B154" s="225">
        <v>575</v>
      </c>
      <c r="C154" s="229" t="s">
        <v>626</v>
      </c>
    </row>
    <row r="155" spans="1:9" x14ac:dyDescent="0.2">
      <c r="A155" s="233"/>
      <c r="B155" s="225">
        <v>576</v>
      </c>
      <c r="C155" s="229" t="s">
        <v>627</v>
      </c>
    </row>
    <row r="156" spans="1:9" x14ac:dyDescent="0.2">
      <c r="A156" s="233"/>
      <c r="B156" s="225">
        <v>577</v>
      </c>
      <c r="C156" s="229" t="s">
        <v>628</v>
      </c>
    </row>
    <row r="157" spans="1:9" x14ac:dyDescent="0.2">
      <c r="A157" s="233"/>
      <c r="B157" s="225">
        <v>578</v>
      </c>
      <c r="C157" s="229" t="s">
        <v>629</v>
      </c>
    </row>
    <row r="158" spans="1:9" x14ac:dyDescent="0.2">
      <c r="A158" s="233"/>
      <c r="B158" s="225">
        <v>579</v>
      </c>
      <c r="C158" s="229" t="s">
        <v>630</v>
      </c>
    </row>
    <row r="159" spans="1:9" x14ac:dyDescent="0.2">
      <c r="A159" s="233"/>
      <c r="B159" s="225">
        <v>581</v>
      </c>
      <c r="C159" s="229" t="s">
        <v>631</v>
      </c>
    </row>
    <row r="160" spans="1:9" x14ac:dyDescent="0.2">
      <c r="A160" s="233"/>
      <c r="B160" s="225">
        <v>582</v>
      </c>
      <c r="C160" s="229" t="s">
        <v>632</v>
      </c>
    </row>
    <row r="161" spans="1:3" x14ac:dyDescent="0.2">
      <c r="A161" s="233"/>
      <c r="B161" s="225">
        <v>585</v>
      </c>
      <c r="C161" s="229" t="s">
        <v>633</v>
      </c>
    </row>
    <row r="162" spans="1:3" x14ac:dyDescent="0.2">
      <c r="A162" s="233"/>
      <c r="B162" s="225">
        <v>586</v>
      </c>
      <c r="C162" s="229" t="s">
        <v>634</v>
      </c>
    </row>
    <row r="163" spans="1:3" x14ac:dyDescent="0.2">
      <c r="A163" s="233"/>
      <c r="B163" s="225">
        <v>587</v>
      </c>
      <c r="C163" s="229" t="s">
        <v>635</v>
      </c>
    </row>
    <row r="164" spans="1:3" x14ac:dyDescent="0.2">
      <c r="A164" s="233"/>
      <c r="B164" s="225">
        <v>588</v>
      </c>
      <c r="C164" s="229" t="s">
        <v>636</v>
      </c>
    </row>
    <row r="165" spans="1:3" x14ac:dyDescent="0.2">
      <c r="A165" s="233"/>
      <c r="B165" s="225">
        <v>589</v>
      </c>
      <c r="C165" s="229" t="s">
        <v>637</v>
      </c>
    </row>
    <row r="166" spans="1:3" x14ac:dyDescent="0.2">
      <c r="A166" s="233"/>
      <c r="B166" s="225">
        <v>590</v>
      </c>
      <c r="C166" s="229" t="s">
        <v>638</v>
      </c>
    </row>
    <row r="167" spans="1:3" x14ac:dyDescent="0.2">
      <c r="A167" s="233"/>
      <c r="B167" s="225">
        <v>595</v>
      </c>
      <c r="C167" s="229" t="s">
        <v>639</v>
      </c>
    </row>
    <row r="168" spans="1:3" x14ac:dyDescent="0.2">
      <c r="A168" s="233"/>
      <c r="B168" s="225">
        <v>596</v>
      </c>
      <c r="C168" s="229" t="s">
        <v>640</v>
      </c>
    </row>
    <row r="169" spans="1:3" x14ac:dyDescent="0.2">
      <c r="A169" s="233"/>
      <c r="B169" s="225">
        <v>598</v>
      </c>
      <c r="C169" s="229" t="s">
        <v>641</v>
      </c>
    </row>
    <row r="170" spans="1:3" x14ac:dyDescent="0.2">
      <c r="A170" s="233"/>
      <c r="B170" s="225">
        <v>599</v>
      </c>
      <c r="C170" s="229" t="s">
        <v>642</v>
      </c>
    </row>
    <row r="171" spans="1:3" x14ac:dyDescent="0.2">
      <c r="A171" s="233"/>
      <c r="B171" s="225">
        <v>600</v>
      </c>
      <c r="C171" s="229" t="s">
        <v>643</v>
      </c>
    </row>
    <row r="172" spans="1:3" x14ac:dyDescent="0.2">
      <c r="A172" s="233"/>
      <c r="B172" s="225">
        <v>601</v>
      </c>
      <c r="C172" s="229" t="s">
        <v>644</v>
      </c>
    </row>
    <row r="173" spans="1:3" x14ac:dyDescent="0.2">
      <c r="A173" s="233"/>
      <c r="B173" s="225">
        <v>602</v>
      </c>
      <c r="C173" s="229" t="s">
        <v>645</v>
      </c>
    </row>
    <row r="174" spans="1:3" x14ac:dyDescent="0.2">
      <c r="A174" s="233"/>
      <c r="B174" s="225">
        <v>603</v>
      </c>
      <c r="C174" s="229" t="s">
        <v>646</v>
      </c>
    </row>
    <row r="175" spans="1:3" x14ac:dyDescent="0.2">
      <c r="A175" s="233"/>
      <c r="B175" s="225">
        <v>605</v>
      </c>
      <c r="C175" s="229" t="s">
        <v>647</v>
      </c>
    </row>
    <row r="176" spans="1:3" x14ac:dyDescent="0.2">
      <c r="A176" s="233"/>
      <c r="B176" s="225">
        <v>607</v>
      </c>
      <c r="C176" s="229" t="s">
        <v>648</v>
      </c>
    </row>
    <row r="177" spans="1:9" x14ac:dyDescent="0.2">
      <c r="A177" s="233"/>
      <c r="B177" s="225">
        <v>608</v>
      </c>
      <c r="C177" s="229" t="s">
        <v>649</v>
      </c>
    </row>
    <row r="178" spans="1:9" x14ac:dyDescent="0.2">
      <c r="A178" s="233"/>
      <c r="B178" s="225">
        <v>610</v>
      </c>
      <c r="C178" s="229" t="s">
        <v>650</v>
      </c>
    </row>
    <row r="179" spans="1:9" x14ac:dyDescent="0.2">
      <c r="A179" s="233"/>
      <c r="B179" s="225">
        <v>611</v>
      </c>
      <c r="C179" s="229" t="s">
        <v>651</v>
      </c>
    </row>
    <row r="180" spans="1:9" x14ac:dyDescent="0.2">
      <c r="A180" s="233"/>
      <c r="B180" s="225">
        <v>612</v>
      </c>
      <c r="C180" s="229" t="s">
        <v>652</v>
      </c>
    </row>
    <row r="181" spans="1:9" x14ac:dyDescent="0.2">
      <c r="A181" s="233"/>
      <c r="B181" s="225">
        <v>614</v>
      </c>
      <c r="C181" s="229" t="s">
        <v>653</v>
      </c>
      <c r="H181" s="1021"/>
    </row>
    <row r="182" spans="1:9" x14ac:dyDescent="0.2">
      <c r="A182" s="233"/>
      <c r="B182" s="225">
        <v>615</v>
      </c>
      <c r="C182" s="229" t="s">
        <v>654</v>
      </c>
      <c r="H182" s="1021"/>
    </row>
    <row r="183" spans="1:9" x14ac:dyDescent="0.2">
      <c r="A183" s="233"/>
      <c r="B183" s="225">
        <v>616</v>
      </c>
      <c r="C183" s="229" t="s">
        <v>655</v>
      </c>
      <c r="H183" s="1021"/>
    </row>
    <row r="184" spans="1:9" x14ac:dyDescent="0.2">
      <c r="A184" s="233"/>
      <c r="B184" s="225">
        <v>617</v>
      </c>
      <c r="C184" s="229" t="s">
        <v>656</v>
      </c>
    </row>
    <row r="185" spans="1:9" x14ac:dyDescent="0.2">
      <c r="A185" s="233"/>
      <c r="B185" s="225">
        <v>618</v>
      </c>
      <c r="C185" s="229" t="s">
        <v>657</v>
      </c>
    </row>
    <row r="186" spans="1:9" x14ac:dyDescent="0.2">
      <c r="A186" s="233"/>
      <c r="B186" s="225">
        <v>619</v>
      </c>
      <c r="C186" s="229" t="s">
        <v>658</v>
      </c>
    </row>
    <row r="187" spans="1:9" x14ac:dyDescent="0.2">
      <c r="A187" s="233"/>
      <c r="B187" s="225">
        <v>620</v>
      </c>
      <c r="C187" s="229" t="s">
        <v>659</v>
      </c>
    </row>
    <row r="188" spans="1:9" x14ac:dyDescent="0.2">
      <c r="A188" s="233"/>
      <c r="B188" s="225">
        <v>621</v>
      </c>
      <c r="C188" s="229" t="s">
        <v>660</v>
      </c>
    </row>
    <row r="189" spans="1:9" x14ac:dyDescent="0.2">
      <c r="A189" s="233"/>
      <c r="B189" s="225">
        <v>622</v>
      </c>
      <c r="C189" s="229" t="s">
        <v>661</v>
      </c>
      <c r="D189" s="1022"/>
      <c r="E189" s="1023"/>
      <c r="F189" s="1023"/>
      <c r="G189" s="1023"/>
      <c r="H189" s="1022"/>
      <c r="I189" s="1023"/>
    </row>
    <row r="190" spans="1:9" x14ac:dyDescent="0.2">
      <c r="A190" s="233"/>
      <c r="B190" s="225">
        <v>623</v>
      </c>
      <c r="C190" s="229" t="s">
        <v>662</v>
      </c>
    </row>
    <row r="191" spans="1:9" x14ac:dyDescent="0.2">
      <c r="A191" s="233"/>
      <c r="B191" s="225">
        <v>625</v>
      </c>
      <c r="C191" s="229" t="s">
        <v>663</v>
      </c>
    </row>
    <row r="192" spans="1:9" x14ac:dyDescent="0.2">
      <c r="A192" s="233"/>
      <c r="B192" s="225">
        <v>626</v>
      </c>
      <c r="C192" s="229" t="s">
        <v>664</v>
      </c>
    </row>
    <row r="193" spans="1:9" x14ac:dyDescent="0.2">
      <c r="A193" s="233"/>
      <c r="B193" s="225">
        <v>627</v>
      </c>
      <c r="C193" s="229" t="s">
        <v>665</v>
      </c>
      <c r="H193" s="1021"/>
    </row>
    <row r="194" spans="1:9" x14ac:dyDescent="0.2">
      <c r="A194" s="233"/>
      <c r="B194" s="225">
        <v>628</v>
      </c>
      <c r="C194" s="229" t="s">
        <v>666</v>
      </c>
    </row>
    <row r="195" spans="1:9" x14ac:dyDescent="0.2">
      <c r="A195" s="233"/>
      <c r="B195" s="225">
        <v>630</v>
      </c>
      <c r="C195" s="229" t="s">
        <v>667</v>
      </c>
    </row>
    <row r="196" spans="1:9" x14ac:dyDescent="0.2">
      <c r="A196" s="233"/>
      <c r="B196" s="225">
        <v>633</v>
      </c>
      <c r="C196" s="229" t="s">
        <v>668</v>
      </c>
    </row>
    <row r="197" spans="1:9" x14ac:dyDescent="0.2">
      <c r="A197" s="233"/>
      <c r="B197" s="225">
        <v>634</v>
      </c>
      <c r="C197" s="229" t="s">
        <v>669</v>
      </c>
      <c r="D197" s="1022"/>
      <c r="E197" s="1023"/>
      <c r="F197" s="1023"/>
      <c r="G197" s="1023"/>
      <c r="H197" s="1022"/>
      <c r="I197" s="1023"/>
    </row>
    <row r="198" spans="1:9" x14ac:dyDescent="0.2">
      <c r="A198" s="233"/>
      <c r="B198" s="225">
        <v>635</v>
      </c>
      <c r="C198" s="229" t="s">
        <v>670</v>
      </c>
      <c r="D198" s="1022"/>
      <c r="E198" s="1023"/>
      <c r="F198" s="1023"/>
      <c r="G198" s="1023"/>
      <c r="H198" s="1022"/>
      <c r="I198" s="1023"/>
    </row>
    <row r="199" spans="1:9" x14ac:dyDescent="0.2">
      <c r="A199" s="233"/>
      <c r="B199" s="225">
        <v>636</v>
      </c>
      <c r="C199" s="229" t="s">
        <v>671</v>
      </c>
      <c r="D199" s="1022"/>
      <c r="E199" s="1023"/>
      <c r="F199" s="1023"/>
      <c r="G199" s="1023"/>
      <c r="H199" s="1022"/>
      <c r="I199" s="1023"/>
    </row>
    <row r="200" spans="1:9" x14ac:dyDescent="0.2">
      <c r="A200" s="233"/>
      <c r="B200" s="225">
        <v>639</v>
      </c>
      <c r="C200" s="229" t="s">
        <v>672</v>
      </c>
      <c r="D200" s="1022"/>
      <c r="E200" s="1023"/>
      <c r="F200" s="1023"/>
      <c r="G200" s="1023"/>
      <c r="H200" s="1022"/>
      <c r="I200" s="1023"/>
    </row>
    <row r="201" spans="1:9" x14ac:dyDescent="0.2">
      <c r="A201" s="233"/>
      <c r="B201" s="225">
        <v>641</v>
      </c>
      <c r="C201" s="229" t="s">
        <v>673</v>
      </c>
      <c r="H201" s="1021"/>
    </row>
    <row r="202" spans="1:9" x14ac:dyDescent="0.2">
      <c r="A202" s="233"/>
      <c r="B202" s="225">
        <v>642</v>
      </c>
      <c r="C202" s="229" t="s">
        <v>674</v>
      </c>
    </row>
    <row r="203" spans="1:9" x14ac:dyDescent="0.2">
      <c r="A203" s="233"/>
      <c r="B203" s="225">
        <v>643</v>
      </c>
      <c r="C203" s="229" t="s">
        <v>675</v>
      </c>
    </row>
    <row r="204" spans="1:9" x14ac:dyDescent="0.2">
      <c r="A204" s="233"/>
      <c r="B204" s="225">
        <v>644</v>
      </c>
      <c r="C204" s="229" t="s">
        <v>676</v>
      </c>
    </row>
    <row r="205" spans="1:9" x14ac:dyDescent="0.2">
      <c r="A205" s="233"/>
      <c r="B205" s="225">
        <v>645</v>
      </c>
      <c r="C205" s="229" t="s">
        <v>677</v>
      </c>
    </row>
    <row r="206" spans="1:9" x14ac:dyDescent="0.2">
      <c r="A206" s="233"/>
      <c r="B206" s="225">
        <v>646</v>
      </c>
      <c r="C206" s="229" t="s">
        <v>678</v>
      </c>
    </row>
    <row r="207" spans="1:9" x14ac:dyDescent="0.2">
      <c r="A207" s="233"/>
      <c r="B207" s="225">
        <v>647</v>
      </c>
      <c r="C207" s="229" t="s">
        <v>679</v>
      </c>
      <c r="D207" s="1022"/>
      <c r="E207" s="1023"/>
      <c r="F207" s="1023"/>
      <c r="G207" s="1023"/>
      <c r="H207" s="1022"/>
      <c r="I207" s="1023"/>
    </row>
    <row r="208" spans="1:9" x14ac:dyDescent="0.2">
      <c r="A208" s="233"/>
      <c r="B208" s="225">
        <v>648</v>
      </c>
      <c r="C208" s="229" t="s">
        <v>680</v>
      </c>
    </row>
    <row r="209" spans="1:3" x14ac:dyDescent="0.2">
      <c r="A209" s="233"/>
      <c r="B209" s="225">
        <v>649</v>
      </c>
      <c r="C209" s="229" t="s">
        <v>681</v>
      </c>
    </row>
    <row r="210" spans="1:3" x14ac:dyDescent="0.2">
      <c r="A210" s="233"/>
      <c r="B210" s="225">
        <v>652</v>
      </c>
      <c r="C210" s="229" t="s">
        <v>682</v>
      </c>
    </row>
    <row r="211" spans="1:3" x14ac:dyDescent="0.2">
      <c r="A211" s="233"/>
      <c r="B211" s="225">
        <v>653</v>
      </c>
      <c r="C211" s="229" t="s">
        <v>683</v>
      </c>
    </row>
    <row r="212" spans="1:3" x14ac:dyDescent="0.2">
      <c r="A212" s="233"/>
      <c r="B212" s="225">
        <v>654</v>
      </c>
      <c r="C212" s="229" t="s">
        <v>684</v>
      </c>
    </row>
    <row r="213" spans="1:3" x14ac:dyDescent="0.2">
      <c r="A213" s="233"/>
      <c r="B213" s="225">
        <v>655</v>
      </c>
      <c r="C213" s="229" t="s">
        <v>685</v>
      </c>
    </row>
    <row r="214" spans="1:3" x14ac:dyDescent="0.2">
      <c r="A214" s="233"/>
      <c r="B214" s="225">
        <v>656</v>
      </c>
      <c r="C214" s="229" t="s">
        <v>686</v>
      </c>
    </row>
    <row r="215" spans="1:3" x14ac:dyDescent="0.2">
      <c r="A215" s="233"/>
      <c r="B215" s="225">
        <v>658</v>
      </c>
      <c r="C215" s="229" t="s">
        <v>687</v>
      </c>
    </row>
    <row r="216" spans="1:3" x14ac:dyDescent="0.2">
      <c r="A216" s="233"/>
      <c r="B216" s="225">
        <v>660</v>
      </c>
      <c r="C216" s="229" t="s">
        <v>688</v>
      </c>
    </row>
    <row r="217" spans="1:3" x14ac:dyDescent="0.2">
      <c r="A217" s="233"/>
      <c r="B217" s="225">
        <v>661</v>
      </c>
      <c r="C217" s="229" t="s">
        <v>689</v>
      </c>
    </row>
    <row r="218" spans="1:3" x14ac:dyDescent="0.2">
      <c r="A218" s="233"/>
      <c r="B218" s="225">
        <v>662</v>
      </c>
      <c r="C218" s="229" t="s">
        <v>690</v>
      </c>
    </row>
    <row r="219" spans="1:3" x14ac:dyDescent="0.2">
      <c r="A219" s="233"/>
      <c r="B219" s="225">
        <v>663</v>
      </c>
      <c r="C219" s="229" t="s">
        <v>691</v>
      </c>
    </row>
    <row r="220" spans="1:3" x14ac:dyDescent="0.2">
      <c r="A220" s="233"/>
      <c r="B220" s="225">
        <v>665</v>
      </c>
      <c r="C220" s="229" t="s">
        <v>1945</v>
      </c>
    </row>
    <row r="221" spans="1:3" x14ac:dyDescent="0.2">
      <c r="A221" s="233"/>
      <c r="B221" s="225">
        <v>666</v>
      </c>
      <c r="C221" s="229" t="s">
        <v>692</v>
      </c>
    </row>
    <row r="222" spans="1:3" x14ac:dyDescent="0.2">
      <c r="A222" s="233"/>
      <c r="B222" s="225">
        <v>667</v>
      </c>
      <c r="C222" s="229" t="s">
        <v>693</v>
      </c>
    </row>
    <row r="223" spans="1:3" x14ac:dyDescent="0.2">
      <c r="A223" s="233"/>
      <c r="B223" s="225">
        <v>669</v>
      </c>
      <c r="C223" s="229" t="s">
        <v>694</v>
      </c>
    </row>
    <row r="224" spans="1:3" x14ac:dyDescent="0.2">
      <c r="A224" s="233"/>
      <c r="B224" s="225">
        <v>670</v>
      </c>
      <c r="C224" s="229" t="s">
        <v>695</v>
      </c>
    </row>
    <row r="225" spans="1:9" x14ac:dyDescent="0.2">
      <c r="A225" s="233"/>
      <c r="B225" s="225">
        <v>671</v>
      </c>
      <c r="C225" s="229" t="s">
        <v>696</v>
      </c>
    </row>
    <row r="226" spans="1:9" x14ac:dyDescent="0.2">
      <c r="A226" s="233"/>
      <c r="B226" s="225">
        <v>672</v>
      </c>
      <c r="C226" s="229" t="s">
        <v>697</v>
      </c>
    </row>
    <row r="227" spans="1:9" x14ac:dyDescent="0.2">
      <c r="A227" s="233"/>
      <c r="B227" s="225">
        <v>674</v>
      </c>
      <c r="C227" s="229" t="s">
        <v>698</v>
      </c>
    </row>
    <row r="228" spans="1:9" x14ac:dyDescent="0.2">
      <c r="A228" s="233"/>
      <c r="B228" s="225">
        <v>677</v>
      </c>
      <c r="C228" s="229" t="s">
        <v>699</v>
      </c>
    </row>
    <row r="229" spans="1:9" x14ac:dyDescent="0.2">
      <c r="A229" s="233"/>
      <c r="B229" s="225">
        <v>679</v>
      </c>
      <c r="C229" s="229" t="s">
        <v>700</v>
      </c>
    </row>
    <row r="230" spans="1:9" x14ac:dyDescent="0.2">
      <c r="A230" s="233"/>
      <c r="B230" s="225">
        <v>680</v>
      </c>
      <c r="C230" s="229" t="s">
        <v>1973</v>
      </c>
      <c r="D230" s="1022" t="s">
        <v>1941</v>
      </c>
      <c r="E230" s="1023"/>
      <c r="F230" s="1023"/>
      <c r="G230" s="1023"/>
      <c r="H230" s="1022"/>
      <c r="I230" s="1023"/>
    </row>
    <row r="231" spans="1:9" x14ac:dyDescent="0.2">
      <c r="A231" s="233"/>
      <c r="B231" s="225">
        <v>681</v>
      </c>
      <c r="C231" s="229" t="s">
        <v>701</v>
      </c>
    </row>
    <row r="232" spans="1:9" x14ac:dyDescent="0.2">
      <c r="A232" s="233"/>
      <c r="B232" s="225">
        <v>682</v>
      </c>
      <c r="C232" s="229" t="s">
        <v>702</v>
      </c>
    </row>
    <row r="233" spans="1:9" x14ac:dyDescent="0.2">
      <c r="A233" s="233"/>
      <c r="B233" s="225">
        <v>683</v>
      </c>
      <c r="C233" s="229" t="s">
        <v>703</v>
      </c>
      <c r="D233" s="1022"/>
      <c r="E233" s="1023"/>
      <c r="F233" s="1023"/>
      <c r="G233" s="1023"/>
      <c r="H233" s="1022"/>
      <c r="I233" s="1023"/>
    </row>
    <row r="234" spans="1:9" x14ac:dyDescent="0.2">
      <c r="A234" s="233"/>
      <c r="B234" s="225">
        <v>685</v>
      </c>
      <c r="C234" s="229" t="s">
        <v>704</v>
      </c>
    </row>
    <row r="235" spans="1:9" x14ac:dyDescent="0.2">
      <c r="A235" s="233"/>
      <c r="B235" s="225">
        <v>686</v>
      </c>
      <c r="C235" s="229" t="s">
        <v>705</v>
      </c>
    </row>
    <row r="236" spans="1:9" x14ac:dyDescent="0.2">
      <c r="A236" s="233"/>
      <c r="B236" s="225">
        <v>687</v>
      </c>
      <c r="C236" s="229" t="s">
        <v>706</v>
      </c>
    </row>
    <row r="237" spans="1:9" x14ac:dyDescent="0.2">
      <c r="A237" s="233"/>
      <c r="B237" s="225">
        <v>688</v>
      </c>
      <c r="C237" s="229" t="s">
        <v>707</v>
      </c>
    </row>
    <row r="238" spans="1:9" x14ac:dyDescent="0.2">
      <c r="A238" s="233"/>
      <c r="B238" s="225">
        <v>689</v>
      </c>
      <c r="C238" s="229" t="s">
        <v>708</v>
      </c>
      <c r="D238" s="1022"/>
      <c r="E238" s="1023"/>
      <c r="F238" s="1023"/>
      <c r="G238" s="1023"/>
      <c r="H238" s="1022"/>
      <c r="I238" s="1023"/>
    </row>
    <row r="239" spans="1:9" x14ac:dyDescent="0.2">
      <c r="A239" s="233"/>
      <c r="B239" s="225">
        <v>690</v>
      </c>
      <c r="C239" s="229" t="s">
        <v>709</v>
      </c>
    </row>
    <row r="240" spans="1:9" x14ac:dyDescent="0.2">
      <c r="A240" s="233"/>
      <c r="B240" s="225">
        <v>691</v>
      </c>
      <c r="C240" s="229" t="s">
        <v>710</v>
      </c>
    </row>
    <row r="241" spans="1:9" x14ac:dyDescent="0.2">
      <c r="A241" s="233"/>
      <c r="B241" s="225">
        <v>692</v>
      </c>
      <c r="C241" s="229" t="s">
        <v>711</v>
      </c>
    </row>
    <row r="242" spans="1:9" x14ac:dyDescent="0.2">
      <c r="A242" s="233"/>
      <c r="B242" s="225">
        <v>693</v>
      </c>
      <c r="C242" s="229" t="s">
        <v>712</v>
      </c>
      <c r="D242" s="1022"/>
      <c r="E242" s="1023"/>
      <c r="F242" s="1023"/>
      <c r="G242" s="1023"/>
      <c r="H242" s="1022"/>
      <c r="I242" s="1023"/>
    </row>
    <row r="243" spans="1:9" x14ac:dyDescent="0.2">
      <c r="A243" s="233"/>
      <c r="B243" s="225">
        <v>694</v>
      </c>
      <c r="C243" s="229" t="s">
        <v>713</v>
      </c>
      <c r="D243" s="1022"/>
      <c r="E243" s="1023"/>
      <c r="F243" s="1023"/>
      <c r="G243" s="1023"/>
      <c r="H243" s="1022"/>
      <c r="I243" s="1023"/>
    </row>
    <row r="244" spans="1:9" x14ac:dyDescent="0.2">
      <c r="A244" s="233"/>
      <c r="B244" s="225">
        <v>700</v>
      </c>
      <c r="C244" s="229" t="s">
        <v>714</v>
      </c>
    </row>
    <row r="245" spans="1:9" x14ac:dyDescent="0.2">
      <c r="A245" s="233"/>
      <c r="B245" s="225">
        <v>701</v>
      </c>
      <c r="C245" s="229" t="s">
        <v>715</v>
      </c>
    </row>
    <row r="246" spans="1:9" x14ac:dyDescent="0.2">
      <c r="A246" s="233"/>
      <c r="B246" s="225">
        <v>702</v>
      </c>
      <c r="C246" s="229" t="s">
        <v>716</v>
      </c>
    </row>
    <row r="247" spans="1:9" x14ac:dyDescent="0.2">
      <c r="A247" s="233"/>
      <c r="B247" s="225">
        <v>703</v>
      </c>
      <c r="C247" s="229" t="s">
        <v>1946</v>
      </c>
    </row>
    <row r="248" spans="1:9" x14ac:dyDescent="0.2">
      <c r="A248" s="233"/>
      <c r="B248" s="225">
        <v>705</v>
      </c>
      <c r="C248" s="229" t="s">
        <v>717</v>
      </c>
    </row>
    <row r="249" spans="1:9" x14ac:dyDescent="0.2">
      <c r="A249" s="233"/>
      <c r="B249" s="225">
        <v>706</v>
      </c>
      <c r="C249" s="229" t="s">
        <v>718</v>
      </c>
    </row>
    <row r="250" spans="1:9" x14ac:dyDescent="0.2">
      <c r="A250" s="233"/>
      <c r="B250" s="225">
        <v>707</v>
      </c>
      <c r="C250" s="229" t="s">
        <v>719</v>
      </c>
      <c r="D250" s="1022"/>
      <c r="E250" s="1023"/>
      <c r="F250" s="1023"/>
      <c r="G250" s="1023"/>
      <c r="H250" s="1022"/>
      <c r="I250" s="1023"/>
    </row>
    <row r="251" spans="1:9" x14ac:dyDescent="0.2">
      <c r="A251" s="233"/>
      <c r="B251" s="225">
        <v>708</v>
      </c>
      <c r="C251" s="229" t="s">
        <v>720</v>
      </c>
    </row>
    <row r="252" spans="1:9" x14ac:dyDescent="0.2">
      <c r="A252" s="233"/>
      <c r="B252" s="225">
        <v>709</v>
      </c>
      <c r="C252" s="229" t="s">
        <v>721</v>
      </c>
    </row>
    <row r="253" spans="1:9" x14ac:dyDescent="0.2">
      <c r="A253" s="233"/>
      <c r="B253" s="225">
        <v>717</v>
      </c>
      <c r="C253" s="229" t="s">
        <v>722</v>
      </c>
    </row>
    <row r="254" spans="1:9" x14ac:dyDescent="0.2">
      <c r="A254" s="233"/>
      <c r="B254" s="225">
        <v>719</v>
      </c>
      <c r="C254" s="229" t="s">
        <v>723</v>
      </c>
    </row>
    <row r="255" spans="1:9" x14ac:dyDescent="0.2">
      <c r="A255" s="233"/>
      <c r="B255" s="225">
        <v>724</v>
      </c>
      <c r="C255" s="229" t="s">
        <v>724</v>
      </c>
    </row>
    <row r="256" spans="1:9" x14ac:dyDescent="0.2">
      <c r="A256" s="233"/>
      <c r="B256" s="225">
        <v>726</v>
      </c>
      <c r="C256" s="229" t="s">
        <v>725</v>
      </c>
      <c r="H256" s="1021"/>
    </row>
    <row r="257" spans="1:3" x14ac:dyDescent="0.2">
      <c r="A257" s="233"/>
      <c r="B257" s="225">
        <v>731</v>
      </c>
      <c r="C257" s="229" t="s">
        <v>726</v>
      </c>
    </row>
    <row r="258" spans="1:3" x14ac:dyDescent="0.2">
      <c r="A258" s="233"/>
      <c r="B258" s="225">
        <v>732</v>
      </c>
      <c r="C258" s="229" t="s">
        <v>1947</v>
      </c>
    </row>
    <row r="259" spans="1:3" x14ac:dyDescent="0.2">
      <c r="A259" s="233"/>
      <c r="B259" s="225">
        <v>745</v>
      </c>
      <c r="C259" s="229" t="s">
        <v>727</v>
      </c>
    </row>
    <row r="260" spans="1:3" x14ac:dyDescent="0.2">
      <c r="A260" s="233"/>
      <c r="B260" s="225">
        <v>747</v>
      </c>
      <c r="C260" s="229" t="s">
        <v>728</v>
      </c>
    </row>
    <row r="261" spans="1:3" x14ac:dyDescent="0.2">
      <c r="A261" s="233"/>
      <c r="B261" s="225">
        <v>748</v>
      </c>
      <c r="C261" s="229" t="s">
        <v>729</v>
      </c>
    </row>
    <row r="262" spans="1:3" x14ac:dyDescent="0.2">
      <c r="A262" s="233"/>
      <c r="B262" s="225">
        <v>763</v>
      </c>
      <c r="C262" s="229" t="s">
        <v>730</v>
      </c>
    </row>
    <row r="263" spans="1:3" x14ac:dyDescent="0.2">
      <c r="A263" s="233"/>
      <c r="B263" s="225">
        <v>773</v>
      </c>
      <c r="C263" s="229" t="s">
        <v>731</v>
      </c>
    </row>
    <row r="264" spans="1:3" x14ac:dyDescent="0.2">
      <c r="A264" s="233"/>
      <c r="B264" s="225">
        <v>774</v>
      </c>
      <c r="C264" s="229" t="s">
        <v>732</v>
      </c>
    </row>
    <row r="265" spans="1:3" x14ac:dyDescent="0.2">
      <c r="A265" s="233"/>
      <c r="B265" s="225">
        <v>776</v>
      </c>
      <c r="C265" s="229" t="s">
        <v>733</v>
      </c>
    </row>
    <row r="266" spans="1:3" x14ac:dyDescent="0.2">
      <c r="A266" s="233"/>
      <c r="B266" s="225">
        <v>777</v>
      </c>
      <c r="C266" s="229" t="s">
        <v>734</v>
      </c>
    </row>
    <row r="267" spans="1:3" x14ac:dyDescent="0.2">
      <c r="A267" s="233"/>
      <c r="B267" s="225">
        <v>778</v>
      </c>
      <c r="C267" s="229" t="s">
        <v>735</v>
      </c>
    </row>
    <row r="268" spans="1:3" x14ac:dyDescent="0.2">
      <c r="A268" s="233"/>
      <c r="B268" s="225">
        <v>784</v>
      </c>
      <c r="C268" s="229" t="s">
        <v>736</v>
      </c>
    </row>
    <row r="269" spans="1:3" x14ac:dyDescent="0.2">
      <c r="A269" s="233"/>
      <c r="B269" s="225">
        <v>791</v>
      </c>
      <c r="C269" s="229" t="s">
        <v>737</v>
      </c>
    </row>
    <row r="270" spans="1:3" x14ac:dyDescent="0.2">
      <c r="A270" s="233"/>
      <c r="B270" s="225">
        <v>794</v>
      </c>
      <c r="C270" s="229" t="s">
        <v>738</v>
      </c>
    </row>
    <row r="271" spans="1:3" x14ac:dyDescent="0.2">
      <c r="A271" s="233"/>
      <c r="B271" s="225">
        <v>795</v>
      </c>
      <c r="C271" s="229" t="s">
        <v>739</v>
      </c>
    </row>
    <row r="272" spans="1:3" x14ac:dyDescent="0.2">
      <c r="A272" s="233"/>
      <c r="B272" s="225">
        <v>806</v>
      </c>
      <c r="C272" s="229" t="s">
        <v>740</v>
      </c>
    </row>
    <row r="273" spans="1:9" x14ac:dyDescent="0.2">
      <c r="A273" s="233"/>
      <c r="B273" s="225">
        <v>813</v>
      </c>
      <c r="C273" s="229" t="s">
        <v>741</v>
      </c>
    </row>
    <row r="274" spans="1:9" x14ac:dyDescent="0.2">
      <c r="A274" s="233"/>
      <c r="B274" s="225">
        <v>817</v>
      </c>
      <c r="C274" s="229" t="s">
        <v>742</v>
      </c>
    </row>
    <row r="275" spans="1:9" x14ac:dyDescent="0.2">
      <c r="A275" s="233"/>
      <c r="B275" s="225">
        <v>823</v>
      </c>
      <c r="C275" s="229" t="s">
        <v>743</v>
      </c>
    </row>
    <row r="276" spans="1:9" x14ac:dyDescent="0.2">
      <c r="A276" s="233"/>
      <c r="B276" s="225">
        <v>827</v>
      </c>
      <c r="C276" s="229" t="s">
        <v>744</v>
      </c>
      <c r="D276" s="1022"/>
      <c r="E276" s="1023"/>
      <c r="F276" s="1023"/>
      <c r="G276" s="1023"/>
      <c r="H276" s="1022"/>
      <c r="I276" s="1023"/>
    </row>
    <row r="277" spans="1:9" x14ac:dyDescent="0.2">
      <c r="A277" s="233"/>
      <c r="B277" s="225">
        <v>830</v>
      </c>
      <c r="C277" s="229" t="s">
        <v>745</v>
      </c>
    </row>
    <row r="278" spans="1:9" x14ac:dyDescent="0.2">
      <c r="A278" s="233"/>
      <c r="B278" s="225">
        <v>838</v>
      </c>
      <c r="C278" s="229" t="s">
        <v>746</v>
      </c>
    </row>
    <row r="279" spans="1:9" x14ac:dyDescent="0.2">
      <c r="A279" s="233"/>
      <c r="B279" s="225">
        <v>839</v>
      </c>
      <c r="C279" s="229" t="s">
        <v>747</v>
      </c>
    </row>
    <row r="280" spans="1:9" x14ac:dyDescent="0.2">
      <c r="A280" s="233"/>
      <c r="B280" s="225">
        <v>840</v>
      </c>
      <c r="C280" s="229" t="s">
        <v>748</v>
      </c>
    </row>
    <row r="281" spans="1:9" x14ac:dyDescent="0.2">
      <c r="A281" s="233"/>
      <c r="B281" s="225">
        <v>841</v>
      </c>
      <c r="C281" s="229" t="s">
        <v>749</v>
      </c>
    </row>
    <row r="282" spans="1:9" x14ac:dyDescent="0.2">
      <c r="A282" s="233"/>
      <c r="B282" s="225">
        <v>848</v>
      </c>
      <c r="C282" s="229" t="s">
        <v>750</v>
      </c>
    </row>
    <row r="283" spans="1:9" x14ac:dyDescent="0.2">
      <c r="A283" s="233"/>
      <c r="B283" s="225">
        <v>859</v>
      </c>
      <c r="C283" s="229" t="s">
        <v>751</v>
      </c>
    </row>
    <row r="284" spans="1:9" x14ac:dyDescent="0.2">
      <c r="A284" s="233"/>
      <c r="B284" s="225">
        <v>862</v>
      </c>
      <c r="C284" s="229" t="s">
        <v>752</v>
      </c>
    </row>
    <row r="285" spans="1:9" x14ac:dyDescent="0.2">
      <c r="A285" s="233"/>
      <c r="B285" s="225">
        <v>878</v>
      </c>
      <c r="C285" s="229" t="s">
        <v>753</v>
      </c>
    </row>
    <row r="286" spans="1:9" x14ac:dyDescent="0.2">
      <c r="A286" s="233"/>
      <c r="B286" s="225">
        <v>882</v>
      </c>
      <c r="C286" s="229" t="s">
        <v>754</v>
      </c>
    </row>
    <row r="287" spans="1:9" x14ac:dyDescent="0.2">
      <c r="A287" s="233"/>
      <c r="B287" s="225">
        <v>886</v>
      </c>
      <c r="C287" s="229" t="s">
        <v>755</v>
      </c>
    </row>
    <row r="288" spans="1:9" x14ac:dyDescent="0.2">
      <c r="A288" s="233"/>
      <c r="B288" s="225">
        <v>887</v>
      </c>
      <c r="C288" s="229" t="s">
        <v>756</v>
      </c>
    </row>
    <row r="289" spans="1:8" x14ac:dyDescent="0.2">
      <c r="A289" s="233"/>
      <c r="B289" s="225">
        <v>900</v>
      </c>
      <c r="C289" s="229" t="s">
        <v>757</v>
      </c>
    </row>
    <row r="290" spans="1:8" x14ac:dyDescent="0.2">
      <c r="A290" s="233"/>
      <c r="B290" s="225">
        <v>903</v>
      </c>
      <c r="C290" s="229" t="s">
        <v>758</v>
      </c>
    </row>
    <row r="291" spans="1:8" x14ac:dyDescent="0.2">
      <c r="A291" s="233"/>
      <c r="B291" s="225">
        <v>904</v>
      </c>
      <c r="C291" s="229" t="s">
        <v>759</v>
      </c>
      <c r="H291" s="1021"/>
    </row>
    <row r="292" spans="1:8" x14ac:dyDescent="0.2">
      <c r="A292" s="233"/>
      <c r="B292" s="225">
        <v>905</v>
      </c>
      <c r="C292" s="229" t="s">
        <v>760</v>
      </c>
    </row>
    <row r="293" spans="1:8" x14ac:dyDescent="0.2">
      <c r="A293" s="233"/>
      <c r="B293" s="225">
        <v>907</v>
      </c>
      <c r="C293" s="229" t="s">
        <v>761</v>
      </c>
    </row>
    <row r="294" spans="1:8" x14ac:dyDescent="0.2">
      <c r="A294" s="233"/>
      <c r="B294" s="225">
        <v>908</v>
      </c>
      <c r="C294" s="229" t="s">
        <v>762</v>
      </c>
    </row>
    <row r="295" spans="1:8" x14ac:dyDescent="0.2">
      <c r="A295" s="233"/>
      <c r="B295" s="225">
        <v>910</v>
      </c>
      <c r="C295" s="229" t="s">
        <v>763</v>
      </c>
    </row>
    <row r="296" spans="1:8" x14ac:dyDescent="0.2">
      <c r="A296" s="233"/>
      <c r="B296" s="225">
        <v>916</v>
      </c>
      <c r="C296" s="229" t="s">
        <v>764</v>
      </c>
    </row>
    <row r="297" spans="1:8" x14ac:dyDescent="0.2">
      <c r="A297" s="233"/>
      <c r="B297" s="225">
        <v>917</v>
      </c>
      <c r="C297" s="229" t="s">
        <v>765</v>
      </c>
    </row>
    <row r="298" spans="1:8" x14ac:dyDescent="0.2">
      <c r="A298" s="233"/>
      <c r="B298" s="225">
        <v>927</v>
      </c>
      <c r="C298" s="229" t="s">
        <v>766</v>
      </c>
    </row>
    <row r="299" spans="1:8" x14ac:dyDescent="0.2">
      <c r="A299" s="233"/>
      <c r="B299" s="225">
        <v>931</v>
      </c>
      <c r="C299" s="229" t="s">
        <v>767</v>
      </c>
    </row>
    <row r="300" spans="1:8" x14ac:dyDescent="0.2">
      <c r="A300" s="233"/>
      <c r="B300" s="225">
        <v>933</v>
      </c>
      <c r="C300" s="229" t="s">
        <v>768</v>
      </c>
    </row>
    <row r="301" spans="1:8" x14ac:dyDescent="0.2">
      <c r="A301" s="233"/>
      <c r="B301" s="225">
        <v>935</v>
      </c>
      <c r="C301" s="229" t="s">
        <v>769</v>
      </c>
    </row>
    <row r="302" spans="1:8" x14ac:dyDescent="0.2">
      <c r="A302" s="233"/>
      <c r="B302" s="225">
        <v>937</v>
      </c>
      <c r="C302" s="229" t="s">
        <v>770</v>
      </c>
      <c r="H302" s="1021"/>
    </row>
    <row r="303" spans="1:8" x14ac:dyDescent="0.2">
      <c r="A303" s="233"/>
      <c r="B303" s="225">
        <v>939</v>
      </c>
      <c r="C303" s="229" t="s">
        <v>771</v>
      </c>
      <c r="H303" s="1021"/>
    </row>
    <row r="304" spans="1:8" x14ac:dyDescent="0.2">
      <c r="A304" s="233"/>
      <c r="B304" s="225">
        <v>943</v>
      </c>
      <c r="C304" s="229" t="s">
        <v>1948</v>
      </c>
    </row>
    <row r="305" spans="1:9" x14ac:dyDescent="0.2">
      <c r="A305" s="233"/>
      <c r="B305" s="225">
        <v>947</v>
      </c>
      <c r="C305" s="229" t="s">
        <v>772</v>
      </c>
    </row>
    <row r="306" spans="1:9" x14ac:dyDescent="0.2">
      <c r="A306" s="233"/>
      <c r="B306" s="225">
        <v>948</v>
      </c>
      <c r="C306" s="229" t="s">
        <v>773</v>
      </c>
    </row>
    <row r="307" spans="1:9" x14ac:dyDescent="0.2">
      <c r="A307" s="233"/>
      <c r="B307" s="225">
        <v>951</v>
      </c>
      <c r="C307" s="229" t="s">
        <v>774</v>
      </c>
    </row>
    <row r="308" spans="1:9" x14ac:dyDescent="0.2">
      <c r="A308" s="233"/>
      <c r="B308" s="225">
        <v>952</v>
      </c>
      <c r="C308" s="229" t="s">
        <v>775</v>
      </c>
    </row>
    <row r="309" spans="1:9" x14ac:dyDescent="0.2">
      <c r="A309" s="233"/>
      <c r="B309" s="225">
        <v>953</v>
      </c>
      <c r="C309" s="229" t="s">
        <v>776</v>
      </c>
    </row>
    <row r="310" spans="1:9" x14ac:dyDescent="0.2">
      <c r="A310" s="233"/>
      <c r="B310" s="225">
        <v>957</v>
      </c>
      <c r="C310" s="229" t="s">
        <v>777</v>
      </c>
    </row>
    <row r="311" spans="1:9" x14ac:dyDescent="0.2">
      <c r="A311" s="233"/>
      <c r="B311" s="225">
        <v>959</v>
      </c>
      <c r="C311" s="229" t="s">
        <v>778</v>
      </c>
    </row>
    <row r="312" spans="1:9" x14ac:dyDescent="0.2">
      <c r="A312" s="233"/>
      <c r="B312" s="225">
        <v>964</v>
      </c>
      <c r="C312" s="229" t="s">
        <v>779</v>
      </c>
    </row>
    <row r="313" spans="1:9" x14ac:dyDescent="0.2">
      <c r="A313" s="233"/>
      <c r="B313" s="225">
        <v>968</v>
      </c>
      <c r="C313" s="229" t="s">
        <v>780</v>
      </c>
    </row>
    <row r="314" spans="1:9" x14ac:dyDescent="0.2">
      <c r="A314" s="233"/>
      <c r="B314" s="225">
        <v>973</v>
      </c>
      <c r="C314" s="229" t="s">
        <v>781</v>
      </c>
      <c r="D314" s="1022"/>
      <c r="E314" s="1023"/>
      <c r="F314" s="1023"/>
      <c r="G314" s="1023"/>
      <c r="H314" s="1022"/>
      <c r="I314" s="1023"/>
    </row>
    <row r="315" spans="1:9" x14ac:dyDescent="0.2">
      <c r="A315" s="233"/>
      <c r="B315" s="225">
        <v>982</v>
      </c>
      <c r="C315" s="229" t="s">
        <v>782</v>
      </c>
    </row>
    <row r="316" spans="1:9" x14ac:dyDescent="0.2">
      <c r="A316" s="233"/>
      <c r="B316" s="225">
        <v>985</v>
      </c>
      <c r="C316" s="229" t="s">
        <v>783</v>
      </c>
      <c r="D316" s="1022"/>
      <c r="E316" s="1023"/>
      <c r="F316" s="1023"/>
      <c r="G316" s="1023"/>
      <c r="H316" s="1022"/>
      <c r="I316" s="1023"/>
    </row>
    <row r="317" spans="1:9" x14ac:dyDescent="0.2">
      <c r="A317" s="233"/>
      <c r="B317" s="225">
        <v>988</v>
      </c>
      <c r="C317" s="229" t="s">
        <v>784</v>
      </c>
    </row>
    <row r="318" spans="1:9" x14ac:dyDescent="0.2">
      <c r="A318" s="233"/>
      <c r="B318" s="225">
        <v>990</v>
      </c>
      <c r="C318" s="229" t="s">
        <v>785</v>
      </c>
      <c r="D318" s="1022" t="s">
        <v>1889</v>
      </c>
      <c r="E318" s="1023"/>
      <c r="F318" s="1023"/>
      <c r="G318" s="1023"/>
      <c r="H318" s="1022"/>
      <c r="I318" s="1023"/>
    </row>
    <row r="319" spans="1:9" x14ac:dyDescent="0.2">
      <c r="A319" s="233"/>
      <c r="B319" s="225">
        <v>994</v>
      </c>
      <c r="C319" s="229" t="s">
        <v>786</v>
      </c>
    </row>
    <row r="320" spans="1:9" x14ac:dyDescent="0.2">
      <c r="A320" s="233"/>
      <c r="B320" s="225">
        <v>995</v>
      </c>
      <c r="C320" s="229" t="s">
        <v>787</v>
      </c>
    </row>
    <row r="321" spans="1:9" x14ac:dyDescent="0.2">
      <c r="A321" s="233"/>
      <c r="B321" s="225">
        <v>996</v>
      </c>
      <c r="C321" s="229" t="s">
        <v>788</v>
      </c>
    </row>
    <row r="322" spans="1:9" x14ac:dyDescent="0.2">
      <c r="A322" s="233"/>
      <c r="B322" s="225">
        <v>998</v>
      </c>
      <c r="C322" s="229" t="s">
        <v>789</v>
      </c>
    </row>
    <row r="323" spans="1:9" x14ac:dyDescent="0.2">
      <c r="A323" s="233"/>
      <c r="B323" s="225">
        <v>999</v>
      </c>
      <c r="C323" s="229" t="s">
        <v>790</v>
      </c>
    </row>
    <row r="324" spans="1:9" x14ac:dyDescent="0.2">
      <c r="A324" s="233"/>
      <c r="B324" s="225">
        <v>1001</v>
      </c>
      <c r="C324" s="229" t="s">
        <v>791</v>
      </c>
    </row>
    <row r="325" spans="1:9" x14ac:dyDescent="0.2">
      <c r="A325" s="233"/>
      <c r="B325" s="225">
        <v>1002</v>
      </c>
      <c r="C325" s="229" t="s">
        <v>792</v>
      </c>
    </row>
    <row r="326" spans="1:9" x14ac:dyDescent="0.2">
      <c r="A326" s="233"/>
      <c r="B326" s="225">
        <v>1004</v>
      </c>
      <c r="C326" s="229" t="s">
        <v>793</v>
      </c>
    </row>
    <row r="327" spans="1:9" x14ac:dyDescent="0.2">
      <c r="A327" s="233"/>
      <c r="B327" s="225">
        <v>1009</v>
      </c>
      <c r="C327" s="229" t="s">
        <v>794</v>
      </c>
      <c r="D327" s="1022"/>
      <c r="E327" s="1023"/>
      <c r="F327" s="1023"/>
      <c r="G327" s="1023"/>
      <c r="H327" s="1022"/>
      <c r="I327" s="1023"/>
    </row>
    <row r="328" spans="1:9" x14ac:dyDescent="0.2">
      <c r="A328" s="233"/>
      <c r="B328" s="225">
        <v>1015</v>
      </c>
      <c r="C328" s="229" t="s">
        <v>795</v>
      </c>
    </row>
    <row r="329" spans="1:9" x14ac:dyDescent="0.2">
      <c r="A329" s="233"/>
      <c r="B329" s="225">
        <v>1019</v>
      </c>
      <c r="C329" s="229" t="s">
        <v>796</v>
      </c>
    </row>
    <row r="330" spans="1:9" x14ac:dyDescent="0.2">
      <c r="A330" s="233"/>
      <c r="B330" s="225">
        <v>1022</v>
      </c>
      <c r="C330" s="229" t="s">
        <v>797</v>
      </c>
    </row>
    <row r="331" spans="1:9" x14ac:dyDescent="0.2">
      <c r="A331" s="233"/>
      <c r="B331" s="225">
        <v>1028</v>
      </c>
      <c r="C331" s="229" t="s">
        <v>798</v>
      </c>
    </row>
    <row r="332" spans="1:9" x14ac:dyDescent="0.2">
      <c r="A332" s="233"/>
      <c r="B332" s="225">
        <v>1030</v>
      </c>
      <c r="C332" s="229" t="s">
        <v>799</v>
      </c>
    </row>
    <row r="333" spans="1:9" x14ac:dyDescent="0.2">
      <c r="A333" s="233"/>
      <c r="B333" s="225">
        <v>1033</v>
      </c>
      <c r="C333" s="229" t="s">
        <v>800</v>
      </c>
      <c r="D333" s="1022"/>
      <c r="E333" s="1023"/>
      <c r="F333" s="1023"/>
      <c r="G333" s="1023"/>
      <c r="H333" s="1022"/>
      <c r="I333" s="1023"/>
    </row>
    <row r="334" spans="1:9" x14ac:dyDescent="0.2">
      <c r="A334" s="233"/>
      <c r="B334" s="225">
        <v>1034</v>
      </c>
      <c r="C334" s="229" t="s">
        <v>801</v>
      </c>
    </row>
    <row r="335" spans="1:9" x14ac:dyDescent="0.2">
      <c r="A335" s="233"/>
      <c r="B335" s="225">
        <v>1037</v>
      </c>
      <c r="C335" s="229" t="s">
        <v>802</v>
      </c>
    </row>
    <row r="336" spans="1:9" x14ac:dyDescent="0.2">
      <c r="A336" s="233"/>
      <c r="B336" s="225">
        <v>1038</v>
      </c>
      <c r="C336" s="229" t="s">
        <v>803</v>
      </c>
    </row>
    <row r="337" spans="1:3" x14ac:dyDescent="0.2">
      <c r="A337" s="233"/>
      <c r="B337" s="225">
        <v>1042</v>
      </c>
      <c r="C337" s="229" t="s">
        <v>804</v>
      </c>
    </row>
    <row r="338" spans="1:3" x14ac:dyDescent="0.2">
      <c r="A338" s="233"/>
      <c r="B338" s="225">
        <v>1047</v>
      </c>
      <c r="C338" s="229" t="s">
        <v>805</v>
      </c>
    </row>
    <row r="339" spans="1:3" x14ac:dyDescent="0.2">
      <c r="A339" s="233"/>
      <c r="B339" s="225">
        <v>1049</v>
      </c>
      <c r="C339" s="229" t="s">
        <v>806</v>
      </c>
    </row>
    <row r="340" spans="1:3" x14ac:dyDescent="0.2">
      <c r="A340" s="233"/>
      <c r="B340" s="225">
        <v>1055</v>
      </c>
      <c r="C340" s="229" t="s">
        <v>807</v>
      </c>
    </row>
    <row r="341" spans="1:3" x14ac:dyDescent="0.2">
      <c r="A341" s="233"/>
      <c r="B341" s="225">
        <v>1059</v>
      </c>
      <c r="C341" s="229" t="s">
        <v>808</v>
      </c>
    </row>
    <row r="342" spans="1:3" x14ac:dyDescent="0.2">
      <c r="A342" s="233"/>
      <c r="B342" s="225">
        <v>1059</v>
      </c>
      <c r="C342" s="229" t="s">
        <v>809</v>
      </c>
    </row>
    <row r="343" spans="1:3" x14ac:dyDescent="0.2">
      <c r="A343" s="233"/>
      <c r="B343" s="225">
        <v>1060</v>
      </c>
      <c r="C343" s="229" t="s">
        <v>810</v>
      </c>
    </row>
    <row r="344" spans="1:3" x14ac:dyDescent="0.2">
      <c r="A344" s="233"/>
      <c r="B344" s="225">
        <v>1062</v>
      </c>
      <c r="C344" s="229" t="s">
        <v>811</v>
      </c>
    </row>
    <row r="345" spans="1:3" x14ac:dyDescent="0.2">
      <c r="A345" s="233"/>
      <c r="B345" s="225">
        <v>1064</v>
      </c>
      <c r="C345" s="229" t="s">
        <v>1949</v>
      </c>
    </row>
    <row r="346" spans="1:3" x14ac:dyDescent="0.2">
      <c r="A346" s="233"/>
      <c r="B346" s="225">
        <v>1065</v>
      </c>
      <c r="C346" s="229" t="s">
        <v>812</v>
      </c>
    </row>
    <row r="347" spans="1:3" x14ac:dyDescent="0.2">
      <c r="A347" s="233"/>
      <c r="B347" s="225">
        <v>1066</v>
      </c>
      <c r="C347" s="229" t="s">
        <v>813</v>
      </c>
    </row>
    <row r="348" spans="1:3" x14ac:dyDescent="0.2">
      <c r="A348" s="233"/>
      <c r="B348" s="225">
        <v>1069</v>
      </c>
      <c r="C348" s="229" t="s">
        <v>814</v>
      </c>
    </row>
    <row r="349" spans="1:3" x14ac:dyDescent="0.2">
      <c r="A349" s="233"/>
      <c r="B349" s="225">
        <v>1070</v>
      </c>
      <c r="C349" s="229" t="s">
        <v>815</v>
      </c>
    </row>
    <row r="350" spans="1:3" x14ac:dyDescent="0.2">
      <c r="A350" s="233"/>
      <c r="B350" s="225">
        <v>1078</v>
      </c>
      <c r="C350" s="229" t="s">
        <v>816</v>
      </c>
    </row>
    <row r="351" spans="1:3" x14ac:dyDescent="0.2">
      <c r="A351" s="233"/>
      <c r="B351" s="225">
        <v>1080</v>
      </c>
      <c r="C351" s="229" t="s">
        <v>817</v>
      </c>
    </row>
    <row r="352" spans="1:3" x14ac:dyDescent="0.2">
      <c r="A352" s="233"/>
      <c r="B352" s="225">
        <v>1084</v>
      </c>
      <c r="C352" s="229" t="s">
        <v>818</v>
      </c>
    </row>
    <row r="353" spans="1:9" x14ac:dyDescent="0.2">
      <c r="A353" s="233"/>
      <c r="B353" s="225">
        <v>1092</v>
      </c>
      <c r="C353" s="229" t="s">
        <v>819</v>
      </c>
    </row>
    <row r="354" spans="1:9" x14ac:dyDescent="0.2">
      <c r="A354" s="233"/>
      <c r="B354" s="225">
        <v>1094</v>
      </c>
      <c r="C354" s="229" t="s">
        <v>820</v>
      </c>
    </row>
    <row r="355" spans="1:9" x14ac:dyDescent="0.2">
      <c r="A355" s="233"/>
      <c r="B355" s="225">
        <v>1096</v>
      </c>
      <c r="C355" s="229" t="s">
        <v>821</v>
      </c>
    </row>
    <row r="356" spans="1:9" x14ac:dyDescent="0.2">
      <c r="A356" s="233"/>
      <c r="B356" s="225">
        <v>1098</v>
      </c>
      <c r="C356" s="229" t="s">
        <v>822</v>
      </c>
    </row>
    <row r="357" spans="1:9" x14ac:dyDescent="0.2">
      <c r="A357" s="233"/>
      <c r="B357" s="225">
        <v>1111</v>
      </c>
      <c r="C357" s="229" t="s">
        <v>823</v>
      </c>
    </row>
    <row r="358" spans="1:9" x14ac:dyDescent="0.2">
      <c r="A358" s="233"/>
      <c r="B358" s="225">
        <v>1114</v>
      </c>
      <c r="C358" s="229" t="s">
        <v>824</v>
      </c>
    </row>
    <row r="359" spans="1:9" x14ac:dyDescent="0.2">
      <c r="A359" s="233"/>
      <c r="B359" s="225">
        <v>1115</v>
      </c>
      <c r="C359" s="229" t="s">
        <v>825</v>
      </c>
      <c r="D359" s="1022"/>
      <c r="E359" s="1023"/>
      <c r="F359" s="1023"/>
      <c r="G359" s="1023"/>
      <c r="H359" s="1022"/>
      <c r="I359" s="1023"/>
    </row>
    <row r="360" spans="1:9" x14ac:dyDescent="0.2">
      <c r="A360" s="233"/>
      <c r="B360" s="225">
        <v>1116</v>
      </c>
      <c r="C360" s="229" t="s">
        <v>826</v>
      </c>
    </row>
    <row r="361" spans="1:9" x14ac:dyDescent="0.2">
      <c r="A361" s="233"/>
      <c r="B361" s="225">
        <v>1118</v>
      </c>
      <c r="C361" s="229" t="s">
        <v>827</v>
      </c>
    </row>
    <row r="362" spans="1:9" x14ac:dyDescent="0.2">
      <c r="A362" s="233"/>
      <c r="B362" s="225">
        <v>1119</v>
      </c>
      <c r="C362" s="229" t="s">
        <v>828</v>
      </c>
    </row>
    <row r="363" spans="1:9" x14ac:dyDescent="0.2">
      <c r="A363" s="233"/>
      <c r="B363" s="225">
        <v>1122</v>
      </c>
      <c r="C363" s="229" t="s">
        <v>829</v>
      </c>
    </row>
    <row r="364" spans="1:9" x14ac:dyDescent="0.2">
      <c r="A364" s="233"/>
      <c r="B364" s="225">
        <v>1123</v>
      </c>
      <c r="C364" s="229" t="s">
        <v>830</v>
      </c>
    </row>
    <row r="365" spans="1:9" x14ac:dyDescent="0.2">
      <c r="A365" s="233"/>
      <c r="B365" s="225">
        <v>1124</v>
      </c>
      <c r="C365" s="229" t="s">
        <v>831</v>
      </c>
    </row>
    <row r="366" spans="1:9" x14ac:dyDescent="0.2">
      <c r="A366" s="233"/>
      <c r="B366" s="225">
        <v>1130</v>
      </c>
      <c r="C366" s="229" t="s">
        <v>832</v>
      </c>
    </row>
    <row r="367" spans="1:9" x14ac:dyDescent="0.2">
      <c r="A367" s="233"/>
      <c r="B367" s="225">
        <v>1133</v>
      </c>
      <c r="C367" s="229" t="s">
        <v>833</v>
      </c>
    </row>
    <row r="368" spans="1:9" x14ac:dyDescent="0.2">
      <c r="A368" s="233"/>
      <c r="B368" s="225">
        <v>1138</v>
      </c>
      <c r="C368" s="229" t="s">
        <v>834</v>
      </c>
    </row>
    <row r="369" spans="1:9" x14ac:dyDescent="0.2">
      <c r="A369" s="233"/>
      <c r="B369" s="225">
        <v>1140</v>
      </c>
      <c r="C369" s="229" t="s">
        <v>835</v>
      </c>
    </row>
    <row r="370" spans="1:9" x14ac:dyDescent="0.2">
      <c r="A370" s="233"/>
      <c r="B370" s="225">
        <v>1142</v>
      </c>
      <c r="C370" s="229" t="s">
        <v>836</v>
      </c>
    </row>
    <row r="371" spans="1:9" x14ac:dyDescent="0.2">
      <c r="A371" s="233"/>
      <c r="B371" s="225">
        <v>1146</v>
      </c>
      <c r="C371" s="229" t="s">
        <v>837</v>
      </c>
    </row>
    <row r="372" spans="1:9" x14ac:dyDescent="0.2">
      <c r="A372" s="233"/>
      <c r="B372" s="225">
        <v>1147</v>
      </c>
      <c r="C372" s="229" t="s">
        <v>838</v>
      </c>
    </row>
    <row r="373" spans="1:9" x14ac:dyDescent="0.2">
      <c r="A373" s="233"/>
      <c r="B373" s="225">
        <v>1150</v>
      </c>
      <c r="C373" s="229" t="s">
        <v>839</v>
      </c>
    </row>
    <row r="374" spans="1:9" x14ac:dyDescent="0.2">
      <c r="A374" s="233"/>
      <c r="B374" s="225">
        <v>1152</v>
      </c>
      <c r="C374" s="229" t="s">
        <v>840</v>
      </c>
    </row>
    <row r="375" spans="1:9" x14ac:dyDescent="0.2">
      <c r="A375" s="233"/>
      <c r="B375" s="225">
        <v>1159</v>
      </c>
      <c r="C375" s="229" t="s">
        <v>841</v>
      </c>
    </row>
    <row r="376" spans="1:9" x14ac:dyDescent="0.2">
      <c r="A376" s="233"/>
      <c r="B376" s="225">
        <v>1168</v>
      </c>
      <c r="C376" s="229" t="s">
        <v>842</v>
      </c>
    </row>
    <row r="377" spans="1:9" x14ac:dyDescent="0.2">
      <c r="A377" s="233"/>
      <c r="B377" s="225">
        <v>1172</v>
      </c>
      <c r="C377" s="229" t="s">
        <v>843</v>
      </c>
    </row>
    <row r="378" spans="1:9" x14ac:dyDescent="0.2">
      <c r="A378" s="233"/>
      <c r="B378" s="225">
        <v>1179</v>
      </c>
      <c r="C378" s="229" t="s">
        <v>844</v>
      </c>
      <c r="D378" s="1022"/>
      <c r="E378" s="1023"/>
      <c r="F378" s="1023"/>
      <c r="G378" s="1023"/>
      <c r="H378" s="1022"/>
      <c r="I378" s="1023"/>
    </row>
    <row r="379" spans="1:9" x14ac:dyDescent="0.2">
      <c r="A379" s="233"/>
      <c r="B379" s="225">
        <v>1183</v>
      </c>
      <c r="C379" s="229" t="s">
        <v>845</v>
      </c>
    </row>
    <row r="380" spans="1:9" x14ac:dyDescent="0.2">
      <c r="A380" s="233"/>
      <c r="B380" s="225">
        <v>1188</v>
      </c>
      <c r="C380" s="229" t="s">
        <v>846</v>
      </c>
    </row>
    <row r="381" spans="1:9" x14ac:dyDescent="0.2">
      <c r="A381" s="233"/>
      <c r="B381" s="225">
        <v>1191</v>
      </c>
      <c r="C381" s="229" t="s">
        <v>1981</v>
      </c>
    </row>
    <row r="382" spans="1:9" x14ac:dyDescent="0.2">
      <c r="A382" s="233"/>
      <c r="B382" s="225">
        <v>1193</v>
      </c>
      <c r="C382" s="229" t="s">
        <v>847</v>
      </c>
    </row>
    <row r="383" spans="1:9" x14ac:dyDescent="0.2">
      <c r="A383" s="233"/>
      <c r="B383" s="225">
        <v>1195</v>
      </c>
      <c r="C383" s="229" t="s">
        <v>1950</v>
      </c>
    </row>
    <row r="384" spans="1:9" x14ac:dyDescent="0.2">
      <c r="A384" s="233"/>
      <c r="B384" s="225">
        <v>1197</v>
      </c>
      <c r="C384" s="229" t="s">
        <v>848</v>
      </c>
    </row>
    <row r="385" spans="1:9" x14ac:dyDescent="0.2">
      <c r="A385" s="233"/>
      <c r="B385" s="225">
        <v>1202</v>
      </c>
      <c r="C385" s="229" t="s">
        <v>849</v>
      </c>
    </row>
    <row r="386" spans="1:9" x14ac:dyDescent="0.2">
      <c r="A386" s="233"/>
      <c r="B386" s="225">
        <v>1203</v>
      </c>
      <c r="C386" s="229" t="s">
        <v>850</v>
      </c>
    </row>
    <row r="387" spans="1:9" x14ac:dyDescent="0.2">
      <c r="A387" s="233"/>
      <c r="B387" s="225">
        <v>1205</v>
      </c>
      <c r="C387" s="229" t="s">
        <v>851</v>
      </c>
    </row>
    <row r="388" spans="1:9" x14ac:dyDescent="0.2">
      <c r="A388" s="233"/>
      <c r="B388" s="225">
        <v>1210</v>
      </c>
      <c r="C388" s="229" t="s">
        <v>852</v>
      </c>
    </row>
    <row r="389" spans="1:9" x14ac:dyDescent="0.2">
      <c r="A389" s="233"/>
      <c r="B389" s="225">
        <v>1215</v>
      </c>
      <c r="C389" s="229" t="s">
        <v>853</v>
      </c>
    </row>
    <row r="390" spans="1:9" x14ac:dyDescent="0.2">
      <c r="A390" s="233"/>
      <c r="B390" s="225">
        <v>1216</v>
      </c>
      <c r="C390" s="229" t="s">
        <v>1955</v>
      </c>
    </row>
    <row r="391" spans="1:9" x14ac:dyDescent="0.2">
      <c r="A391" s="233"/>
      <c r="B391" s="225">
        <v>1217</v>
      </c>
      <c r="C391" s="229" t="s">
        <v>854</v>
      </c>
    </row>
    <row r="392" spans="1:9" x14ac:dyDescent="0.2">
      <c r="A392" s="233"/>
      <c r="B392" s="225">
        <v>1218</v>
      </c>
      <c r="C392" s="229" t="s">
        <v>855</v>
      </c>
    </row>
    <row r="393" spans="1:9" x14ac:dyDescent="0.2">
      <c r="A393" s="233"/>
      <c r="B393" s="225">
        <v>1219</v>
      </c>
      <c r="C393" s="229" t="s">
        <v>856</v>
      </c>
    </row>
    <row r="394" spans="1:9" x14ac:dyDescent="0.2">
      <c r="A394" s="233"/>
      <c r="B394" s="225">
        <v>1220</v>
      </c>
      <c r="C394" s="229" t="s">
        <v>857</v>
      </c>
    </row>
    <row r="395" spans="1:9" x14ac:dyDescent="0.2">
      <c r="A395" s="233"/>
      <c r="B395" s="225">
        <v>1222</v>
      </c>
      <c r="C395" s="229" t="s">
        <v>858</v>
      </c>
    </row>
    <row r="396" spans="1:9" x14ac:dyDescent="0.2">
      <c r="A396" s="233"/>
      <c r="B396" s="225">
        <v>1223</v>
      </c>
      <c r="C396" s="229" t="s">
        <v>1956</v>
      </c>
    </row>
    <row r="397" spans="1:9" x14ac:dyDescent="0.2">
      <c r="A397" s="233"/>
      <c r="B397" s="225">
        <v>1224</v>
      </c>
      <c r="C397" s="229" t="s">
        <v>860</v>
      </c>
    </row>
    <row r="398" spans="1:9" x14ac:dyDescent="0.2">
      <c r="A398" s="233"/>
      <c r="B398" s="225">
        <v>1225</v>
      </c>
      <c r="C398" s="229" t="s">
        <v>1957</v>
      </c>
      <c r="D398" s="1022" t="s">
        <v>1878</v>
      </c>
      <c r="E398" s="1023"/>
      <c r="F398" s="1023"/>
      <c r="G398" s="1023"/>
      <c r="H398" s="1024"/>
      <c r="I398" s="1023"/>
    </row>
    <row r="399" spans="1:9" x14ac:dyDescent="0.2">
      <c r="A399" s="233"/>
      <c r="B399" s="225">
        <v>1227</v>
      </c>
      <c r="C399" s="229" t="s">
        <v>861</v>
      </c>
      <c r="D399" s="1022" t="s">
        <v>1871</v>
      </c>
      <c r="E399" s="1023"/>
      <c r="F399" s="1023"/>
      <c r="G399" s="1023"/>
      <c r="H399" s="1024"/>
      <c r="I399" s="1023"/>
    </row>
    <row r="400" spans="1:9" x14ac:dyDescent="0.2">
      <c r="A400" s="233"/>
      <c r="B400" s="225">
        <v>1234</v>
      </c>
      <c r="C400" s="229" t="s">
        <v>1953</v>
      </c>
    </row>
    <row r="401" spans="1:8" x14ac:dyDescent="0.2">
      <c r="A401" s="233"/>
      <c r="B401" s="225">
        <v>1238</v>
      </c>
      <c r="C401" s="229" t="s">
        <v>862</v>
      </c>
    </row>
    <row r="402" spans="1:8" x14ac:dyDescent="0.2">
      <c r="A402" s="233"/>
      <c r="B402" s="225">
        <v>1239</v>
      </c>
      <c r="C402" s="229" t="s">
        <v>863</v>
      </c>
    </row>
    <row r="403" spans="1:8" x14ac:dyDescent="0.2">
      <c r="A403" s="233"/>
      <c r="B403" s="225">
        <v>1240</v>
      </c>
      <c r="C403" s="229" t="s">
        <v>864</v>
      </c>
    </row>
    <row r="404" spans="1:8" x14ac:dyDescent="0.2">
      <c r="A404" s="233"/>
      <c r="B404" s="225">
        <v>1241</v>
      </c>
      <c r="C404" s="229" t="s">
        <v>865</v>
      </c>
    </row>
    <row r="405" spans="1:8" x14ac:dyDescent="0.2">
      <c r="A405" s="233"/>
      <c r="B405" s="225">
        <v>1243</v>
      </c>
      <c r="C405" s="229" t="s">
        <v>866</v>
      </c>
    </row>
    <row r="406" spans="1:8" x14ac:dyDescent="0.2">
      <c r="A406" s="233"/>
      <c r="B406" s="225">
        <v>1245</v>
      </c>
      <c r="C406" s="229" t="s">
        <v>867</v>
      </c>
    </row>
    <row r="407" spans="1:8" x14ac:dyDescent="0.2">
      <c r="A407" s="233"/>
      <c r="B407" s="225">
        <v>1246</v>
      </c>
      <c r="C407" s="229" t="s">
        <v>868</v>
      </c>
    </row>
    <row r="408" spans="1:8" x14ac:dyDescent="0.2">
      <c r="A408" s="233"/>
      <c r="B408" s="225">
        <v>1251</v>
      </c>
      <c r="C408" s="229" t="s">
        <v>869</v>
      </c>
    </row>
    <row r="409" spans="1:8" x14ac:dyDescent="0.2">
      <c r="A409" s="233"/>
      <c r="B409" s="225">
        <v>1254</v>
      </c>
      <c r="C409" s="229" t="s">
        <v>1954</v>
      </c>
    </row>
    <row r="410" spans="1:8" x14ac:dyDescent="0.2">
      <c r="A410" s="233"/>
      <c r="B410" s="225">
        <v>1255</v>
      </c>
      <c r="C410" s="229" t="s">
        <v>870</v>
      </c>
    </row>
    <row r="411" spans="1:8" x14ac:dyDescent="0.2">
      <c r="A411" s="233"/>
      <c r="B411" s="225">
        <v>1256</v>
      </c>
      <c r="C411" s="229" t="s">
        <v>871</v>
      </c>
    </row>
    <row r="412" spans="1:8" x14ac:dyDescent="0.2">
      <c r="A412" s="233"/>
      <c r="B412" s="225">
        <v>1258</v>
      </c>
      <c r="C412" s="229" t="s">
        <v>872</v>
      </c>
    </row>
    <row r="413" spans="1:8" x14ac:dyDescent="0.2">
      <c r="A413" s="233"/>
      <c r="B413" s="225">
        <v>1259</v>
      </c>
      <c r="C413" s="229" t="s">
        <v>873</v>
      </c>
    </row>
    <row r="414" spans="1:8" x14ac:dyDescent="0.2">
      <c r="A414" s="233"/>
      <c r="B414" s="225">
        <v>1261</v>
      </c>
      <c r="C414" s="229" t="s">
        <v>874</v>
      </c>
    </row>
    <row r="415" spans="1:8" x14ac:dyDescent="0.2">
      <c r="A415" s="233"/>
      <c r="B415" s="225">
        <v>1262</v>
      </c>
      <c r="C415" s="229" t="s">
        <v>1952</v>
      </c>
      <c r="H415" s="1021"/>
    </row>
    <row r="416" spans="1:8" x14ac:dyDescent="0.2">
      <c r="A416" s="233"/>
      <c r="B416" s="225">
        <v>1264</v>
      </c>
      <c r="C416" s="229" t="s">
        <v>875</v>
      </c>
    </row>
    <row r="417" spans="1:9" x14ac:dyDescent="0.2">
      <c r="A417" s="233"/>
      <c r="B417" s="225">
        <v>1265</v>
      </c>
      <c r="C417" s="229" t="s">
        <v>876</v>
      </c>
    </row>
    <row r="418" spans="1:9" x14ac:dyDescent="0.2">
      <c r="A418" s="233"/>
      <c r="B418" s="225">
        <v>1266</v>
      </c>
      <c r="C418" s="229" t="s">
        <v>877</v>
      </c>
    </row>
    <row r="419" spans="1:9" x14ac:dyDescent="0.2">
      <c r="A419" s="233"/>
      <c r="B419" s="225">
        <v>1268</v>
      </c>
      <c r="C419" s="229" t="s">
        <v>878</v>
      </c>
    </row>
    <row r="420" spans="1:9" x14ac:dyDescent="0.2">
      <c r="A420" s="233"/>
      <c r="B420" s="225">
        <v>1274</v>
      </c>
      <c r="C420" s="229" t="s">
        <v>879</v>
      </c>
    </row>
    <row r="421" spans="1:9" x14ac:dyDescent="0.2">
      <c r="A421" s="233"/>
      <c r="B421" s="225">
        <v>1278</v>
      </c>
      <c r="C421" s="229" t="s">
        <v>880</v>
      </c>
      <c r="D421" s="1022"/>
      <c r="E421" s="1023"/>
      <c r="F421" s="1023"/>
      <c r="G421" s="1023"/>
      <c r="H421" s="1022"/>
      <c r="I421" s="1023"/>
    </row>
    <row r="422" spans="1:9" x14ac:dyDescent="0.2">
      <c r="A422" s="233"/>
      <c r="B422" s="225">
        <v>1280</v>
      </c>
      <c r="C422" s="229" t="s">
        <v>881</v>
      </c>
    </row>
    <row r="423" spans="1:9" x14ac:dyDescent="0.2">
      <c r="A423" s="233"/>
      <c r="B423" s="225">
        <v>1281</v>
      </c>
      <c r="C423" s="229" t="s">
        <v>882</v>
      </c>
    </row>
    <row r="424" spans="1:9" x14ac:dyDescent="0.2">
      <c r="A424" s="233"/>
      <c r="B424" s="225">
        <v>1286</v>
      </c>
      <c r="C424" s="229" t="s">
        <v>883</v>
      </c>
    </row>
    <row r="425" spans="1:9" x14ac:dyDescent="0.2">
      <c r="A425" s="233"/>
      <c r="B425" s="225">
        <v>1287</v>
      </c>
      <c r="C425" s="229" t="s">
        <v>884</v>
      </c>
    </row>
    <row r="426" spans="1:9" x14ac:dyDescent="0.2">
      <c r="A426" s="233"/>
      <c r="B426" s="225">
        <v>1288</v>
      </c>
      <c r="C426" s="229" t="s">
        <v>1958</v>
      </c>
      <c r="D426" s="1022"/>
      <c r="E426" s="1023"/>
      <c r="F426" s="1023"/>
      <c r="G426" s="1023"/>
      <c r="H426" s="1022"/>
      <c r="I426" s="1023"/>
    </row>
    <row r="427" spans="1:9" x14ac:dyDescent="0.2">
      <c r="A427" s="233"/>
      <c r="B427" s="225">
        <v>1290</v>
      </c>
      <c r="C427" s="229" t="s">
        <v>885</v>
      </c>
    </row>
    <row r="428" spans="1:9" x14ac:dyDescent="0.2">
      <c r="A428" s="233"/>
      <c r="B428" s="225">
        <v>1291</v>
      </c>
      <c r="C428" s="229" t="s">
        <v>886</v>
      </c>
    </row>
    <row r="429" spans="1:9" x14ac:dyDescent="0.2">
      <c r="A429" s="233"/>
      <c r="B429" s="225">
        <v>1293</v>
      </c>
      <c r="C429" s="229" t="s">
        <v>1959</v>
      </c>
    </row>
    <row r="430" spans="1:9" x14ac:dyDescent="0.2">
      <c r="A430" s="233"/>
      <c r="B430" s="225">
        <v>1295</v>
      </c>
      <c r="C430" s="229" t="s">
        <v>887</v>
      </c>
    </row>
    <row r="431" spans="1:9" x14ac:dyDescent="0.2">
      <c r="A431" s="233"/>
      <c r="B431" s="225">
        <v>1296</v>
      </c>
      <c r="C431" s="229" t="s">
        <v>888</v>
      </c>
      <c r="H431" s="1021"/>
    </row>
    <row r="432" spans="1:9" x14ac:dyDescent="0.2">
      <c r="A432" s="233"/>
      <c r="B432" s="225">
        <v>1297</v>
      </c>
      <c r="C432" s="229" t="s">
        <v>889</v>
      </c>
    </row>
    <row r="433" spans="1:3" x14ac:dyDescent="0.2">
      <c r="A433" s="233"/>
      <c r="B433" s="225">
        <v>1299</v>
      </c>
      <c r="C433" s="229" t="s">
        <v>890</v>
      </c>
    </row>
    <row r="434" spans="1:3" x14ac:dyDescent="0.2">
      <c r="A434" s="233"/>
      <c r="B434" s="225">
        <v>1312</v>
      </c>
      <c r="C434" s="229" t="s">
        <v>891</v>
      </c>
    </row>
    <row r="435" spans="1:3" x14ac:dyDescent="0.2">
      <c r="A435" s="233"/>
      <c r="B435" s="225">
        <v>1313</v>
      </c>
      <c r="C435" s="229" t="s">
        <v>892</v>
      </c>
    </row>
    <row r="436" spans="1:3" x14ac:dyDescent="0.2">
      <c r="A436" s="233"/>
      <c r="B436" s="225">
        <v>1320</v>
      </c>
      <c r="C436" s="229" t="s">
        <v>1960</v>
      </c>
    </row>
    <row r="437" spans="1:3" x14ac:dyDescent="0.2">
      <c r="A437" s="233"/>
      <c r="B437" s="225">
        <v>1323</v>
      </c>
      <c r="C437" s="229" t="s">
        <v>1951</v>
      </c>
    </row>
    <row r="438" spans="1:3" x14ac:dyDescent="0.2">
      <c r="A438" s="233"/>
      <c r="B438" s="225">
        <v>1324</v>
      </c>
      <c r="C438" s="229" t="s">
        <v>893</v>
      </c>
    </row>
    <row r="439" spans="1:3" x14ac:dyDescent="0.2">
      <c r="A439" s="233"/>
      <c r="B439" s="225">
        <v>1334</v>
      </c>
      <c r="C439" s="229" t="s">
        <v>894</v>
      </c>
    </row>
    <row r="440" spans="1:3" x14ac:dyDescent="0.2">
      <c r="A440" s="233"/>
      <c r="B440" s="225">
        <v>1335</v>
      </c>
      <c r="C440" s="229" t="s">
        <v>895</v>
      </c>
    </row>
    <row r="441" spans="1:3" x14ac:dyDescent="0.2">
      <c r="A441" s="233"/>
      <c r="B441" s="225">
        <v>1337</v>
      </c>
      <c r="C441" s="229" t="s">
        <v>896</v>
      </c>
    </row>
    <row r="442" spans="1:3" x14ac:dyDescent="0.2">
      <c r="A442" s="233"/>
      <c r="B442" s="225">
        <v>1338</v>
      </c>
      <c r="C442" s="229" t="s">
        <v>897</v>
      </c>
    </row>
    <row r="443" spans="1:3" x14ac:dyDescent="0.2">
      <c r="A443" s="233"/>
      <c r="B443" s="225">
        <v>1339</v>
      </c>
      <c r="C443" s="229" t="s">
        <v>898</v>
      </c>
    </row>
    <row r="444" spans="1:3" x14ac:dyDescent="0.2">
      <c r="A444" s="233"/>
      <c r="B444" s="225">
        <v>1340</v>
      </c>
      <c r="C444" s="229" t="s">
        <v>899</v>
      </c>
    </row>
    <row r="445" spans="1:3" x14ac:dyDescent="0.2">
      <c r="A445" s="233"/>
      <c r="B445" s="225">
        <v>1341</v>
      </c>
      <c r="C445" s="229" t="s">
        <v>900</v>
      </c>
    </row>
    <row r="446" spans="1:3" x14ac:dyDescent="0.2">
      <c r="A446" s="233"/>
      <c r="B446" s="225">
        <v>1342</v>
      </c>
      <c r="C446" s="229" t="s">
        <v>901</v>
      </c>
    </row>
    <row r="447" spans="1:3" x14ac:dyDescent="0.2">
      <c r="A447" s="233"/>
      <c r="B447" s="225">
        <v>1343</v>
      </c>
      <c r="C447" s="229" t="s">
        <v>902</v>
      </c>
    </row>
    <row r="448" spans="1:3" x14ac:dyDescent="0.2">
      <c r="A448" s="233"/>
      <c r="B448" s="225">
        <v>1344</v>
      </c>
      <c r="C448" s="229" t="s">
        <v>903</v>
      </c>
    </row>
    <row r="449" spans="1:9" x14ac:dyDescent="0.2">
      <c r="A449" s="233"/>
      <c r="B449" s="225">
        <v>1345</v>
      </c>
      <c r="C449" s="229" t="s">
        <v>904</v>
      </c>
    </row>
    <row r="450" spans="1:9" x14ac:dyDescent="0.2">
      <c r="A450" s="233"/>
      <c r="B450" s="225">
        <v>1348</v>
      </c>
      <c r="C450" s="229" t="s">
        <v>905</v>
      </c>
    </row>
    <row r="451" spans="1:9" x14ac:dyDescent="0.2">
      <c r="A451" s="233"/>
      <c r="B451" s="225">
        <v>1349</v>
      </c>
      <c r="C451" s="229" t="s">
        <v>906</v>
      </c>
    </row>
    <row r="452" spans="1:9" x14ac:dyDescent="0.2">
      <c r="A452" s="233"/>
      <c r="B452" s="225">
        <v>1351</v>
      </c>
      <c r="C452" s="229" t="s">
        <v>1962</v>
      </c>
    </row>
    <row r="453" spans="1:9" x14ac:dyDescent="0.2">
      <c r="A453" s="233"/>
      <c r="B453" s="225">
        <v>1352</v>
      </c>
      <c r="C453" s="229" t="s">
        <v>907</v>
      </c>
    </row>
    <row r="454" spans="1:9" x14ac:dyDescent="0.2">
      <c r="A454" s="233"/>
      <c r="B454" s="225">
        <v>1353</v>
      </c>
      <c r="C454" s="229" t="s">
        <v>1983</v>
      </c>
    </row>
    <row r="455" spans="1:9" x14ac:dyDescent="0.2">
      <c r="A455" s="233"/>
      <c r="B455" s="225">
        <v>1354</v>
      </c>
      <c r="C455" s="229" t="s">
        <v>908</v>
      </c>
    </row>
    <row r="456" spans="1:9" x14ac:dyDescent="0.2">
      <c r="A456" s="233"/>
      <c r="B456" s="225">
        <v>1355</v>
      </c>
      <c r="C456" s="229" t="s">
        <v>909</v>
      </c>
    </row>
    <row r="457" spans="1:9" x14ac:dyDescent="0.2">
      <c r="A457" s="233"/>
      <c r="B457" s="225">
        <v>1356</v>
      </c>
      <c r="C457" s="229" t="s">
        <v>910</v>
      </c>
      <c r="D457" s="1022"/>
      <c r="E457" s="1023"/>
      <c r="F457" s="1023"/>
      <c r="G457" s="1023"/>
      <c r="H457" s="1022"/>
      <c r="I457" s="1023"/>
    </row>
    <row r="458" spans="1:9" x14ac:dyDescent="0.2">
      <c r="A458" s="233"/>
      <c r="B458" s="225">
        <v>1357</v>
      </c>
      <c r="C458" s="229" t="s">
        <v>911</v>
      </c>
    </row>
    <row r="459" spans="1:9" x14ac:dyDescent="0.2">
      <c r="A459" s="233"/>
      <c r="B459" s="225">
        <v>1358</v>
      </c>
      <c r="C459" s="229" t="s">
        <v>912</v>
      </c>
    </row>
    <row r="460" spans="1:9" x14ac:dyDescent="0.2">
      <c r="A460" s="233"/>
      <c r="B460" s="225">
        <v>1359</v>
      </c>
      <c r="C460" s="229" t="s">
        <v>913</v>
      </c>
    </row>
    <row r="461" spans="1:9" x14ac:dyDescent="0.2">
      <c r="A461" s="233"/>
      <c r="B461" s="225">
        <v>1362</v>
      </c>
      <c r="C461" s="229" t="s">
        <v>914</v>
      </c>
    </row>
    <row r="462" spans="1:9" x14ac:dyDescent="0.2">
      <c r="A462" s="233"/>
      <c r="B462" s="225">
        <v>1363</v>
      </c>
      <c r="C462" s="229" t="s">
        <v>915</v>
      </c>
    </row>
    <row r="463" spans="1:9" x14ac:dyDescent="0.2">
      <c r="A463" s="233"/>
      <c r="B463" s="225">
        <v>1365</v>
      </c>
      <c r="C463" s="229" t="s">
        <v>916</v>
      </c>
    </row>
    <row r="464" spans="1:9" x14ac:dyDescent="0.2">
      <c r="A464" s="233"/>
      <c r="B464" s="225">
        <v>1369</v>
      </c>
      <c r="C464" s="229" t="s">
        <v>917</v>
      </c>
    </row>
    <row r="465" spans="1:9" x14ac:dyDescent="0.2">
      <c r="A465" s="233"/>
      <c r="B465" s="225">
        <v>1373</v>
      </c>
      <c r="C465" s="229" t="s">
        <v>918</v>
      </c>
    </row>
    <row r="466" spans="1:9" x14ac:dyDescent="0.2">
      <c r="A466" s="233"/>
      <c r="B466" s="225">
        <v>1375</v>
      </c>
      <c r="C466" s="229" t="s">
        <v>919</v>
      </c>
      <c r="D466" s="1022" t="s">
        <v>1913</v>
      </c>
      <c r="E466" s="1023"/>
      <c r="F466" s="1023"/>
      <c r="G466" s="1023"/>
      <c r="H466" s="1022"/>
      <c r="I466" s="1023"/>
    </row>
    <row r="467" spans="1:9" x14ac:dyDescent="0.2">
      <c r="A467" s="233"/>
      <c r="B467" s="225">
        <v>1376</v>
      </c>
      <c r="C467" s="229" t="s">
        <v>920</v>
      </c>
    </row>
    <row r="468" spans="1:9" x14ac:dyDescent="0.2">
      <c r="A468" s="233"/>
      <c r="B468" s="225">
        <v>1380</v>
      </c>
      <c r="C468" s="229" t="s">
        <v>921</v>
      </c>
    </row>
    <row r="469" spans="1:9" x14ac:dyDescent="0.2">
      <c r="A469" s="233"/>
      <c r="B469" s="225">
        <v>1384</v>
      </c>
      <c r="C469" s="229" t="s">
        <v>922</v>
      </c>
    </row>
    <row r="470" spans="1:9" x14ac:dyDescent="0.2">
      <c r="A470" s="233"/>
      <c r="B470" s="225">
        <v>1385</v>
      </c>
      <c r="C470" s="229" t="s">
        <v>923</v>
      </c>
    </row>
    <row r="471" spans="1:9" x14ac:dyDescent="0.2">
      <c r="A471" s="233"/>
      <c r="B471" s="225">
        <v>1387</v>
      </c>
      <c r="C471" s="229" t="s">
        <v>924</v>
      </c>
    </row>
    <row r="472" spans="1:9" x14ac:dyDescent="0.2">
      <c r="A472" s="233"/>
      <c r="B472" s="225">
        <v>1388</v>
      </c>
      <c r="C472" s="229" t="s">
        <v>925</v>
      </c>
    </row>
    <row r="473" spans="1:9" x14ac:dyDescent="0.2">
      <c r="A473" s="233"/>
      <c r="B473" s="225">
        <v>1389</v>
      </c>
      <c r="C473" s="229" t="s">
        <v>926</v>
      </c>
    </row>
    <row r="474" spans="1:9" x14ac:dyDescent="0.2">
      <c r="A474" s="233"/>
      <c r="B474" s="225">
        <v>1390</v>
      </c>
      <c r="C474" s="229" t="s">
        <v>927</v>
      </c>
    </row>
    <row r="475" spans="1:9" x14ac:dyDescent="0.2">
      <c r="A475" s="233"/>
      <c r="B475" s="225">
        <v>1392</v>
      </c>
      <c r="C475" s="229" t="s">
        <v>928</v>
      </c>
    </row>
    <row r="476" spans="1:9" x14ac:dyDescent="0.2">
      <c r="A476" s="233"/>
      <c r="B476" s="225">
        <v>1393</v>
      </c>
      <c r="C476" s="229" t="s">
        <v>929</v>
      </c>
    </row>
    <row r="477" spans="1:9" x14ac:dyDescent="0.2">
      <c r="A477" s="233"/>
      <c r="B477" s="225">
        <v>1395</v>
      </c>
      <c r="C477" s="229" t="s">
        <v>930</v>
      </c>
    </row>
    <row r="478" spans="1:9" x14ac:dyDescent="0.2">
      <c r="A478" s="233"/>
      <c r="B478" s="225">
        <v>1398</v>
      </c>
      <c r="C478" s="229" t="s">
        <v>931</v>
      </c>
    </row>
    <row r="479" spans="1:9" x14ac:dyDescent="0.2">
      <c r="A479" s="233"/>
      <c r="B479" s="225">
        <v>1402</v>
      </c>
      <c r="C479" s="229" t="s">
        <v>1963</v>
      </c>
      <c r="D479" s="1022"/>
      <c r="E479" s="1023"/>
      <c r="F479" s="1023"/>
      <c r="G479" s="1023"/>
      <c r="H479" s="1022"/>
      <c r="I479" s="1023"/>
    </row>
    <row r="480" spans="1:9" x14ac:dyDescent="0.2">
      <c r="A480" s="233"/>
      <c r="B480" s="225">
        <v>1407</v>
      </c>
      <c r="C480" s="229" t="s">
        <v>932</v>
      </c>
    </row>
    <row r="481" spans="1:9" x14ac:dyDescent="0.2">
      <c r="A481" s="233"/>
      <c r="B481" s="225">
        <v>1408</v>
      </c>
      <c r="C481" s="229" t="s">
        <v>933</v>
      </c>
    </row>
    <row r="482" spans="1:9" x14ac:dyDescent="0.2">
      <c r="A482" s="233"/>
      <c r="B482" s="225">
        <v>1410</v>
      </c>
      <c r="C482" s="229" t="s">
        <v>934</v>
      </c>
    </row>
    <row r="483" spans="1:9" x14ac:dyDescent="0.2">
      <c r="A483" s="233"/>
      <c r="B483" s="225">
        <v>1411</v>
      </c>
      <c r="C483" s="229" t="s">
        <v>935</v>
      </c>
    </row>
    <row r="484" spans="1:9" x14ac:dyDescent="0.2">
      <c r="A484" s="233"/>
      <c r="B484" s="225">
        <v>1413</v>
      </c>
      <c r="C484" s="229" t="s">
        <v>936</v>
      </c>
    </row>
    <row r="485" spans="1:9" x14ac:dyDescent="0.2">
      <c r="A485" s="233"/>
      <c r="B485" s="225">
        <v>1414</v>
      </c>
      <c r="C485" s="229" t="s">
        <v>937</v>
      </c>
    </row>
    <row r="486" spans="1:9" x14ac:dyDescent="0.2">
      <c r="A486" s="233"/>
      <c r="B486" s="225">
        <v>1418</v>
      </c>
      <c r="C486" s="229" t="s">
        <v>938</v>
      </c>
    </row>
    <row r="487" spans="1:9" x14ac:dyDescent="0.2">
      <c r="A487" s="233"/>
      <c r="B487" s="225">
        <v>1421</v>
      </c>
      <c r="C487" s="229" t="s">
        <v>939</v>
      </c>
    </row>
    <row r="488" spans="1:9" x14ac:dyDescent="0.2">
      <c r="A488" s="233"/>
      <c r="B488" s="225">
        <v>1425</v>
      </c>
      <c r="C488" s="229" t="s">
        <v>940</v>
      </c>
    </row>
    <row r="489" spans="1:9" x14ac:dyDescent="0.2">
      <c r="A489" s="233"/>
      <c r="B489" s="225">
        <v>1426</v>
      </c>
      <c r="C489" s="229" t="s">
        <v>941</v>
      </c>
    </row>
    <row r="490" spans="1:9" x14ac:dyDescent="0.2">
      <c r="A490" s="233"/>
      <c r="B490" s="225">
        <v>1427</v>
      </c>
      <c r="C490" s="229" t="s">
        <v>942</v>
      </c>
    </row>
    <row r="491" spans="1:9" x14ac:dyDescent="0.2">
      <c r="A491" s="233"/>
      <c r="B491" s="225">
        <v>1430</v>
      </c>
      <c r="C491" s="229" t="s">
        <v>943</v>
      </c>
    </row>
    <row r="492" spans="1:9" x14ac:dyDescent="0.2">
      <c r="A492" s="233"/>
      <c r="B492" s="225">
        <v>1431</v>
      </c>
      <c r="C492" s="229" t="s">
        <v>1965</v>
      </c>
    </row>
    <row r="493" spans="1:9" x14ac:dyDescent="0.2">
      <c r="A493" s="233"/>
      <c r="B493" s="225">
        <v>1432</v>
      </c>
      <c r="C493" s="229" t="s">
        <v>944</v>
      </c>
    </row>
    <row r="494" spans="1:9" x14ac:dyDescent="0.2">
      <c r="A494" s="233"/>
      <c r="B494" s="225">
        <v>1433</v>
      </c>
      <c r="C494" s="229" t="s">
        <v>945</v>
      </c>
      <c r="H494" s="1021"/>
    </row>
    <row r="495" spans="1:9" x14ac:dyDescent="0.2">
      <c r="A495" s="233"/>
      <c r="B495" s="225">
        <v>1435</v>
      </c>
      <c r="C495" s="229" t="s">
        <v>946</v>
      </c>
    </row>
    <row r="496" spans="1:9" x14ac:dyDescent="0.2">
      <c r="A496" s="233"/>
      <c r="B496" s="225">
        <v>1436</v>
      </c>
      <c r="C496" s="229" t="s">
        <v>947</v>
      </c>
      <c r="D496" s="1022"/>
      <c r="E496" s="1023"/>
      <c r="F496" s="1023"/>
      <c r="G496" s="1023"/>
      <c r="H496" s="1022"/>
      <c r="I496" s="1023"/>
    </row>
    <row r="497" spans="1:3" x14ac:dyDescent="0.2">
      <c r="A497" s="233"/>
      <c r="B497" s="225">
        <v>1437</v>
      </c>
      <c r="C497" s="229" t="s">
        <v>948</v>
      </c>
    </row>
    <row r="498" spans="1:3" x14ac:dyDescent="0.2">
      <c r="A498" s="233"/>
      <c r="B498" s="225">
        <v>1438</v>
      </c>
      <c r="C498" s="229" t="s">
        <v>949</v>
      </c>
    </row>
    <row r="499" spans="1:3" x14ac:dyDescent="0.2">
      <c r="A499" s="233"/>
      <c r="B499" s="225">
        <v>1439</v>
      </c>
      <c r="C499" s="229" t="s">
        <v>950</v>
      </c>
    </row>
    <row r="500" spans="1:3" x14ac:dyDescent="0.2">
      <c r="A500" s="233"/>
      <c r="B500" s="225">
        <v>1443</v>
      </c>
      <c r="C500" s="229" t="s">
        <v>951</v>
      </c>
    </row>
    <row r="501" spans="1:3" x14ac:dyDescent="0.2">
      <c r="A501" s="233"/>
      <c r="B501" s="225">
        <v>1445</v>
      </c>
      <c r="C501" s="229" t="s">
        <v>952</v>
      </c>
    </row>
    <row r="502" spans="1:3" x14ac:dyDescent="0.2">
      <c r="A502" s="233"/>
      <c r="B502" s="225">
        <v>1448</v>
      </c>
      <c r="C502" s="229" t="s">
        <v>953</v>
      </c>
    </row>
    <row r="503" spans="1:3" x14ac:dyDescent="0.2">
      <c r="A503" s="233"/>
      <c r="B503" s="225">
        <v>1452</v>
      </c>
      <c r="C503" s="229" t="s">
        <v>1966</v>
      </c>
    </row>
    <row r="504" spans="1:3" x14ac:dyDescent="0.2">
      <c r="A504" s="233"/>
      <c r="B504" s="225">
        <v>1459</v>
      </c>
      <c r="C504" s="229" t="s">
        <v>954</v>
      </c>
    </row>
    <row r="505" spans="1:3" x14ac:dyDescent="0.2">
      <c r="A505" s="233"/>
      <c r="B505" s="225">
        <v>1460</v>
      </c>
      <c r="C505" s="229" t="s">
        <v>955</v>
      </c>
    </row>
    <row r="506" spans="1:3" x14ac:dyDescent="0.2">
      <c r="A506" s="233"/>
      <c r="B506" s="225">
        <v>1463</v>
      </c>
      <c r="C506" s="229" t="s">
        <v>1967</v>
      </c>
    </row>
    <row r="507" spans="1:3" x14ac:dyDescent="0.2">
      <c r="A507" s="233"/>
      <c r="B507" s="225">
        <v>1464</v>
      </c>
      <c r="C507" s="229" t="s">
        <v>956</v>
      </c>
    </row>
    <row r="508" spans="1:3" x14ac:dyDescent="0.2">
      <c r="A508" s="233"/>
      <c r="B508" s="225">
        <v>1465</v>
      </c>
      <c r="C508" s="229" t="s">
        <v>957</v>
      </c>
    </row>
    <row r="509" spans="1:3" x14ac:dyDescent="0.2">
      <c r="A509" s="233"/>
      <c r="B509" s="225">
        <v>1467</v>
      </c>
      <c r="C509" s="229" t="s">
        <v>958</v>
      </c>
    </row>
    <row r="510" spans="1:3" x14ac:dyDescent="0.2">
      <c r="A510" s="233"/>
      <c r="B510" s="225">
        <v>1471</v>
      </c>
      <c r="C510" s="229" t="s">
        <v>959</v>
      </c>
    </row>
    <row r="511" spans="1:3" x14ac:dyDescent="0.2">
      <c r="A511" s="233"/>
      <c r="B511" s="225">
        <v>1472</v>
      </c>
      <c r="C511" s="229" t="s">
        <v>960</v>
      </c>
    </row>
    <row r="512" spans="1:3" x14ac:dyDescent="0.2">
      <c r="A512" s="233"/>
      <c r="B512" s="225">
        <v>1474</v>
      </c>
      <c r="C512" s="229" t="s">
        <v>961</v>
      </c>
    </row>
    <row r="513" spans="1:9" x14ac:dyDescent="0.2">
      <c r="A513" s="233"/>
      <c r="B513" s="225">
        <v>1476</v>
      </c>
      <c r="C513" s="229" t="s">
        <v>962</v>
      </c>
    </row>
    <row r="514" spans="1:9" x14ac:dyDescent="0.2">
      <c r="A514" s="233"/>
      <c r="B514" s="225">
        <v>1477</v>
      </c>
      <c r="C514" s="229" t="s">
        <v>963</v>
      </c>
    </row>
    <row r="515" spans="1:9" x14ac:dyDescent="0.2">
      <c r="A515" s="233"/>
      <c r="B515" s="225">
        <v>1480</v>
      </c>
      <c r="C515" s="229" t="s">
        <v>964</v>
      </c>
      <c r="H515" s="1021"/>
    </row>
    <row r="516" spans="1:9" x14ac:dyDescent="0.2">
      <c r="A516" s="233"/>
      <c r="B516" s="225">
        <v>1487</v>
      </c>
      <c r="C516" s="229" t="s">
        <v>965</v>
      </c>
    </row>
    <row r="517" spans="1:9" x14ac:dyDescent="0.2">
      <c r="A517" s="233"/>
      <c r="B517" s="225">
        <v>1492</v>
      </c>
      <c r="C517" s="229" t="s">
        <v>966</v>
      </c>
      <c r="D517" s="1022"/>
      <c r="E517" s="1023"/>
      <c r="F517" s="1023"/>
      <c r="G517" s="1023"/>
      <c r="H517" s="1022"/>
      <c r="I517" s="1023"/>
    </row>
    <row r="518" spans="1:9" x14ac:dyDescent="0.2">
      <c r="A518" s="233"/>
      <c r="B518" s="225">
        <v>1493</v>
      </c>
      <c r="C518" s="229" t="s">
        <v>967</v>
      </c>
      <c r="D518" s="1022"/>
      <c r="E518" s="1023"/>
      <c r="F518" s="1023"/>
      <c r="G518" s="1023"/>
      <c r="H518" s="1022"/>
      <c r="I518" s="1023"/>
    </row>
    <row r="519" spans="1:9" x14ac:dyDescent="0.2">
      <c r="A519" s="233"/>
      <c r="B519" s="225">
        <v>1495</v>
      </c>
      <c r="C519" s="229" t="s">
        <v>968</v>
      </c>
    </row>
    <row r="520" spans="1:9" x14ac:dyDescent="0.2">
      <c r="A520" s="233"/>
      <c r="B520" s="225">
        <v>1496</v>
      </c>
      <c r="C520" s="229" t="s">
        <v>969</v>
      </c>
    </row>
    <row r="521" spans="1:9" x14ac:dyDescent="0.2">
      <c r="A521" s="233"/>
      <c r="B521" s="225">
        <v>1497</v>
      </c>
      <c r="C521" s="229" t="s">
        <v>970</v>
      </c>
      <c r="D521" s="1022"/>
      <c r="E521" s="1023"/>
      <c r="F521" s="1023"/>
      <c r="G521" s="1023"/>
      <c r="H521" s="1022"/>
      <c r="I521" s="1023"/>
    </row>
    <row r="522" spans="1:9" x14ac:dyDescent="0.2">
      <c r="A522" s="233"/>
      <c r="B522" s="225">
        <v>1507</v>
      </c>
      <c r="C522" s="229" t="s">
        <v>971</v>
      </c>
    </row>
    <row r="523" spans="1:9" ht="15" thickBot="1" x14ac:dyDescent="0.25">
      <c r="A523" s="233"/>
      <c r="B523" s="226">
        <v>1509</v>
      </c>
      <c r="C523" s="231" t="s">
        <v>1964</v>
      </c>
    </row>
    <row r="524" spans="1:9" x14ac:dyDescent="0.2">
      <c r="B524" s="1025">
        <v>1511</v>
      </c>
      <c r="C524" s="1026" t="s">
        <v>972</v>
      </c>
    </row>
    <row r="525" spans="1:9" x14ac:dyDescent="0.2">
      <c r="B525" s="1025">
        <v>1512</v>
      </c>
      <c r="C525" s="1026" t="s">
        <v>973</v>
      </c>
    </row>
    <row r="526" spans="1:9" x14ac:dyDescent="0.2">
      <c r="B526" s="1025">
        <v>1513</v>
      </c>
      <c r="C526" s="1026" t="s">
        <v>974</v>
      </c>
    </row>
    <row r="527" spans="1:9" x14ac:dyDescent="0.2">
      <c r="B527" s="1025">
        <v>1514</v>
      </c>
      <c r="C527" s="1026" t="s">
        <v>975</v>
      </c>
    </row>
    <row r="528" spans="1:9" x14ac:dyDescent="0.2">
      <c r="B528" s="1025">
        <v>1515</v>
      </c>
      <c r="C528" s="1026" t="s">
        <v>976</v>
      </c>
    </row>
    <row r="529" spans="2:9" x14ac:dyDescent="0.2">
      <c r="B529" s="1025">
        <v>1517</v>
      </c>
      <c r="C529" s="1026" t="s">
        <v>977</v>
      </c>
    </row>
    <row r="530" spans="2:9" x14ac:dyDescent="0.2">
      <c r="B530" s="1025">
        <v>1518</v>
      </c>
      <c r="C530" s="1026" t="s">
        <v>978</v>
      </c>
    </row>
    <row r="531" spans="2:9" x14ac:dyDescent="0.2">
      <c r="B531" s="1025">
        <v>1520</v>
      </c>
      <c r="C531" s="1026" t="s">
        <v>979</v>
      </c>
    </row>
    <row r="532" spans="2:9" x14ac:dyDescent="0.2">
      <c r="B532" s="1025">
        <v>1521</v>
      </c>
      <c r="C532" s="1026" t="s">
        <v>980</v>
      </c>
    </row>
    <row r="533" spans="2:9" x14ac:dyDescent="0.2">
      <c r="B533" s="1025">
        <v>1522</v>
      </c>
      <c r="C533" s="1026" t="s">
        <v>981</v>
      </c>
    </row>
    <row r="534" spans="2:9" x14ac:dyDescent="0.2">
      <c r="B534" s="1025">
        <v>1523</v>
      </c>
      <c r="C534" s="1026" t="s">
        <v>982</v>
      </c>
    </row>
    <row r="535" spans="2:9" x14ac:dyDescent="0.2">
      <c r="B535" s="1025">
        <v>1525</v>
      </c>
      <c r="C535" s="1026" t="s">
        <v>983</v>
      </c>
    </row>
    <row r="536" spans="2:9" x14ac:dyDescent="0.2">
      <c r="B536" s="1025">
        <v>1526</v>
      </c>
      <c r="C536" s="1026" t="s">
        <v>984</v>
      </c>
    </row>
    <row r="537" spans="2:9" x14ac:dyDescent="0.2">
      <c r="B537" s="1025">
        <v>1527</v>
      </c>
      <c r="C537" s="1026" t="s">
        <v>1968</v>
      </c>
    </row>
    <row r="538" spans="2:9" x14ac:dyDescent="0.2">
      <c r="B538" s="1025">
        <v>1528</v>
      </c>
      <c r="C538" s="1026" t="s">
        <v>985</v>
      </c>
      <c r="D538" s="1022"/>
      <c r="E538" s="1023"/>
      <c r="F538" s="1023"/>
      <c r="G538" s="1023"/>
      <c r="H538" s="1022"/>
      <c r="I538" s="1023"/>
    </row>
    <row r="539" spans="2:9" x14ac:dyDescent="0.2">
      <c r="B539" s="1025">
        <v>1529</v>
      </c>
      <c r="C539" s="1026" t="s">
        <v>986</v>
      </c>
    </row>
    <row r="540" spans="2:9" x14ac:dyDescent="0.2">
      <c r="B540" s="1025">
        <v>1533</v>
      </c>
      <c r="C540" s="1026" t="s">
        <v>987</v>
      </c>
    </row>
    <row r="541" spans="2:9" x14ac:dyDescent="0.2">
      <c r="B541" s="1025">
        <v>1536</v>
      </c>
      <c r="C541" s="1026" t="s">
        <v>988</v>
      </c>
    </row>
    <row r="542" spans="2:9" x14ac:dyDescent="0.2">
      <c r="B542" s="1025">
        <v>1541</v>
      </c>
      <c r="C542" s="1026" t="s">
        <v>989</v>
      </c>
    </row>
    <row r="543" spans="2:9" x14ac:dyDescent="0.2">
      <c r="B543" s="1025">
        <v>1542</v>
      </c>
      <c r="C543" s="1026" t="s">
        <v>990</v>
      </c>
    </row>
    <row r="544" spans="2:9" x14ac:dyDescent="0.2">
      <c r="B544" s="1025">
        <v>1543</v>
      </c>
      <c r="C544" s="1026" t="s">
        <v>991</v>
      </c>
      <c r="H544" s="1021"/>
    </row>
    <row r="545" spans="2:9" x14ac:dyDescent="0.2">
      <c r="B545" s="1025">
        <v>1547</v>
      </c>
      <c r="C545" s="1026" t="s">
        <v>1969</v>
      </c>
    </row>
    <row r="546" spans="2:9" x14ac:dyDescent="0.2">
      <c r="B546" s="1025">
        <v>1551</v>
      </c>
      <c r="C546" s="1026" t="s">
        <v>992</v>
      </c>
    </row>
    <row r="547" spans="2:9" x14ac:dyDescent="0.2">
      <c r="B547" s="1025">
        <v>1552</v>
      </c>
      <c r="C547" s="1026" t="s">
        <v>993</v>
      </c>
    </row>
    <row r="548" spans="2:9" x14ac:dyDescent="0.2">
      <c r="B548" s="1025">
        <v>1553</v>
      </c>
      <c r="C548" s="1026" t="s">
        <v>994</v>
      </c>
    </row>
    <row r="549" spans="2:9" x14ac:dyDescent="0.2">
      <c r="B549" s="1025">
        <v>1554</v>
      </c>
      <c r="C549" s="1026" t="s">
        <v>995</v>
      </c>
    </row>
    <row r="550" spans="2:9" x14ac:dyDescent="0.2">
      <c r="B550" s="1025">
        <v>1555</v>
      </c>
      <c r="C550" s="1026" t="s">
        <v>996</v>
      </c>
    </row>
    <row r="551" spans="2:9" x14ac:dyDescent="0.2">
      <c r="B551" s="1025">
        <v>1556</v>
      </c>
      <c r="C551" s="1026" t="s">
        <v>997</v>
      </c>
    </row>
    <row r="552" spans="2:9" x14ac:dyDescent="0.2">
      <c r="B552" s="1025">
        <v>1557</v>
      </c>
      <c r="C552" s="1026" t="s">
        <v>998</v>
      </c>
      <c r="D552" s="1022" t="s">
        <v>1936</v>
      </c>
      <c r="E552" s="1023"/>
      <c r="F552" s="1023"/>
      <c r="G552" s="1023"/>
      <c r="H552" s="1022"/>
      <c r="I552" s="1023"/>
    </row>
    <row r="553" spans="2:9" x14ac:dyDescent="0.2">
      <c r="B553" s="1025">
        <v>1558</v>
      </c>
      <c r="C553" s="1026" t="s">
        <v>999</v>
      </c>
    </row>
    <row r="554" spans="2:9" x14ac:dyDescent="0.2">
      <c r="B554" s="1025">
        <v>1560</v>
      </c>
      <c r="C554" s="1026" t="s">
        <v>1000</v>
      </c>
    </row>
    <row r="555" spans="2:9" x14ac:dyDescent="0.2">
      <c r="B555" s="1025">
        <v>1562</v>
      </c>
      <c r="C555" s="1026" t="s">
        <v>1001</v>
      </c>
    </row>
    <row r="556" spans="2:9" x14ac:dyDescent="0.2">
      <c r="B556" s="1025">
        <v>1563</v>
      </c>
      <c r="C556" s="1026" t="s">
        <v>1002</v>
      </c>
    </row>
    <row r="557" spans="2:9" x14ac:dyDescent="0.2">
      <c r="B557" s="1025">
        <v>1567</v>
      </c>
      <c r="C557" s="1026" t="s">
        <v>1003</v>
      </c>
      <c r="D557" s="1022"/>
      <c r="E557" s="1023"/>
      <c r="F557" s="1023"/>
      <c r="G557" s="1023"/>
      <c r="H557" s="1022"/>
      <c r="I557" s="1023"/>
    </row>
    <row r="558" spans="2:9" x14ac:dyDescent="0.2">
      <c r="B558" s="1025">
        <v>1568</v>
      </c>
      <c r="C558" s="1026" t="s">
        <v>1004</v>
      </c>
    </row>
    <row r="559" spans="2:9" x14ac:dyDescent="0.2">
      <c r="B559" s="1025">
        <v>1569</v>
      </c>
      <c r="C559" s="1026" t="s">
        <v>1005</v>
      </c>
    </row>
    <row r="560" spans="2:9" x14ac:dyDescent="0.2">
      <c r="B560" s="1025">
        <v>1570</v>
      </c>
      <c r="C560" s="1026" t="s">
        <v>1006</v>
      </c>
      <c r="H560" s="1021"/>
    </row>
    <row r="561" spans="2:9" x14ac:dyDescent="0.2">
      <c r="B561" s="1025">
        <v>1571</v>
      </c>
      <c r="C561" s="1026" t="s">
        <v>1007</v>
      </c>
    </row>
    <row r="562" spans="2:9" x14ac:dyDescent="0.2">
      <c r="B562" s="1025">
        <v>1573</v>
      </c>
      <c r="C562" s="1026" t="s">
        <v>1008</v>
      </c>
    </row>
    <row r="563" spans="2:9" x14ac:dyDescent="0.2">
      <c r="B563" s="1025">
        <v>1574</v>
      </c>
      <c r="C563" s="1026" t="s">
        <v>1009</v>
      </c>
    </row>
    <row r="564" spans="2:9" x14ac:dyDescent="0.2">
      <c r="B564" s="1025">
        <v>1575</v>
      </c>
      <c r="C564" s="1026" t="s">
        <v>1010</v>
      </c>
    </row>
    <row r="565" spans="2:9" x14ac:dyDescent="0.2">
      <c r="B565" s="1025">
        <v>1576</v>
      </c>
      <c r="C565" s="1026" t="s">
        <v>1011</v>
      </c>
    </row>
    <row r="566" spans="2:9" x14ac:dyDescent="0.2">
      <c r="B566" s="1025">
        <v>1577</v>
      </c>
      <c r="C566" s="1026" t="s">
        <v>1012</v>
      </c>
    </row>
    <row r="567" spans="2:9" x14ac:dyDescent="0.2">
      <c r="B567" s="1025">
        <v>1579</v>
      </c>
      <c r="C567" s="1026" t="s">
        <v>1013</v>
      </c>
    </row>
    <row r="568" spans="2:9" x14ac:dyDescent="0.2">
      <c r="B568" s="1025">
        <v>1580</v>
      </c>
      <c r="C568" s="1026" t="s">
        <v>1014</v>
      </c>
    </row>
    <row r="569" spans="2:9" x14ac:dyDescent="0.2">
      <c r="B569" s="1025">
        <v>1581</v>
      </c>
      <c r="C569" s="1026" t="s">
        <v>1015</v>
      </c>
    </row>
    <row r="570" spans="2:9" x14ac:dyDescent="0.2">
      <c r="B570" s="1025">
        <v>1585</v>
      </c>
      <c r="C570" s="1026" t="s">
        <v>1016</v>
      </c>
    </row>
    <row r="571" spans="2:9" x14ac:dyDescent="0.2">
      <c r="B571" s="1025">
        <v>1586</v>
      </c>
      <c r="C571" s="1026" t="s">
        <v>1017</v>
      </c>
    </row>
    <row r="572" spans="2:9" x14ac:dyDescent="0.2">
      <c r="B572" s="1025">
        <v>1588</v>
      </c>
      <c r="C572" s="1026" t="s">
        <v>1018</v>
      </c>
    </row>
    <row r="573" spans="2:9" x14ac:dyDescent="0.2">
      <c r="B573" s="1025">
        <v>1589</v>
      </c>
      <c r="C573" s="1026" t="s">
        <v>1019</v>
      </c>
      <c r="D573" s="1022"/>
      <c r="E573" s="1023"/>
      <c r="F573" s="1023"/>
      <c r="G573" s="1023"/>
      <c r="H573" s="1022"/>
      <c r="I573" s="1023"/>
    </row>
    <row r="574" spans="2:9" x14ac:dyDescent="0.2">
      <c r="B574" s="1025">
        <v>1590</v>
      </c>
      <c r="C574" s="1026" t="s">
        <v>1020</v>
      </c>
    </row>
    <row r="575" spans="2:9" x14ac:dyDescent="0.2">
      <c r="B575" s="1025">
        <v>1591</v>
      </c>
      <c r="C575" s="1026" t="s">
        <v>1971</v>
      </c>
    </row>
    <row r="576" spans="2:9" x14ac:dyDescent="0.2">
      <c r="B576" s="1025">
        <v>1593</v>
      </c>
      <c r="C576" s="1026" t="s">
        <v>1021</v>
      </c>
    </row>
    <row r="577" spans="2:8" x14ac:dyDescent="0.2">
      <c r="B577" s="1025">
        <v>1594</v>
      </c>
      <c r="C577" s="1026" t="s">
        <v>1972</v>
      </c>
    </row>
    <row r="578" spans="2:8" x14ac:dyDescent="0.2">
      <c r="B578" s="1025">
        <v>1598</v>
      </c>
      <c r="C578" s="1026" t="s">
        <v>1970</v>
      </c>
    </row>
    <row r="579" spans="2:8" x14ac:dyDescent="0.2">
      <c r="B579" s="1025">
        <v>1599</v>
      </c>
      <c r="C579" s="1026" t="s">
        <v>1022</v>
      </c>
    </row>
    <row r="580" spans="2:8" x14ac:dyDescent="0.2">
      <c r="B580" s="1025">
        <v>1600</v>
      </c>
      <c r="C580" s="1026" t="s">
        <v>1023</v>
      </c>
    </row>
    <row r="581" spans="2:8" x14ac:dyDescent="0.2">
      <c r="B581" s="1025">
        <v>1601</v>
      </c>
      <c r="C581" s="1026" t="s">
        <v>1024</v>
      </c>
    </row>
    <row r="582" spans="2:8" x14ac:dyDescent="0.2">
      <c r="B582" s="1025">
        <v>1602</v>
      </c>
      <c r="C582" s="1026" t="s">
        <v>1025</v>
      </c>
    </row>
    <row r="583" spans="2:8" x14ac:dyDescent="0.2">
      <c r="B583" s="1025">
        <v>1604</v>
      </c>
      <c r="C583" s="1026" t="s">
        <v>1026</v>
      </c>
    </row>
    <row r="584" spans="2:8" x14ac:dyDescent="0.2">
      <c r="B584" s="1025">
        <v>1606</v>
      </c>
      <c r="C584" s="1026" t="s">
        <v>1027</v>
      </c>
    </row>
    <row r="585" spans="2:8" x14ac:dyDescent="0.2">
      <c r="B585" s="1025">
        <v>1607</v>
      </c>
      <c r="C585" s="1026" t="s">
        <v>1028</v>
      </c>
    </row>
    <row r="586" spans="2:8" x14ac:dyDescent="0.2">
      <c r="B586" s="1025">
        <v>1610</v>
      </c>
      <c r="C586" s="1026" t="s">
        <v>1029</v>
      </c>
    </row>
    <row r="587" spans="2:8" x14ac:dyDescent="0.2">
      <c r="B587" s="1025">
        <v>1611</v>
      </c>
      <c r="C587" s="1026" t="s">
        <v>1030</v>
      </c>
    </row>
    <row r="588" spans="2:8" x14ac:dyDescent="0.2">
      <c r="B588" s="1025">
        <v>1612</v>
      </c>
      <c r="C588" s="1026" t="s">
        <v>1031</v>
      </c>
      <c r="H588" s="1021"/>
    </row>
    <row r="589" spans="2:8" x14ac:dyDescent="0.2">
      <c r="B589" s="1025">
        <v>1613</v>
      </c>
      <c r="C589" s="1026" t="s">
        <v>1032</v>
      </c>
    </row>
    <row r="590" spans="2:8" x14ac:dyDescent="0.2">
      <c r="B590" s="1025">
        <v>1614</v>
      </c>
      <c r="C590" s="1026" t="s">
        <v>1033</v>
      </c>
    </row>
    <row r="591" spans="2:8" x14ac:dyDescent="0.2">
      <c r="B591" s="1025">
        <v>1617</v>
      </c>
      <c r="C591" s="1026" t="s">
        <v>1034</v>
      </c>
    </row>
    <row r="592" spans="2:8" x14ac:dyDescent="0.2">
      <c r="B592" s="1025">
        <v>1620</v>
      </c>
      <c r="C592" s="1026" t="s">
        <v>1035</v>
      </c>
    </row>
    <row r="593" spans="2:8" x14ac:dyDescent="0.2">
      <c r="B593" s="1025">
        <v>1621</v>
      </c>
      <c r="C593" s="1026" t="s">
        <v>1036</v>
      </c>
      <c r="H593" s="1021"/>
    </row>
    <row r="594" spans="2:8" x14ac:dyDescent="0.2">
      <c r="B594" s="1025">
        <v>1624</v>
      </c>
      <c r="C594" s="1026" t="s">
        <v>1037</v>
      </c>
    </row>
    <row r="595" spans="2:8" x14ac:dyDescent="0.2">
      <c r="B595" s="1025">
        <v>1625</v>
      </c>
      <c r="C595" s="1026" t="s">
        <v>1038</v>
      </c>
    </row>
    <row r="596" spans="2:8" x14ac:dyDescent="0.2">
      <c r="B596" s="1025">
        <v>1626</v>
      </c>
      <c r="C596" s="1026" t="s">
        <v>1039</v>
      </c>
    </row>
    <row r="597" spans="2:8" x14ac:dyDescent="0.2">
      <c r="B597" s="1025">
        <v>1627</v>
      </c>
      <c r="C597" s="1026" t="s">
        <v>1040</v>
      </c>
    </row>
    <row r="598" spans="2:8" x14ac:dyDescent="0.2">
      <c r="B598" s="1025">
        <v>1628</v>
      </c>
      <c r="C598" s="1026" t="s">
        <v>1041</v>
      </c>
    </row>
    <row r="599" spans="2:8" x14ac:dyDescent="0.2">
      <c r="B599" s="1025">
        <v>1630</v>
      </c>
      <c r="C599" s="1026" t="s">
        <v>1042</v>
      </c>
    </row>
    <row r="600" spans="2:8" x14ac:dyDescent="0.2">
      <c r="B600" s="1025">
        <v>1633</v>
      </c>
      <c r="C600" s="1026" t="s">
        <v>1043</v>
      </c>
    </row>
    <row r="601" spans="2:8" x14ac:dyDescent="0.2">
      <c r="B601" s="1025">
        <v>1634</v>
      </c>
      <c r="C601" s="1026" t="s">
        <v>1044</v>
      </c>
    </row>
    <row r="602" spans="2:8" x14ac:dyDescent="0.2">
      <c r="B602" s="1025">
        <v>1635</v>
      </c>
      <c r="C602" s="1026" t="s">
        <v>1045</v>
      </c>
    </row>
    <row r="603" spans="2:8" x14ac:dyDescent="0.2">
      <c r="B603" s="1025">
        <v>1637</v>
      </c>
      <c r="C603" s="1026" t="s">
        <v>1046</v>
      </c>
    </row>
    <row r="604" spans="2:8" x14ac:dyDescent="0.2">
      <c r="B604" s="1025">
        <v>1643</v>
      </c>
      <c r="C604" s="1026" t="s">
        <v>1047</v>
      </c>
    </row>
    <row r="605" spans="2:8" x14ac:dyDescent="0.2">
      <c r="B605" s="1025">
        <v>1645</v>
      </c>
      <c r="C605" s="1026" t="s">
        <v>1048</v>
      </c>
    </row>
    <row r="606" spans="2:8" x14ac:dyDescent="0.2">
      <c r="B606" s="1025">
        <v>1646</v>
      </c>
      <c r="C606" s="1026" t="s">
        <v>1049</v>
      </c>
    </row>
    <row r="607" spans="2:8" x14ac:dyDescent="0.2">
      <c r="B607" s="1025">
        <v>1647</v>
      </c>
      <c r="C607" s="1026" t="s">
        <v>1050</v>
      </c>
    </row>
    <row r="608" spans="2:8" x14ac:dyDescent="0.2">
      <c r="B608" s="1025">
        <v>1651</v>
      </c>
      <c r="C608" s="1026" t="s">
        <v>1051</v>
      </c>
    </row>
    <row r="609" spans="2:9" x14ac:dyDescent="0.2">
      <c r="B609" s="1025">
        <v>1653</v>
      </c>
      <c r="C609" s="1026" t="s">
        <v>1052</v>
      </c>
      <c r="D609" s="1022"/>
      <c r="E609" s="1023"/>
      <c r="F609" s="1023"/>
      <c r="G609" s="1023"/>
      <c r="H609" s="1022"/>
      <c r="I609" s="1023"/>
    </row>
    <row r="610" spans="2:9" x14ac:dyDescent="0.2">
      <c r="B610" s="1025">
        <v>1654</v>
      </c>
      <c r="C610" s="1026" t="s">
        <v>1053</v>
      </c>
      <c r="D610" s="1022"/>
      <c r="E610" s="1023"/>
      <c r="F610" s="1023"/>
      <c r="G610" s="1023"/>
      <c r="H610" s="1022"/>
      <c r="I610" s="1023"/>
    </row>
    <row r="611" spans="2:9" x14ac:dyDescent="0.2">
      <c r="B611" s="1025">
        <v>1656</v>
      </c>
      <c r="C611" s="1026" t="s">
        <v>1054</v>
      </c>
    </row>
    <row r="612" spans="2:9" x14ac:dyDescent="0.2">
      <c r="B612" s="1025">
        <v>1660</v>
      </c>
      <c r="C612" s="1026" t="s">
        <v>1055</v>
      </c>
    </row>
    <row r="613" spans="2:9" x14ac:dyDescent="0.2">
      <c r="B613" s="1025">
        <v>1661</v>
      </c>
      <c r="C613" s="1026" t="s">
        <v>1056</v>
      </c>
    </row>
    <row r="614" spans="2:9" x14ac:dyDescent="0.2">
      <c r="B614" s="1025">
        <v>1662</v>
      </c>
      <c r="C614" s="1026" t="s">
        <v>1057</v>
      </c>
    </row>
    <row r="615" spans="2:9" x14ac:dyDescent="0.2">
      <c r="B615" s="1025">
        <v>1663</v>
      </c>
      <c r="C615" s="1026" t="s">
        <v>1058</v>
      </c>
      <c r="D615" s="1022"/>
      <c r="E615" s="1023"/>
      <c r="F615" s="1023"/>
      <c r="G615" s="1023"/>
      <c r="H615" s="1022"/>
      <c r="I615" s="1023"/>
    </row>
    <row r="616" spans="2:9" x14ac:dyDescent="0.2">
      <c r="B616" s="1025">
        <v>1664</v>
      </c>
      <c r="C616" s="1026" t="s">
        <v>1059</v>
      </c>
    </row>
    <row r="617" spans="2:9" x14ac:dyDescent="0.2">
      <c r="B617" s="1025">
        <v>1666</v>
      </c>
      <c r="C617" s="1026" t="s">
        <v>1060</v>
      </c>
      <c r="D617" s="1022"/>
      <c r="E617" s="1023"/>
      <c r="F617" s="1023"/>
      <c r="G617" s="1023"/>
      <c r="H617" s="1022"/>
      <c r="I617" s="1023"/>
    </row>
    <row r="618" spans="2:9" x14ac:dyDescent="0.2">
      <c r="B618" s="1025">
        <v>1667</v>
      </c>
      <c r="C618" s="1026" t="s">
        <v>1061</v>
      </c>
    </row>
    <row r="619" spans="2:9" x14ac:dyDescent="0.2">
      <c r="B619" s="1025">
        <v>1668</v>
      </c>
      <c r="C619" s="1026" t="s">
        <v>1062</v>
      </c>
    </row>
    <row r="620" spans="2:9" x14ac:dyDescent="0.2">
      <c r="B620" s="1025">
        <v>1669</v>
      </c>
      <c r="C620" s="1026" t="s">
        <v>1063</v>
      </c>
    </row>
    <row r="621" spans="2:9" x14ac:dyDescent="0.2">
      <c r="B621" s="1025">
        <v>1672</v>
      </c>
      <c r="C621" s="1026" t="s">
        <v>1064</v>
      </c>
    </row>
    <row r="622" spans="2:9" x14ac:dyDescent="0.2">
      <c r="B622" s="1025">
        <v>1673</v>
      </c>
      <c r="C622" s="1026" t="s">
        <v>1065</v>
      </c>
    </row>
    <row r="623" spans="2:9" x14ac:dyDescent="0.2">
      <c r="B623" s="1025">
        <v>1674</v>
      </c>
      <c r="C623" s="1026" t="s">
        <v>1066</v>
      </c>
    </row>
    <row r="624" spans="2:9" x14ac:dyDescent="0.2">
      <c r="B624" s="1025">
        <v>1675</v>
      </c>
      <c r="C624" s="1026" t="s">
        <v>1067</v>
      </c>
    </row>
    <row r="625" spans="2:9" x14ac:dyDescent="0.2">
      <c r="B625" s="1025">
        <v>1676</v>
      </c>
      <c r="C625" s="1026" t="s">
        <v>1068</v>
      </c>
    </row>
    <row r="626" spans="2:9" x14ac:dyDescent="0.2">
      <c r="B626" s="1025">
        <v>1677</v>
      </c>
      <c r="C626" s="1026" t="s">
        <v>1069</v>
      </c>
    </row>
    <row r="627" spans="2:9" x14ac:dyDescent="0.2">
      <c r="B627" s="1025">
        <v>1678</v>
      </c>
      <c r="C627" s="1026" t="s">
        <v>1070</v>
      </c>
    </row>
    <row r="628" spans="2:9" x14ac:dyDescent="0.2">
      <c r="B628" s="1025">
        <v>1680</v>
      </c>
      <c r="C628" s="1026" t="s">
        <v>1071</v>
      </c>
    </row>
    <row r="629" spans="2:9" x14ac:dyDescent="0.2">
      <c r="B629" s="1025">
        <v>1682</v>
      </c>
      <c r="C629" s="1026" t="s">
        <v>1974</v>
      </c>
    </row>
    <row r="630" spans="2:9" x14ac:dyDescent="0.2">
      <c r="B630" s="1025">
        <v>1684</v>
      </c>
      <c r="C630" s="1026" t="s">
        <v>1072</v>
      </c>
    </row>
    <row r="631" spans="2:9" x14ac:dyDescent="0.2">
      <c r="B631" s="1025">
        <v>1686</v>
      </c>
      <c r="C631" s="1026" t="s">
        <v>1975</v>
      </c>
    </row>
    <row r="632" spans="2:9" x14ac:dyDescent="0.2">
      <c r="B632" s="1025">
        <v>1688</v>
      </c>
      <c r="C632" s="1026" t="s">
        <v>1073</v>
      </c>
    </row>
    <row r="633" spans="2:9" x14ac:dyDescent="0.2">
      <c r="B633" s="1025">
        <v>1690</v>
      </c>
      <c r="C633" s="1026" t="s">
        <v>1074</v>
      </c>
    </row>
    <row r="634" spans="2:9" x14ac:dyDescent="0.2">
      <c r="B634" s="1025">
        <v>1691</v>
      </c>
      <c r="C634" s="1026" t="s">
        <v>1075</v>
      </c>
    </row>
    <row r="635" spans="2:9" x14ac:dyDescent="0.2">
      <c r="B635" s="1025">
        <v>1692</v>
      </c>
      <c r="C635" s="1026" t="s">
        <v>1976</v>
      </c>
    </row>
    <row r="636" spans="2:9" x14ac:dyDescent="0.2">
      <c r="B636" s="1025">
        <v>1694</v>
      </c>
      <c r="C636" s="1026" t="s">
        <v>1076</v>
      </c>
      <c r="H636" s="1021"/>
    </row>
    <row r="637" spans="2:9" x14ac:dyDescent="0.2">
      <c r="B637" s="1025">
        <v>5000</v>
      </c>
      <c r="C637" s="1026" t="s">
        <v>1077</v>
      </c>
    </row>
    <row r="638" spans="2:9" x14ac:dyDescent="0.2">
      <c r="B638" s="1025">
        <v>5001</v>
      </c>
      <c r="C638" s="1026" t="s">
        <v>1078</v>
      </c>
      <c r="H638" s="1021"/>
    </row>
    <row r="639" spans="2:9" x14ac:dyDescent="0.2">
      <c r="B639" s="1025">
        <v>5002</v>
      </c>
      <c r="C639" s="1026" t="s">
        <v>1079</v>
      </c>
      <c r="D639" s="1022" t="s">
        <v>1880</v>
      </c>
      <c r="E639" s="1023"/>
      <c r="F639" s="1023"/>
      <c r="G639" s="1023"/>
      <c r="H639" s="1024"/>
      <c r="I639" s="1023"/>
    </row>
    <row r="640" spans="2:9" x14ac:dyDescent="0.2">
      <c r="B640" s="1025">
        <v>5003</v>
      </c>
      <c r="C640" s="1026" t="s">
        <v>1914</v>
      </c>
    </row>
    <row r="641" spans="2:9" x14ac:dyDescent="0.2">
      <c r="B641" s="1025">
        <v>5004</v>
      </c>
      <c r="C641" s="1026" t="s">
        <v>1895</v>
      </c>
    </row>
    <row r="642" spans="2:9" x14ac:dyDescent="0.2">
      <c r="B642" s="1025">
        <v>5005</v>
      </c>
      <c r="C642" s="1026" t="s">
        <v>1907</v>
      </c>
      <c r="D642" s="1022"/>
      <c r="E642" s="1023"/>
      <c r="F642" s="1023"/>
      <c r="G642" s="1023"/>
      <c r="H642" s="1022"/>
      <c r="I642" s="1023"/>
    </row>
    <row r="643" spans="2:9" x14ac:dyDescent="0.2">
      <c r="B643" s="1025">
        <v>5006</v>
      </c>
      <c r="C643" s="1026" t="s">
        <v>1896</v>
      </c>
    </row>
    <row r="644" spans="2:9" x14ac:dyDescent="0.2">
      <c r="B644" s="1025">
        <v>5007</v>
      </c>
      <c r="C644" s="1026" t="s">
        <v>1887</v>
      </c>
      <c r="D644" s="1022"/>
      <c r="E644" s="1023"/>
      <c r="F644" s="1023"/>
      <c r="G644" s="1023"/>
      <c r="H644" s="1022"/>
      <c r="I644" s="1023"/>
    </row>
    <row r="645" spans="2:9" x14ac:dyDescent="0.2">
      <c r="B645" s="1025">
        <v>5008</v>
      </c>
      <c r="C645" s="1026" t="s">
        <v>1928</v>
      </c>
    </row>
    <row r="646" spans="2:9" x14ac:dyDescent="0.2">
      <c r="B646" s="1025">
        <v>5009</v>
      </c>
      <c r="C646" s="1026" t="s">
        <v>1886</v>
      </c>
    </row>
    <row r="647" spans="2:9" x14ac:dyDescent="0.2">
      <c r="B647" s="1025">
        <v>5010</v>
      </c>
      <c r="C647" s="1026" t="s">
        <v>1873</v>
      </c>
    </row>
    <row r="648" spans="2:9" x14ac:dyDescent="0.2">
      <c r="B648" s="1025">
        <v>5011</v>
      </c>
      <c r="C648" s="1026" t="s">
        <v>1872</v>
      </c>
    </row>
    <row r="649" spans="2:9" x14ac:dyDescent="0.2">
      <c r="B649" s="1025">
        <v>5012</v>
      </c>
      <c r="C649" s="1026" t="s">
        <v>1930</v>
      </c>
    </row>
    <row r="650" spans="2:9" x14ac:dyDescent="0.2">
      <c r="B650" s="1025">
        <v>5013</v>
      </c>
      <c r="C650" s="1026" t="s">
        <v>1937</v>
      </c>
    </row>
    <row r="651" spans="2:9" x14ac:dyDescent="0.2">
      <c r="B651" s="1025">
        <v>5014</v>
      </c>
      <c r="C651" s="1026" t="s">
        <v>1906</v>
      </c>
    </row>
    <row r="652" spans="2:9" x14ac:dyDescent="0.2">
      <c r="B652" s="1025">
        <v>5015</v>
      </c>
      <c r="C652" s="1026" t="s">
        <v>1899</v>
      </c>
    </row>
    <row r="653" spans="2:9" x14ac:dyDescent="0.2">
      <c r="B653" s="1025">
        <v>5016</v>
      </c>
      <c r="C653" s="1026" t="s">
        <v>1929</v>
      </c>
    </row>
    <row r="654" spans="2:9" x14ac:dyDescent="0.2">
      <c r="B654" s="1025">
        <v>5017</v>
      </c>
      <c r="C654" s="1026" t="s">
        <v>1931</v>
      </c>
      <c r="D654" s="1022" t="s">
        <v>1939</v>
      </c>
      <c r="E654" s="1023"/>
      <c r="F654" s="1023"/>
      <c r="G654" s="1023"/>
      <c r="H654" s="1022"/>
      <c r="I654" s="1023"/>
    </row>
    <row r="655" spans="2:9" x14ac:dyDescent="0.2">
      <c r="B655" s="1025">
        <v>5018</v>
      </c>
      <c r="C655" s="1026" t="s">
        <v>1925</v>
      </c>
      <c r="H655" s="1021"/>
    </row>
    <row r="656" spans="2:9" x14ac:dyDescent="0.2">
      <c r="B656" s="1025">
        <v>5019</v>
      </c>
      <c r="C656" s="1026" t="s">
        <v>1881</v>
      </c>
    </row>
    <row r="657" spans="2:9" x14ac:dyDescent="0.2">
      <c r="B657" s="1025">
        <v>5020</v>
      </c>
      <c r="C657" s="1026" t="s">
        <v>1882</v>
      </c>
      <c r="D657" s="1022" t="s">
        <v>859</v>
      </c>
      <c r="E657" s="1023"/>
      <c r="F657" s="1023"/>
      <c r="G657" s="1023"/>
      <c r="H657" s="1024"/>
      <c r="I657" s="1023"/>
    </row>
    <row r="658" spans="2:9" x14ac:dyDescent="0.2">
      <c r="B658" s="1025">
        <v>5021</v>
      </c>
      <c r="C658" s="1026" t="s">
        <v>1893</v>
      </c>
    </row>
    <row r="659" spans="2:9" x14ac:dyDescent="0.2">
      <c r="B659" s="1025">
        <v>5022</v>
      </c>
      <c r="C659" s="1026" t="s">
        <v>1919</v>
      </c>
    </row>
    <row r="660" spans="2:9" x14ac:dyDescent="0.2">
      <c r="B660" s="1025">
        <v>5023</v>
      </c>
      <c r="C660" s="1026" t="s">
        <v>1897</v>
      </c>
    </row>
    <row r="661" spans="2:9" x14ac:dyDescent="0.2">
      <c r="B661" s="1025">
        <v>5024</v>
      </c>
      <c r="C661" s="1026" t="s">
        <v>1924</v>
      </c>
    </row>
    <row r="662" spans="2:9" x14ac:dyDescent="0.2">
      <c r="B662" s="1025">
        <v>5025</v>
      </c>
      <c r="C662" s="1026" t="s">
        <v>1869</v>
      </c>
    </row>
    <row r="663" spans="2:9" x14ac:dyDescent="0.2">
      <c r="B663" s="1025">
        <v>5026</v>
      </c>
      <c r="C663" s="1026" t="s">
        <v>1940</v>
      </c>
    </row>
    <row r="664" spans="2:9" x14ac:dyDescent="0.2">
      <c r="B664" s="1025">
        <v>5027</v>
      </c>
      <c r="C664" s="1026" t="s">
        <v>1934</v>
      </c>
      <c r="H664" s="1021"/>
    </row>
    <row r="665" spans="2:9" x14ac:dyDescent="0.2">
      <c r="B665" s="1025">
        <v>5028</v>
      </c>
      <c r="C665" s="1026" t="s">
        <v>1900</v>
      </c>
    </row>
    <row r="666" spans="2:9" x14ac:dyDescent="0.2">
      <c r="B666" s="1025">
        <v>5029</v>
      </c>
      <c r="C666" s="1026" t="s">
        <v>1915</v>
      </c>
      <c r="H666" s="1021"/>
    </row>
    <row r="667" spans="2:9" x14ac:dyDescent="0.2">
      <c r="B667" s="1025">
        <v>5030</v>
      </c>
      <c r="C667" s="1026" t="s">
        <v>1898</v>
      </c>
    </row>
    <row r="668" spans="2:9" x14ac:dyDescent="0.2">
      <c r="B668" s="1025">
        <v>5031</v>
      </c>
      <c r="C668" s="1026" t="s">
        <v>1875</v>
      </c>
    </row>
    <row r="669" spans="2:9" x14ac:dyDescent="0.2">
      <c r="B669" s="1025">
        <v>5032</v>
      </c>
      <c r="C669" s="1026" t="s">
        <v>1918</v>
      </c>
    </row>
    <row r="670" spans="2:9" x14ac:dyDescent="0.2">
      <c r="B670" s="1025">
        <v>5033</v>
      </c>
      <c r="C670" s="1026" t="s">
        <v>1903</v>
      </c>
    </row>
    <row r="671" spans="2:9" x14ac:dyDescent="0.2">
      <c r="B671" s="1025">
        <v>5034</v>
      </c>
      <c r="C671" s="1026" t="s">
        <v>1922</v>
      </c>
    </row>
    <row r="672" spans="2:9" x14ac:dyDescent="0.2">
      <c r="B672" s="1025">
        <v>5035</v>
      </c>
      <c r="C672" s="1026" t="s">
        <v>1888</v>
      </c>
      <c r="D672" s="1022"/>
      <c r="E672" s="1023"/>
      <c r="F672" s="1023"/>
      <c r="G672" s="1023"/>
      <c r="H672" s="1022"/>
      <c r="I672" s="1023"/>
    </row>
    <row r="673" spans="2:3" x14ac:dyDescent="0.2">
      <c r="B673" s="1025">
        <v>5036</v>
      </c>
      <c r="C673" s="1026" t="s">
        <v>1876</v>
      </c>
    </row>
    <row r="674" spans="2:3" x14ac:dyDescent="0.2">
      <c r="B674" s="1025">
        <v>5037</v>
      </c>
      <c r="C674" s="1026" t="s">
        <v>1911</v>
      </c>
    </row>
    <row r="675" spans="2:3" x14ac:dyDescent="0.2">
      <c r="B675" s="1025">
        <v>5038</v>
      </c>
      <c r="C675" s="1026" t="s">
        <v>1894</v>
      </c>
    </row>
    <row r="676" spans="2:3" x14ac:dyDescent="0.2">
      <c r="B676" s="1025">
        <v>5039</v>
      </c>
      <c r="C676" s="1026" t="s">
        <v>1892</v>
      </c>
    </row>
    <row r="677" spans="2:3" x14ac:dyDescent="0.2">
      <c r="B677" s="1025">
        <v>5040</v>
      </c>
      <c r="C677" s="1026" t="s">
        <v>1877</v>
      </c>
    </row>
    <row r="678" spans="2:3" x14ac:dyDescent="0.2">
      <c r="B678" s="1025">
        <v>5041</v>
      </c>
      <c r="C678" s="1026" t="s">
        <v>1870</v>
      </c>
    </row>
    <row r="679" spans="2:3" x14ac:dyDescent="0.2">
      <c r="B679" s="1025">
        <v>5042</v>
      </c>
      <c r="C679" s="1026" t="s">
        <v>1891</v>
      </c>
    </row>
    <row r="680" spans="2:3" x14ac:dyDescent="0.2">
      <c r="B680" s="1025">
        <v>5043</v>
      </c>
      <c r="C680" s="1026" t="s">
        <v>1920</v>
      </c>
    </row>
    <row r="681" spans="2:3" x14ac:dyDescent="0.2">
      <c r="B681" s="1025">
        <v>5044</v>
      </c>
      <c r="C681" s="1026" t="s">
        <v>1933</v>
      </c>
    </row>
    <row r="682" spans="2:3" x14ac:dyDescent="0.2">
      <c r="B682" s="1025">
        <v>5045</v>
      </c>
      <c r="C682" s="1026" t="s">
        <v>1912</v>
      </c>
    </row>
    <row r="683" spans="2:3" x14ac:dyDescent="0.2">
      <c r="B683" s="1025">
        <v>5046</v>
      </c>
      <c r="C683" s="1026" t="s">
        <v>1932</v>
      </c>
    </row>
    <row r="684" spans="2:3" x14ac:dyDescent="0.2">
      <c r="B684" s="1025">
        <v>5047</v>
      </c>
      <c r="C684" s="1026" t="s">
        <v>1927</v>
      </c>
    </row>
    <row r="685" spans="2:3" x14ac:dyDescent="0.2">
      <c r="B685" s="1025">
        <v>5048</v>
      </c>
      <c r="C685" s="1026" t="s">
        <v>1909</v>
      </c>
    </row>
    <row r="686" spans="2:3" x14ac:dyDescent="0.2">
      <c r="B686" s="1025">
        <v>5049</v>
      </c>
      <c r="C686" s="1026" t="s">
        <v>1904</v>
      </c>
    </row>
    <row r="687" spans="2:3" x14ac:dyDescent="0.2">
      <c r="B687" s="1025">
        <v>5050</v>
      </c>
      <c r="C687" s="1026" t="s">
        <v>1890</v>
      </c>
    </row>
    <row r="688" spans="2:3" x14ac:dyDescent="0.2">
      <c r="B688" s="1025">
        <v>5051</v>
      </c>
      <c r="C688" s="1026" t="s">
        <v>1923</v>
      </c>
    </row>
    <row r="689" spans="2:9" x14ac:dyDescent="0.2">
      <c r="B689" s="1025">
        <v>5052</v>
      </c>
      <c r="C689" s="1026" t="s">
        <v>1935</v>
      </c>
    </row>
    <row r="690" spans="2:9" x14ac:dyDescent="0.2">
      <c r="B690" s="1025">
        <v>5053</v>
      </c>
      <c r="C690" s="1026" t="s">
        <v>1917</v>
      </c>
    </row>
    <row r="691" spans="2:9" x14ac:dyDescent="0.2">
      <c r="B691" s="1025">
        <v>5054</v>
      </c>
      <c r="C691" s="1026" t="s">
        <v>1910</v>
      </c>
    </row>
    <row r="692" spans="2:9" x14ac:dyDescent="0.2">
      <c r="B692" s="1025">
        <v>5055</v>
      </c>
      <c r="C692" s="1026" t="s">
        <v>1905</v>
      </c>
    </row>
    <row r="693" spans="2:9" x14ac:dyDescent="0.2">
      <c r="B693" s="1025">
        <v>5056</v>
      </c>
      <c r="C693" s="1026" t="s">
        <v>1884</v>
      </c>
      <c r="D693" s="1022"/>
      <c r="E693" s="1023"/>
      <c r="F693" s="1023"/>
      <c r="G693" s="1023"/>
      <c r="H693" s="1022"/>
      <c r="I693" s="1023"/>
    </row>
    <row r="694" spans="2:9" x14ac:dyDescent="0.2">
      <c r="B694" s="1025">
        <v>5057</v>
      </c>
      <c r="C694" s="1026" t="s">
        <v>1921</v>
      </c>
    </row>
    <row r="695" spans="2:9" x14ac:dyDescent="0.2">
      <c r="B695" s="1025">
        <v>5058</v>
      </c>
      <c r="C695" s="1026" t="s">
        <v>1908</v>
      </c>
    </row>
    <row r="696" spans="2:9" x14ac:dyDescent="0.2">
      <c r="B696" s="1025">
        <v>5059</v>
      </c>
      <c r="C696" s="1026" t="s">
        <v>1879</v>
      </c>
    </row>
    <row r="697" spans="2:9" x14ac:dyDescent="0.2">
      <c r="B697" s="1025">
        <v>5060</v>
      </c>
      <c r="C697" s="1026" t="s">
        <v>1902</v>
      </c>
    </row>
    <row r="698" spans="2:9" x14ac:dyDescent="0.2">
      <c r="B698" s="1025">
        <v>5061</v>
      </c>
      <c r="C698" s="1026" t="s">
        <v>1885</v>
      </c>
    </row>
    <row r="699" spans="2:9" x14ac:dyDescent="0.2">
      <c r="B699" s="1025">
        <v>5062</v>
      </c>
      <c r="C699" s="1026" t="s">
        <v>1938</v>
      </c>
    </row>
    <row r="700" spans="2:9" x14ac:dyDescent="0.2">
      <c r="B700" s="1025">
        <v>5063</v>
      </c>
      <c r="C700" s="1026" t="s">
        <v>1883</v>
      </c>
    </row>
    <row r="701" spans="2:9" x14ac:dyDescent="0.2">
      <c r="B701" s="1025">
        <v>5064</v>
      </c>
      <c r="C701" s="1026" t="s">
        <v>1916</v>
      </c>
      <c r="H701" s="1021"/>
    </row>
    <row r="702" spans="2:9" x14ac:dyDescent="0.2">
      <c r="B702" s="1025">
        <v>5065</v>
      </c>
      <c r="C702" s="1026" t="s">
        <v>1901</v>
      </c>
    </row>
    <row r="703" spans="2:9" ht="15" x14ac:dyDescent="0.25">
      <c r="B703"/>
      <c r="C703"/>
      <c r="D703"/>
      <c r="E703"/>
      <c r="F703"/>
      <c r="G703"/>
      <c r="H703"/>
      <c r="I703"/>
    </row>
    <row r="704" spans="2:9" ht="15" x14ac:dyDescent="0.25">
      <c r="B704"/>
      <c r="C704"/>
      <c r="D704"/>
      <c r="E704"/>
      <c r="F704"/>
      <c r="G704"/>
      <c r="H704"/>
      <c r="I704"/>
    </row>
    <row r="705" spans="2:9" ht="15" x14ac:dyDescent="0.25">
      <c r="B705"/>
      <c r="C705"/>
      <c r="D705"/>
      <c r="E705"/>
      <c r="F705"/>
      <c r="G705"/>
      <c r="H705"/>
      <c r="I705"/>
    </row>
    <row r="706" spans="2:9" ht="15" x14ac:dyDescent="0.25">
      <c r="B706"/>
      <c r="C706"/>
      <c r="D706"/>
      <c r="E706"/>
      <c r="F706"/>
      <c r="G706"/>
      <c r="H706"/>
      <c r="I706"/>
    </row>
    <row r="707" spans="2:9" ht="15" x14ac:dyDescent="0.25">
      <c r="B707"/>
      <c r="C707"/>
      <c r="D707"/>
      <c r="E707"/>
      <c r="F707"/>
      <c r="G707"/>
      <c r="H707"/>
      <c r="I707"/>
    </row>
    <row r="708" spans="2:9" ht="15" x14ac:dyDescent="0.25">
      <c r="B708"/>
      <c r="C708"/>
      <c r="D708"/>
      <c r="E708"/>
      <c r="F708"/>
      <c r="G708"/>
      <c r="H708"/>
      <c r="I708"/>
    </row>
    <row r="709" spans="2:9" ht="15" x14ac:dyDescent="0.25">
      <c r="B709"/>
      <c r="C709"/>
      <c r="D709"/>
      <c r="E709"/>
      <c r="F709"/>
      <c r="G709"/>
      <c r="H709"/>
      <c r="I709"/>
    </row>
    <row r="710" spans="2:9" ht="15" x14ac:dyDescent="0.25">
      <c r="B710"/>
      <c r="C710"/>
      <c r="D710"/>
      <c r="E710"/>
      <c r="F710"/>
      <c r="G710"/>
      <c r="H710"/>
      <c r="I710"/>
    </row>
    <row r="711" spans="2:9" ht="15" x14ac:dyDescent="0.25">
      <c r="B711"/>
      <c r="C711"/>
      <c r="D711"/>
      <c r="E711"/>
      <c r="F711"/>
      <c r="G711"/>
      <c r="H711"/>
      <c r="I711"/>
    </row>
    <row r="712" spans="2:9" ht="15" x14ac:dyDescent="0.25">
      <c r="B712"/>
      <c r="C712"/>
      <c r="D712"/>
      <c r="E712"/>
      <c r="F712"/>
      <c r="G712"/>
      <c r="H712"/>
      <c r="I712"/>
    </row>
    <row r="713" spans="2:9" ht="15" x14ac:dyDescent="0.25">
      <c r="B713"/>
      <c r="C713"/>
      <c r="D713"/>
      <c r="E713"/>
      <c r="F713"/>
      <c r="G713"/>
      <c r="H713"/>
      <c r="I713"/>
    </row>
    <row r="714" spans="2:9" ht="15" x14ac:dyDescent="0.25">
      <c r="B714"/>
      <c r="C714"/>
      <c r="D714"/>
      <c r="E714"/>
      <c r="F714"/>
      <c r="G714"/>
      <c r="H714"/>
      <c r="I714"/>
    </row>
    <row r="715" spans="2:9" ht="15" x14ac:dyDescent="0.25">
      <c r="B715"/>
      <c r="C715"/>
      <c r="D715"/>
      <c r="E715"/>
      <c r="F715"/>
      <c r="G715"/>
      <c r="H715"/>
      <c r="I715"/>
    </row>
    <row r="716" spans="2:9" ht="15" x14ac:dyDescent="0.25">
      <c r="B716"/>
      <c r="C716"/>
      <c r="D716"/>
      <c r="E716"/>
      <c r="F716"/>
      <c r="G716"/>
      <c r="H716"/>
      <c r="I716"/>
    </row>
    <row r="717" spans="2:9" ht="15" x14ac:dyDescent="0.25">
      <c r="B717"/>
      <c r="C717"/>
      <c r="D717"/>
      <c r="E717"/>
      <c r="F717"/>
      <c r="G717"/>
      <c r="H717"/>
      <c r="I717"/>
    </row>
    <row r="718" spans="2:9" ht="15" x14ac:dyDescent="0.25">
      <c r="B718"/>
      <c r="C718"/>
      <c r="D718"/>
      <c r="E718"/>
      <c r="F718"/>
      <c r="G718"/>
      <c r="H718"/>
      <c r="I718"/>
    </row>
    <row r="719" spans="2:9" ht="15" x14ac:dyDescent="0.25">
      <c r="B719"/>
      <c r="C719"/>
      <c r="D719"/>
      <c r="E719"/>
      <c r="F719"/>
      <c r="G719"/>
      <c r="H719"/>
      <c r="I719"/>
    </row>
    <row r="720" spans="2:9" ht="15" x14ac:dyDescent="0.25">
      <c r="B720"/>
      <c r="C720"/>
      <c r="D720"/>
      <c r="E720"/>
      <c r="F720"/>
      <c r="G720"/>
      <c r="H720"/>
      <c r="I720"/>
    </row>
    <row r="721" spans="2:9" ht="15" x14ac:dyDescent="0.25">
      <c r="B721"/>
      <c r="C721"/>
      <c r="D721"/>
      <c r="E721"/>
      <c r="F721"/>
      <c r="G721"/>
      <c r="H721"/>
      <c r="I721"/>
    </row>
    <row r="722" spans="2:9" ht="15" x14ac:dyDescent="0.25">
      <c r="B722"/>
      <c r="C722"/>
      <c r="D722"/>
      <c r="E722"/>
      <c r="F722"/>
      <c r="G722"/>
      <c r="H722"/>
      <c r="I722"/>
    </row>
    <row r="723" spans="2:9" ht="15" x14ac:dyDescent="0.25">
      <c r="B723"/>
      <c r="C723"/>
      <c r="D723"/>
      <c r="E723"/>
      <c r="F723"/>
      <c r="G723"/>
      <c r="H723"/>
      <c r="I723"/>
    </row>
    <row r="724" spans="2:9" ht="15" x14ac:dyDescent="0.25">
      <c r="B724"/>
      <c r="C724"/>
      <c r="D724"/>
      <c r="E724"/>
      <c r="F724"/>
      <c r="G724"/>
      <c r="H724"/>
      <c r="I724"/>
    </row>
    <row r="725" spans="2:9" ht="15" x14ac:dyDescent="0.25">
      <c r="B725"/>
      <c r="C725"/>
      <c r="D725"/>
      <c r="E725"/>
      <c r="F725"/>
      <c r="G725"/>
      <c r="H725"/>
      <c r="I725"/>
    </row>
    <row r="726" spans="2:9" ht="15" x14ac:dyDescent="0.25">
      <c r="B726"/>
      <c r="C726"/>
      <c r="D726"/>
      <c r="E726"/>
      <c r="F726"/>
      <c r="G726"/>
      <c r="H726"/>
      <c r="I726"/>
    </row>
    <row r="727" spans="2:9" ht="15" x14ac:dyDescent="0.25">
      <c r="B727"/>
      <c r="C727"/>
      <c r="D727"/>
      <c r="E727"/>
      <c r="F727"/>
      <c r="G727"/>
      <c r="H727"/>
      <c r="I727"/>
    </row>
    <row r="728" spans="2:9" ht="15" x14ac:dyDescent="0.25">
      <c r="B728"/>
      <c r="C728"/>
      <c r="D728"/>
      <c r="E728"/>
      <c r="F728"/>
      <c r="G728"/>
      <c r="H728"/>
      <c r="I728"/>
    </row>
    <row r="729" spans="2:9" ht="15" x14ac:dyDescent="0.25">
      <c r="B729"/>
      <c r="C729"/>
      <c r="D729"/>
      <c r="E729"/>
      <c r="F729"/>
      <c r="G729"/>
      <c r="H729"/>
      <c r="I729"/>
    </row>
    <row r="730" spans="2:9" ht="15" x14ac:dyDescent="0.25">
      <c r="B730"/>
      <c r="C730"/>
      <c r="D730"/>
      <c r="E730"/>
      <c r="F730"/>
      <c r="G730"/>
      <c r="H730"/>
      <c r="I730"/>
    </row>
    <row r="731" spans="2:9" ht="15" x14ac:dyDescent="0.25">
      <c r="B731"/>
      <c r="C731"/>
      <c r="D731"/>
      <c r="E731"/>
      <c r="F731"/>
      <c r="G731"/>
      <c r="H731"/>
      <c r="I731"/>
    </row>
    <row r="732" spans="2:9" ht="15" x14ac:dyDescent="0.25">
      <c r="B732"/>
      <c r="C732"/>
      <c r="D732"/>
      <c r="E732"/>
      <c r="F732"/>
      <c r="G732"/>
      <c r="H732"/>
      <c r="I732"/>
    </row>
    <row r="733" spans="2:9" ht="15" x14ac:dyDescent="0.25">
      <c r="B733"/>
      <c r="C733"/>
      <c r="D733"/>
      <c r="E733"/>
      <c r="F733"/>
      <c r="G733"/>
      <c r="H733"/>
      <c r="I733"/>
    </row>
    <row r="734" spans="2:9" ht="15" x14ac:dyDescent="0.25">
      <c r="B734"/>
      <c r="C734"/>
      <c r="D734"/>
      <c r="E734"/>
      <c r="F734"/>
      <c r="G734"/>
      <c r="H734"/>
      <c r="I734"/>
    </row>
    <row r="735" spans="2:9" ht="15" x14ac:dyDescent="0.25">
      <c r="B735"/>
      <c r="C735"/>
      <c r="D735"/>
      <c r="E735"/>
      <c r="F735"/>
      <c r="G735"/>
      <c r="H735"/>
      <c r="I735"/>
    </row>
    <row r="736" spans="2:9" ht="15" x14ac:dyDescent="0.25">
      <c r="B736"/>
      <c r="C736"/>
      <c r="D736"/>
      <c r="E736"/>
      <c r="F736"/>
      <c r="G736"/>
      <c r="H736"/>
      <c r="I736"/>
    </row>
    <row r="737" spans="2:9" ht="15" x14ac:dyDescent="0.25">
      <c r="B737"/>
      <c r="C737"/>
      <c r="D737"/>
      <c r="E737"/>
      <c r="F737"/>
      <c r="G737"/>
      <c r="H737"/>
      <c r="I737"/>
    </row>
    <row r="738" spans="2:9" ht="15" x14ac:dyDescent="0.25">
      <c r="B738"/>
      <c r="C738"/>
      <c r="D738"/>
      <c r="E738"/>
      <c r="F738"/>
      <c r="G738"/>
      <c r="H738"/>
      <c r="I738"/>
    </row>
    <row r="739" spans="2:9" ht="15" x14ac:dyDescent="0.25">
      <c r="B739"/>
      <c r="C739"/>
      <c r="D739"/>
      <c r="E739"/>
      <c r="F739"/>
      <c r="G739"/>
      <c r="H739"/>
      <c r="I739"/>
    </row>
    <row r="740" spans="2:9" ht="15" x14ac:dyDescent="0.25">
      <c r="B740"/>
      <c r="C740"/>
      <c r="D740"/>
      <c r="E740"/>
      <c r="F740"/>
      <c r="G740"/>
      <c r="H740"/>
      <c r="I740"/>
    </row>
    <row r="741" spans="2:9" ht="15" x14ac:dyDescent="0.25">
      <c r="B741"/>
      <c r="C741"/>
      <c r="D741"/>
      <c r="E741"/>
      <c r="F741"/>
      <c r="G741"/>
      <c r="H741"/>
      <c r="I741"/>
    </row>
    <row r="742" spans="2:9" ht="15" x14ac:dyDescent="0.25">
      <c r="B742"/>
      <c r="C742"/>
      <c r="D742"/>
      <c r="E742"/>
      <c r="F742"/>
      <c r="G742"/>
      <c r="H742"/>
      <c r="I742"/>
    </row>
    <row r="743" spans="2:9" ht="15" x14ac:dyDescent="0.25">
      <c r="B743"/>
      <c r="C743"/>
      <c r="D743"/>
      <c r="E743"/>
      <c r="F743"/>
      <c r="G743"/>
      <c r="H743"/>
      <c r="I743"/>
    </row>
    <row r="744" spans="2:9" ht="15" x14ac:dyDescent="0.25">
      <c r="B744"/>
      <c r="C744"/>
      <c r="D744"/>
      <c r="E744"/>
      <c r="F744"/>
      <c r="G744"/>
      <c r="H744"/>
      <c r="I744"/>
    </row>
    <row r="745" spans="2:9" ht="15" x14ac:dyDescent="0.25">
      <c r="B745"/>
      <c r="C745"/>
      <c r="D745"/>
      <c r="E745"/>
      <c r="F745"/>
      <c r="G745"/>
      <c r="H745"/>
      <c r="I745"/>
    </row>
    <row r="746" spans="2:9" ht="15" x14ac:dyDescent="0.25">
      <c r="B746"/>
      <c r="C746"/>
      <c r="D746"/>
      <c r="E746"/>
      <c r="F746"/>
      <c r="G746"/>
      <c r="H746"/>
      <c r="I746"/>
    </row>
    <row r="747" spans="2:9" ht="15" x14ac:dyDescent="0.25">
      <c r="B747"/>
      <c r="C747"/>
      <c r="D747"/>
      <c r="E747"/>
      <c r="F747"/>
      <c r="G747"/>
      <c r="H747"/>
      <c r="I747"/>
    </row>
    <row r="748" spans="2:9" ht="15" x14ac:dyDescent="0.25">
      <c r="B748"/>
      <c r="C748"/>
      <c r="D748"/>
      <c r="E748"/>
      <c r="F748"/>
      <c r="G748"/>
      <c r="H748"/>
      <c r="I748"/>
    </row>
    <row r="749" spans="2:9" ht="15" x14ac:dyDescent="0.25">
      <c r="B749"/>
      <c r="C749"/>
      <c r="D749"/>
      <c r="E749"/>
      <c r="F749"/>
      <c r="G749"/>
      <c r="H749"/>
      <c r="I749"/>
    </row>
    <row r="750" spans="2:9" ht="15" x14ac:dyDescent="0.25">
      <c r="B750"/>
      <c r="C750"/>
      <c r="D750"/>
      <c r="E750"/>
      <c r="F750"/>
      <c r="G750"/>
      <c r="H750"/>
      <c r="I750"/>
    </row>
    <row r="751" spans="2:9" ht="15" x14ac:dyDescent="0.25">
      <c r="B751"/>
      <c r="C751"/>
      <c r="D751"/>
      <c r="E751"/>
      <c r="F751"/>
      <c r="G751"/>
      <c r="H751"/>
      <c r="I751"/>
    </row>
    <row r="752" spans="2:9" ht="15" x14ac:dyDescent="0.25">
      <c r="B752"/>
      <c r="C752"/>
      <c r="D752"/>
      <c r="E752"/>
      <c r="F752"/>
      <c r="G752"/>
      <c r="H752"/>
      <c r="I752"/>
    </row>
    <row r="753" spans="2:9" ht="15" x14ac:dyDescent="0.25">
      <c r="B753"/>
      <c r="C753"/>
      <c r="D753"/>
      <c r="E753"/>
      <c r="F753"/>
      <c r="G753"/>
      <c r="H753"/>
      <c r="I753"/>
    </row>
    <row r="754" spans="2:9" ht="15" x14ac:dyDescent="0.25">
      <c r="B754"/>
      <c r="C754"/>
      <c r="D754"/>
      <c r="E754"/>
      <c r="F754"/>
      <c r="G754"/>
      <c r="H754"/>
      <c r="I754"/>
    </row>
    <row r="755" spans="2:9" ht="15" x14ac:dyDescent="0.25">
      <c r="B755"/>
      <c r="C755"/>
      <c r="D755"/>
      <c r="E755"/>
      <c r="F755"/>
      <c r="G755"/>
      <c r="H755"/>
      <c r="I755"/>
    </row>
    <row r="756" spans="2:9" ht="15" x14ac:dyDescent="0.25">
      <c r="B756"/>
      <c r="C756"/>
      <c r="D756"/>
      <c r="E756"/>
      <c r="F756"/>
      <c r="G756"/>
      <c r="H756"/>
      <c r="I756"/>
    </row>
    <row r="757" spans="2:9" ht="15" x14ac:dyDescent="0.25">
      <c r="B757"/>
      <c r="C757"/>
      <c r="D757"/>
      <c r="E757"/>
      <c r="F757"/>
      <c r="G757"/>
      <c r="H757"/>
      <c r="I757"/>
    </row>
    <row r="758" spans="2:9" ht="15" x14ac:dyDescent="0.25">
      <c r="B758"/>
      <c r="C758"/>
      <c r="D758"/>
      <c r="E758"/>
      <c r="F758"/>
      <c r="G758"/>
      <c r="H758"/>
      <c r="I758"/>
    </row>
    <row r="759" spans="2:9" ht="15" x14ac:dyDescent="0.25">
      <c r="B759"/>
      <c r="C759"/>
      <c r="D759"/>
      <c r="E759"/>
      <c r="F759"/>
      <c r="G759"/>
      <c r="H759"/>
      <c r="I759"/>
    </row>
    <row r="760" spans="2:9" ht="15" x14ac:dyDescent="0.25">
      <c r="B760"/>
      <c r="C760"/>
      <c r="D760"/>
      <c r="E760"/>
      <c r="F760"/>
      <c r="G760"/>
      <c r="H760"/>
      <c r="I760"/>
    </row>
    <row r="761" spans="2:9" ht="15" x14ac:dyDescent="0.25">
      <c r="B761"/>
      <c r="C761"/>
      <c r="D761"/>
      <c r="E761"/>
      <c r="F761"/>
      <c r="G761"/>
      <c r="H761"/>
      <c r="I761"/>
    </row>
    <row r="762" spans="2:9" ht="15" x14ac:dyDescent="0.25">
      <c r="B762"/>
      <c r="C762"/>
      <c r="D762"/>
      <c r="E762"/>
      <c r="F762"/>
      <c r="G762"/>
      <c r="H762"/>
      <c r="I762"/>
    </row>
    <row r="763" spans="2:9" ht="15" x14ac:dyDescent="0.25">
      <c r="B763"/>
      <c r="C763"/>
      <c r="D763"/>
      <c r="E763"/>
      <c r="F763"/>
      <c r="G763"/>
      <c r="H763"/>
      <c r="I763"/>
    </row>
    <row r="764" spans="2:9" ht="15" x14ac:dyDescent="0.25">
      <c r="B764"/>
      <c r="C764"/>
      <c r="D764"/>
      <c r="E764"/>
      <c r="F764"/>
      <c r="G764"/>
      <c r="H764"/>
      <c r="I764"/>
    </row>
    <row r="765" spans="2:9" ht="15" x14ac:dyDescent="0.25">
      <c r="B765"/>
      <c r="C765"/>
      <c r="D765"/>
      <c r="E765"/>
      <c r="F765"/>
      <c r="G765"/>
      <c r="H765"/>
      <c r="I765"/>
    </row>
    <row r="766" spans="2:9" ht="15" x14ac:dyDescent="0.25">
      <c r="B766"/>
      <c r="C766"/>
      <c r="D766"/>
      <c r="E766"/>
      <c r="F766"/>
      <c r="G766"/>
      <c r="H766"/>
      <c r="I766"/>
    </row>
    <row r="767" spans="2:9" ht="15" x14ac:dyDescent="0.25">
      <c r="B767"/>
      <c r="C767"/>
      <c r="D767"/>
      <c r="E767"/>
      <c r="F767"/>
      <c r="G767"/>
      <c r="H767"/>
      <c r="I767"/>
    </row>
    <row r="768" spans="2:9" ht="15" x14ac:dyDescent="0.25">
      <c r="B768"/>
      <c r="C768"/>
      <c r="D768"/>
      <c r="E768"/>
      <c r="F768"/>
      <c r="G768"/>
      <c r="H768"/>
      <c r="I768"/>
    </row>
    <row r="769" spans="2:9" ht="15" x14ac:dyDescent="0.25">
      <c r="B769"/>
      <c r="C769"/>
      <c r="D769"/>
      <c r="E769"/>
      <c r="F769"/>
      <c r="G769"/>
      <c r="H769"/>
      <c r="I769"/>
    </row>
    <row r="770" spans="2:9" ht="15" x14ac:dyDescent="0.25">
      <c r="B770"/>
      <c r="C770"/>
      <c r="D770"/>
      <c r="E770"/>
      <c r="F770"/>
      <c r="G770"/>
      <c r="H770"/>
      <c r="I770"/>
    </row>
    <row r="771" spans="2:9" ht="15" x14ac:dyDescent="0.25">
      <c r="B771"/>
      <c r="C771"/>
      <c r="D771"/>
      <c r="E771"/>
      <c r="F771"/>
      <c r="G771"/>
      <c r="H771"/>
      <c r="I771"/>
    </row>
    <row r="772" spans="2:9" ht="15" x14ac:dyDescent="0.25">
      <c r="B772"/>
      <c r="C772"/>
      <c r="D772"/>
      <c r="E772"/>
      <c r="F772"/>
      <c r="G772"/>
      <c r="H772"/>
      <c r="I772"/>
    </row>
    <row r="773" spans="2:9" ht="15" x14ac:dyDescent="0.25">
      <c r="B773"/>
      <c r="C773"/>
      <c r="D773"/>
      <c r="E773"/>
      <c r="F773"/>
      <c r="G773"/>
      <c r="H773"/>
      <c r="I773"/>
    </row>
    <row r="774" spans="2:9" ht="15" x14ac:dyDescent="0.25">
      <c r="B774"/>
      <c r="C774"/>
      <c r="D774"/>
      <c r="E774"/>
      <c r="F774"/>
      <c r="G774"/>
      <c r="H774"/>
      <c r="I774"/>
    </row>
    <row r="775" spans="2:9" ht="15" x14ac:dyDescent="0.25">
      <c r="B775"/>
      <c r="C775"/>
      <c r="D775"/>
      <c r="E775"/>
      <c r="F775"/>
      <c r="G775"/>
      <c r="H775"/>
      <c r="I775"/>
    </row>
    <row r="776" spans="2:9" ht="15" x14ac:dyDescent="0.25">
      <c r="B776"/>
      <c r="C776"/>
      <c r="D776"/>
      <c r="E776"/>
      <c r="F776"/>
      <c r="G776"/>
      <c r="H776"/>
      <c r="I776"/>
    </row>
    <row r="777" spans="2:9" ht="15" x14ac:dyDescent="0.25">
      <c r="B777"/>
      <c r="C777"/>
      <c r="D777"/>
      <c r="E777"/>
      <c r="F777"/>
      <c r="G777"/>
      <c r="H777"/>
      <c r="I777"/>
    </row>
    <row r="778" spans="2:9" ht="15" x14ac:dyDescent="0.25">
      <c r="B778"/>
      <c r="C778"/>
      <c r="D778"/>
      <c r="E778"/>
      <c r="F778"/>
      <c r="G778"/>
      <c r="H778"/>
      <c r="I778"/>
    </row>
    <row r="779" spans="2:9" ht="15" x14ac:dyDescent="0.25">
      <c r="B779"/>
      <c r="C779"/>
      <c r="D779"/>
      <c r="E779"/>
      <c r="F779"/>
      <c r="G779"/>
      <c r="H779"/>
      <c r="I779"/>
    </row>
    <row r="780" spans="2:9" ht="15" x14ac:dyDescent="0.25">
      <c r="B780"/>
      <c r="C780"/>
      <c r="D780"/>
      <c r="E780"/>
      <c r="F780"/>
      <c r="G780"/>
      <c r="H780"/>
      <c r="I780"/>
    </row>
    <row r="781" spans="2:9" ht="15" x14ac:dyDescent="0.25">
      <c r="B781"/>
      <c r="C781"/>
      <c r="D781"/>
      <c r="E781"/>
      <c r="F781"/>
      <c r="G781"/>
      <c r="H781"/>
      <c r="I781"/>
    </row>
    <row r="782" spans="2:9" ht="15" x14ac:dyDescent="0.25">
      <c r="B782"/>
      <c r="C782"/>
      <c r="D782"/>
      <c r="E782"/>
      <c r="F782"/>
      <c r="G782"/>
      <c r="H782"/>
      <c r="I782"/>
    </row>
    <row r="783" spans="2:9" ht="15" x14ac:dyDescent="0.25">
      <c r="B783"/>
      <c r="C783"/>
      <c r="D783"/>
      <c r="E783"/>
      <c r="F783"/>
      <c r="G783"/>
      <c r="H783"/>
      <c r="I783"/>
    </row>
    <row r="784" spans="2:9" ht="15" x14ac:dyDescent="0.25">
      <c r="B784"/>
      <c r="C784"/>
      <c r="D784"/>
      <c r="E784"/>
      <c r="F784"/>
      <c r="G784"/>
      <c r="H784"/>
      <c r="I784"/>
    </row>
    <row r="785" spans="2:9" ht="15" x14ac:dyDescent="0.25">
      <c r="B785"/>
      <c r="C785"/>
      <c r="D785"/>
      <c r="E785"/>
      <c r="F785"/>
      <c r="G785"/>
      <c r="H785"/>
      <c r="I785"/>
    </row>
    <row r="786" spans="2:9" ht="15" x14ac:dyDescent="0.25">
      <c r="B786"/>
      <c r="C786"/>
      <c r="D786"/>
      <c r="E786"/>
      <c r="F786"/>
      <c r="G786"/>
      <c r="H786"/>
      <c r="I786"/>
    </row>
    <row r="787" spans="2:9" ht="15" x14ac:dyDescent="0.25">
      <c r="B787"/>
      <c r="C787"/>
      <c r="D787"/>
      <c r="E787"/>
      <c r="F787"/>
      <c r="G787"/>
      <c r="H787"/>
      <c r="I787"/>
    </row>
    <row r="788" spans="2:9" ht="15" x14ac:dyDescent="0.25">
      <c r="B788"/>
      <c r="C788"/>
      <c r="D788"/>
      <c r="E788"/>
      <c r="F788"/>
      <c r="G788"/>
      <c r="H788"/>
      <c r="I788"/>
    </row>
    <row r="789" spans="2:9" ht="15" x14ac:dyDescent="0.25">
      <c r="B789"/>
      <c r="C789"/>
      <c r="D789"/>
      <c r="E789"/>
      <c r="F789"/>
      <c r="G789"/>
      <c r="H789"/>
      <c r="I789"/>
    </row>
    <row r="790" spans="2:9" ht="15" x14ac:dyDescent="0.25">
      <c r="B790"/>
      <c r="C790"/>
      <c r="D790"/>
      <c r="E790"/>
      <c r="F790"/>
      <c r="G790"/>
      <c r="H790"/>
      <c r="I790"/>
    </row>
    <row r="791" spans="2:9" ht="15" x14ac:dyDescent="0.25">
      <c r="B791"/>
      <c r="C791"/>
      <c r="D791"/>
      <c r="E791"/>
      <c r="F791"/>
      <c r="G791"/>
      <c r="H791"/>
      <c r="I791"/>
    </row>
    <row r="792" spans="2:9" ht="15" x14ac:dyDescent="0.25">
      <c r="B792"/>
      <c r="C792"/>
      <c r="D792"/>
      <c r="E792"/>
      <c r="F792"/>
      <c r="G792"/>
      <c r="H792"/>
      <c r="I792"/>
    </row>
    <row r="793" spans="2:9" ht="15" x14ac:dyDescent="0.25">
      <c r="B793"/>
      <c r="C793"/>
      <c r="D793"/>
      <c r="E793"/>
      <c r="F793"/>
      <c r="G793"/>
      <c r="H793"/>
      <c r="I793"/>
    </row>
    <row r="794" spans="2:9" ht="15" x14ac:dyDescent="0.25">
      <c r="B794"/>
      <c r="C794"/>
      <c r="D794"/>
      <c r="E794"/>
      <c r="F794"/>
      <c r="G794"/>
      <c r="H794"/>
      <c r="I794"/>
    </row>
    <row r="795" spans="2:9" ht="15" x14ac:dyDescent="0.25">
      <c r="B795"/>
      <c r="C795"/>
      <c r="D795"/>
      <c r="E795"/>
      <c r="F795"/>
      <c r="G795"/>
      <c r="H795"/>
      <c r="I795"/>
    </row>
    <row r="796" spans="2:9" ht="15" x14ac:dyDescent="0.25">
      <c r="B796"/>
      <c r="C796"/>
      <c r="D796"/>
      <c r="E796"/>
      <c r="F796"/>
      <c r="G796"/>
      <c r="H796"/>
      <c r="I796"/>
    </row>
    <row r="797" spans="2:9" ht="15" x14ac:dyDescent="0.25">
      <c r="B797"/>
      <c r="C797"/>
      <c r="D797"/>
      <c r="E797"/>
      <c r="F797"/>
      <c r="G797"/>
      <c r="H797"/>
      <c r="I797"/>
    </row>
    <row r="798" spans="2:9" ht="15" x14ac:dyDescent="0.25">
      <c r="B798"/>
      <c r="C798"/>
      <c r="D798"/>
      <c r="E798"/>
      <c r="F798"/>
      <c r="G798"/>
      <c r="H798"/>
      <c r="I798"/>
    </row>
    <row r="799" spans="2:9" ht="15" x14ac:dyDescent="0.25">
      <c r="B799"/>
      <c r="C799"/>
      <c r="D799"/>
      <c r="E799"/>
      <c r="F799"/>
      <c r="G799"/>
      <c r="H799"/>
      <c r="I799"/>
    </row>
    <row r="800" spans="2:9" ht="15" x14ac:dyDescent="0.25">
      <c r="B800"/>
      <c r="C800"/>
      <c r="D800"/>
      <c r="E800"/>
      <c r="F800"/>
      <c r="G800"/>
      <c r="H800"/>
      <c r="I800"/>
    </row>
    <row r="801" spans="2:9" ht="15" x14ac:dyDescent="0.25">
      <c r="B801"/>
      <c r="C801"/>
      <c r="D801"/>
      <c r="E801"/>
      <c r="F801"/>
      <c r="G801"/>
      <c r="H801"/>
      <c r="I801"/>
    </row>
    <row r="802" spans="2:9" ht="15" x14ac:dyDescent="0.25">
      <c r="B802"/>
      <c r="C802"/>
      <c r="D802"/>
      <c r="E802"/>
      <c r="F802"/>
      <c r="G802"/>
      <c r="H802"/>
      <c r="I802"/>
    </row>
    <row r="803" spans="2:9" ht="15" x14ac:dyDescent="0.25">
      <c r="B803"/>
      <c r="C803"/>
      <c r="D803"/>
      <c r="E803"/>
      <c r="F803"/>
      <c r="G803"/>
      <c r="H803"/>
      <c r="I803"/>
    </row>
    <row r="804" spans="2:9" ht="15" x14ac:dyDescent="0.25">
      <c r="B804"/>
      <c r="C804"/>
      <c r="D804"/>
      <c r="E804"/>
      <c r="F804"/>
      <c r="G804"/>
      <c r="H804"/>
      <c r="I804"/>
    </row>
    <row r="805" spans="2:9" ht="15" x14ac:dyDescent="0.25">
      <c r="B805"/>
      <c r="C805"/>
      <c r="D805"/>
      <c r="E805"/>
      <c r="F805"/>
      <c r="G805"/>
      <c r="H805"/>
      <c r="I805"/>
    </row>
    <row r="806" spans="2:9" ht="15" x14ac:dyDescent="0.25">
      <c r="B806"/>
      <c r="C806"/>
      <c r="D806"/>
      <c r="E806"/>
      <c r="F806"/>
      <c r="G806"/>
      <c r="H806"/>
      <c r="I806"/>
    </row>
    <row r="807" spans="2:9" ht="15" x14ac:dyDescent="0.25">
      <c r="B807"/>
      <c r="C807"/>
      <c r="D807"/>
      <c r="E807"/>
      <c r="F807"/>
      <c r="G807"/>
      <c r="H807"/>
      <c r="I807"/>
    </row>
    <row r="808" spans="2:9" ht="15" x14ac:dyDescent="0.25">
      <c r="B808"/>
      <c r="C808"/>
      <c r="D808"/>
      <c r="E808"/>
      <c r="F808"/>
      <c r="G808"/>
      <c r="H808"/>
      <c r="I808"/>
    </row>
    <row r="809" spans="2:9" ht="15" x14ac:dyDescent="0.25">
      <c r="B809"/>
      <c r="C809"/>
      <c r="D809"/>
      <c r="E809"/>
      <c r="F809"/>
      <c r="G809"/>
      <c r="H809"/>
      <c r="I809"/>
    </row>
    <row r="810" spans="2:9" ht="15" x14ac:dyDescent="0.25">
      <c r="B810"/>
      <c r="C810"/>
      <c r="D810"/>
      <c r="E810"/>
      <c r="F810"/>
      <c r="G810"/>
      <c r="H810"/>
      <c r="I810"/>
    </row>
    <row r="811" spans="2:9" ht="15" x14ac:dyDescent="0.25">
      <c r="B811"/>
      <c r="C811"/>
      <c r="D811"/>
      <c r="E811"/>
      <c r="F811"/>
      <c r="G811"/>
      <c r="H811"/>
      <c r="I811"/>
    </row>
    <row r="812" spans="2:9" ht="15" x14ac:dyDescent="0.25">
      <c r="B812"/>
      <c r="C812"/>
      <c r="D812"/>
      <c r="E812"/>
      <c r="F812"/>
      <c r="G812"/>
      <c r="H812"/>
      <c r="I812"/>
    </row>
    <row r="813" spans="2:9" ht="15" x14ac:dyDescent="0.25">
      <c r="B813"/>
      <c r="C813"/>
      <c r="D813"/>
      <c r="E813"/>
      <c r="F813"/>
      <c r="G813"/>
      <c r="H813"/>
      <c r="I813"/>
    </row>
    <row r="814" spans="2:9" ht="15" x14ac:dyDescent="0.25">
      <c r="B814"/>
      <c r="C814"/>
      <c r="D814"/>
      <c r="E814"/>
      <c r="F814"/>
      <c r="G814"/>
      <c r="H814"/>
      <c r="I814"/>
    </row>
    <row r="815" spans="2:9" ht="15" x14ac:dyDescent="0.25">
      <c r="B815"/>
      <c r="C815"/>
      <c r="D815"/>
      <c r="E815"/>
      <c r="F815"/>
      <c r="G815"/>
      <c r="H815"/>
      <c r="I815"/>
    </row>
    <row r="816" spans="2:9" ht="15" x14ac:dyDescent="0.25">
      <c r="B816"/>
      <c r="C816"/>
      <c r="D816"/>
      <c r="E816"/>
      <c r="F816"/>
      <c r="G816"/>
      <c r="H816"/>
      <c r="I816"/>
    </row>
    <row r="817" spans="2:9" ht="15" x14ac:dyDescent="0.25">
      <c r="B817"/>
      <c r="C817"/>
      <c r="D817"/>
      <c r="E817"/>
      <c r="F817"/>
      <c r="G817"/>
      <c r="H817"/>
      <c r="I817"/>
    </row>
    <row r="818" spans="2:9" ht="15" x14ac:dyDescent="0.25">
      <c r="B818"/>
      <c r="C818"/>
      <c r="D818"/>
      <c r="E818"/>
      <c r="F818"/>
      <c r="G818"/>
      <c r="H818"/>
      <c r="I818"/>
    </row>
    <row r="819" spans="2:9" ht="15" x14ac:dyDescent="0.25">
      <c r="B819"/>
      <c r="C819"/>
      <c r="D819"/>
      <c r="E819"/>
      <c r="F819"/>
      <c r="G819"/>
      <c r="H819"/>
      <c r="I819"/>
    </row>
    <row r="820" spans="2:9" ht="15" x14ac:dyDescent="0.25">
      <c r="B820"/>
      <c r="C820"/>
      <c r="D820"/>
      <c r="E820"/>
      <c r="F820"/>
      <c r="G820"/>
      <c r="H820"/>
      <c r="I820"/>
    </row>
    <row r="821" spans="2:9" ht="15" x14ac:dyDescent="0.25">
      <c r="B821"/>
      <c r="C821"/>
      <c r="D821"/>
      <c r="E821"/>
      <c r="F821"/>
      <c r="G821"/>
      <c r="H821"/>
      <c r="I821"/>
    </row>
    <row r="822" spans="2:9" ht="15" x14ac:dyDescent="0.25">
      <c r="B822"/>
      <c r="C822"/>
      <c r="D822"/>
      <c r="E822"/>
      <c r="F822"/>
      <c r="G822"/>
      <c r="H822"/>
      <c r="I822"/>
    </row>
    <row r="823" spans="2:9" ht="15" x14ac:dyDescent="0.25">
      <c r="B823"/>
      <c r="C823"/>
      <c r="D823"/>
      <c r="E823"/>
      <c r="F823"/>
      <c r="G823"/>
      <c r="H823"/>
      <c r="I823"/>
    </row>
    <row r="824" spans="2:9" ht="15" x14ac:dyDescent="0.25">
      <c r="B824"/>
      <c r="C824"/>
      <c r="D824"/>
      <c r="E824"/>
      <c r="F824"/>
      <c r="G824"/>
      <c r="H824"/>
      <c r="I824"/>
    </row>
    <row r="825" spans="2:9" ht="15" x14ac:dyDescent="0.25">
      <c r="B825"/>
      <c r="C825"/>
      <c r="D825"/>
      <c r="E825"/>
      <c r="F825"/>
      <c r="G825"/>
      <c r="H825"/>
      <c r="I825"/>
    </row>
    <row r="826" spans="2:9" ht="15" x14ac:dyDescent="0.25">
      <c r="B826"/>
      <c r="C826"/>
      <c r="D826"/>
      <c r="E826"/>
      <c r="F826"/>
      <c r="G826"/>
      <c r="H826"/>
      <c r="I826"/>
    </row>
    <row r="827" spans="2:9" ht="15" x14ac:dyDescent="0.25">
      <c r="B827"/>
      <c r="C827"/>
      <c r="D827"/>
      <c r="E827"/>
      <c r="F827"/>
      <c r="G827"/>
      <c r="H827"/>
      <c r="I827"/>
    </row>
    <row r="828" spans="2:9" ht="15" x14ac:dyDescent="0.25">
      <c r="B828"/>
      <c r="C828"/>
      <c r="D828"/>
      <c r="E828"/>
      <c r="F828"/>
      <c r="G828"/>
      <c r="H828"/>
      <c r="I828"/>
    </row>
    <row r="829" spans="2:9" ht="15" x14ac:dyDescent="0.25">
      <c r="B829"/>
      <c r="C829"/>
      <c r="D829"/>
      <c r="E829"/>
      <c r="F829"/>
      <c r="G829"/>
      <c r="H829"/>
      <c r="I829"/>
    </row>
    <row r="830" spans="2:9" ht="15" x14ac:dyDescent="0.25">
      <c r="B830"/>
      <c r="C830"/>
      <c r="D830"/>
      <c r="E830"/>
      <c r="F830"/>
      <c r="G830"/>
      <c r="H830"/>
      <c r="I830"/>
    </row>
    <row r="831" spans="2:9" ht="15" x14ac:dyDescent="0.25">
      <c r="B831"/>
      <c r="C831"/>
      <c r="D831"/>
      <c r="E831"/>
      <c r="F831"/>
      <c r="G831"/>
      <c r="H831"/>
      <c r="I831"/>
    </row>
    <row r="832" spans="2:9" ht="15" x14ac:dyDescent="0.25">
      <c r="B832"/>
      <c r="C832"/>
      <c r="D832"/>
      <c r="E832"/>
      <c r="F832"/>
      <c r="G832"/>
      <c r="H832"/>
      <c r="I832"/>
    </row>
    <row r="833" spans="2:9" ht="15" x14ac:dyDescent="0.25">
      <c r="B833"/>
      <c r="C833"/>
      <c r="D833"/>
      <c r="E833"/>
      <c r="F833"/>
      <c r="G833"/>
      <c r="H833"/>
      <c r="I833"/>
    </row>
    <row r="834" spans="2:9" ht="15" x14ac:dyDescent="0.25">
      <c r="B834"/>
      <c r="C834"/>
      <c r="D834"/>
      <c r="E834"/>
      <c r="F834"/>
      <c r="G834"/>
      <c r="H834"/>
      <c r="I834"/>
    </row>
    <row r="835" spans="2:9" ht="15" x14ac:dyDescent="0.25">
      <c r="B835"/>
      <c r="C835"/>
      <c r="D835"/>
      <c r="E835"/>
      <c r="F835"/>
      <c r="G835"/>
      <c r="H835"/>
      <c r="I835"/>
    </row>
    <row r="836" spans="2:9" ht="15" x14ac:dyDescent="0.25">
      <c r="B836"/>
      <c r="C836"/>
      <c r="D836"/>
      <c r="E836"/>
      <c r="F836"/>
      <c r="G836"/>
      <c r="H836"/>
      <c r="I836"/>
    </row>
    <row r="837" spans="2:9" ht="15" x14ac:dyDescent="0.25">
      <c r="B837"/>
      <c r="C837"/>
      <c r="D837"/>
      <c r="E837"/>
      <c r="F837"/>
      <c r="G837"/>
      <c r="H837"/>
      <c r="I837"/>
    </row>
    <row r="838" spans="2:9" ht="15" x14ac:dyDescent="0.25">
      <c r="B838"/>
      <c r="C838"/>
      <c r="D838"/>
      <c r="E838"/>
      <c r="F838"/>
      <c r="G838"/>
      <c r="H838"/>
      <c r="I838"/>
    </row>
    <row r="839" spans="2:9" ht="15" x14ac:dyDescent="0.25">
      <c r="B839"/>
      <c r="C839"/>
      <c r="D839"/>
      <c r="E839"/>
      <c r="F839"/>
      <c r="G839"/>
      <c r="H839"/>
      <c r="I839"/>
    </row>
    <row r="840" spans="2:9" ht="15" x14ac:dyDescent="0.25">
      <c r="B840"/>
      <c r="C840"/>
      <c r="D840"/>
      <c r="E840"/>
      <c r="F840"/>
      <c r="G840"/>
      <c r="H840"/>
      <c r="I840"/>
    </row>
    <row r="841" spans="2:9" ht="15" x14ac:dyDescent="0.25">
      <c r="B841"/>
      <c r="C841"/>
      <c r="D841"/>
      <c r="E841"/>
      <c r="F841"/>
      <c r="G841"/>
      <c r="H841"/>
      <c r="I841"/>
    </row>
    <row r="842" spans="2:9" ht="15" x14ac:dyDescent="0.25">
      <c r="B842"/>
      <c r="C842"/>
      <c r="D842"/>
      <c r="E842"/>
      <c r="F842"/>
      <c r="G842"/>
      <c r="H842"/>
      <c r="I842"/>
    </row>
    <row r="843" spans="2:9" ht="15" x14ac:dyDescent="0.25">
      <c r="B843"/>
      <c r="C843"/>
      <c r="D843"/>
      <c r="E843"/>
      <c r="F843"/>
      <c r="G843"/>
      <c r="H843"/>
      <c r="I843"/>
    </row>
    <row r="844" spans="2:9" ht="15" x14ac:dyDescent="0.25">
      <c r="B844"/>
      <c r="C844"/>
      <c r="D844"/>
      <c r="E844"/>
      <c r="F844"/>
      <c r="G844"/>
      <c r="H844"/>
      <c r="I844"/>
    </row>
    <row r="845" spans="2:9" ht="15" x14ac:dyDescent="0.25">
      <c r="B845"/>
      <c r="C845"/>
      <c r="D845"/>
      <c r="E845"/>
      <c r="F845"/>
      <c r="G845"/>
      <c r="H845"/>
      <c r="I845"/>
    </row>
    <row r="846" spans="2:9" ht="15" x14ac:dyDescent="0.25">
      <c r="B846"/>
      <c r="C846"/>
      <c r="D846"/>
      <c r="E846"/>
      <c r="F846"/>
      <c r="G846"/>
      <c r="H846"/>
      <c r="I846"/>
    </row>
    <row r="847" spans="2:9" ht="15" x14ac:dyDescent="0.25">
      <c r="B847"/>
      <c r="C847"/>
      <c r="D847"/>
      <c r="E847"/>
      <c r="F847"/>
      <c r="G847"/>
      <c r="H847"/>
      <c r="I847"/>
    </row>
    <row r="848" spans="2:9" ht="15" x14ac:dyDescent="0.25">
      <c r="B848"/>
      <c r="C848"/>
      <c r="D848"/>
      <c r="E848"/>
      <c r="F848"/>
      <c r="G848"/>
      <c r="H848"/>
      <c r="I848"/>
    </row>
    <row r="849" spans="2:9" ht="15" x14ac:dyDescent="0.25">
      <c r="B849"/>
      <c r="C849"/>
      <c r="D849"/>
      <c r="E849"/>
      <c r="F849"/>
      <c r="G849"/>
      <c r="H849"/>
      <c r="I849"/>
    </row>
    <row r="850" spans="2:9" ht="15" x14ac:dyDescent="0.25">
      <c r="B850"/>
      <c r="C850"/>
      <c r="D850"/>
      <c r="E850"/>
      <c r="F850"/>
      <c r="G850"/>
      <c r="H850"/>
      <c r="I850"/>
    </row>
    <row r="851" spans="2:9" ht="15" x14ac:dyDescent="0.25">
      <c r="B851"/>
      <c r="C851"/>
      <c r="D851"/>
      <c r="E851"/>
      <c r="F851"/>
      <c r="G851"/>
      <c r="H851"/>
      <c r="I851"/>
    </row>
    <row r="852" spans="2:9" ht="15" x14ac:dyDescent="0.25">
      <c r="B852"/>
      <c r="C852"/>
      <c r="D852"/>
      <c r="E852"/>
      <c r="F852"/>
      <c r="G852"/>
      <c r="H852"/>
      <c r="I852"/>
    </row>
    <row r="853" spans="2:9" ht="15" x14ac:dyDescent="0.25">
      <c r="B853"/>
      <c r="C853"/>
      <c r="D853"/>
      <c r="E853"/>
      <c r="F853"/>
      <c r="G853"/>
      <c r="H853"/>
      <c r="I853"/>
    </row>
    <row r="854" spans="2:9" ht="15" x14ac:dyDescent="0.25">
      <c r="B854"/>
      <c r="C854"/>
      <c r="D854"/>
      <c r="E854"/>
      <c r="F854"/>
      <c r="G854"/>
      <c r="H854"/>
      <c r="I854"/>
    </row>
    <row r="855" spans="2:9" ht="15" x14ac:dyDescent="0.25">
      <c r="B855"/>
      <c r="C855"/>
      <c r="D855"/>
      <c r="E855"/>
      <c r="F855"/>
      <c r="G855"/>
      <c r="H855"/>
      <c r="I855"/>
    </row>
    <row r="856" spans="2:9" ht="15" x14ac:dyDescent="0.25">
      <c r="B856"/>
      <c r="C856"/>
      <c r="D856"/>
      <c r="E856"/>
      <c r="F856"/>
      <c r="G856"/>
      <c r="H856"/>
      <c r="I856"/>
    </row>
    <row r="857" spans="2:9" ht="15" x14ac:dyDescent="0.25">
      <c r="B857"/>
      <c r="C857"/>
      <c r="D857"/>
      <c r="E857"/>
      <c r="F857"/>
      <c r="G857"/>
      <c r="H857"/>
      <c r="I857"/>
    </row>
    <row r="858" spans="2:9" ht="15" x14ac:dyDescent="0.25">
      <c r="B858"/>
      <c r="C858"/>
      <c r="D858"/>
      <c r="E858"/>
      <c r="F858"/>
      <c r="G858"/>
      <c r="H858"/>
      <c r="I858"/>
    </row>
    <row r="859" spans="2:9" ht="15" x14ac:dyDescent="0.25">
      <c r="B859"/>
      <c r="C859"/>
      <c r="D859"/>
      <c r="E859"/>
      <c r="F859"/>
      <c r="G859"/>
      <c r="H859"/>
      <c r="I859"/>
    </row>
    <row r="860" spans="2:9" ht="15" x14ac:dyDescent="0.25">
      <c r="B860"/>
      <c r="C860"/>
      <c r="D860"/>
      <c r="E860"/>
      <c r="F860"/>
      <c r="G860"/>
      <c r="H860"/>
      <c r="I860"/>
    </row>
    <row r="861" spans="2:9" ht="15" x14ac:dyDescent="0.25">
      <c r="B861"/>
      <c r="C861"/>
      <c r="D861"/>
      <c r="E861"/>
      <c r="F861"/>
      <c r="G861"/>
      <c r="H861"/>
      <c r="I861"/>
    </row>
    <row r="862" spans="2:9" ht="15" x14ac:dyDescent="0.25">
      <c r="B862"/>
      <c r="C862"/>
      <c r="D862"/>
      <c r="E862"/>
      <c r="F862"/>
      <c r="G862"/>
      <c r="H862"/>
      <c r="I862"/>
    </row>
    <row r="863" spans="2:9" ht="15" x14ac:dyDescent="0.25">
      <c r="B863"/>
      <c r="C863"/>
      <c r="D863"/>
      <c r="E863"/>
      <c r="F863"/>
      <c r="G863"/>
      <c r="H863"/>
      <c r="I863"/>
    </row>
    <row r="864" spans="2:9" ht="15" x14ac:dyDescent="0.25">
      <c r="B864"/>
      <c r="C864"/>
      <c r="D864"/>
      <c r="E864"/>
      <c r="F864"/>
      <c r="G864"/>
      <c r="H864"/>
      <c r="I864"/>
    </row>
    <row r="865" spans="2:9" ht="15" x14ac:dyDescent="0.25">
      <c r="B865"/>
      <c r="C865"/>
      <c r="D865"/>
      <c r="E865"/>
      <c r="F865"/>
      <c r="G865"/>
      <c r="H865"/>
      <c r="I865"/>
    </row>
    <row r="866" spans="2:9" ht="15" x14ac:dyDescent="0.25">
      <c r="B866"/>
      <c r="C866"/>
      <c r="D866"/>
      <c r="E866"/>
      <c r="F866"/>
      <c r="G866"/>
      <c r="H866"/>
      <c r="I866"/>
    </row>
    <row r="867" spans="2:9" ht="15" x14ac:dyDescent="0.25">
      <c r="B867"/>
      <c r="C867"/>
      <c r="D867"/>
      <c r="E867"/>
      <c r="F867"/>
      <c r="G867"/>
      <c r="H867"/>
      <c r="I867"/>
    </row>
    <row r="868" spans="2:9" ht="15" x14ac:dyDescent="0.25">
      <c r="B868"/>
      <c r="C868"/>
      <c r="D868"/>
      <c r="E868"/>
      <c r="F868"/>
      <c r="G868"/>
      <c r="H868"/>
      <c r="I868"/>
    </row>
    <row r="869" spans="2:9" ht="15" x14ac:dyDescent="0.25">
      <c r="B869"/>
      <c r="C869"/>
      <c r="D869"/>
      <c r="E869"/>
      <c r="F869"/>
      <c r="G869"/>
      <c r="H869"/>
      <c r="I869"/>
    </row>
    <row r="870" spans="2:9" ht="15" x14ac:dyDescent="0.25">
      <c r="B870"/>
      <c r="C870"/>
      <c r="D870"/>
      <c r="E870"/>
      <c r="F870"/>
      <c r="G870"/>
      <c r="H870"/>
      <c r="I870"/>
    </row>
    <row r="871" spans="2:9" ht="15" x14ac:dyDescent="0.25">
      <c r="B871"/>
      <c r="C871"/>
      <c r="D871"/>
      <c r="E871"/>
      <c r="F871"/>
      <c r="G871"/>
      <c r="H871"/>
      <c r="I871"/>
    </row>
    <row r="872" spans="2:9" ht="15" x14ac:dyDescent="0.25">
      <c r="B872"/>
      <c r="C872"/>
      <c r="D872"/>
      <c r="E872"/>
      <c r="F872"/>
      <c r="G872"/>
      <c r="H872"/>
      <c r="I872"/>
    </row>
    <row r="873" spans="2:9" ht="15" x14ac:dyDescent="0.25">
      <c r="B873"/>
      <c r="C873"/>
      <c r="D873"/>
      <c r="E873"/>
      <c r="F873"/>
      <c r="G873"/>
      <c r="H873"/>
      <c r="I873"/>
    </row>
    <row r="874" spans="2:9" ht="15" x14ac:dyDescent="0.25">
      <c r="B874"/>
      <c r="C874"/>
      <c r="D874"/>
      <c r="E874"/>
      <c r="F874"/>
      <c r="G874"/>
      <c r="H874"/>
      <c r="I874"/>
    </row>
    <row r="875" spans="2:9" ht="15" x14ac:dyDescent="0.25">
      <c r="B875"/>
      <c r="C875"/>
      <c r="D875"/>
      <c r="E875"/>
      <c r="F875"/>
      <c r="G875"/>
      <c r="H875"/>
      <c r="I875"/>
    </row>
    <row r="876" spans="2:9" ht="15" x14ac:dyDescent="0.25">
      <c r="B876"/>
      <c r="C876"/>
      <c r="D876"/>
      <c r="E876"/>
      <c r="F876"/>
      <c r="G876"/>
      <c r="H876"/>
      <c r="I876"/>
    </row>
    <row r="877" spans="2:9" ht="15" x14ac:dyDescent="0.25">
      <c r="B877"/>
      <c r="C877"/>
      <c r="D877"/>
      <c r="E877"/>
      <c r="F877"/>
      <c r="G877"/>
      <c r="H877"/>
      <c r="I877"/>
    </row>
    <row r="878" spans="2:9" ht="15" x14ac:dyDescent="0.25">
      <c r="B878"/>
      <c r="C878"/>
      <c r="D878"/>
      <c r="E878"/>
      <c r="F878"/>
      <c r="G878"/>
      <c r="H878"/>
      <c r="I878"/>
    </row>
    <row r="879" spans="2:9" ht="15" x14ac:dyDescent="0.25">
      <c r="B879"/>
      <c r="C879"/>
      <c r="D879"/>
      <c r="E879"/>
      <c r="F879"/>
      <c r="G879"/>
      <c r="H879"/>
      <c r="I879"/>
    </row>
    <row r="880" spans="2:9" ht="15" x14ac:dyDescent="0.25">
      <c r="B880"/>
      <c r="C880"/>
      <c r="D880"/>
      <c r="E880"/>
      <c r="F880"/>
      <c r="G880"/>
      <c r="H880"/>
      <c r="I880"/>
    </row>
    <row r="881" spans="2:9" ht="15" x14ac:dyDescent="0.25">
      <c r="B881"/>
      <c r="C881"/>
      <c r="D881"/>
      <c r="E881"/>
      <c r="F881"/>
      <c r="G881"/>
      <c r="H881"/>
      <c r="I881"/>
    </row>
    <row r="882" spans="2:9" ht="15" x14ac:dyDescent="0.25">
      <c r="B882"/>
      <c r="C882"/>
      <c r="D882"/>
      <c r="E882"/>
      <c r="F882"/>
      <c r="G882"/>
      <c r="H882"/>
      <c r="I882"/>
    </row>
    <row r="883" spans="2:9" ht="15" x14ac:dyDescent="0.25">
      <c r="B883"/>
      <c r="C883"/>
      <c r="D883"/>
      <c r="E883"/>
      <c r="F883"/>
      <c r="G883"/>
      <c r="H883"/>
      <c r="I883"/>
    </row>
    <row r="884" spans="2:9" ht="15" x14ac:dyDescent="0.25">
      <c r="B884"/>
      <c r="C884"/>
      <c r="D884"/>
      <c r="E884"/>
      <c r="F884"/>
      <c r="G884"/>
      <c r="H884"/>
      <c r="I884"/>
    </row>
    <row r="885" spans="2:9" ht="15" x14ac:dyDescent="0.25">
      <c r="B885"/>
      <c r="C885"/>
      <c r="D885"/>
      <c r="E885"/>
      <c r="F885"/>
      <c r="G885"/>
      <c r="H885"/>
      <c r="I885"/>
    </row>
    <row r="886" spans="2:9" ht="15" x14ac:dyDescent="0.25">
      <c r="B886"/>
      <c r="C886"/>
      <c r="D886"/>
      <c r="E886"/>
      <c r="F886"/>
      <c r="G886"/>
      <c r="H886"/>
      <c r="I886"/>
    </row>
    <row r="887" spans="2:9" ht="15" x14ac:dyDescent="0.25">
      <c r="B887"/>
      <c r="C887"/>
      <c r="D887"/>
      <c r="E887"/>
      <c r="F887"/>
      <c r="G887"/>
      <c r="H887"/>
      <c r="I887"/>
    </row>
    <row r="888" spans="2:9" ht="15" x14ac:dyDescent="0.25">
      <c r="B888"/>
      <c r="C888"/>
      <c r="D888"/>
      <c r="E888"/>
      <c r="F888"/>
      <c r="G888"/>
      <c r="H888"/>
      <c r="I888"/>
    </row>
    <row r="889" spans="2:9" ht="15" x14ac:dyDescent="0.25">
      <c r="B889"/>
      <c r="C889"/>
      <c r="D889"/>
      <c r="E889"/>
      <c r="F889"/>
      <c r="G889"/>
      <c r="H889"/>
      <c r="I889"/>
    </row>
    <row r="890" spans="2:9" ht="15" x14ac:dyDescent="0.25">
      <c r="B890"/>
      <c r="C890"/>
      <c r="D890"/>
      <c r="E890"/>
      <c r="F890"/>
      <c r="G890"/>
      <c r="H890"/>
      <c r="I890"/>
    </row>
    <row r="891" spans="2:9" ht="15" x14ac:dyDescent="0.25">
      <c r="B891"/>
      <c r="C891"/>
      <c r="D891"/>
      <c r="E891"/>
      <c r="F891"/>
      <c r="G891"/>
      <c r="H891"/>
      <c r="I891"/>
    </row>
    <row r="892" spans="2:9" ht="15" x14ac:dyDescent="0.25">
      <c r="B892"/>
      <c r="C892"/>
      <c r="D892"/>
      <c r="E892"/>
      <c r="F892"/>
      <c r="G892"/>
      <c r="H892"/>
      <c r="I892"/>
    </row>
    <row r="893" spans="2:9" ht="15" x14ac:dyDescent="0.25">
      <c r="B893"/>
      <c r="C893"/>
      <c r="D893"/>
      <c r="E893"/>
      <c r="F893"/>
      <c r="G893"/>
      <c r="H893"/>
      <c r="I893"/>
    </row>
    <row r="894" spans="2:9" ht="15" x14ac:dyDescent="0.25">
      <c r="B894"/>
      <c r="C894"/>
      <c r="D894"/>
      <c r="E894"/>
      <c r="F894"/>
      <c r="G894"/>
      <c r="H894"/>
      <c r="I894"/>
    </row>
    <row r="895" spans="2:9" ht="15" x14ac:dyDescent="0.25">
      <c r="B895"/>
      <c r="C895"/>
      <c r="D895"/>
      <c r="E895"/>
      <c r="F895"/>
      <c r="G895"/>
      <c r="H895"/>
      <c r="I895"/>
    </row>
    <row r="896" spans="2:9" ht="15" x14ac:dyDescent="0.25">
      <c r="B896"/>
      <c r="C896"/>
      <c r="D896"/>
      <c r="E896"/>
      <c r="F896"/>
      <c r="G896"/>
      <c r="H896"/>
      <c r="I896"/>
    </row>
    <row r="897" spans="2:9" ht="15" x14ac:dyDescent="0.25">
      <c r="B897"/>
      <c r="C897"/>
      <c r="D897"/>
      <c r="E897"/>
      <c r="F897"/>
      <c r="G897"/>
      <c r="H897"/>
      <c r="I897"/>
    </row>
    <row r="898" spans="2:9" ht="15" x14ac:dyDescent="0.25">
      <c r="B898"/>
      <c r="C898"/>
      <c r="D898"/>
      <c r="E898"/>
      <c r="F898"/>
      <c r="G898"/>
      <c r="H898"/>
      <c r="I898"/>
    </row>
    <row r="899" spans="2:9" ht="15" x14ac:dyDescent="0.25">
      <c r="B899"/>
      <c r="C899"/>
      <c r="D899"/>
      <c r="E899"/>
      <c r="F899"/>
      <c r="G899"/>
      <c r="H899"/>
      <c r="I899"/>
    </row>
    <row r="900" spans="2:9" ht="15" x14ac:dyDescent="0.25">
      <c r="B900"/>
      <c r="C900"/>
      <c r="D900"/>
      <c r="E900"/>
      <c r="F900"/>
      <c r="G900"/>
      <c r="H900"/>
      <c r="I900"/>
    </row>
    <row r="901" spans="2:9" ht="15" x14ac:dyDescent="0.25">
      <c r="B901"/>
      <c r="C901"/>
      <c r="D901"/>
      <c r="E901"/>
      <c r="F901"/>
      <c r="G901"/>
      <c r="H901"/>
      <c r="I901"/>
    </row>
    <row r="902" spans="2:9" ht="15" x14ac:dyDescent="0.25">
      <c r="B902"/>
      <c r="C902"/>
      <c r="D902"/>
      <c r="E902"/>
      <c r="F902"/>
      <c r="G902"/>
      <c r="H902"/>
      <c r="I902"/>
    </row>
    <row r="903" spans="2:9" ht="15" x14ac:dyDescent="0.25">
      <c r="B903"/>
      <c r="C903"/>
      <c r="D903"/>
      <c r="E903"/>
      <c r="F903"/>
      <c r="G903"/>
      <c r="H903"/>
      <c r="I903"/>
    </row>
    <row r="904" spans="2:9" ht="15" x14ac:dyDescent="0.25">
      <c r="B904"/>
      <c r="C904"/>
      <c r="D904"/>
      <c r="E904"/>
      <c r="F904"/>
      <c r="G904"/>
      <c r="H904"/>
      <c r="I904"/>
    </row>
    <row r="905" spans="2:9" ht="15" x14ac:dyDescent="0.25">
      <c r="B905"/>
      <c r="C905"/>
      <c r="D905"/>
      <c r="E905"/>
      <c r="F905"/>
      <c r="G905"/>
      <c r="H905"/>
      <c r="I905"/>
    </row>
    <row r="906" spans="2:9" ht="15" x14ac:dyDescent="0.25">
      <c r="B906"/>
      <c r="C906"/>
      <c r="D906"/>
      <c r="E906"/>
      <c r="F906"/>
      <c r="G906"/>
      <c r="H906"/>
      <c r="I906"/>
    </row>
    <row r="907" spans="2:9" ht="15" x14ac:dyDescent="0.25">
      <c r="B907"/>
      <c r="C907"/>
      <c r="D907"/>
      <c r="E907"/>
      <c r="F907"/>
      <c r="G907"/>
      <c r="H907"/>
      <c r="I907"/>
    </row>
    <row r="908" spans="2:9" ht="15" x14ac:dyDescent="0.25">
      <c r="B908"/>
      <c r="C908"/>
      <c r="D908"/>
      <c r="E908"/>
      <c r="F908"/>
      <c r="G908"/>
      <c r="H908"/>
      <c r="I908"/>
    </row>
    <row r="909" spans="2:9" ht="15" x14ac:dyDescent="0.25">
      <c r="B909"/>
      <c r="C909"/>
      <c r="D909"/>
      <c r="E909"/>
      <c r="F909"/>
      <c r="G909"/>
      <c r="H909"/>
      <c r="I909"/>
    </row>
    <row r="910" spans="2:9" ht="15" x14ac:dyDescent="0.25">
      <c r="B910"/>
      <c r="C910"/>
      <c r="D910"/>
      <c r="E910"/>
      <c r="F910"/>
      <c r="G910"/>
      <c r="H910"/>
      <c r="I910"/>
    </row>
    <row r="911" spans="2:9" ht="15" x14ac:dyDescent="0.25">
      <c r="B911"/>
      <c r="C911"/>
      <c r="D911"/>
      <c r="E911"/>
      <c r="F911"/>
      <c r="G911"/>
      <c r="H911"/>
      <c r="I911"/>
    </row>
    <row r="912" spans="2:9" ht="15" x14ac:dyDescent="0.25">
      <c r="B912"/>
      <c r="C912"/>
      <c r="D912"/>
      <c r="E912"/>
      <c r="F912"/>
      <c r="G912"/>
      <c r="H912"/>
      <c r="I912"/>
    </row>
    <row r="913" spans="2:9" ht="15" x14ac:dyDescent="0.25">
      <c r="B913"/>
      <c r="C913"/>
      <c r="D913"/>
      <c r="E913"/>
      <c r="F913"/>
      <c r="G913"/>
      <c r="H913"/>
      <c r="I913"/>
    </row>
    <row r="914" spans="2:9" ht="15" x14ac:dyDescent="0.25">
      <c r="B914"/>
      <c r="C914"/>
      <c r="D914"/>
      <c r="E914"/>
      <c r="F914"/>
      <c r="G914"/>
      <c r="H914"/>
      <c r="I914"/>
    </row>
    <row r="915" spans="2:9" ht="15" x14ac:dyDescent="0.25">
      <c r="B915"/>
      <c r="C915"/>
      <c r="D915"/>
      <c r="E915"/>
      <c r="F915"/>
      <c r="G915"/>
      <c r="H915"/>
      <c r="I915"/>
    </row>
    <row r="916" spans="2:9" ht="15" x14ac:dyDescent="0.25">
      <c r="B916"/>
      <c r="C916"/>
      <c r="D916"/>
      <c r="E916"/>
      <c r="F916"/>
      <c r="G916"/>
      <c r="H916"/>
      <c r="I916"/>
    </row>
    <row r="917" spans="2:9" ht="15" x14ac:dyDescent="0.25">
      <c r="B917"/>
      <c r="C917"/>
      <c r="D917"/>
      <c r="E917"/>
      <c r="F917"/>
      <c r="G917"/>
      <c r="H917"/>
      <c r="I917"/>
    </row>
    <row r="918" spans="2:9" ht="15" x14ac:dyDescent="0.25">
      <c r="B918"/>
      <c r="C918"/>
      <c r="D918"/>
      <c r="E918"/>
      <c r="F918"/>
      <c r="G918"/>
      <c r="H918"/>
      <c r="I918"/>
    </row>
    <row r="919" spans="2:9" ht="15" x14ac:dyDescent="0.25">
      <c r="B919"/>
      <c r="C919"/>
      <c r="D919"/>
      <c r="E919"/>
      <c r="F919"/>
      <c r="G919"/>
      <c r="H919"/>
      <c r="I919"/>
    </row>
    <row r="920" spans="2:9" ht="15" x14ac:dyDescent="0.25">
      <c r="B920"/>
      <c r="C920"/>
      <c r="D920"/>
      <c r="E920"/>
      <c r="F920"/>
      <c r="G920"/>
      <c r="H920"/>
      <c r="I920"/>
    </row>
    <row r="921" spans="2:9" ht="15" x14ac:dyDescent="0.25">
      <c r="B921"/>
      <c r="C921"/>
      <c r="D921"/>
      <c r="E921"/>
      <c r="F921"/>
      <c r="G921"/>
      <c r="H921"/>
      <c r="I921"/>
    </row>
    <row r="922" spans="2:9" ht="15" x14ac:dyDescent="0.25">
      <c r="B922"/>
      <c r="C922"/>
      <c r="D922"/>
      <c r="E922"/>
      <c r="F922"/>
      <c r="G922"/>
      <c r="H922"/>
      <c r="I922"/>
    </row>
    <row r="923" spans="2:9" ht="15" x14ac:dyDescent="0.25">
      <c r="B923"/>
      <c r="C923"/>
      <c r="D923"/>
      <c r="E923"/>
      <c r="F923"/>
      <c r="G923"/>
      <c r="H923"/>
      <c r="I923"/>
    </row>
    <row r="924" spans="2:9" ht="15" x14ac:dyDescent="0.25">
      <c r="B924"/>
      <c r="C924"/>
      <c r="D924"/>
      <c r="E924"/>
      <c r="F924"/>
      <c r="G924"/>
      <c r="H924"/>
      <c r="I924"/>
    </row>
    <row r="925" spans="2:9" ht="15" x14ac:dyDescent="0.25">
      <c r="B925"/>
      <c r="C925"/>
      <c r="D925"/>
      <c r="E925"/>
      <c r="F925"/>
      <c r="G925"/>
      <c r="H925"/>
      <c r="I925"/>
    </row>
    <row r="926" spans="2:9" ht="15" x14ac:dyDescent="0.25">
      <c r="B926"/>
      <c r="C926"/>
      <c r="D926"/>
      <c r="E926"/>
      <c r="F926"/>
      <c r="G926"/>
      <c r="H926"/>
      <c r="I926"/>
    </row>
    <row r="927" spans="2:9" ht="15" x14ac:dyDescent="0.25">
      <c r="B927"/>
      <c r="C927"/>
      <c r="D927"/>
      <c r="E927"/>
      <c r="F927"/>
      <c r="G927"/>
      <c r="H927"/>
      <c r="I927"/>
    </row>
    <row r="928" spans="2:9" ht="15" x14ac:dyDescent="0.25">
      <c r="B928"/>
      <c r="C928"/>
      <c r="D928"/>
      <c r="E928"/>
      <c r="F928"/>
      <c r="G928"/>
      <c r="H928"/>
      <c r="I928"/>
    </row>
    <row r="929" spans="2:9" ht="15" x14ac:dyDescent="0.25">
      <c r="B929"/>
      <c r="C929"/>
      <c r="D929"/>
      <c r="E929"/>
      <c r="F929"/>
      <c r="G929"/>
      <c r="H929"/>
      <c r="I929"/>
    </row>
    <row r="930" spans="2:9" ht="15" x14ac:dyDescent="0.25">
      <c r="B930"/>
      <c r="C930"/>
      <c r="D930"/>
      <c r="E930"/>
      <c r="F930"/>
      <c r="G930"/>
      <c r="H930"/>
      <c r="I930"/>
    </row>
    <row r="931" spans="2:9" ht="15" x14ac:dyDescent="0.25">
      <c r="B931"/>
      <c r="C931"/>
      <c r="D931"/>
      <c r="E931"/>
      <c r="F931"/>
      <c r="G931"/>
      <c r="H931"/>
      <c r="I931"/>
    </row>
    <row r="932" spans="2:9" ht="15" x14ac:dyDescent="0.25">
      <c r="B932"/>
      <c r="C932"/>
      <c r="D932"/>
      <c r="E932"/>
      <c r="F932"/>
      <c r="G932"/>
      <c r="H932"/>
      <c r="I932"/>
    </row>
    <row r="933" spans="2:9" ht="15" x14ac:dyDescent="0.25">
      <c r="B933"/>
      <c r="C933"/>
      <c r="D933"/>
      <c r="E933"/>
      <c r="F933"/>
      <c r="G933"/>
      <c r="H933"/>
      <c r="I933"/>
    </row>
    <row r="934" spans="2:9" ht="15" x14ac:dyDescent="0.25">
      <c r="B934"/>
      <c r="C934"/>
      <c r="D934"/>
      <c r="E934"/>
      <c r="F934"/>
      <c r="G934"/>
      <c r="H934"/>
      <c r="I934"/>
    </row>
    <row r="935" spans="2:9" ht="15" x14ac:dyDescent="0.25">
      <c r="B935"/>
      <c r="C935"/>
      <c r="D935"/>
      <c r="E935"/>
      <c r="F935"/>
      <c r="G935"/>
      <c r="H935"/>
      <c r="I935"/>
    </row>
    <row r="936" spans="2:9" ht="15" x14ac:dyDescent="0.25">
      <c r="B936"/>
      <c r="C936"/>
      <c r="D936"/>
      <c r="E936"/>
      <c r="F936"/>
      <c r="G936"/>
      <c r="H936"/>
      <c r="I936"/>
    </row>
    <row r="937" spans="2:9" ht="15" x14ac:dyDescent="0.25">
      <c r="B937"/>
      <c r="C937"/>
      <c r="D937"/>
      <c r="E937"/>
      <c r="F937"/>
      <c r="G937"/>
      <c r="H937"/>
      <c r="I937"/>
    </row>
    <row r="938" spans="2:9" ht="15" x14ac:dyDescent="0.25">
      <c r="B938"/>
      <c r="C938"/>
      <c r="D938"/>
      <c r="E938"/>
      <c r="F938"/>
      <c r="G938"/>
      <c r="H938"/>
      <c r="I938"/>
    </row>
    <row r="939" spans="2:9" ht="15" x14ac:dyDescent="0.25">
      <c r="B939"/>
      <c r="C939"/>
      <c r="D939"/>
      <c r="E939"/>
      <c r="F939"/>
      <c r="G939"/>
      <c r="H939"/>
      <c r="I939"/>
    </row>
    <row r="940" spans="2:9" ht="15" x14ac:dyDescent="0.25">
      <c r="B940"/>
      <c r="C940"/>
      <c r="D940"/>
      <c r="E940"/>
      <c r="F940"/>
      <c r="G940"/>
      <c r="H940"/>
      <c r="I940"/>
    </row>
    <row r="941" spans="2:9" ht="15" x14ac:dyDescent="0.25">
      <c r="B941"/>
      <c r="C941"/>
      <c r="D941"/>
      <c r="E941"/>
      <c r="F941"/>
      <c r="G941"/>
      <c r="H941"/>
      <c r="I941"/>
    </row>
    <row r="942" spans="2:9" ht="15" x14ac:dyDescent="0.25">
      <c r="B942"/>
      <c r="C942"/>
      <c r="D942"/>
      <c r="E942"/>
      <c r="F942"/>
      <c r="G942"/>
      <c r="H942"/>
      <c r="I942"/>
    </row>
    <row r="943" spans="2:9" ht="15" x14ac:dyDescent="0.25">
      <c r="B943"/>
      <c r="C943"/>
      <c r="D943"/>
      <c r="E943"/>
      <c r="F943"/>
      <c r="G943"/>
      <c r="H943"/>
      <c r="I943"/>
    </row>
    <row r="944" spans="2:9" ht="15" x14ac:dyDescent="0.25">
      <c r="B944"/>
      <c r="C944"/>
      <c r="D944"/>
      <c r="E944"/>
      <c r="F944"/>
      <c r="G944"/>
      <c r="H944"/>
      <c r="I944"/>
    </row>
    <row r="945" spans="2:9" ht="15" x14ac:dyDescent="0.25">
      <c r="B945"/>
      <c r="C945"/>
      <c r="D945"/>
      <c r="E945"/>
      <c r="F945"/>
      <c r="G945"/>
      <c r="H945"/>
      <c r="I945"/>
    </row>
    <row r="946" spans="2:9" ht="15" x14ac:dyDescent="0.25">
      <c r="B946"/>
      <c r="C946"/>
      <c r="D946"/>
      <c r="E946"/>
      <c r="F946"/>
      <c r="G946"/>
      <c r="H946"/>
      <c r="I946"/>
    </row>
  </sheetData>
  <sheetProtection algorithmName="SHA-512" hashValue="66eaLu53M59dxu9OIw25MJc+afX+gxBKbaYjT2E1Rc/tZDLg2JZkLfSU9/0JiADiUf0CeAON08dTps87enKKTg==" saltValue="e1BrZSIHcAaqBTRAZf3Qqw==" spinCount="100000" sheet="1" objects="1" scenarios="1"/>
  <sortState ref="B2:C702">
    <sortCondition ref="B2:B702"/>
  </sortState>
  <mergeCells count="1">
    <mergeCell ref="A1:A4"/>
  </mergeCells>
  <hyperlinks>
    <hyperlink ref="A1:A4" location="HOME!A1" display="HOME"/>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showGridLines="0" zoomScale="90" zoomScaleNormal="90" workbookViewId="0">
      <selection activeCell="H1" sqref="H1:H2"/>
    </sheetView>
  </sheetViews>
  <sheetFormatPr defaultColWidth="9.140625" defaultRowHeight="15" x14ac:dyDescent="0.25"/>
  <cols>
    <col min="1" max="1" width="6.42578125" style="258" customWidth="1"/>
    <col min="2" max="2" width="46.85546875" style="258" customWidth="1"/>
    <col min="3" max="3" width="18.85546875" style="258" customWidth="1"/>
    <col min="4" max="4" width="20.28515625" style="258" customWidth="1"/>
    <col min="5" max="5" width="20" style="258" customWidth="1"/>
    <col min="6" max="6" width="19.28515625" style="258" customWidth="1"/>
    <col min="7" max="7" width="17.5703125" style="258" customWidth="1"/>
    <col min="8" max="8" width="20" style="258" customWidth="1"/>
    <col min="9" max="9" width="16.28515625" style="258" customWidth="1"/>
    <col min="10" max="10" width="18.7109375" style="258" customWidth="1"/>
    <col min="11" max="19" width="9.140625" style="258"/>
    <col min="20" max="20" width="6.85546875" style="258" customWidth="1"/>
    <col min="21" max="22" width="9.140625" style="258" hidden="1" customWidth="1"/>
    <col min="23" max="16384" width="9.140625" style="258"/>
  </cols>
  <sheetData>
    <row r="1" spans="1:11" x14ac:dyDescent="0.25">
      <c r="A1" s="257" t="s">
        <v>1081</v>
      </c>
      <c r="C1" s="1286" t="s">
        <v>1082</v>
      </c>
      <c r="D1" s="1286"/>
      <c r="E1" s="1286"/>
      <c r="H1" s="1285" t="s">
        <v>278</v>
      </c>
    </row>
    <row r="2" spans="1:11" x14ac:dyDescent="0.25">
      <c r="C2" s="260" t="s">
        <v>1083</v>
      </c>
      <c r="H2" s="1285"/>
    </row>
    <row r="3" spans="1:11" x14ac:dyDescent="0.25">
      <c r="C3" s="260" t="s">
        <v>1084</v>
      </c>
    </row>
    <row r="4" spans="1:11" x14ac:dyDescent="0.25">
      <c r="E4" s="261"/>
    </row>
    <row r="5" spans="1:11" ht="16.5" customHeight="1" x14ac:dyDescent="0.25">
      <c r="B5" s="1286" t="s">
        <v>1085</v>
      </c>
      <c r="C5" s="1286"/>
      <c r="D5" s="1286"/>
      <c r="E5" s="1286"/>
      <c r="F5" s="1286"/>
      <c r="G5" s="1286"/>
      <c r="H5" s="1286"/>
      <c r="I5" s="1286"/>
      <c r="J5" s="1286"/>
      <c r="K5" s="1286"/>
    </row>
    <row r="6" spans="1:11" x14ac:dyDescent="0.25">
      <c r="A6" s="285"/>
    </row>
    <row r="7" spans="1:11" x14ac:dyDescent="0.25">
      <c r="A7" s="327">
        <v>1</v>
      </c>
      <c r="B7" s="263" t="s">
        <v>1086</v>
      </c>
      <c r="C7" s="1284"/>
      <c r="D7" s="1284"/>
      <c r="E7" s="1284"/>
      <c r="F7" s="1284"/>
      <c r="G7" s="1284"/>
    </row>
    <row r="8" spans="1:11" x14ac:dyDescent="0.25">
      <c r="A8" s="327"/>
      <c r="B8" s="263"/>
    </row>
    <row r="9" spans="1:11" x14ac:dyDescent="0.25">
      <c r="A9" s="327">
        <v>2</v>
      </c>
      <c r="B9" s="263" t="s">
        <v>1087</v>
      </c>
      <c r="C9" s="1284"/>
      <c r="D9" s="1284"/>
      <c r="E9" s="1284"/>
      <c r="F9" s="1284"/>
      <c r="G9" s="1284"/>
    </row>
    <row r="10" spans="1:11" x14ac:dyDescent="0.25">
      <c r="A10" s="288"/>
      <c r="B10" s="265"/>
    </row>
    <row r="11" spans="1:11" x14ac:dyDescent="0.25">
      <c r="A11" s="327">
        <v>3</v>
      </c>
      <c r="B11" s="263" t="s">
        <v>1088</v>
      </c>
      <c r="C11" s="1284"/>
      <c r="D11" s="1284"/>
      <c r="E11" s="1284"/>
      <c r="F11" s="1284"/>
      <c r="G11" s="1284"/>
    </row>
    <row r="12" spans="1:11" x14ac:dyDescent="0.25">
      <c r="A12" s="327"/>
      <c r="B12" s="263"/>
    </row>
    <row r="13" spans="1:11" x14ac:dyDescent="0.25">
      <c r="A13" s="327">
        <v>4</v>
      </c>
      <c r="B13" s="263" t="s">
        <v>1140</v>
      </c>
      <c r="C13" s="1284"/>
      <c r="D13" s="1284"/>
      <c r="E13" s="1284"/>
      <c r="F13" s="1284"/>
      <c r="G13" s="1284"/>
    </row>
    <row r="14" spans="1:11" x14ac:dyDescent="0.25">
      <c r="A14" s="327"/>
      <c r="B14" s="263"/>
    </row>
    <row r="15" spans="1:11" x14ac:dyDescent="0.25">
      <c r="A15" s="327">
        <v>5</v>
      </c>
      <c r="B15" s="263" t="s">
        <v>1141</v>
      </c>
      <c r="C15" s="1284"/>
      <c r="D15" s="1284"/>
      <c r="E15" s="1284"/>
      <c r="F15" s="1284"/>
      <c r="G15" s="1284"/>
    </row>
    <row r="16" spans="1:11" x14ac:dyDescent="0.25">
      <c r="A16" s="327"/>
      <c r="B16" s="263"/>
    </row>
    <row r="17" spans="1:7" x14ac:dyDescent="0.25">
      <c r="A17" s="327">
        <v>6</v>
      </c>
      <c r="B17" s="263" t="s">
        <v>1142</v>
      </c>
      <c r="C17" s="1284"/>
      <c r="D17" s="1284"/>
      <c r="E17" s="1284"/>
      <c r="F17" s="1284"/>
      <c r="G17" s="1284"/>
    </row>
    <row r="18" spans="1:7" x14ac:dyDescent="0.25">
      <c r="A18" s="327"/>
      <c r="B18" s="263"/>
    </row>
    <row r="19" spans="1:7" x14ac:dyDescent="0.25">
      <c r="A19" s="327">
        <v>7</v>
      </c>
      <c r="B19" s="263" t="s">
        <v>1089</v>
      </c>
      <c r="C19" s="1284"/>
      <c r="D19" s="1284"/>
      <c r="E19" s="1284"/>
      <c r="F19" s="1284"/>
      <c r="G19" s="1284"/>
    </row>
    <row r="20" spans="1:7" x14ac:dyDescent="0.25">
      <c r="A20" s="327">
        <v>8</v>
      </c>
      <c r="B20" s="263" t="s">
        <v>1090</v>
      </c>
    </row>
    <row r="21" spans="1:7" ht="25.5" customHeight="1" x14ac:dyDescent="0.25">
      <c r="A21" s="288"/>
      <c r="B21" s="265" t="s">
        <v>1091</v>
      </c>
      <c r="C21" s="1284"/>
      <c r="D21" s="1284"/>
      <c r="E21" s="1284"/>
      <c r="F21" s="1284"/>
      <c r="G21" s="1284"/>
    </row>
    <row r="22" spans="1:7" x14ac:dyDescent="0.25">
      <c r="A22" s="288"/>
      <c r="B22" s="265" t="s">
        <v>1092</v>
      </c>
      <c r="C22" s="1284"/>
      <c r="D22" s="1284"/>
      <c r="E22" s="1284"/>
      <c r="F22" s="1284"/>
      <c r="G22" s="1284"/>
    </row>
    <row r="23" spans="1:7" x14ac:dyDescent="0.25">
      <c r="A23" s="288"/>
      <c r="B23" s="265" t="s">
        <v>1093</v>
      </c>
      <c r="C23" s="1284"/>
      <c r="D23" s="1284"/>
      <c r="E23" s="1284"/>
      <c r="F23" s="1284"/>
      <c r="G23" s="1284"/>
    </row>
    <row r="24" spans="1:7" x14ac:dyDescent="0.25">
      <c r="A24" s="327"/>
    </row>
    <row r="25" spans="1:7" x14ac:dyDescent="0.25">
      <c r="A25" s="327">
        <v>9</v>
      </c>
      <c r="B25" s="262" t="s">
        <v>1094</v>
      </c>
      <c r="C25" s="262"/>
      <c r="D25" s="262"/>
    </row>
    <row r="26" spans="1:7" ht="15.75" thickBot="1" x14ac:dyDescent="0.3">
      <c r="A26" s="288"/>
      <c r="B26" s="285"/>
    </row>
    <row r="27" spans="1:7" ht="15.75" thickBot="1" x14ac:dyDescent="0.3">
      <c r="A27" s="288"/>
      <c r="B27" s="337" t="s">
        <v>232</v>
      </c>
      <c r="C27" s="336" t="s">
        <v>1095</v>
      </c>
      <c r="D27" s="336" t="s">
        <v>151</v>
      </c>
    </row>
    <row r="28" spans="1:7" x14ac:dyDescent="0.25">
      <c r="A28" s="288"/>
      <c r="B28" s="1287"/>
      <c r="C28" s="1287"/>
      <c r="D28" s="1287"/>
    </row>
    <row r="29" spans="1:7" x14ac:dyDescent="0.25">
      <c r="A29" s="288"/>
      <c r="B29" s="1288"/>
      <c r="C29" s="1288"/>
      <c r="D29" s="1288"/>
    </row>
    <row r="30" spans="1:7" x14ac:dyDescent="0.25">
      <c r="A30" s="288"/>
      <c r="B30" s="1288"/>
      <c r="C30" s="1288"/>
      <c r="D30" s="1288"/>
    </row>
    <row r="31" spans="1:7" ht="15.75" thickBot="1" x14ac:dyDescent="0.3">
      <c r="A31" s="288"/>
      <c r="B31" s="1289"/>
      <c r="C31" s="1289"/>
      <c r="D31" s="1289"/>
    </row>
    <row r="32" spans="1:7" x14ac:dyDescent="0.25">
      <c r="A32" s="327"/>
    </row>
    <row r="33" spans="1:6" x14ac:dyDescent="0.25">
      <c r="A33" s="327">
        <v>10</v>
      </c>
      <c r="B33" s="285" t="s">
        <v>1096</v>
      </c>
      <c r="C33" s="285" t="s">
        <v>1097</v>
      </c>
      <c r="D33" s="283"/>
      <c r="E33" s="287" t="s">
        <v>1098</v>
      </c>
      <c r="F33" s="283"/>
    </row>
    <row r="34" spans="1:6" x14ac:dyDescent="0.25">
      <c r="A34" s="288"/>
      <c r="B34" s="285" t="s">
        <v>1099</v>
      </c>
      <c r="C34" s="1284"/>
      <c r="D34" s="1284"/>
      <c r="E34" s="1284"/>
      <c r="F34" s="1284"/>
    </row>
    <row r="35" spans="1:6" x14ac:dyDescent="0.25">
      <c r="A35" s="288"/>
      <c r="B35" s="285" t="s">
        <v>1100</v>
      </c>
      <c r="C35" s="285" t="s">
        <v>1101</v>
      </c>
      <c r="D35" s="283"/>
      <c r="E35" s="287" t="s">
        <v>1102</v>
      </c>
      <c r="F35" s="283"/>
    </row>
    <row r="36" spans="1:6" x14ac:dyDescent="0.25">
      <c r="A36" s="288"/>
      <c r="B36" s="258" t="s">
        <v>1099</v>
      </c>
      <c r="C36" s="1284"/>
      <c r="D36" s="1284"/>
      <c r="E36" s="1284"/>
      <c r="F36" s="1284"/>
    </row>
    <row r="37" spans="1:6" x14ac:dyDescent="0.25">
      <c r="A37" s="288"/>
      <c r="B37" s="285" t="s">
        <v>1103</v>
      </c>
      <c r="C37" s="285" t="s">
        <v>1101</v>
      </c>
      <c r="D37" s="283"/>
      <c r="E37" s="287" t="s">
        <v>1102</v>
      </c>
      <c r="F37" s="283"/>
    </row>
    <row r="38" spans="1:6" x14ac:dyDescent="0.25">
      <c r="A38" s="288"/>
      <c r="B38" s="285" t="s">
        <v>1104</v>
      </c>
      <c r="C38" s="1284"/>
      <c r="D38" s="1284"/>
      <c r="E38" s="1284"/>
      <c r="F38" s="1284"/>
    </row>
    <row r="39" spans="1:6" ht="30" x14ac:dyDescent="0.25">
      <c r="A39" s="288"/>
      <c r="B39" s="329" t="s">
        <v>1105</v>
      </c>
      <c r="C39" s="335"/>
    </row>
    <row r="40" spans="1:6" x14ac:dyDescent="0.25">
      <c r="A40" s="327"/>
    </row>
    <row r="41" spans="1:6" x14ac:dyDescent="0.25">
      <c r="A41" s="327">
        <v>11</v>
      </c>
      <c r="B41" s="285" t="s">
        <v>1106</v>
      </c>
      <c r="C41" s="285" t="s">
        <v>1097</v>
      </c>
      <c r="D41" s="283"/>
      <c r="E41" s="287" t="s">
        <v>1098</v>
      </c>
      <c r="F41" s="283"/>
    </row>
    <row r="42" spans="1:6" x14ac:dyDescent="0.25">
      <c r="A42" s="288"/>
      <c r="B42" s="285" t="s">
        <v>1107</v>
      </c>
      <c r="C42" s="1284"/>
      <c r="D42" s="1284"/>
      <c r="E42" s="1284"/>
      <c r="F42" s="1284"/>
    </row>
    <row r="43" spans="1:6" ht="30" x14ac:dyDescent="0.25">
      <c r="A43" s="288"/>
      <c r="B43" s="329" t="s">
        <v>1108</v>
      </c>
      <c r="C43" s="335"/>
    </row>
    <row r="44" spans="1:6" x14ac:dyDescent="0.25">
      <c r="A44" s="288"/>
      <c r="B44" s="258" t="s">
        <v>1109</v>
      </c>
      <c r="C44" s="1284"/>
      <c r="D44" s="1284"/>
      <c r="E44" s="1284"/>
      <c r="F44" s="1284"/>
    </row>
    <row r="45" spans="1:6" x14ac:dyDescent="0.25">
      <c r="A45" s="288"/>
      <c r="B45" s="285" t="s">
        <v>1110</v>
      </c>
      <c r="C45" s="285"/>
    </row>
    <row r="46" spans="1:6" ht="30" x14ac:dyDescent="0.25">
      <c r="A46" s="288"/>
      <c r="B46" s="334" t="s">
        <v>1111</v>
      </c>
      <c r="C46" s="335"/>
    </row>
    <row r="47" spans="1:6" x14ac:dyDescent="0.25">
      <c r="A47" s="288"/>
      <c r="B47" s="285" t="s">
        <v>1112</v>
      </c>
      <c r="C47" s="1284"/>
      <c r="D47" s="1284"/>
      <c r="E47" s="1284"/>
      <c r="F47" s="1284"/>
    </row>
    <row r="48" spans="1:6" x14ac:dyDescent="0.25">
      <c r="A48" s="327"/>
    </row>
    <row r="49" spans="1:10" x14ac:dyDescent="0.25">
      <c r="A49" s="327">
        <v>12</v>
      </c>
      <c r="B49" s="262" t="s">
        <v>1113</v>
      </c>
    </row>
    <row r="50" spans="1:10" ht="84.75" customHeight="1" x14ac:dyDescent="0.25">
      <c r="A50" s="391" t="s">
        <v>74</v>
      </c>
      <c r="B50" s="392" t="s">
        <v>1114</v>
      </c>
      <c r="C50" s="392" t="s">
        <v>1115</v>
      </c>
      <c r="D50" s="392" t="s">
        <v>1116</v>
      </c>
      <c r="E50" s="392" t="s">
        <v>1117</v>
      </c>
      <c r="F50" s="392" t="s">
        <v>1118</v>
      </c>
      <c r="G50" s="392" t="s">
        <v>1119</v>
      </c>
      <c r="H50" s="392" t="s">
        <v>1120</v>
      </c>
      <c r="I50" s="392" t="s">
        <v>1121</v>
      </c>
      <c r="J50" s="392" t="s">
        <v>1122</v>
      </c>
    </row>
    <row r="51" spans="1:10" x14ac:dyDescent="0.25">
      <c r="A51" s="393"/>
      <c r="B51" s="283"/>
      <c r="C51" s="283"/>
      <c r="D51" s="283"/>
      <c r="E51" s="283"/>
      <c r="F51" s="283"/>
      <c r="G51" s="283"/>
      <c r="H51" s="283"/>
      <c r="I51" s="283"/>
      <c r="J51" s="283"/>
    </row>
    <row r="52" spans="1:10" x14ac:dyDescent="0.25">
      <c r="A52" s="393"/>
      <c r="B52" s="283"/>
      <c r="C52" s="283"/>
      <c r="D52" s="283"/>
      <c r="E52" s="283"/>
      <c r="F52" s="283"/>
      <c r="G52" s="283"/>
      <c r="H52" s="283"/>
      <c r="I52" s="283"/>
      <c r="J52" s="283"/>
    </row>
    <row r="53" spans="1:10" x14ac:dyDescent="0.25">
      <c r="A53" s="393"/>
      <c r="B53" s="283"/>
      <c r="C53" s="283"/>
      <c r="D53" s="283"/>
      <c r="E53" s="283"/>
      <c r="F53" s="283"/>
      <c r="G53" s="283"/>
      <c r="H53" s="283"/>
      <c r="I53" s="283"/>
      <c r="J53" s="283"/>
    </row>
    <row r="54" spans="1:10" x14ac:dyDescent="0.25">
      <c r="A54" s="393"/>
      <c r="B54" s="283"/>
      <c r="C54" s="283"/>
      <c r="D54" s="283"/>
      <c r="E54" s="283"/>
      <c r="F54" s="283"/>
      <c r="G54" s="283"/>
      <c r="H54" s="283"/>
      <c r="I54" s="283"/>
      <c r="J54" s="283"/>
    </row>
    <row r="55" spans="1:10" x14ac:dyDescent="0.25">
      <c r="A55" s="393"/>
      <c r="B55" s="283"/>
      <c r="C55" s="283"/>
      <c r="D55" s="283"/>
      <c r="E55" s="283"/>
      <c r="F55" s="283"/>
      <c r="G55" s="283"/>
      <c r="H55" s="283"/>
      <c r="I55" s="283"/>
      <c r="J55" s="283"/>
    </row>
    <row r="56" spans="1:10" x14ac:dyDescent="0.25">
      <c r="A56" s="393"/>
      <c r="B56" s="283"/>
      <c r="C56" s="283"/>
      <c r="D56" s="283"/>
      <c r="E56" s="283"/>
      <c r="F56" s="283"/>
      <c r="G56" s="283"/>
      <c r="H56" s="283"/>
      <c r="I56" s="283"/>
      <c r="J56" s="283"/>
    </row>
    <row r="57" spans="1:10" x14ac:dyDescent="0.25">
      <c r="A57" s="393"/>
      <c r="B57" s="283"/>
      <c r="C57" s="283"/>
      <c r="D57" s="283"/>
      <c r="E57" s="283"/>
      <c r="F57" s="283"/>
      <c r="G57" s="283"/>
      <c r="H57" s="283"/>
      <c r="I57" s="283"/>
      <c r="J57" s="283"/>
    </row>
    <row r="58" spans="1:10" x14ac:dyDescent="0.25">
      <c r="A58" s="393"/>
      <c r="B58" s="283"/>
      <c r="C58" s="283"/>
      <c r="D58" s="283"/>
      <c r="E58" s="283"/>
      <c r="F58" s="283"/>
      <c r="G58" s="283"/>
      <c r="H58" s="283"/>
      <c r="I58" s="283"/>
      <c r="J58" s="283"/>
    </row>
    <row r="59" spans="1:10" x14ac:dyDescent="0.25">
      <c r="A59" s="393"/>
      <c r="B59" s="283"/>
      <c r="C59" s="283"/>
      <c r="D59" s="283"/>
      <c r="E59" s="283"/>
      <c r="F59" s="283"/>
      <c r="G59" s="283"/>
      <c r="H59" s="283"/>
      <c r="I59" s="283"/>
      <c r="J59" s="283"/>
    </row>
    <row r="60" spans="1:10" x14ac:dyDescent="0.25">
      <c r="A60" s="393"/>
      <c r="B60" s="283"/>
      <c r="C60" s="283"/>
      <c r="D60" s="283"/>
      <c r="E60" s="283"/>
      <c r="F60" s="283"/>
      <c r="G60" s="283"/>
      <c r="H60" s="283"/>
      <c r="I60" s="283"/>
      <c r="J60" s="283"/>
    </row>
    <row r="61" spans="1:10" x14ac:dyDescent="0.25">
      <c r="A61" s="393"/>
      <c r="B61" s="283"/>
      <c r="C61" s="283"/>
      <c r="D61" s="283"/>
      <c r="E61" s="283"/>
      <c r="F61" s="283"/>
      <c r="G61" s="283"/>
      <c r="H61" s="283"/>
      <c r="I61" s="283"/>
      <c r="J61" s="283"/>
    </row>
    <row r="62" spans="1:10" x14ac:dyDescent="0.25">
      <c r="A62" s="393"/>
      <c r="B62" s="283"/>
      <c r="C62" s="283"/>
      <c r="D62" s="283"/>
      <c r="E62" s="283"/>
      <c r="F62" s="283"/>
      <c r="G62" s="283"/>
      <c r="H62" s="283"/>
      <c r="I62" s="283"/>
      <c r="J62" s="283"/>
    </row>
    <row r="63" spans="1:10" x14ac:dyDescent="0.25">
      <c r="A63" s="393"/>
      <c r="B63" s="283"/>
      <c r="C63" s="283"/>
      <c r="D63" s="283"/>
      <c r="E63" s="283"/>
      <c r="F63" s="283"/>
      <c r="G63" s="283"/>
      <c r="H63" s="283"/>
      <c r="I63" s="283"/>
      <c r="J63" s="283"/>
    </row>
    <row r="64" spans="1:10" x14ac:dyDescent="0.25">
      <c r="A64" s="393"/>
      <c r="B64" s="283"/>
      <c r="C64" s="283"/>
      <c r="D64" s="283"/>
      <c r="E64" s="283"/>
      <c r="F64" s="283"/>
      <c r="G64" s="283"/>
      <c r="H64" s="283"/>
      <c r="I64" s="283"/>
      <c r="J64" s="283"/>
    </row>
    <row r="65" spans="1:11" x14ac:dyDescent="0.25">
      <c r="A65" s="327" t="s">
        <v>1123</v>
      </c>
    </row>
    <row r="66" spans="1:11" x14ac:dyDescent="0.25">
      <c r="A66" s="327">
        <v>13</v>
      </c>
      <c r="B66" s="262" t="s">
        <v>1124</v>
      </c>
    </row>
    <row r="67" spans="1:11" x14ac:dyDescent="0.25">
      <c r="A67" s="288"/>
      <c r="B67" s="285" t="s">
        <v>1125</v>
      </c>
      <c r="C67" s="285" t="s">
        <v>1126</v>
      </c>
    </row>
    <row r="68" spans="1:11" x14ac:dyDescent="0.25">
      <c r="A68" s="288"/>
      <c r="B68" s="285" t="s">
        <v>1127</v>
      </c>
      <c r="C68" s="285" t="s">
        <v>1126</v>
      </c>
    </row>
    <row r="69" spans="1:11" ht="15.75" thickBot="1" x14ac:dyDescent="0.3">
      <c r="A69" s="288"/>
      <c r="B69" s="285" t="s">
        <v>1128</v>
      </c>
      <c r="C69" s="342" t="s">
        <v>1129</v>
      </c>
    </row>
    <row r="70" spans="1:11" ht="15.75" thickTop="1" x14ac:dyDescent="0.25">
      <c r="A70" s="327"/>
    </row>
    <row r="71" spans="1:11" x14ac:dyDescent="0.25">
      <c r="A71" s="288"/>
      <c r="B71" s="285" t="s">
        <v>1130</v>
      </c>
    </row>
    <row r="72" spans="1:11" x14ac:dyDescent="0.25">
      <c r="A72" s="327"/>
    </row>
    <row r="73" spans="1:11" x14ac:dyDescent="0.25">
      <c r="A73" s="327">
        <v>14</v>
      </c>
      <c r="B73" s="262" t="s">
        <v>1360</v>
      </c>
    </row>
    <row r="74" spans="1:11" x14ac:dyDescent="0.25">
      <c r="A74" s="327"/>
    </row>
    <row r="75" spans="1:11" x14ac:dyDescent="0.25">
      <c r="A75" s="327">
        <v>15</v>
      </c>
      <c r="B75" s="262" t="s">
        <v>1131</v>
      </c>
    </row>
    <row r="76" spans="1:11" ht="15.75" thickBot="1" x14ac:dyDescent="0.3">
      <c r="A76" s="327"/>
    </row>
    <row r="77" spans="1:11" ht="76.5" customHeight="1" thickBot="1" x14ac:dyDescent="0.3">
      <c r="A77" s="288"/>
      <c r="B77" s="1290" t="s">
        <v>1837</v>
      </c>
      <c r="C77" s="1291"/>
      <c r="D77" s="1291"/>
      <c r="E77" s="1291"/>
      <c r="F77" s="1291"/>
      <c r="G77" s="1291"/>
      <c r="H77" s="1292"/>
      <c r="I77" s="306"/>
      <c r="J77" s="306"/>
      <c r="K77" s="306"/>
    </row>
    <row r="78" spans="1:11" x14ac:dyDescent="0.25">
      <c r="A78" s="285"/>
    </row>
    <row r="79" spans="1:11" x14ac:dyDescent="0.25">
      <c r="B79" s="285" t="s">
        <v>1132</v>
      </c>
      <c r="C79" s="1284" t="s">
        <v>1133</v>
      </c>
      <c r="D79" s="1284"/>
      <c r="E79" s="285" t="s">
        <v>1132</v>
      </c>
      <c r="F79" s="1284"/>
      <c r="G79" s="1284"/>
      <c r="H79" s="285" t="s">
        <v>1132</v>
      </c>
      <c r="I79" s="1284"/>
      <c r="J79" s="1284"/>
    </row>
    <row r="80" spans="1:11" x14ac:dyDescent="0.25">
      <c r="A80" s="285"/>
      <c r="B80" s="285"/>
      <c r="E80" s="285"/>
      <c r="H80" s="285"/>
    </row>
    <row r="81" spans="1:10" x14ac:dyDescent="0.25">
      <c r="B81" s="285" t="s">
        <v>1134</v>
      </c>
      <c r="C81" s="1284"/>
      <c r="D81" s="1284"/>
      <c r="E81" s="285" t="s">
        <v>1134</v>
      </c>
      <c r="F81" s="1284"/>
      <c r="G81" s="1284"/>
      <c r="H81" s="285" t="s">
        <v>1134</v>
      </c>
      <c r="I81" s="1284"/>
      <c r="J81" s="1284"/>
    </row>
    <row r="82" spans="1:10" x14ac:dyDescent="0.25">
      <c r="A82" s="285"/>
      <c r="B82" s="285"/>
      <c r="E82" s="285"/>
      <c r="H82" s="285"/>
    </row>
    <row r="83" spans="1:10" x14ac:dyDescent="0.25">
      <c r="B83" s="285" t="s">
        <v>1135</v>
      </c>
      <c r="C83" s="1284"/>
      <c r="D83" s="1284"/>
      <c r="E83" s="285" t="s">
        <v>1135</v>
      </c>
      <c r="F83" s="1284"/>
      <c r="G83" s="1284"/>
      <c r="H83" s="285" t="s">
        <v>1135</v>
      </c>
      <c r="I83" s="1284"/>
      <c r="J83" s="1284"/>
    </row>
    <row r="84" spans="1:10" x14ac:dyDescent="0.25">
      <c r="B84" s="262" t="s">
        <v>1136</v>
      </c>
    </row>
    <row r="85" spans="1:10" x14ac:dyDescent="0.25">
      <c r="A85" s="262"/>
      <c r="B85" s="262"/>
    </row>
    <row r="86" spans="1:10" x14ac:dyDescent="0.25">
      <c r="B86" s="262" t="s">
        <v>1137</v>
      </c>
    </row>
    <row r="87" spans="1:10" x14ac:dyDescent="0.25">
      <c r="A87" s="285"/>
    </row>
    <row r="88" spans="1:10" x14ac:dyDescent="0.25">
      <c r="A88" s="285"/>
    </row>
    <row r="89" spans="1:10" x14ac:dyDescent="0.25">
      <c r="A89" s="285"/>
    </row>
    <row r="90" spans="1:10" x14ac:dyDescent="0.25">
      <c r="A90" s="285"/>
    </row>
    <row r="91" spans="1:10" x14ac:dyDescent="0.25">
      <c r="A91" s="285"/>
    </row>
    <row r="92" spans="1:10" x14ac:dyDescent="0.25">
      <c r="A92" s="285"/>
    </row>
    <row r="93" spans="1:10" x14ac:dyDescent="0.25">
      <c r="A93" s="285"/>
    </row>
  </sheetData>
  <mergeCells count="32">
    <mergeCell ref="I79:J79"/>
    <mergeCell ref="I81:J81"/>
    <mergeCell ref="I83:J83"/>
    <mergeCell ref="C81:D81"/>
    <mergeCell ref="F81:G81"/>
    <mergeCell ref="C83:D83"/>
    <mergeCell ref="F83:G83"/>
    <mergeCell ref="C42:F42"/>
    <mergeCell ref="C44:F44"/>
    <mergeCell ref="C47:F47"/>
    <mergeCell ref="B77:H77"/>
    <mergeCell ref="C79:D79"/>
    <mergeCell ref="F79:G79"/>
    <mergeCell ref="B28:B31"/>
    <mergeCell ref="C28:C31"/>
    <mergeCell ref="D28:D31"/>
    <mergeCell ref="C34:F34"/>
    <mergeCell ref="C36:F36"/>
    <mergeCell ref="C38:F38"/>
    <mergeCell ref="C15:G15"/>
    <mergeCell ref="C17:G17"/>
    <mergeCell ref="C19:G19"/>
    <mergeCell ref="C21:G21"/>
    <mergeCell ref="C22:G22"/>
    <mergeCell ref="C23:G23"/>
    <mergeCell ref="C13:G13"/>
    <mergeCell ref="H1:H2"/>
    <mergeCell ref="C1:E1"/>
    <mergeCell ref="B5:K5"/>
    <mergeCell ref="C7:G7"/>
    <mergeCell ref="C9:G9"/>
    <mergeCell ref="C11:G11"/>
  </mergeCells>
  <hyperlinks>
    <hyperlink ref="H1:H2" location="HOME!A1" display="HOME"/>
  </hyperlinks>
  <pageMargins left="0.511811023622047" right="0.196850393700787" top="0.74803149606299202" bottom="0.74803149606299202" header="0.31496062992126" footer="0.31496062992126"/>
  <pageSetup paperSize="9" scale="6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showGridLines="0" view="pageBreakPreview" zoomScaleSheetLayoutView="100" workbookViewId="0">
      <selection activeCell="H1" sqref="H1:H2"/>
    </sheetView>
  </sheetViews>
  <sheetFormatPr defaultColWidth="9.140625" defaultRowHeight="15" x14ac:dyDescent="0.25"/>
  <cols>
    <col min="1" max="1" width="3.5703125" style="260" customWidth="1"/>
    <col min="2" max="2" width="31.5703125" style="258" customWidth="1"/>
    <col min="3" max="3" width="14.85546875" style="258" customWidth="1"/>
    <col min="4" max="4" width="17" style="258" customWidth="1"/>
    <col min="5" max="5" width="17.5703125" style="258" customWidth="1"/>
    <col min="6" max="6" width="20.5703125" style="258" customWidth="1"/>
    <col min="7" max="7" width="13.42578125" style="258" customWidth="1"/>
    <col min="8" max="8" width="24.5703125" style="258" customWidth="1"/>
    <col min="9" max="20" width="9.140625" style="258"/>
    <col min="21" max="21" width="6.85546875" style="258" customWidth="1"/>
    <col min="22" max="23" width="9.140625" style="258" hidden="1" customWidth="1"/>
    <col min="24" max="16384" width="9.140625" style="258"/>
  </cols>
  <sheetData>
    <row r="1" spans="1:12" x14ac:dyDescent="0.25">
      <c r="A1" s="257" t="s">
        <v>1138</v>
      </c>
      <c r="D1" s="259" t="s">
        <v>1082</v>
      </c>
      <c r="E1" s="259"/>
      <c r="H1" s="1285" t="s">
        <v>278</v>
      </c>
    </row>
    <row r="2" spans="1:12" x14ac:dyDescent="0.25">
      <c r="D2" s="260" t="s">
        <v>1139</v>
      </c>
      <c r="H2" s="1285"/>
    </row>
    <row r="3" spans="1:12" x14ac:dyDescent="0.25">
      <c r="D3" s="260" t="s">
        <v>1084</v>
      </c>
    </row>
    <row r="4" spans="1:12" x14ac:dyDescent="0.25">
      <c r="E4" s="261"/>
    </row>
    <row r="5" spans="1:12" ht="16.5" customHeight="1" x14ac:dyDescent="0.25">
      <c r="B5" s="1294" t="s">
        <v>1085</v>
      </c>
      <c r="C5" s="1294"/>
      <c r="D5" s="1294"/>
      <c r="E5" s="1294"/>
      <c r="F5" s="1294"/>
      <c r="G5" s="1294"/>
      <c r="H5" s="259"/>
      <c r="I5" s="259"/>
      <c r="J5" s="259"/>
      <c r="K5" s="259"/>
      <c r="L5" s="259"/>
    </row>
    <row r="6" spans="1:12" x14ac:dyDescent="0.25">
      <c r="A6" s="262"/>
    </row>
    <row r="7" spans="1:12" x14ac:dyDescent="0.25">
      <c r="A7" s="257">
        <v>1</v>
      </c>
      <c r="B7" s="263" t="s">
        <v>1086</v>
      </c>
      <c r="C7" s="1295"/>
      <c r="D7" s="1295"/>
      <c r="E7" s="1295"/>
      <c r="F7" s="1295"/>
      <c r="G7" s="1295"/>
    </row>
    <row r="8" spans="1:12" x14ac:dyDescent="0.25">
      <c r="A8" s="257"/>
      <c r="B8" s="263"/>
    </row>
    <row r="9" spans="1:12" x14ac:dyDescent="0.25">
      <c r="A9" s="257">
        <v>2</v>
      </c>
      <c r="B9" s="263" t="s">
        <v>1087</v>
      </c>
      <c r="C9" s="1295"/>
      <c r="D9" s="1295"/>
      <c r="E9" s="1295"/>
      <c r="F9" s="1295"/>
      <c r="G9" s="1295"/>
    </row>
    <row r="10" spans="1:12" x14ac:dyDescent="0.25">
      <c r="A10" s="264"/>
      <c r="B10" s="265"/>
    </row>
    <row r="11" spans="1:12" x14ac:dyDescent="0.25">
      <c r="A11" s="257">
        <v>3</v>
      </c>
      <c r="B11" s="263" t="s">
        <v>1088</v>
      </c>
      <c r="C11" s="1293"/>
      <c r="D11" s="1293"/>
      <c r="E11" s="1293"/>
      <c r="F11" s="1293"/>
      <c r="G11" s="1293"/>
    </row>
    <row r="12" spans="1:12" x14ac:dyDescent="0.25">
      <c r="A12" s="257"/>
      <c r="B12" s="263"/>
    </row>
    <row r="13" spans="1:12" x14ac:dyDescent="0.25">
      <c r="A13" s="257">
        <v>4</v>
      </c>
      <c r="B13" s="263" t="s">
        <v>1140</v>
      </c>
      <c r="C13" s="1293"/>
      <c r="D13" s="1293"/>
      <c r="E13" s="1293"/>
      <c r="F13" s="1293"/>
      <c r="G13" s="1293"/>
    </row>
    <row r="14" spans="1:12" x14ac:dyDescent="0.25">
      <c r="A14" s="257"/>
      <c r="B14" s="263"/>
    </row>
    <row r="15" spans="1:12" x14ac:dyDescent="0.25">
      <c r="A15" s="257">
        <v>5</v>
      </c>
      <c r="B15" s="263" t="s">
        <v>1141</v>
      </c>
      <c r="C15" s="1293"/>
      <c r="D15" s="1293"/>
      <c r="E15" s="1293"/>
      <c r="F15" s="1293"/>
      <c r="G15" s="1293"/>
    </row>
    <row r="16" spans="1:12" x14ac:dyDescent="0.25">
      <c r="A16" s="257"/>
      <c r="B16" s="263"/>
    </row>
    <row r="17" spans="1:7" x14ac:dyDescent="0.25">
      <c r="A17" s="257">
        <v>6</v>
      </c>
      <c r="B17" s="263" t="s">
        <v>1142</v>
      </c>
      <c r="C17" s="1293"/>
      <c r="D17" s="1293"/>
      <c r="E17" s="1293"/>
      <c r="F17" s="1293"/>
      <c r="G17" s="1293"/>
    </row>
    <row r="18" spans="1:7" x14ac:dyDescent="0.25">
      <c r="A18" s="257"/>
      <c r="B18" s="263"/>
    </row>
    <row r="19" spans="1:7" x14ac:dyDescent="0.25">
      <c r="A19" s="257">
        <v>7</v>
      </c>
      <c r="B19" s="263" t="s">
        <v>1089</v>
      </c>
      <c r="C19" s="1293"/>
      <c r="D19" s="1293"/>
      <c r="E19" s="1293"/>
      <c r="F19" s="1293"/>
      <c r="G19" s="1293"/>
    </row>
    <row r="20" spans="1:7" x14ac:dyDescent="0.25">
      <c r="A20" s="257">
        <v>8</v>
      </c>
      <c r="B20" s="263" t="s">
        <v>1090</v>
      </c>
    </row>
    <row r="21" spans="1:7" x14ac:dyDescent="0.25">
      <c r="A21" s="257"/>
      <c r="B21" s="263" t="s">
        <v>1143</v>
      </c>
    </row>
    <row r="22" spans="1:7" ht="12.75" customHeight="1" x14ac:dyDescent="0.25">
      <c r="A22" s="264"/>
      <c r="B22" s="265" t="s">
        <v>1091</v>
      </c>
      <c r="C22" s="1293"/>
      <c r="D22" s="1293"/>
      <c r="E22" s="1293"/>
      <c r="F22" s="1293"/>
      <c r="G22" s="1293"/>
    </row>
    <row r="23" spans="1:7" x14ac:dyDescent="0.25">
      <c r="A23" s="264"/>
      <c r="B23" s="265" t="s">
        <v>1092</v>
      </c>
      <c r="C23" s="1296"/>
      <c r="D23" s="1296"/>
      <c r="E23" s="1296"/>
      <c r="F23" s="1296"/>
      <c r="G23" s="1296"/>
    </row>
    <row r="24" spans="1:7" x14ac:dyDescent="0.25">
      <c r="A24" s="264"/>
      <c r="B24" s="265" t="s">
        <v>1093</v>
      </c>
      <c r="C24" s="1296"/>
      <c r="D24" s="1296"/>
      <c r="E24" s="1296"/>
      <c r="F24" s="1296"/>
      <c r="G24" s="1296"/>
    </row>
    <row r="25" spans="1:7" x14ac:dyDescent="0.25">
      <c r="A25" s="257"/>
    </row>
    <row r="26" spans="1:7" ht="15.75" thickBot="1" x14ac:dyDescent="0.3">
      <c r="A26" s="257"/>
      <c r="B26" s="262" t="s">
        <v>1094</v>
      </c>
      <c r="C26" s="262"/>
      <c r="D26" s="262"/>
    </row>
    <row r="27" spans="1:7" ht="15.75" thickBot="1" x14ac:dyDescent="0.3">
      <c r="A27" s="264"/>
      <c r="B27" s="266" t="s">
        <v>232</v>
      </c>
      <c r="C27" s="267" t="s">
        <v>1095</v>
      </c>
      <c r="D27" s="268" t="s">
        <v>151</v>
      </c>
    </row>
    <row r="28" spans="1:7" x14ac:dyDescent="0.25">
      <c r="A28" s="264"/>
      <c r="B28" s="269"/>
      <c r="C28" s="270"/>
      <c r="D28" s="271"/>
    </row>
    <row r="29" spans="1:7" x14ac:dyDescent="0.25">
      <c r="A29" s="264"/>
      <c r="B29" s="272"/>
      <c r="C29" s="273"/>
      <c r="D29" s="274"/>
    </row>
    <row r="30" spans="1:7" x14ac:dyDescent="0.25">
      <c r="A30" s="264"/>
      <c r="B30" s="272"/>
      <c r="C30" s="273"/>
      <c r="D30" s="274"/>
    </row>
    <row r="31" spans="1:7" x14ac:dyDescent="0.25">
      <c r="A31" s="264"/>
      <c r="B31" s="272"/>
      <c r="C31" s="273"/>
      <c r="D31" s="274"/>
    </row>
    <row r="32" spans="1:7" x14ac:dyDescent="0.25">
      <c r="A32" s="264"/>
      <c r="B32" s="272"/>
      <c r="C32" s="273"/>
      <c r="D32" s="274"/>
    </row>
    <row r="33" spans="1:7" x14ac:dyDescent="0.25">
      <c r="A33" s="264"/>
      <c r="B33" s="275"/>
      <c r="C33" s="273"/>
      <c r="D33" s="274"/>
    </row>
    <row r="34" spans="1:7" x14ac:dyDescent="0.25">
      <c r="A34" s="264"/>
      <c r="B34" s="275"/>
      <c r="C34" s="273"/>
      <c r="D34" s="274"/>
    </row>
    <row r="35" spans="1:7" ht="15.75" thickBot="1" x14ac:dyDescent="0.3">
      <c r="A35" s="264"/>
      <c r="B35" s="276"/>
      <c r="C35" s="277"/>
      <c r="D35" s="278"/>
    </row>
    <row r="36" spans="1:7" x14ac:dyDescent="0.25">
      <c r="A36" s="264"/>
      <c r="B36" s="279" t="s">
        <v>1144</v>
      </c>
      <c r="C36" s="280"/>
      <c r="D36" s="280"/>
    </row>
    <row r="37" spans="1:7" x14ac:dyDescent="0.25">
      <c r="A37" s="264"/>
      <c r="B37" s="265" t="s">
        <v>1145</v>
      </c>
      <c r="C37" s="1293"/>
      <c r="D37" s="1293"/>
      <c r="E37" s="1293"/>
      <c r="F37" s="1293"/>
      <c r="G37" s="1293"/>
    </row>
    <row r="38" spans="1:7" x14ac:dyDescent="0.25">
      <c r="A38" s="264"/>
      <c r="B38" s="265"/>
      <c r="C38" s="281"/>
      <c r="D38" s="281"/>
      <c r="E38" s="281"/>
      <c r="F38" s="281"/>
    </row>
    <row r="39" spans="1:7" x14ac:dyDescent="0.25">
      <c r="A39" s="264">
        <v>9</v>
      </c>
      <c r="B39" s="265" t="s">
        <v>1146</v>
      </c>
      <c r="C39" s="282" t="s">
        <v>165</v>
      </c>
      <c r="D39" s="283"/>
      <c r="E39" s="282" t="s">
        <v>1147</v>
      </c>
      <c r="F39" s="283"/>
    </row>
    <row r="40" spans="1:7" x14ac:dyDescent="0.25">
      <c r="A40" s="264"/>
      <c r="B40" s="265"/>
      <c r="C40" s="281"/>
      <c r="D40" s="281"/>
      <c r="E40" s="281"/>
      <c r="F40" s="281"/>
    </row>
    <row r="41" spans="1:7" x14ac:dyDescent="0.25">
      <c r="A41" s="257">
        <v>10</v>
      </c>
      <c r="B41" s="284" t="s">
        <v>1148</v>
      </c>
      <c r="C41" s="282" t="s">
        <v>1097</v>
      </c>
      <c r="D41" s="283"/>
      <c r="E41" s="282" t="s">
        <v>1098</v>
      </c>
      <c r="F41" s="283"/>
    </row>
    <row r="42" spans="1:7" x14ac:dyDescent="0.25">
      <c r="A42" s="264"/>
      <c r="B42" s="285" t="s">
        <v>1099</v>
      </c>
      <c r="C42" s="1293"/>
      <c r="D42" s="1293"/>
      <c r="E42" s="1293"/>
      <c r="F42" s="1293"/>
      <c r="G42" s="1293"/>
    </row>
    <row r="43" spans="1:7" x14ac:dyDescent="0.25">
      <c r="A43" s="264"/>
      <c r="B43" s="285"/>
      <c r="C43" s="281"/>
      <c r="D43" s="281"/>
      <c r="E43" s="281"/>
      <c r="F43" s="281"/>
    </row>
    <row r="44" spans="1:7" x14ac:dyDescent="0.25">
      <c r="A44" s="264"/>
      <c r="B44" s="1298" t="s">
        <v>1149</v>
      </c>
      <c r="C44" s="282" t="s">
        <v>1101</v>
      </c>
      <c r="D44" s="283"/>
      <c r="E44" s="282" t="s">
        <v>1102</v>
      </c>
      <c r="F44" s="283"/>
    </row>
    <row r="45" spans="1:7" x14ac:dyDescent="0.25">
      <c r="A45" s="264"/>
      <c r="B45" s="1298"/>
      <c r="C45" s="282"/>
      <c r="D45" s="286"/>
      <c r="E45" s="287"/>
      <c r="F45" s="286"/>
    </row>
    <row r="46" spans="1:7" x14ac:dyDescent="0.25">
      <c r="A46" s="264"/>
      <c r="B46" s="288" t="s">
        <v>1099</v>
      </c>
      <c r="C46" s="1293"/>
      <c r="D46" s="1293"/>
      <c r="E46" s="1293"/>
      <c r="F46" s="1293"/>
      <c r="G46" s="1293"/>
    </row>
    <row r="47" spans="1:7" x14ac:dyDescent="0.25">
      <c r="A47" s="264"/>
      <c r="C47" s="281"/>
      <c r="D47" s="281"/>
      <c r="E47" s="281"/>
      <c r="F47" s="281"/>
    </row>
    <row r="48" spans="1:7" x14ac:dyDescent="0.25">
      <c r="A48" s="264"/>
      <c r="B48" s="1298" t="s">
        <v>1150</v>
      </c>
      <c r="C48" s="282" t="s">
        <v>1101</v>
      </c>
      <c r="D48" s="283"/>
      <c r="E48" s="282" t="s">
        <v>1102</v>
      </c>
      <c r="F48" s="283"/>
    </row>
    <row r="49" spans="1:7" x14ac:dyDescent="0.25">
      <c r="A49" s="264"/>
      <c r="B49" s="1297"/>
      <c r="C49" s="282"/>
      <c r="D49" s="286"/>
      <c r="E49" s="287"/>
      <c r="F49" s="286"/>
    </row>
    <row r="50" spans="1:7" x14ac:dyDescent="0.25">
      <c r="A50" s="264"/>
      <c r="B50" s="285" t="s">
        <v>1104</v>
      </c>
      <c r="C50" s="1293"/>
      <c r="D50" s="1293"/>
      <c r="E50" s="1293"/>
      <c r="F50" s="1293"/>
      <c r="G50" s="1293"/>
    </row>
    <row r="51" spans="1:7" ht="15" customHeight="1" x14ac:dyDescent="0.25">
      <c r="A51" s="264"/>
      <c r="B51" s="1298" t="s">
        <v>1151</v>
      </c>
    </row>
    <row r="52" spans="1:7" ht="15" customHeight="1" x14ac:dyDescent="0.25">
      <c r="A52" s="264"/>
      <c r="B52" s="1297"/>
      <c r="C52" s="290"/>
    </row>
    <row r="53" spans="1:7" x14ac:dyDescent="0.25">
      <c r="A53" s="257"/>
    </row>
    <row r="54" spans="1:7" ht="15" customHeight="1" x14ac:dyDescent="0.25">
      <c r="A54" s="257">
        <v>11</v>
      </c>
      <c r="B54" s="1298" t="s">
        <v>1152</v>
      </c>
      <c r="C54" s="282" t="s">
        <v>1097</v>
      </c>
      <c r="D54" s="283"/>
      <c r="E54" s="282" t="s">
        <v>1098</v>
      </c>
      <c r="F54" s="283"/>
    </row>
    <row r="55" spans="1:7" ht="15" customHeight="1" x14ac:dyDescent="0.25">
      <c r="A55" s="257"/>
      <c r="B55" s="1298"/>
      <c r="C55" s="282"/>
      <c r="D55" s="286"/>
      <c r="E55" s="282"/>
      <c r="F55" s="286"/>
    </row>
    <row r="56" spans="1:7" x14ac:dyDescent="0.25">
      <c r="A56" s="264"/>
      <c r="B56" s="1298" t="s">
        <v>1153</v>
      </c>
    </row>
    <row r="57" spans="1:7" x14ac:dyDescent="0.25">
      <c r="A57" s="264"/>
      <c r="B57" s="1298"/>
      <c r="C57" s="1293"/>
      <c r="D57" s="1293"/>
      <c r="E57" s="1293"/>
      <c r="F57" s="1293"/>
      <c r="G57" s="1293"/>
    </row>
    <row r="58" spans="1:7" ht="30" x14ac:dyDescent="0.25">
      <c r="A58" s="264"/>
      <c r="B58" s="291" t="s">
        <v>1154</v>
      </c>
      <c r="C58" s="292"/>
    </row>
    <row r="59" spans="1:7" ht="30" x14ac:dyDescent="0.25">
      <c r="A59" s="264"/>
      <c r="B59" s="293" t="s">
        <v>1155</v>
      </c>
      <c r="C59" s="1293"/>
      <c r="D59" s="1293"/>
      <c r="E59" s="1293"/>
      <c r="F59" s="1293"/>
      <c r="G59" s="1293"/>
    </row>
    <row r="60" spans="1:7" x14ac:dyDescent="0.25">
      <c r="A60" s="264"/>
      <c r="B60" s="284" t="s">
        <v>1156</v>
      </c>
      <c r="C60" s="285"/>
    </row>
    <row r="61" spans="1:7" ht="30" x14ac:dyDescent="0.25">
      <c r="A61" s="264"/>
      <c r="B61" s="293" t="s">
        <v>1157</v>
      </c>
      <c r="C61" s="290"/>
    </row>
    <row r="62" spans="1:7" x14ac:dyDescent="0.25">
      <c r="A62" s="264"/>
      <c r="B62" s="285" t="s">
        <v>1112</v>
      </c>
      <c r="C62" s="1293"/>
      <c r="D62" s="1293"/>
      <c r="E62" s="1293"/>
      <c r="F62" s="1293"/>
      <c r="G62" s="1293"/>
    </row>
    <row r="63" spans="1:7" x14ac:dyDescent="0.25">
      <c r="A63" s="257"/>
    </row>
    <row r="64" spans="1:7" ht="14.25" customHeight="1" x14ac:dyDescent="0.25">
      <c r="A64" s="294">
        <v>12</v>
      </c>
      <c r="B64" s="1297" t="s">
        <v>1158</v>
      </c>
      <c r="C64" s="282" t="s">
        <v>1101</v>
      </c>
      <c r="D64" s="283"/>
      <c r="E64" s="282" t="s">
        <v>1102</v>
      </c>
      <c r="F64" s="283"/>
    </row>
    <row r="65" spans="1:7" x14ac:dyDescent="0.25">
      <c r="A65" s="264"/>
      <c r="B65" s="1297"/>
    </row>
    <row r="66" spans="1:7" ht="30" x14ac:dyDescent="0.25">
      <c r="A66" s="257">
        <v>13</v>
      </c>
      <c r="B66" s="295" t="s">
        <v>1159</v>
      </c>
      <c r="C66" s="1293"/>
      <c r="D66" s="1293"/>
      <c r="E66" s="1293"/>
      <c r="F66" s="1293"/>
      <c r="G66" s="1293"/>
    </row>
    <row r="67" spans="1:7" x14ac:dyDescent="0.25">
      <c r="A67" s="257" t="s">
        <v>1123</v>
      </c>
    </row>
    <row r="68" spans="1:7" x14ac:dyDescent="0.25">
      <c r="A68" s="257"/>
    </row>
    <row r="69" spans="1:7" x14ac:dyDescent="0.25">
      <c r="A69" s="257">
        <v>14</v>
      </c>
      <c r="B69" s="260" t="s">
        <v>1160</v>
      </c>
    </row>
    <row r="70" spans="1:7" x14ac:dyDescent="0.25">
      <c r="A70" s="264"/>
    </row>
    <row r="71" spans="1:7" x14ac:dyDescent="0.25">
      <c r="A71" s="264"/>
      <c r="B71" s="296" t="s">
        <v>1161</v>
      </c>
      <c r="C71" s="297"/>
    </row>
    <row r="72" spans="1:7" x14ac:dyDescent="0.25">
      <c r="A72" s="264"/>
      <c r="B72" s="296" t="s">
        <v>1162</v>
      </c>
      <c r="C72" s="298"/>
    </row>
    <row r="73" spans="1:7" ht="15.75" thickBot="1" x14ac:dyDescent="0.3">
      <c r="A73" s="264"/>
      <c r="B73" s="299" t="s">
        <v>126</v>
      </c>
      <c r="C73" s="300"/>
    </row>
    <row r="74" spans="1:7" ht="15.75" thickTop="1" x14ac:dyDescent="0.25">
      <c r="A74" s="264"/>
      <c r="B74" s="301" t="s">
        <v>1163</v>
      </c>
      <c r="C74" s="302"/>
    </row>
    <row r="75" spans="1:7" x14ac:dyDescent="0.25">
      <c r="A75" s="264"/>
      <c r="B75" s="301" t="s">
        <v>1164</v>
      </c>
      <c r="C75" s="303"/>
    </row>
    <row r="76" spans="1:7" x14ac:dyDescent="0.25">
      <c r="A76" s="264"/>
      <c r="B76" s="301" t="s">
        <v>1165</v>
      </c>
      <c r="C76" s="304"/>
    </row>
    <row r="77" spans="1:7" ht="15.75" thickBot="1" x14ac:dyDescent="0.3">
      <c r="A77" s="257"/>
      <c r="B77" s="301" t="s">
        <v>1166</v>
      </c>
      <c r="C77" s="305"/>
      <c r="E77" s="55" t="s">
        <v>1867</v>
      </c>
    </row>
    <row r="78" spans="1:7" ht="15.75" thickTop="1" x14ac:dyDescent="0.25">
      <c r="A78" s="257" t="s">
        <v>1123</v>
      </c>
    </row>
    <row r="79" spans="1:7" x14ac:dyDescent="0.25">
      <c r="A79" s="257">
        <v>15</v>
      </c>
      <c r="B79" s="260" t="s">
        <v>1167</v>
      </c>
      <c r="C79" s="285" t="s">
        <v>1101</v>
      </c>
      <c r="D79" s="283"/>
      <c r="E79" s="287" t="s">
        <v>1102</v>
      </c>
      <c r="F79" s="283"/>
    </row>
    <row r="80" spans="1:7" x14ac:dyDescent="0.25">
      <c r="A80" s="264"/>
      <c r="B80" s="258" t="s">
        <v>1168</v>
      </c>
      <c r="C80" s="1293"/>
      <c r="D80" s="1293"/>
      <c r="E80" s="1293"/>
      <c r="F80" s="1293"/>
      <c r="G80" s="1293"/>
    </row>
    <row r="81" spans="1:12" x14ac:dyDescent="0.25">
      <c r="A81" s="257"/>
    </row>
    <row r="82" spans="1:12" ht="15.75" thickBot="1" x14ac:dyDescent="0.3">
      <c r="A82" s="257">
        <v>17</v>
      </c>
      <c r="B82" s="262" t="s">
        <v>1131</v>
      </c>
    </row>
    <row r="83" spans="1:12" ht="61.5" customHeight="1" thickBot="1" x14ac:dyDescent="0.3">
      <c r="A83" s="264"/>
      <c r="B83" s="1290" t="s">
        <v>2003</v>
      </c>
      <c r="C83" s="1291"/>
      <c r="D83" s="1291"/>
      <c r="E83" s="1291"/>
      <c r="F83" s="1291"/>
      <c r="G83" s="1291"/>
      <c r="H83" s="1292"/>
      <c r="I83" s="306"/>
      <c r="J83" s="306"/>
      <c r="K83" s="306"/>
      <c r="L83" s="306"/>
    </row>
    <row r="84" spans="1:12" x14ac:dyDescent="0.25">
      <c r="A84" s="262"/>
    </row>
    <row r="85" spans="1:12" x14ac:dyDescent="0.25">
      <c r="B85" s="285" t="s">
        <v>1132</v>
      </c>
      <c r="C85" s="1284" t="s">
        <v>1133</v>
      </c>
      <c r="D85" s="1284"/>
      <c r="E85" s="285" t="s">
        <v>1132</v>
      </c>
      <c r="F85" s="307"/>
      <c r="G85" s="285" t="s">
        <v>1132</v>
      </c>
      <c r="H85" s="771"/>
    </row>
    <row r="86" spans="1:12" x14ac:dyDescent="0.25">
      <c r="A86" s="262"/>
      <c r="B86" s="285"/>
      <c r="C86" s="1299"/>
      <c r="D86" s="1299"/>
      <c r="E86" s="285"/>
      <c r="F86" s="1299"/>
      <c r="G86" s="285"/>
      <c r="H86" s="1299"/>
    </row>
    <row r="87" spans="1:12" x14ac:dyDescent="0.25">
      <c r="A87" s="262"/>
      <c r="B87" s="285"/>
      <c r="C87" s="1300"/>
      <c r="D87" s="1300"/>
      <c r="E87" s="285"/>
      <c r="F87" s="1300"/>
      <c r="G87" s="285"/>
      <c r="H87" s="1300"/>
    </row>
    <row r="88" spans="1:12" x14ac:dyDescent="0.25">
      <c r="B88" s="285" t="s">
        <v>1134</v>
      </c>
      <c r="C88" s="1284"/>
      <c r="D88" s="1284"/>
      <c r="E88" s="285" t="s">
        <v>1134</v>
      </c>
      <c r="F88" s="1284"/>
      <c r="G88" s="285" t="s">
        <v>1134</v>
      </c>
      <c r="H88" s="1284"/>
    </row>
    <row r="89" spans="1:12" x14ac:dyDescent="0.25">
      <c r="A89" s="262"/>
      <c r="B89" s="285"/>
      <c r="E89" s="285"/>
      <c r="G89" s="285"/>
    </row>
    <row r="90" spans="1:12" x14ac:dyDescent="0.25">
      <c r="B90" s="285" t="s">
        <v>1135</v>
      </c>
      <c r="C90" s="1284"/>
      <c r="D90" s="1284"/>
      <c r="E90" s="285" t="s">
        <v>1135</v>
      </c>
      <c r="F90" s="307"/>
      <c r="G90" s="285" t="s">
        <v>1135</v>
      </c>
      <c r="H90" s="771"/>
    </row>
    <row r="91" spans="1:12" x14ac:dyDescent="0.25">
      <c r="B91" s="262" t="s">
        <v>1169</v>
      </c>
    </row>
    <row r="92" spans="1:12" x14ac:dyDescent="0.25">
      <c r="A92" s="262"/>
      <c r="B92" s="262"/>
    </row>
    <row r="93" spans="1:12" x14ac:dyDescent="0.25">
      <c r="B93" s="262" t="s">
        <v>1170</v>
      </c>
      <c r="C93" s="290"/>
    </row>
    <row r="94" spans="1:12" x14ac:dyDescent="0.25">
      <c r="A94" s="262"/>
    </row>
    <row r="95" spans="1:12" x14ac:dyDescent="0.25">
      <c r="A95" s="262"/>
    </row>
    <row r="96" spans="1:12" x14ac:dyDescent="0.25">
      <c r="A96" s="262"/>
    </row>
    <row r="97" spans="1:1" x14ac:dyDescent="0.25">
      <c r="A97" s="262"/>
    </row>
    <row r="98" spans="1:1" x14ac:dyDescent="0.25">
      <c r="A98" s="262"/>
    </row>
    <row r="99" spans="1:1" x14ac:dyDescent="0.25">
      <c r="A99" s="262"/>
    </row>
    <row r="100" spans="1:1" x14ac:dyDescent="0.25">
      <c r="A100" s="262"/>
    </row>
  </sheetData>
  <mergeCells count="33">
    <mergeCell ref="H86:H88"/>
    <mergeCell ref="C90:D90"/>
    <mergeCell ref="C66:G66"/>
    <mergeCell ref="C80:G80"/>
    <mergeCell ref="C85:D85"/>
    <mergeCell ref="C86:D88"/>
    <mergeCell ref="F86:F88"/>
    <mergeCell ref="B83:H83"/>
    <mergeCell ref="B64:B65"/>
    <mergeCell ref="C42:G42"/>
    <mergeCell ref="B44:B45"/>
    <mergeCell ref="C46:G46"/>
    <mergeCell ref="B48:B49"/>
    <mergeCell ref="C50:G50"/>
    <mergeCell ref="B51:B52"/>
    <mergeCell ref="B54:B55"/>
    <mergeCell ref="B56:B57"/>
    <mergeCell ref="C57:G57"/>
    <mergeCell ref="C59:G59"/>
    <mergeCell ref="C62:G62"/>
    <mergeCell ref="H1:H2"/>
    <mergeCell ref="C37:G37"/>
    <mergeCell ref="B5:G5"/>
    <mergeCell ref="C7:G7"/>
    <mergeCell ref="C9:G9"/>
    <mergeCell ref="C11:G11"/>
    <mergeCell ref="C13:G13"/>
    <mergeCell ref="C15:G15"/>
    <mergeCell ref="C17:G17"/>
    <mergeCell ref="C19:G19"/>
    <mergeCell ref="C22:G22"/>
    <mergeCell ref="C23:G23"/>
    <mergeCell ref="C24:G24"/>
  </mergeCells>
  <dataValidations count="2">
    <dataValidation allowBlank="1" showInputMessage="1" showErrorMessage="1" promptTitle="How to input signature" prompt="Scan and save the signature specimen on your PC_x000a_- Click  on 'insert' on the ribbon and select the 'picture' option_x000a_- Select the signature specimen from the folder where it was saved_x000a_- Re-size to fit the cell" sqref="F86:F88 H86:H88"/>
    <dataValidation allowBlank="1" showInputMessage="1" showErrorMessage="1" promptTitle="How to Input Signature" prompt="- Scan and save the signature specimen on your PC_x000a_- Click  on 'insert' on the ribbon and select the 'picture' option_x000a_- Select the signature specimen from the folder where it was saved_x000a_- Re-size to fit the cell" sqref="C86:D88"/>
  </dataValidations>
  <hyperlinks>
    <hyperlink ref="H1:H2" location="HOME!A1" display="HOME"/>
    <hyperlink ref="E77" location="'Complaints Register'!A1" display="Please click here to provide details"/>
  </hyperlinks>
  <pageMargins left="0.511811023622047" right="0.196850393700787" top="0.74803149606299202" bottom="0.74803149606299202" header="0.31496062992126" footer="0.31496062992126"/>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topLeftCell="A19" workbookViewId="0">
      <selection activeCell="L9" sqref="L9"/>
    </sheetView>
  </sheetViews>
  <sheetFormatPr defaultRowHeight="15" x14ac:dyDescent="0.25"/>
  <cols>
    <col min="1" max="1" width="9.140625" style="1127"/>
    <col min="2" max="2" width="9.140625" style="1129"/>
    <col min="3" max="16384" width="9.140625" style="1127"/>
  </cols>
  <sheetData>
    <row r="1" spans="1:21" x14ac:dyDescent="0.25">
      <c r="A1" s="1126" t="s">
        <v>278</v>
      </c>
    </row>
    <row r="3" spans="1:21" ht="16.5" customHeight="1" x14ac:dyDescent="0.25">
      <c r="B3" s="1130">
        <v>1</v>
      </c>
      <c r="C3" s="1148" t="s">
        <v>2116</v>
      </c>
      <c r="D3" s="1148"/>
      <c r="E3" s="1148"/>
      <c r="F3" s="1148"/>
      <c r="G3" s="1148"/>
      <c r="H3" s="1148"/>
      <c r="I3" s="1148"/>
      <c r="J3" s="1148"/>
      <c r="K3" s="1148"/>
      <c r="M3" s="1145" t="s">
        <v>2116</v>
      </c>
      <c r="N3" s="1145"/>
      <c r="O3" s="1145"/>
      <c r="P3" s="1145"/>
      <c r="Q3" s="1145"/>
      <c r="R3" s="1145"/>
      <c r="S3" s="1145"/>
      <c r="T3" s="1145"/>
      <c r="U3" s="1145"/>
    </row>
    <row r="4" spans="1:21" ht="29.25" customHeight="1" x14ac:dyDescent="0.25">
      <c r="B4" s="1129" t="s">
        <v>2120</v>
      </c>
      <c r="M4" s="1146" t="s">
        <v>2117</v>
      </c>
      <c r="N4" s="1146"/>
      <c r="O4" s="1146"/>
      <c r="P4" s="1146"/>
      <c r="Q4" s="1146"/>
      <c r="R4" s="1146"/>
      <c r="S4" s="1146"/>
      <c r="T4" s="1146"/>
      <c r="U4" s="1146"/>
    </row>
    <row r="5" spans="1:21" x14ac:dyDescent="0.25">
      <c r="M5" s="1142" t="s">
        <v>2132</v>
      </c>
      <c r="N5" s="1142"/>
      <c r="O5" s="1142"/>
      <c r="P5" s="1142"/>
      <c r="Q5" s="1142"/>
      <c r="R5" s="1142"/>
      <c r="S5" s="1142"/>
      <c r="T5" s="1142"/>
      <c r="U5" s="1142"/>
    </row>
    <row r="6" spans="1:21" ht="32.25" customHeight="1" x14ac:dyDescent="0.25">
      <c r="M6" s="1146" t="s">
        <v>2119</v>
      </c>
      <c r="N6" s="1146"/>
      <c r="O6" s="1146"/>
      <c r="P6" s="1146"/>
      <c r="Q6" s="1146"/>
      <c r="R6" s="1146"/>
      <c r="S6" s="1146"/>
      <c r="T6" s="1146"/>
      <c r="U6" s="1146"/>
    </row>
    <row r="7" spans="1:21" x14ac:dyDescent="0.25">
      <c r="M7" s="1142" t="s">
        <v>2123</v>
      </c>
      <c r="N7" s="1142"/>
      <c r="O7" s="1142"/>
      <c r="P7" s="1142"/>
      <c r="Q7" s="1142"/>
      <c r="R7" s="1142"/>
      <c r="S7" s="1142"/>
      <c r="T7" s="1142"/>
      <c r="U7" s="1142"/>
    </row>
    <row r="8" spans="1:21" ht="31.5" customHeight="1" x14ac:dyDescent="0.25">
      <c r="M8" s="1146" t="s">
        <v>2125</v>
      </c>
      <c r="N8" s="1146"/>
      <c r="O8" s="1146"/>
      <c r="P8" s="1146"/>
      <c r="Q8" s="1146"/>
      <c r="R8" s="1146"/>
      <c r="S8" s="1146"/>
      <c r="T8" s="1146"/>
      <c r="U8" s="1146"/>
    </row>
    <row r="9" spans="1:21" x14ac:dyDescent="0.25">
      <c r="M9" s="1142" t="s">
        <v>2127</v>
      </c>
      <c r="N9" s="1142"/>
      <c r="O9" s="1142"/>
      <c r="P9" s="1142"/>
      <c r="Q9" s="1142"/>
      <c r="R9" s="1142"/>
      <c r="S9" s="1142"/>
      <c r="T9" s="1142"/>
      <c r="U9" s="1142"/>
    </row>
    <row r="10" spans="1:21" x14ac:dyDescent="0.25">
      <c r="M10" s="1142" t="s">
        <v>2128</v>
      </c>
      <c r="N10" s="1142"/>
      <c r="O10" s="1142"/>
      <c r="P10" s="1142"/>
      <c r="Q10" s="1142"/>
      <c r="R10" s="1142"/>
      <c r="S10" s="1142"/>
      <c r="T10" s="1142"/>
      <c r="U10" s="1142"/>
    </row>
    <row r="32" spans="2:11" ht="33" customHeight="1" x14ac:dyDescent="0.25">
      <c r="B32" s="1130">
        <v>2</v>
      </c>
      <c r="C32" s="1147" t="s">
        <v>2117</v>
      </c>
      <c r="D32" s="1147"/>
      <c r="E32" s="1147"/>
      <c r="F32" s="1147"/>
      <c r="G32" s="1147"/>
      <c r="H32" s="1147"/>
      <c r="I32" s="1147"/>
      <c r="J32" s="1147"/>
      <c r="K32" s="1147"/>
    </row>
    <row r="33" spans="2:11" x14ac:dyDescent="0.25">
      <c r="C33" s="1128"/>
      <c r="D33" s="1128"/>
      <c r="E33" s="1128"/>
      <c r="F33" s="1128"/>
      <c r="G33" s="1128"/>
      <c r="H33" s="1128"/>
      <c r="I33" s="1128"/>
      <c r="J33" s="1128"/>
      <c r="K33" s="1128"/>
    </row>
    <row r="34" spans="2:11" ht="93.75" customHeight="1" x14ac:dyDescent="0.25">
      <c r="B34" s="1129" t="s">
        <v>2120</v>
      </c>
      <c r="C34" s="1144" t="s">
        <v>2118</v>
      </c>
      <c r="D34" s="1144"/>
      <c r="E34" s="1144"/>
      <c r="F34" s="1144"/>
      <c r="G34" s="1144"/>
      <c r="H34" s="1144"/>
      <c r="I34" s="1144"/>
      <c r="J34" s="1144"/>
      <c r="K34" s="1144"/>
    </row>
    <row r="36" spans="2:11" x14ac:dyDescent="0.25">
      <c r="B36" s="1130">
        <v>3</v>
      </c>
      <c r="C36" s="1148" t="s">
        <v>2132</v>
      </c>
      <c r="D36" s="1148"/>
      <c r="E36" s="1148"/>
      <c r="F36" s="1148"/>
      <c r="G36" s="1148"/>
      <c r="H36" s="1148"/>
      <c r="I36" s="1148"/>
      <c r="J36" s="1148"/>
      <c r="K36" s="1148"/>
    </row>
    <row r="38" spans="2:11" ht="28.5" customHeight="1" x14ac:dyDescent="0.25">
      <c r="B38" s="1129" t="s">
        <v>2120</v>
      </c>
      <c r="C38" s="1143" t="s">
        <v>2121</v>
      </c>
      <c r="D38" s="1143"/>
      <c r="E38" s="1143"/>
      <c r="F38" s="1143"/>
      <c r="G38" s="1143"/>
      <c r="H38" s="1143"/>
      <c r="I38" s="1143"/>
      <c r="J38" s="1143"/>
      <c r="K38" s="1143"/>
    </row>
    <row r="40" spans="2:11" ht="28.5" customHeight="1" x14ac:dyDescent="0.25">
      <c r="B40" s="1130">
        <v>4</v>
      </c>
      <c r="C40" s="1147" t="s">
        <v>2119</v>
      </c>
      <c r="D40" s="1147"/>
      <c r="E40" s="1147"/>
      <c r="F40" s="1147"/>
      <c r="G40" s="1147"/>
      <c r="H40" s="1147"/>
      <c r="I40" s="1147"/>
      <c r="J40" s="1147"/>
      <c r="K40" s="1147"/>
    </row>
    <row r="42" spans="2:11" ht="42.75" customHeight="1" x14ac:dyDescent="0.25">
      <c r="B42" s="1129" t="s">
        <v>2120</v>
      </c>
      <c r="C42" s="1143" t="s">
        <v>2122</v>
      </c>
      <c r="D42" s="1143"/>
      <c r="E42" s="1143"/>
      <c r="F42" s="1143"/>
      <c r="G42" s="1143"/>
      <c r="H42" s="1143"/>
      <c r="I42" s="1143"/>
      <c r="J42" s="1143"/>
      <c r="K42" s="1143"/>
    </row>
    <row r="44" spans="2:11" x14ac:dyDescent="0.25">
      <c r="B44" s="1130">
        <v>5</v>
      </c>
      <c r="C44" s="1131" t="s">
        <v>2123</v>
      </c>
      <c r="D44" s="1131"/>
      <c r="E44" s="1131"/>
      <c r="F44" s="1131"/>
      <c r="G44" s="1131"/>
      <c r="H44" s="1131"/>
      <c r="I44" s="1131"/>
      <c r="J44" s="1131"/>
      <c r="K44" s="1131"/>
    </row>
    <row r="46" spans="2:11" ht="48" customHeight="1" x14ac:dyDescent="0.25">
      <c r="B46" s="1129" t="s">
        <v>2120</v>
      </c>
      <c r="C46" s="1144" t="s">
        <v>2124</v>
      </c>
      <c r="D46" s="1144"/>
      <c r="E46" s="1144"/>
      <c r="F46" s="1144"/>
      <c r="G46" s="1144"/>
      <c r="H46" s="1144"/>
      <c r="I46" s="1144"/>
      <c r="J46" s="1144"/>
      <c r="K46" s="1144"/>
    </row>
    <row r="48" spans="2:11" ht="32.25" customHeight="1" x14ac:dyDescent="0.25">
      <c r="B48" s="1130">
        <v>6</v>
      </c>
      <c r="C48" s="1147" t="s">
        <v>2125</v>
      </c>
      <c r="D48" s="1147"/>
      <c r="E48" s="1147"/>
      <c r="F48" s="1147"/>
      <c r="G48" s="1147"/>
      <c r="H48" s="1147"/>
      <c r="I48" s="1147"/>
      <c r="J48" s="1147"/>
      <c r="K48" s="1147"/>
    </row>
    <row r="50" spans="2:11" ht="30.75" customHeight="1" x14ac:dyDescent="0.25">
      <c r="B50" s="1129" t="s">
        <v>2120</v>
      </c>
      <c r="C50" s="1143" t="s">
        <v>2126</v>
      </c>
      <c r="D50" s="1143"/>
      <c r="E50" s="1143"/>
      <c r="F50" s="1143"/>
      <c r="G50" s="1143"/>
      <c r="H50" s="1143"/>
      <c r="I50" s="1143"/>
      <c r="J50" s="1143"/>
      <c r="K50" s="1143"/>
    </row>
    <row r="52" spans="2:11" x14ac:dyDescent="0.25">
      <c r="B52" s="1130">
        <v>7</v>
      </c>
      <c r="C52" s="1131" t="s">
        <v>2127</v>
      </c>
      <c r="D52" s="1131"/>
      <c r="E52" s="1131"/>
      <c r="F52" s="1131"/>
      <c r="G52" s="1131"/>
      <c r="H52" s="1131"/>
      <c r="I52" s="1131"/>
      <c r="J52" s="1131"/>
      <c r="K52" s="1131"/>
    </row>
    <row r="53" spans="2:11" x14ac:dyDescent="0.25">
      <c r="B53" s="1130"/>
      <c r="C53" s="1131"/>
      <c r="D53" s="1131"/>
      <c r="E53" s="1131"/>
      <c r="F53" s="1131"/>
      <c r="G53" s="1131"/>
      <c r="H53" s="1131"/>
      <c r="I53" s="1131"/>
      <c r="J53" s="1131"/>
      <c r="K53" s="1131"/>
    </row>
    <row r="54" spans="2:11" ht="74.25" customHeight="1" x14ac:dyDescent="0.25">
      <c r="B54" s="1129" t="s">
        <v>2120</v>
      </c>
      <c r="C54" s="1143" t="s">
        <v>2129</v>
      </c>
      <c r="D54" s="1143"/>
      <c r="E54" s="1143"/>
      <c r="F54" s="1143"/>
      <c r="G54" s="1143"/>
      <c r="H54" s="1143"/>
      <c r="I54" s="1143"/>
      <c r="J54" s="1143"/>
      <c r="K54" s="1143"/>
    </row>
    <row r="56" spans="2:11" x14ac:dyDescent="0.25">
      <c r="B56" s="1130">
        <v>8</v>
      </c>
      <c r="C56" s="1131" t="s">
        <v>2128</v>
      </c>
      <c r="D56" s="1131"/>
      <c r="E56" s="1131"/>
      <c r="F56" s="1131"/>
      <c r="G56" s="1131"/>
      <c r="H56" s="1131"/>
      <c r="I56" s="1131"/>
      <c r="J56" s="1131"/>
      <c r="K56" s="1131"/>
    </row>
    <row r="57" spans="2:11" x14ac:dyDescent="0.25">
      <c r="B57" s="1130"/>
      <c r="C57" s="1131"/>
      <c r="D57" s="1131"/>
      <c r="E57" s="1131"/>
      <c r="F57" s="1131"/>
      <c r="G57" s="1131"/>
      <c r="H57" s="1131"/>
      <c r="I57" s="1131"/>
      <c r="J57" s="1131"/>
      <c r="K57" s="1131"/>
    </row>
    <row r="58" spans="2:11" ht="74.25" customHeight="1" x14ac:dyDescent="0.25">
      <c r="B58" s="1129" t="s">
        <v>2120</v>
      </c>
      <c r="C58" s="1143" t="s">
        <v>2133</v>
      </c>
      <c r="D58" s="1143"/>
      <c r="E58" s="1143"/>
      <c r="F58" s="1143"/>
      <c r="G58" s="1143"/>
      <c r="H58" s="1143"/>
      <c r="I58" s="1143"/>
      <c r="J58" s="1143"/>
      <c r="K58" s="1143"/>
    </row>
    <row r="60" spans="2:11" x14ac:dyDescent="0.25">
      <c r="B60" s="1130">
        <v>9</v>
      </c>
      <c r="C60" s="1131" t="s">
        <v>2130</v>
      </c>
      <c r="D60" s="1131"/>
      <c r="E60" s="1131"/>
      <c r="F60" s="1131"/>
      <c r="G60" s="1131"/>
      <c r="H60" s="1131"/>
      <c r="I60" s="1131"/>
      <c r="J60" s="1131"/>
      <c r="K60" s="1131"/>
    </row>
    <row r="62" spans="2:11" ht="47.25" customHeight="1" x14ac:dyDescent="0.25">
      <c r="B62" s="1129" t="s">
        <v>2120</v>
      </c>
      <c r="C62" s="1144" t="s">
        <v>2131</v>
      </c>
      <c r="D62" s="1144"/>
      <c r="E62" s="1144"/>
      <c r="F62" s="1144"/>
      <c r="G62" s="1144"/>
      <c r="H62" s="1144"/>
      <c r="I62" s="1144"/>
      <c r="J62" s="1144"/>
      <c r="K62" s="1144"/>
    </row>
  </sheetData>
  <sheetProtection algorithmName="SHA-512" hashValue="3JCXzcrsp7tdHXYK0fZWD1Ng791WEVWvkE0CefLR1hku1v5Yt8LEXtouUWYyvXlp3uaBacD3FWn6s1z45rZ7pA==" saltValue="UyW/YlxkTqbTBeRsBSruHA==" spinCount="100000" sheet="1" objects="1" scenarios="1"/>
  <mergeCells count="21">
    <mergeCell ref="C50:K50"/>
    <mergeCell ref="C3:K3"/>
    <mergeCell ref="C32:K32"/>
    <mergeCell ref="C34:K34"/>
    <mergeCell ref="C36:K36"/>
    <mergeCell ref="M10:U10"/>
    <mergeCell ref="C54:K54"/>
    <mergeCell ref="C58:K58"/>
    <mergeCell ref="C62:K62"/>
    <mergeCell ref="M3:U3"/>
    <mergeCell ref="M4:U4"/>
    <mergeCell ref="M5:U5"/>
    <mergeCell ref="M6:U6"/>
    <mergeCell ref="M8:U8"/>
    <mergeCell ref="M7:U7"/>
    <mergeCell ref="M9:U9"/>
    <mergeCell ref="C38:K38"/>
    <mergeCell ref="C40:K40"/>
    <mergeCell ref="C42:K42"/>
    <mergeCell ref="C46:K46"/>
    <mergeCell ref="C48:K48"/>
  </mergeCells>
  <hyperlinks>
    <hyperlink ref="A1" location="HOME!A1" display="HOME"/>
    <hyperlink ref="M3:U3" location="FAQ!B4" display="What has changed from the previous version?"/>
    <hyperlink ref="M4:U4" location="FAQ!B34" display="Why is the closing value of financial assets not reporting from the schedule to the Statement of Financial Position (SFP)?"/>
    <hyperlink ref="M5:U5" location="FAQ!B38" display="Why does a cell show &quot;REF&quot; error when the cut and past function is used?"/>
    <hyperlink ref="M6:U6" location="FAQ!B42" display="What do we do if the line items in the financial statements and notes do not adequately capture all items in a firm's chart of accounts?"/>
    <hyperlink ref="M7:U7" location="FAQ!B46" display="Can the template/ line items be modified?"/>
    <hyperlink ref="M8:U8" location="FAQ!B50" display="How can a new Accountant/Finance Officer/newly registered CMO be trained on the use of the template?"/>
    <hyperlink ref="M9:U9" location="FAQ!B54" display="What are QR Forms?"/>
    <hyperlink ref="M10:U10" location="FAQ!B58" display="How should a CMO quarterly return be filed?"/>
  </hyperlinks>
  <pageMargins left="0.7" right="0.7" top="0.75" bottom="0.75" header="0.3" footer="0.3"/>
  <pageSetup paperSize="9"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showGridLines="0" view="pageBreakPreview" zoomScaleSheetLayoutView="100" workbookViewId="0">
      <selection activeCell="H1" sqref="H1:H2"/>
    </sheetView>
  </sheetViews>
  <sheetFormatPr defaultColWidth="9.140625" defaultRowHeight="15" x14ac:dyDescent="0.25"/>
  <cols>
    <col min="1" max="1" width="4.140625" style="258" customWidth="1"/>
    <col min="2" max="2" width="27.42578125" style="258" customWidth="1"/>
    <col min="3" max="3" width="12.5703125" style="258" customWidth="1"/>
    <col min="4" max="4" width="23" style="258" customWidth="1"/>
    <col min="5" max="5" width="11.5703125" style="258" customWidth="1"/>
    <col min="6" max="6" width="17.5703125" style="258" customWidth="1"/>
    <col min="7" max="7" width="19.28515625" style="258" customWidth="1"/>
    <col min="8" max="8" width="11.28515625" style="258" customWidth="1"/>
    <col min="9" max="9" width="9.140625" style="258"/>
    <col min="10" max="10" width="19.85546875" style="258" customWidth="1"/>
    <col min="11" max="16384" width="9.140625" style="258"/>
  </cols>
  <sheetData>
    <row r="1" spans="1:8" x14ac:dyDescent="0.25">
      <c r="C1" s="257" t="s">
        <v>1082</v>
      </c>
      <c r="H1" s="1285" t="s">
        <v>278</v>
      </c>
    </row>
    <row r="2" spans="1:8" x14ac:dyDescent="0.25">
      <c r="C2" s="257" t="s">
        <v>1171</v>
      </c>
      <c r="H2" s="1285"/>
    </row>
    <row r="3" spans="1:8" x14ac:dyDescent="0.25">
      <c r="C3" s="257" t="s">
        <v>1172</v>
      </c>
    </row>
    <row r="4" spans="1:8" s="260" customFormat="1" x14ac:dyDescent="0.25">
      <c r="B4" s="309" t="s">
        <v>1173</v>
      </c>
      <c r="C4" s="309"/>
      <c r="D4" s="309"/>
    </row>
    <row r="5" spans="1:8" x14ac:dyDescent="0.25">
      <c r="A5" s="265"/>
    </row>
    <row r="6" spans="1:8" ht="15.75" customHeight="1" x14ac:dyDescent="0.25">
      <c r="A6" s="265">
        <v>1</v>
      </c>
      <c r="B6" s="263" t="s">
        <v>1174</v>
      </c>
      <c r="C6" s="1284"/>
      <c r="D6" s="1284"/>
      <c r="E6" s="1284"/>
      <c r="F6" s="1284"/>
      <c r="G6" s="1284"/>
    </row>
    <row r="7" spans="1:8" ht="15.75" customHeight="1" x14ac:dyDescent="0.25">
      <c r="A7" s="265"/>
      <c r="B7" s="263"/>
      <c r="C7" s="263"/>
      <c r="D7" s="263"/>
      <c r="E7" s="263"/>
      <c r="F7" s="263"/>
      <c r="G7" s="263"/>
    </row>
    <row r="8" spans="1:8" ht="15.75" customHeight="1" x14ac:dyDescent="0.25">
      <c r="A8" s="265">
        <v>2</v>
      </c>
      <c r="B8" s="263" t="s">
        <v>1175</v>
      </c>
      <c r="C8" s="1284"/>
      <c r="D8" s="1284"/>
      <c r="E8" s="1284"/>
      <c r="F8" s="1284"/>
      <c r="G8" s="1284"/>
    </row>
    <row r="9" spans="1:8" ht="15.75" customHeight="1" x14ac:dyDescent="0.25">
      <c r="A9" s="265"/>
      <c r="B9" s="263"/>
      <c r="C9" s="263"/>
      <c r="D9" s="263"/>
      <c r="E9" s="263"/>
      <c r="F9" s="263"/>
      <c r="G9" s="263"/>
    </row>
    <row r="10" spans="1:8" ht="15.75" customHeight="1" x14ac:dyDescent="0.25">
      <c r="A10" s="265">
        <v>3</v>
      </c>
      <c r="B10" s="263" t="s">
        <v>1176</v>
      </c>
      <c r="C10" s="1284"/>
      <c r="D10" s="1284"/>
      <c r="E10" s="1284"/>
      <c r="F10" s="1284"/>
      <c r="G10" s="1284"/>
    </row>
    <row r="11" spans="1:8" ht="15.75" customHeight="1" x14ac:dyDescent="0.25">
      <c r="A11" s="265"/>
      <c r="B11" s="263"/>
      <c r="C11" s="263"/>
      <c r="D11" s="263"/>
      <c r="E11" s="263"/>
      <c r="F11" s="263"/>
      <c r="G11" s="263"/>
    </row>
    <row r="12" spans="1:8" ht="15.75" customHeight="1" x14ac:dyDescent="0.25">
      <c r="A12" s="265">
        <v>4</v>
      </c>
      <c r="B12" s="263" t="s">
        <v>1177</v>
      </c>
      <c r="C12" s="1284"/>
      <c r="D12" s="1284"/>
      <c r="E12" s="1284"/>
      <c r="F12" s="1284"/>
      <c r="G12" s="1284"/>
    </row>
    <row r="13" spans="1:8" ht="15.75" customHeight="1" x14ac:dyDescent="0.25">
      <c r="A13" s="265"/>
      <c r="B13" s="263"/>
      <c r="C13" s="263"/>
      <c r="D13" s="263"/>
      <c r="E13" s="263"/>
      <c r="F13" s="263"/>
      <c r="G13" s="263"/>
    </row>
    <row r="14" spans="1:8" ht="15.75" customHeight="1" x14ac:dyDescent="0.25">
      <c r="A14" s="265">
        <v>5</v>
      </c>
      <c r="B14" s="263" t="s">
        <v>1178</v>
      </c>
      <c r="C14" s="1284"/>
      <c r="D14" s="1284"/>
      <c r="E14" s="1284"/>
      <c r="F14" s="1284"/>
      <c r="G14" s="1284"/>
    </row>
    <row r="15" spans="1:8" ht="15.75" customHeight="1" x14ac:dyDescent="0.25">
      <c r="A15" s="265">
        <v>6</v>
      </c>
      <c r="B15" s="1301" t="s">
        <v>1179</v>
      </c>
      <c r="C15" s="263"/>
      <c r="D15" s="263"/>
      <c r="E15" s="263"/>
      <c r="F15" s="263"/>
      <c r="G15" s="263"/>
    </row>
    <row r="16" spans="1:8" x14ac:dyDescent="0.25">
      <c r="B16" s="1301"/>
      <c r="C16" s="1284"/>
      <c r="D16" s="1284"/>
      <c r="E16" s="1284"/>
      <c r="F16" s="1284"/>
      <c r="G16" s="1284"/>
    </row>
    <row r="17" spans="1:7" ht="18" customHeight="1" x14ac:dyDescent="0.25">
      <c r="A17" s="265"/>
      <c r="B17" s="263"/>
      <c r="C17" s="263"/>
      <c r="D17" s="263"/>
      <c r="E17" s="263"/>
      <c r="F17" s="263"/>
      <c r="G17" s="263"/>
    </row>
    <row r="18" spans="1:7" ht="15.75" customHeight="1" x14ac:dyDescent="0.25">
      <c r="A18" s="265">
        <v>7</v>
      </c>
      <c r="B18" s="263" t="s">
        <v>1180</v>
      </c>
      <c r="C18" s="1284"/>
      <c r="D18" s="1284"/>
      <c r="E18" s="1284"/>
      <c r="F18" s="1284"/>
      <c r="G18" s="1284"/>
    </row>
    <row r="19" spans="1:7" x14ac:dyDescent="0.25">
      <c r="B19" s="287" t="s">
        <v>1181</v>
      </c>
      <c r="C19" s="310"/>
      <c r="D19" s="310"/>
      <c r="E19" s="310"/>
      <c r="F19" s="310"/>
      <c r="G19" s="310"/>
    </row>
    <row r="20" spans="1:7" x14ac:dyDescent="0.25">
      <c r="B20" s="287" t="s">
        <v>1182</v>
      </c>
      <c r="C20" s="310"/>
      <c r="D20" s="310"/>
      <c r="E20" s="310"/>
      <c r="F20" s="310"/>
      <c r="G20" s="310"/>
    </row>
    <row r="21" spans="1:7" x14ac:dyDescent="0.25">
      <c r="B21" s="287" t="s">
        <v>1183</v>
      </c>
      <c r="C21" s="310"/>
      <c r="D21" s="310"/>
      <c r="E21" s="310"/>
      <c r="F21" s="310"/>
      <c r="G21" s="310"/>
    </row>
    <row r="22" spans="1:7" x14ac:dyDescent="0.25">
      <c r="B22" s="287" t="s">
        <v>1184</v>
      </c>
      <c r="C22" s="310"/>
      <c r="D22" s="310"/>
      <c r="E22" s="310"/>
      <c r="F22" s="310"/>
      <c r="G22" s="310"/>
    </row>
    <row r="23" spans="1:7" x14ac:dyDescent="0.25">
      <c r="B23" s="287" t="s">
        <v>1185</v>
      </c>
      <c r="C23" s="310"/>
      <c r="D23" s="310"/>
      <c r="E23" s="310"/>
      <c r="F23" s="310"/>
      <c r="G23" s="310"/>
    </row>
    <row r="24" spans="1:7" x14ac:dyDescent="0.25">
      <c r="A24" s="265"/>
      <c r="C24" s="263"/>
      <c r="D24" s="263"/>
      <c r="E24" s="263"/>
      <c r="F24" s="263"/>
      <c r="G24" s="263"/>
    </row>
    <row r="25" spans="1:7" ht="15.75" customHeight="1" x14ac:dyDescent="0.25">
      <c r="A25" s="265">
        <v>8</v>
      </c>
      <c r="B25" s="263" t="s">
        <v>1186</v>
      </c>
      <c r="C25" s="1284"/>
      <c r="D25" s="1284"/>
      <c r="E25" s="1284"/>
      <c r="F25" s="1284"/>
      <c r="G25" s="1284"/>
    </row>
    <row r="26" spans="1:7" x14ac:dyDescent="0.25">
      <c r="A26" s="265"/>
      <c r="C26" s="286"/>
      <c r="D26" s="286"/>
      <c r="E26" s="286"/>
      <c r="F26" s="311"/>
      <c r="G26" s="286"/>
    </row>
    <row r="27" spans="1:7" ht="42" customHeight="1" x14ac:dyDescent="0.25">
      <c r="A27" s="312">
        <v>9</v>
      </c>
      <c r="B27" s="1301" t="s">
        <v>1187</v>
      </c>
    </row>
    <row r="28" spans="1:7" ht="19.5" customHeight="1" x14ac:dyDescent="0.25">
      <c r="A28" s="312"/>
      <c r="B28" s="1301"/>
      <c r="C28" s="282" t="s">
        <v>1097</v>
      </c>
      <c r="D28" s="283"/>
      <c r="E28" s="282" t="s">
        <v>1188</v>
      </c>
      <c r="F28" s="283"/>
    </row>
    <row r="29" spans="1:7" ht="20.25" customHeight="1" x14ac:dyDescent="0.25">
      <c r="A29" s="1302" t="s">
        <v>1189</v>
      </c>
      <c r="B29" s="1302"/>
      <c r="C29" s="313"/>
      <c r="D29" s="1293"/>
      <c r="E29" s="1293"/>
      <c r="F29" s="1293"/>
      <c r="G29" s="1293"/>
    </row>
    <row r="30" spans="1:7" x14ac:dyDescent="0.25">
      <c r="A30" s="1302"/>
      <c r="B30" s="1302"/>
      <c r="C30" s="290"/>
      <c r="D30" s="1296"/>
      <c r="E30" s="1296"/>
      <c r="F30" s="1296"/>
      <c r="G30" s="1296"/>
    </row>
    <row r="31" spans="1:7" ht="29.25" customHeight="1" x14ac:dyDescent="0.25">
      <c r="A31" s="312">
        <v>10</v>
      </c>
      <c r="B31" s="263" t="s">
        <v>1190</v>
      </c>
      <c r="C31" s="1303"/>
      <c r="D31" s="1303"/>
      <c r="E31" s="1303"/>
      <c r="F31" s="1303"/>
      <c r="G31" s="1303"/>
    </row>
    <row r="32" spans="1:7" x14ac:dyDescent="0.25">
      <c r="A32" s="265"/>
    </row>
    <row r="33" spans="1:7" x14ac:dyDescent="0.25">
      <c r="A33" s="312">
        <v>11</v>
      </c>
      <c r="B33" s="1301" t="s">
        <v>1191</v>
      </c>
    </row>
    <row r="34" spans="1:7" x14ac:dyDescent="0.25">
      <c r="A34" s="312"/>
      <c r="B34" s="1301"/>
      <c r="C34" s="1303"/>
      <c r="D34" s="1303"/>
      <c r="E34" s="1303"/>
      <c r="F34" s="1303"/>
      <c r="G34" s="1303"/>
    </row>
    <row r="35" spans="1:7" x14ac:dyDescent="0.25">
      <c r="B35" s="1304" t="s">
        <v>1192</v>
      </c>
      <c r="C35" s="1304"/>
      <c r="D35" s="1304"/>
      <c r="E35" s="1304"/>
      <c r="F35" s="1304"/>
      <c r="G35" s="1304"/>
    </row>
    <row r="36" spans="1:7" ht="19.5" customHeight="1" x14ac:dyDescent="0.25">
      <c r="A36" s="312">
        <v>12</v>
      </c>
      <c r="B36" s="1301" t="s">
        <v>1193</v>
      </c>
    </row>
    <row r="37" spans="1:7" x14ac:dyDescent="0.25">
      <c r="A37" s="265"/>
      <c r="B37" s="1301"/>
      <c r="C37" s="1303"/>
      <c r="D37" s="1303"/>
      <c r="E37" s="1303"/>
      <c r="F37" s="1303"/>
      <c r="G37" s="1303"/>
    </row>
    <row r="38" spans="1:7" ht="30" customHeight="1" x14ac:dyDescent="0.25">
      <c r="A38" s="312">
        <v>13</v>
      </c>
      <c r="B38" s="314" t="s">
        <v>1194</v>
      </c>
      <c r="C38" s="1303"/>
      <c r="D38" s="1303"/>
      <c r="E38" s="1303"/>
      <c r="F38" s="1303"/>
      <c r="G38" s="1303"/>
    </row>
    <row r="39" spans="1:7" ht="36" customHeight="1" x14ac:dyDescent="0.25">
      <c r="A39" s="312">
        <v>14</v>
      </c>
      <c r="B39" s="314" t="s">
        <v>1195</v>
      </c>
      <c r="C39" s="1303"/>
      <c r="D39" s="1303"/>
      <c r="E39" s="1303"/>
      <c r="F39" s="1303"/>
      <c r="G39" s="1303"/>
    </row>
    <row r="40" spans="1:7" ht="15.75" customHeight="1" x14ac:dyDescent="0.25">
      <c r="A40" s="315"/>
      <c r="B40" s="316" t="s">
        <v>1196</v>
      </c>
      <c r="C40" s="1305"/>
      <c r="D40" s="1305"/>
      <c r="E40" s="1305"/>
      <c r="F40" s="1305"/>
      <c r="G40" s="1305"/>
    </row>
    <row r="41" spans="1:7" ht="31.5" customHeight="1" x14ac:dyDescent="0.25">
      <c r="A41" s="312">
        <v>15</v>
      </c>
      <c r="B41" s="314" t="s">
        <v>1197</v>
      </c>
      <c r="C41" s="1303"/>
      <c r="D41" s="1303"/>
      <c r="E41" s="1303"/>
      <c r="F41" s="1303"/>
      <c r="G41" s="1303"/>
    </row>
    <row r="42" spans="1:7" x14ac:dyDescent="0.25">
      <c r="A42" s="315"/>
      <c r="B42" s="1304" t="s">
        <v>1198</v>
      </c>
      <c r="C42" s="1304"/>
      <c r="D42" s="1304"/>
      <c r="E42" s="1304"/>
      <c r="F42" s="1304"/>
      <c r="G42" s="1304"/>
    </row>
    <row r="43" spans="1:7" x14ac:dyDescent="0.25">
      <c r="A43" s="315"/>
      <c r="B43" s="1301" t="s">
        <v>1199</v>
      </c>
      <c r="C43" s="317"/>
      <c r="D43" s="317"/>
      <c r="E43" s="317"/>
      <c r="F43" s="317"/>
      <c r="G43" s="317"/>
    </row>
    <row r="44" spans="1:7" ht="29.25" customHeight="1" x14ac:dyDescent="0.25">
      <c r="A44" s="312">
        <v>16</v>
      </c>
      <c r="B44" s="1301"/>
      <c r="C44" s="1303"/>
      <c r="D44" s="1303"/>
      <c r="E44" s="1303"/>
      <c r="F44" s="1303"/>
      <c r="G44" s="1303"/>
    </row>
    <row r="45" spans="1:7" ht="66" customHeight="1" x14ac:dyDescent="0.25">
      <c r="A45" s="1302" t="s">
        <v>1200</v>
      </c>
      <c r="B45" s="1302"/>
      <c r="C45" s="1302"/>
      <c r="D45" s="1302"/>
      <c r="E45" s="1302"/>
      <c r="F45" s="1302"/>
      <c r="G45" s="1302"/>
    </row>
    <row r="46" spans="1:7" x14ac:dyDescent="0.25">
      <c r="A46" s="265"/>
      <c r="B46" s="1301" t="s">
        <v>1201</v>
      </c>
    </row>
    <row r="47" spans="1:7" ht="30.75" customHeight="1" x14ac:dyDescent="0.25">
      <c r="A47" s="312">
        <v>17</v>
      </c>
      <c r="B47" s="1301"/>
      <c r="C47" s="1303"/>
      <c r="D47" s="1303"/>
      <c r="E47" s="1303"/>
      <c r="F47" s="1303"/>
      <c r="G47" s="1303"/>
    </row>
    <row r="48" spans="1:7" ht="31.5" customHeight="1" x14ac:dyDescent="0.25">
      <c r="A48" s="312">
        <v>18</v>
      </c>
      <c r="B48" s="263" t="s">
        <v>1202</v>
      </c>
      <c r="C48" s="1303"/>
      <c r="D48" s="1303"/>
      <c r="E48" s="1303"/>
      <c r="F48" s="1303"/>
      <c r="G48" s="1303"/>
    </row>
    <row r="49" spans="1:7" ht="27.75" customHeight="1" thickBot="1" x14ac:dyDescent="0.3">
      <c r="B49" s="265" t="s">
        <v>1203</v>
      </c>
      <c r="C49" s="1314" t="s">
        <v>1204</v>
      </c>
      <c r="D49" s="1314"/>
      <c r="E49" s="1314" t="s">
        <v>1205</v>
      </c>
      <c r="F49" s="1314"/>
    </row>
    <row r="50" spans="1:7" x14ac:dyDescent="0.25">
      <c r="B50" s="287" t="s">
        <v>1181</v>
      </c>
      <c r="C50" s="1315"/>
      <c r="D50" s="1316"/>
      <c r="E50" s="1316"/>
      <c r="F50" s="1317"/>
    </row>
    <row r="51" spans="1:7" x14ac:dyDescent="0.25">
      <c r="B51" s="287" t="s">
        <v>1182</v>
      </c>
      <c r="C51" s="1318"/>
      <c r="D51" s="1319"/>
      <c r="E51" s="1319"/>
      <c r="F51" s="1320"/>
    </row>
    <row r="52" spans="1:7" x14ac:dyDescent="0.25">
      <c r="B52" s="287" t="s">
        <v>1183</v>
      </c>
      <c r="C52" s="1318"/>
      <c r="D52" s="1319"/>
      <c r="E52" s="1319"/>
      <c r="F52" s="1320"/>
    </row>
    <row r="53" spans="1:7" ht="15.75" thickBot="1" x14ac:dyDescent="0.3">
      <c r="B53" s="287" t="s">
        <v>1184</v>
      </c>
      <c r="C53" s="1306"/>
      <c r="D53" s="1307"/>
      <c r="E53" s="1307"/>
      <c r="F53" s="1308"/>
    </row>
    <row r="54" spans="1:7" x14ac:dyDescent="0.25">
      <c r="A54" s="285"/>
    </row>
    <row r="55" spans="1:7" ht="15.75" thickBot="1" x14ac:dyDescent="0.3">
      <c r="A55" s="285">
        <v>19</v>
      </c>
      <c r="B55" s="262" t="s">
        <v>1206</v>
      </c>
    </row>
    <row r="56" spans="1:7" ht="15.75" thickBot="1" x14ac:dyDescent="0.3">
      <c r="A56" s="262"/>
      <c r="B56" s="318" t="s">
        <v>1207</v>
      </c>
      <c r="C56" s="319"/>
      <c r="D56" s="320"/>
      <c r="E56" s="1309" t="s">
        <v>1208</v>
      </c>
      <c r="F56" s="1310"/>
      <c r="G56" s="1311"/>
    </row>
    <row r="57" spans="1:7" ht="30.75" customHeight="1" thickBot="1" x14ac:dyDescent="0.3">
      <c r="B57" s="321" t="s">
        <v>1209</v>
      </c>
      <c r="C57" s="322" t="s">
        <v>1210</v>
      </c>
      <c r="D57" s="322" t="s">
        <v>1211</v>
      </c>
      <c r="E57" s="322" t="s">
        <v>1209</v>
      </c>
      <c r="F57" s="322" t="s">
        <v>1210</v>
      </c>
      <c r="G57" s="322" t="s">
        <v>1211</v>
      </c>
    </row>
    <row r="58" spans="1:7" ht="15.75" thickBot="1" x14ac:dyDescent="0.3">
      <c r="B58" s="323"/>
      <c r="C58" s="324"/>
      <c r="D58" s="325"/>
      <c r="E58" s="324"/>
      <c r="F58" s="324"/>
      <c r="G58" s="325"/>
    </row>
    <row r="59" spans="1:7" ht="15.75" thickBot="1" x14ac:dyDescent="0.3">
      <c r="B59" s="323"/>
      <c r="C59" s="324"/>
      <c r="D59" s="325"/>
      <c r="E59" s="324"/>
      <c r="F59" s="324"/>
      <c r="G59" s="325"/>
    </row>
    <row r="60" spans="1:7" ht="15.75" thickBot="1" x14ac:dyDescent="0.3">
      <c r="B60" s="323"/>
      <c r="C60" s="324"/>
      <c r="D60" s="325"/>
      <c r="E60" s="324"/>
      <c r="F60" s="324"/>
      <c r="G60" s="325"/>
    </row>
    <row r="61" spans="1:7" ht="15.75" thickBot="1" x14ac:dyDescent="0.3">
      <c r="B61" s="323"/>
      <c r="C61" s="324"/>
      <c r="D61" s="325"/>
      <c r="E61" s="324"/>
      <c r="F61" s="324"/>
      <c r="G61" s="325"/>
    </row>
    <row r="62" spans="1:7" ht="15.75" thickBot="1" x14ac:dyDescent="0.3">
      <c r="B62" s="323"/>
      <c r="C62" s="324"/>
      <c r="D62" s="325"/>
      <c r="E62" s="324"/>
      <c r="F62" s="324"/>
      <c r="G62" s="325"/>
    </row>
    <row r="63" spans="1:7" ht="15.75" thickBot="1" x14ac:dyDescent="0.3">
      <c r="B63" s="323"/>
      <c r="C63" s="324"/>
      <c r="D63" s="325"/>
      <c r="E63" s="324"/>
      <c r="F63" s="324"/>
      <c r="G63" s="325"/>
    </row>
    <row r="64" spans="1:7" ht="15.75" thickBot="1" x14ac:dyDescent="0.3">
      <c r="B64" s="323"/>
      <c r="C64" s="324"/>
      <c r="D64" s="325"/>
      <c r="E64" s="324"/>
      <c r="F64" s="324"/>
      <c r="G64" s="325"/>
    </row>
    <row r="65" spans="2:7" ht="15.75" thickBot="1" x14ac:dyDescent="0.3">
      <c r="B65" s="323"/>
      <c r="C65" s="324"/>
      <c r="D65" s="325"/>
      <c r="E65" s="324"/>
      <c r="F65" s="324"/>
      <c r="G65" s="325"/>
    </row>
    <row r="66" spans="2:7" ht="15.75" thickBot="1" x14ac:dyDescent="0.3">
      <c r="B66" s="323"/>
      <c r="C66" s="324"/>
      <c r="D66" s="325"/>
      <c r="E66" s="324"/>
      <c r="F66" s="324"/>
      <c r="G66" s="325"/>
    </row>
    <row r="67" spans="2:7" ht="15.75" thickBot="1" x14ac:dyDescent="0.3">
      <c r="B67" s="323"/>
      <c r="C67" s="324"/>
      <c r="D67" s="325"/>
      <c r="E67" s="324"/>
      <c r="F67" s="324"/>
      <c r="G67" s="325"/>
    </row>
    <row r="68" spans="2:7" ht="15.75" thickBot="1" x14ac:dyDescent="0.3">
      <c r="B68" s="323"/>
      <c r="C68" s="324"/>
      <c r="D68" s="325"/>
      <c r="E68" s="324"/>
      <c r="F68" s="324"/>
      <c r="G68" s="325"/>
    </row>
    <row r="69" spans="2:7" ht="15.75" thickBot="1" x14ac:dyDescent="0.3">
      <c r="B69" s="323"/>
      <c r="C69" s="324"/>
      <c r="D69" s="325"/>
      <c r="E69" s="324"/>
      <c r="F69" s="324"/>
      <c r="G69" s="325"/>
    </row>
    <row r="70" spans="2:7" ht="15.75" thickBot="1" x14ac:dyDescent="0.3">
      <c r="B70" s="323"/>
      <c r="C70" s="324"/>
      <c r="D70" s="325"/>
      <c r="E70" s="324"/>
      <c r="F70" s="324"/>
      <c r="G70" s="325"/>
    </row>
    <row r="71" spans="2:7" ht="15.75" thickBot="1" x14ac:dyDescent="0.3">
      <c r="B71" s="323"/>
      <c r="C71" s="324"/>
      <c r="D71" s="325"/>
      <c r="E71" s="324"/>
      <c r="F71" s="324"/>
      <c r="G71" s="325"/>
    </row>
    <row r="72" spans="2:7" ht="15.75" thickBot="1" x14ac:dyDescent="0.3">
      <c r="B72" s="323"/>
      <c r="C72" s="324"/>
      <c r="D72" s="325"/>
      <c r="E72" s="324"/>
      <c r="F72" s="324"/>
      <c r="G72" s="325"/>
    </row>
    <row r="73" spans="2:7" ht="15.75" thickBot="1" x14ac:dyDescent="0.3">
      <c r="B73" s="323"/>
      <c r="C73" s="324"/>
      <c r="D73" s="325"/>
      <c r="E73" s="324"/>
      <c r="F73" s="324"/>
      <c r="G73" s="325"/>
    </row>
    <row r="74" spans="2:7" ht="15.75" thickBot="1" x14ac:dyDescent="0.3">
      <c r="B74" s="323"/>
      <c r="C74" s="324"/>
      <c r="D74" s="325"/>
      <c r="E74" s="324"/>
      <c r="F74" s="324"/>
      <c r="G74" s="325"/>
    </row>
    <row r="75" spans="2:7" ht="15.75" thickBot="1" x14ac:dyDescent="0.3">
      <c r="B75" s="323"/>
      <c r="C75" s="324"/>
      <c r="D75" s="325"/>
      <c r="E75" s="324"/>
      <c r="F75" s="324"/>
      <c r="G75" s="325"/>
    </row>
    <row r="76" spans="2:7" ht="15.75" thickBot="1" x14ac:dyDescent="0.3">
      <c r="B76" s="323"/>
      <c r="C76" s="324"/>
      <c r="D76" s="325"/>
      <c r="E76" s="324"/>
      <c r="F76" s="324"/>
      <c r="G76" s="325"/>
    </row>
    <row r="77" spans="2:7" ht="15.75" thickBot="1" x14ac:dyDescent="0.3">
      <c r="B77" s="323"/>
      <c r="C77" s="324"/>
      <c r="D77" s="325"/>
      <c r="E77" s="324"/>
      <c r="F77" s="324"/>
      <c r="G77" s="325"/>
    </row>
    <row r="78" spans="2:7" ht="15.75" thickBot="1" x14ac:dyDescent="0.3">
      <c r="B78" s="323"/>
      <c r="C78" s="324"/>
      <c r="D78" s="325"/>
      <c r="E78" s="324"/>
      <c r="F78" s="324"/>
      <c r="G78" s="325"/>
    </row>
    <row r="79" spans="2:7" ht="15.75" thickBot="1" x14ac:dyDescent="0.3">
      <c r="B79" s="323"/>
      <c r="C79" s="324"/>
      <c r="D79" s="325"/>
      <c r="E79" s="324"/>
      <c r="F79" s="324"/>
      <c r="G79" s="325"/>
    </row>
    <row r="80" spans="2:7" ht="15.75" thickBot="1" x14ac:dyDescent="0.3">
      <c r="B80" s="323"/>
      <c r="C80" s="324"/>
      <c r="D80" s="325"/>
      <c r="E80" s="324"/>
      <c r="F80" s="324"/>
      <c r="G80" s="325"/>
    </row>
    <row r="81" spans="1:7" ht="15.75" thickBot="1" x14ac:dyDescent="0.3">
      <c r="B81" s="323"/>
      <c r="C81" s="324"/>
      <c r="D81" s="325"/>
      <c r="E81" s="324"/>
      <c r="F81" s="324"/>
      <c r="G81" s="325"/>
    </row>
    <row r="82" spans="1:7" ht="15.75" thickBot="1" x14ac:dyDescent="0.3">
      <c r="B82" s="323"/>
      <c r="C82" s="324"/>
      <c r="D82" s="325"/>
      <c r="E82" s="324"/>
      <c r="F82" s="324"/>
      <c r="G82" s="325"/>
    </row>
    <row r="83" spans="1:7" ht="15.75" thickBot="1" x14ac:dyDescent="0.3">
      <c r="B83" s="323"/>
      <c r="C83" s="324"/>
      <c r="D83" s="325"/>
      <c r="E83" s="324"/>
      <c r="F83" s="324"/>
      <c r="G83" s="325"/>
    </row>
    <row r="84" spans="1:7" ht="15.75" thickBot="1" x14ac:dyDescent="0.3">
      <c r="B84" s="323"/>
      <c r="C84" s="324"/>
      <c r="D84" s="325"/>
      <c r="E84" s="324"/>
      <c r="F84" s="324"/>
      <c r="G84" s="325"/>
    </row>
    <row r="85" spans="1:7" ht="15.75" thickBot="1" x14ac:dyDescent="0.3">
      <c r="B85" s="323"/>
      <c r="C85" s="324"/>
      <c r="D85" s="325"/>
      <c r="E85" s="324"/>
      <c r="F85" s="324"/>
      <c r="G85" s="325"/>
    </row>
    <row r="86" spans="1:7" ht="15.75" thickBot="1" x14ac:dyDescent="0.3">
      <c r="B86" s="323"/>
      <c r="C86" s="324"/>
      <c r="D86" s="325"/>
      <c r="E86" s="324"/>
      <c r="F86" s="324"/>
      <c r="G86" s="325"/>
    </row>
    <row r="87" spans="1:7" ht="15.75" thickBot="1" x14ac:dyDescent="0.3">
      <c r="B87" s="323"/>
      <c r="C87" s="324"/>
      <c r="D87" s="325"/>
      <c r="E87" s="324"/>
      <c r="F87" s="324"/>
      <c r="G87" s="325"/>
    </row>
    <row r="88" spans="1:7" ht="15.75" thickBot="1" x14ac:dyDescent="0.3">
      <c r="B88" s="323"/>
      <c r="C88" s="324"/>
      <c r="D88" s="325"/>
      <c r="E88" s="324"/>
      <c r="F88" s="324"/>
      <c r="G88" s="325"/>
    </row>
    <row r="89" spans="1:7" ht="15.75" thickBot="1" x14ac:dyDescent="0.3">
      <c r="B89" s="323"/>
      <c r="C89" s="324"/>
      <c r="D89" s="325"/>
      <c r="E89" s="324"/>
      <c r="F89" s="324"/>
      <c r="G89" s="325"/>
    </row>
    <row r="90" spans="1:7" ht="15.75" thickBot="1" x14ac:dyDescent="0.3">
      <c r="B90" s="323"/>
      <c r="C90" s="324"/>
      <c r="D90" s="325"/>
      <c r="E90" s="324"/>
      <c r="F90" s="324"/>
      <c r="G90" s="325"/>
    </row>
    <row r="91" spans="1:7" ht="15.75" thickBot="1" x14ac:dyDescent="0.3">
      <c r="B91" s="323"/>
      <c r="C91" s="324"/>
      <c r="D91" s="325"/>
      <c r="E91" s="324"/>
      <c r="F91" s="324"/>
      <c r="G91" s="325"/>
    </row>
    <row r="92" spans="1:7" ht="15.75" thickBot="1" x14ac:dyDescent="0.3">
      <c r="B92" s="318" t="s">
        <v>58</v>
      </c>
      <c r="C92" s="320"/>
      <c r="D92" s="326"/>
      <c r="E92" s="1312" t="s">
        <v>58</v>
      </c>
      <c r="F92" s="1313"/>
      <c r="G92" s="325"/>
    </row>
    <row r="94" spans="1:7" x14ac:dyDescent="0.25">
      <c r="A94" s="285"/>
    </row>
    <row r="95" spans="1:7" x14ac:dyDescent="0.25">
      <c r="A95" s="327">
        <v>20</v>
      </c>
      <c r="B95" s="262" t="s">
        <v>1212</v>
      </c>
    </row>
    <row r="96" spans="1:7" ht="33" customHeight="1" x14ac:dyDescent="0.25">
      <c r="A96" s="315" t="s">
        <v>1213</v>
      </c>
      <c r="B96" s="1298" t="s">
        <v>1214</v>
      </c>
      <c r="C96" s="1303"/>
      <c r="D96" s="1303"/>
      <c r="E96" s="1303"/>
      <c r="F96" s="1303"/>
      <c r="G96" s="1303"/>
    </row>
    <row r="97" spans="1:10" x14ac:dyDescent="0.25">
      <c r="A97" s="315"/>
      <c r="B97" s="1298"/>
      <c r="C97" s="1303"/>
      <c r="D97" s="1303"/>
      <c r="E97" s="1303"/>
      <c r="F97" s="1303"/>
      <c r="G97" s="1303"/>
    </row>
    <row r="98" spans="1:10" x14ac:dyDescent="0.25">
      <c r="A98" s="315"/>
      <c r="B98" s="1298"/>
      <c r="C98" s="328"/>
      <c r="D98" s="328"/>
      <c r="E98" s="328"/>
      <c r="F98" s="328"/>
      <c r="G98" s="328"/>
    </row>
    <row r="99" spans="1:10" x14ac:dyDescent="0.25">
      <c r="A99" s="309" t="s">
        <v>1215</v>
      </c>
    </row>
    <row r="100" spans="1:10" ht="30" x14ac:dyDescent="0.25">
      <c r="A100" s="315" t="s">
        <v>1216</v>
      </c>
      <c r="B100" s="329" t="s">
        <v>1217</v>
      </c>
      <c r="C100" s="1303"/>
      <c r="D100" s="1303"/>
      <c r="E100" s="1303"/>
      <c r="F100" s="1303"/>
      <c r="G100" s="1303"/>
    </row>
    <row r="101" spans="1:10" x14ac:dyDescent="0.25">
      <c r="B101" s="285" t="s">
        <v>1218</v>
      </c>
      <c r="C101" s="1303"/>
      <c r="D101" s="1303"/>
      <c r="E101" s="1303"/>
      <c r="F101" s="1303"/>
      <c r="G101" s="1303"/>
    </row>
    <row r="102" spans="1:10" ht="30" x14ac:dyDescent="0.25">
      <c r="B102" s="329" t="s">
        <v>1219</v>
      </c>
      <c r="C102" s="1303"/>
      <c r="D102" s="1303"/>
      <c r="E102" s="1303"/>
      <c r="F102" s="1303"/>
      <c r="G102" s="1303"/>
    </row>
    <row r="103" spans="1:10" x14ac:dyDescent="0.25">
      <c r="A103" s="309" t="s">
        <v>1215</v>
      </c>
    </row>
    <row r="104" spans="1:10" x14ac:dyDescent="0.25">
      <c r="A104" s="330"/>
    </row>
    <row r="105" spans="1:10" ht="15.75" customHeight="1" x14ac:dyDescent="0.25">
      <c r="A105" s="315" t="s">
        <v>1220</v>
      </c>
      <c r="B105" s="1297" t="s">
        <v>1221</v>
      </c>
      <c r="C105" s="282" t="s">
        <v>1097</v>
      </c>
      <c r="D105" s="283"/>
      <c r="E105" s="282" t="s">
        <v>1188</v>
      </c>
      <c r="F105" s="283"/>
    </row>
    <row r="106" spans="1:10" ht="27.75" customHeight="1" x14ac:dyDescent="0.25">
      <c r="A106" s="315"/>
      <c r="B106" s="1297"/>
      <c r="C106" s="287"/>
      <c r="D106" s="286"/>
      <c r="E106" s="287"/>
      <c r="F106" s="286"/>
    </row>
    <row r="107" spans="1:10" ht="45" x14ac:dyDescent="0.25">
      <c r="B107" s="329" t="s">
        <v>1222</v>
      </c>
      <c r="C107" s="1303"/>
      <c r="D107" s="1303"/>
      <c r="E107" s="1303"/>
      <c r="F107" s="1303"/>
      <c r="G107" s="1303"/>
    </row>
    <row r="108" spans="1:10" x14ac:dyDescent="0.25">
      <c r="A108" s="262"/>
    </row>
    <row r="109" spans="1:10" ht="15.75" thickBot="1" x14ac:dyDescent="0.3">
      <c r="A109" s="288">
        <v>21</v>
      </c>
      <c r="B109" s="262" t="s">
        <v>1131</v>
      </c>
    </row>
    <row r="110" spans="1:10" ht="56.25" customHeight="1" thickBot="1" x14ac:dyDescent="0.3">
      <c r="A110" s="285"/>
      <c r="B110" s="1290" t="s">
        <v>2003</v>
      </c>
      <c r="C110" s="1291"/>
      <c r="D110" s="1291"/>
      <c r="E110" s="1291"/>
      <c r="F110" s="1291"/>
      <c r="G110" s="1291"/>
      <c r="H110" s="1292"/>
    </row>
    <row r="111" spans="1:10" x14ac:dyDescent="0.25">
      <c r="A111" s="285"/>
    </row>
    <row r="112" spans="1:10" x14ac:dyDescent="0.25">
      <c r="A112" s="285"/>
      <c r="B112" s="285" t="s">
        <v>1132</v>
      </c>
      <c r="C112" s="1284" t="s">
        <v>1133</v>
      </c>
      <c r="D112" s="1284"/>
      <c r="E112" s="285" t="s">
        <v>1132</v>
      </c>
      <c r="F112" s="1284"/>
      <c r="G112" s="1284"/>
      <c r="H112" s="285" t="s">
        <v>1132</v>
      </c>
      <c r="I112" s="1284"/>
      <c r="J112" s="1284"/>
    </row>
    <row r="113" spans="1:10" x14ac:dyDescent="0.25">
      <c r="A113" s="285"/>
      <c r="B113" s="285"/>
      <c r="C113" s="1299"/>
      <c r="D113" s="1299"/>
      <c r="E113" s="285"/>
      <c r="F113" s="1299"/>
      <c r="G113" s="1299"/>
      <c r="H113" s="285"/>
      <c r="I113" s="1299"/>
      <c r="J113" s="1299"/>
    </row>
    <row r="114" spans="1:10" ht="37.5" customHeight="1" x14ac:dyDescent="0.25">
      <c r="A114" s="285"/>
      <c r="B114" s="285" t="s">
        <v>1134</v>
      </c>
      <c r="C114" s="1284"/>
      <c r="D114" s="1284"/>
      <c r="E114" s="285" t="s">
        <v>1134</v>
      </c>
      <c r="F114" s="1284"/>
      <c r="G114" s="1284"/>
      <c r="H114" s="285" t="s">
        <v>1134</v>
      </c>
      <c r="I114" s="1284"/>
      <c r="J114" s="1284"/>
    </row>
    <row r="115" spans="1:10" x14ac:dyDescent="0.25">
      <c r="A115" s="285"/>
      <c r="B115" s="285"/>
      <c r="E115" s="285"/>
      <c r="H115" s="285"/>
    </row>
    <row r="116" spans="1:10" x14ac:dyDescent="0.25">
      <c r="A116" s="285"/>
      <c r="B116" s="285" t="s">
        <v>1135</v>
      </c>
      <c r="C116" s="1284"/>
      <c r="D116" s="1284"/>
      <c r="E116" s="285" t="s">
        <v>1135</v>
      </c>
      <c r="F116" s="1284"/>
      <c r="G116" s="1284"/>
      <c r="H116" s="285" t="s">
        <v>1135</v>
      </c>
      <c r="I116" s="1284"/>
      <c r="J116" s="1284"/>
    </row>
    <row r="117" spans="1:10" x14ac:dyDescent="0.25">
      <c r="A117" s="262"/>
      <c r="B117" s="331" t="s">
        <v>1136</v>
      </c>
    </row>
    <row r="118" spans="1:10" x14ac:dyDescent="0.25">
      <c r="A118" s="262"/>
      <c r="B118" s="262"/>
    </row>
    <row r="119" spans="1:10" x14ac:dyDescent="0.25">
      <c r="A119" s="262"/>
      <c r="B119" s="262" t="s">
        <v>1170</v>
      </c>
      <c r="C119" s="290"/>
    </row>
    <row r="120" spans="1:10" x14ac:dyDescent="0.25">
      <c r="A120" s="285"/>
    </row>
    <row r="121" spans="1:10" x14ac:dyDescent="0.25">
      <c r="A121" s="285"/>
    </row>
    <row r="122" spans="1:10" x14ac:dyDescent="0.25">
      <c r="A122" s="285"/>
    </row>
    <row r="123" spans="1:10" x14ac:dyDescent="0.25">
      <c r="A123" s="285"/>
    </row>
    <row r="124" spans="1:10" x14ac:dyDescent="0.25">
      <c r="A124" s="285"/>
    </row>
    <row r="125" spans="1:10" x14ac:dyDescent="0.25">
      <c r="A125" s="285"/>
    </row>
    <row r="126" spans="1:10" x14ac:dyDescent="0.25">
      <c r="A126" s="285"/>
    </row>
    <row r="127" spans="1:10" x14ac:dyDescent="0.25">
      <c r="A127" s="285"/>
    </row>
    <row r="128" spans="1:10" x14ac:dyDescent="0.25">
      <c r="A128" s="285"/>
    </row>
    <row r="129" spans="1:1" x14ac:dyDescent="0.25">
      <c r="A129" s="285"/>
    </row>
  </sheetData>
  <mergeCells count="61">
    <mergeCell ref="I116:J116"/>
    <mergeCell ref="C112:D112"/>
    <mergeCell ref="F112:G112"/>
    <mergeCell ref="C113:D114"/>
    <mergeCell ref="F113:G114"/>
    <mergeCell ref="C116:D116"/>
    <mergeCell ref="F116:G116"/>
    <mergeCell ref="B96:B98"/>
    <mergeCell ref="C96:G96"/>
    <mergeCell ref="C97:G97"/>
    <mergeCell ref="I112:J112"/>
    <mergeCell ref="I113:J114"/>
    <mergeCell ref="B110:H110"/>
    <mergeCell ref="C100:G100"/>
    <mergeCell ref="C101:G101"/>
    <mergeCell ref="C102:G102"/>
    <mergeCell ref="B105:B106"/>
    <mergeCell ref="C107:G107"/>
    <mergeCell ref="C53:D53"/>
    <mergeCell ref="E53:F53"/>
    <mergeCell ref="E56:G56"/>
    <mergeCell ref="E92:F92"/>
    <mergeCell ref="A45:G45"/>
    <mergeCell ref="B46:B47"/>
    <mergeCell ref="C47:G47"/>
    <mergeCell ref="C48:G48"/>
    <mergeCell ref="C49:D49"/>
    <mergeCell ref="E49:F49"/>
    <mergeCell ref="C50:D50"/>
    <mergeCell ref="E50:F50"/>
    <mergeCell ref="C51:D51"/>
    <mergeCell ref="E51:F51"/>
    <mergeCell ref="C52:D52"/>
    <mergeCell ref="E52:F52"/>
    <mergeCell ref="B43:B44"/>
    <mergeCell ref="C44:G44"/>
    <mergeCell ref="C31:G31"/>
    <mergeCell ref="B33:B34"/>
    <mergeCell ref="C34:G34"/>
    <mergeCell ref="B35:G35"/>
    <mergeCell ref="B36:B37"/>
    <mergeCell ref="C37:G37"/>
    <mergeCell ref="C38:G38"/>
    <mergeCell ref="C39:G39"/>
    <mergeCell ref="C40:G40"/>
    <mergeCell ref="C41:G41"/>
    <mergeCell ref="B42:G42"/>
    <mergeCell ref="C18:G18"/>
    <mergeCell ref="C25:G25"/>
    <mergeCell ref="B27:B28"/>
    <mergeCell ref="A29:B30"/>
    <mergeCell ref="D29:G29"/>
    <mergeCell ref="D30:G30"/>
    <mergeCell ref="B15:B16"/>
    <mergeCell ref="C16:G16"/>
    <mergeCell ref="H1:H2"/>
    <mergeCell ref="C6:G6"/>
    <mergeCell ref="C8:G8"/>
    <mergeCell ref="C10:G10"/>
    <mergeCell ref="C12:G12"/>
    <mergeCell ref="C14:G14"/>
  </mergeCells>
  <dataValidations count="1">
    <dataValidation allowBlank="1" showInputMessage="1" showErrorMessage="1" promptTitle="How to input signature" prompt=" Scan and save the signature specimen on your PC_x000a_- Click  on 'insert' on the ribbon and select the 'picture' option_x000a_- Select the signature specimen from the folder where it was saved_x000a_- Re-size to fit the cell" sqref="C113:D114 F113:G114 I113:J114"/>
  </dataValidations>
  <hyperlinks>
    <hyperlink ref="H1:H2" location="HOME!A1" display="HOME"/>
  </hyperlinks>
  <pageMargins left="0.70866141732283505" right="0.70866141732283505" top="0.62" bottom="0.59" header="0.31496062992126" footer="0.31496062992126"/>
  <pageSetup scale="5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5"/>
  <sheetViews>
    <sheetView showGridLines="0" view="pageBreakPreview" topLeftCell="A230" zoomScale="80" zoomScaleSheetLayoutView="80" workbookViewId="0">
      <selection activeCell="B245" sqref="B245"/>
    </sheetView>
  </sheetViews>
  <sheetFormatPr defaultColWidth="9.140625" defaultRowHeight="15" x14ac:dyDescent="0.25"/>
  <cols>
    <col min="1" max="1" width="5.42578125" style="258" customWidth="1"/>
    <col min="2" max="2" width="53.7109375" style="258" customWidth="1"/>
    <col min="3" max="3" width="19.140625" style="258" customWidth="1"/>
    <col min="4" max="4" width="23.7109375" style="258" customWidth="1"/>
    <col min="5" max="5" width="16.42578125" style="258" customWidth="1"/>
    <col min="6" max="6" width="23.42578125" style="258" bestFit="1" customWidth="1"/>
    <col min="7" max="7" width="33" style="258" bestFit="1" customWidth="1"/>
    <col min="8" max="8" width="17.85546875" style="258" bestFit="1" customWidth="1"/>
    <col min="9" max="9" width="10.140625" style="258" bestFit="1" customWidth="1"/>
    <col min="10" max="10" width="20.5703125" style="258" customWidth="1"/>
    <col min="11" max="16384" width="9.140625" style="258"/>
  </cols>
  <sheetData>
    <row r="1" spans="1:12" x14ac:dyDescent="0.25">
      <c r="A1" s="260" t="s">
        <v>1223</v>
      </c>
      <c r="K1" s="1285" t="s">
        <v>278</v>
      </c>
    </row>
    <row r="2" spans="1:12" x14ac:dyDescent="0.25">
      <c r="A2" s="260"/>
      <c r="E2" s="816"/>
      <c r="K2" s="1285"/>
    </row>
    <row r="3" spans="1:12" x14ac:dyDescent="0.25">
      <c r="A3" s="260"/>
      <c r="C3" s="818" t="s">
        <v>1677</v>
      </c>
      <c r="E3" s="816"/>
    </row>
    <row r="4" spans="1:12" x14ac:dyDescent="0.25">
      <c r="A4" s="260"/>
      <c r="C4" s="818" t="s">
        <v>1678</v>
      </c>
      <c r="E4" s="816"/>
    </row>
    <row r="5" spans="1:12" x14ac:dyDescent="0.25">
      <c r="A5" s="260"/>
      <c r="C5" s="818" t="s">
        <v>1084</v>
      </c>
    </row>
    <row r="6" spans="1:12" x14ac:dyDescent="0.25">
      <c r="A6" s="260"/>
      <c r="E6" s="285"/>
    </row>
    <row r="7" spans="1:12" x14ac:dyDescent="0.25">
      <c r="A7" s="260"/>
      <c r="B7" s="1323" t="s">
        <v>1361</v>
      </c>
      <c r="C7" s="1323"/>
      <c r="D7" s="1323"/>
      <c r="E7" s="1323"/>
      <c r="F7" s="1323"/>
      <c r="G7" s="1323"/>
      <c r="H7" s="1323"/>
      <c r="I7" s="1323"/>
      <c r="J7" s="1323"/>
    </row>
    <row r="8" spans="1:12" x14ac:dyDescent="0.25">
      <c r="A8" s="260"/>
      <c r="E8" s="285"/>
    </row>
    <row r="9" spans="1:12" ht="30" customHeight="1" x14ac:dyDescent="0.25">
      <c r="A9" s="263">
        <v>1</v>
      </c>
      <c r="B9" s="263" t="s">
        <v>1224</v>
      </c>
      <c r="C9" s="310"/>
      <c r="D9" s="310"/>
      <c r="E9" s="310"/>
      <c r="F9" s="310"/>
      <c r="G9" s="310"/>
      <c r="H9" s="376"/>
      <c r="I9" s="377"/>
      <c r="J9" s="377"/>
      <c r="K9" s="377"/>
    </row>
    <row r="10" spans="1:12" ht="18.75" customHeight="1" x14ac:dyDescent="0.25">
      <c r="A10" s="260"/>
      <c r="C10" s="286"/>
      <c r="D10" s="286"/>
      <c r="E10" s="286"/>
    </row>
    <row r="11" spans="1:12" ht="29.25" customHeight="1" x14ac:dyDescent="0.25">
      <c r="A11" s="263">
        <v>2</v>
      </c>
      <c r="B11" s="263" t="s">
        <v>1087</v>
      </c>
      <c r="C11" s="310"/>
      <c r="D11" s="310"/>
      <c r="E11" s="310"/>
      <c r="F11" s="310"/>
      <c r="G11" s="310"/>
      <c r="H11" s="376"/>
      <c r="I11" s="1322"/>
      <c r="J11" s="1322"/>
      <c r="K11" s="1322"/>
    </row>
    <row r="12" spans="1:12" x14ac:dyDescent="0.25">
      <c r="A12" s="263"/>
      <c r="B12" s="263"/>
      <c r="C12" s="286"/>
      <c r="D12" s="286"/>
      <c r="E12" s="286"/>
      <c r="F12" s="311"/>
      <c r="G12" s="286"/>
      <c r="H12" s="286"/>
      <c r="I12" s="286"/>
      <c r="J12" s="286"/>
      <c r="K12" s="286"/>
    </row>
    <row r="13" spans="1:12" ht="28.5" customHeight="1" x14ac:dyDescent="0.25">
      <c r="A13" s="815">
        <v>3</v>
      </c>
      <c r="B13" s="263" t="s">
        <v>1225</v>
      </c>
      <c r="C13" s="310"/>
      <c r="D13" s="310"/>
      <c r="E13" s="310"/>
      <c r="F13" s="310"/>
      <c r="G13" s="310"/>
      <c r="H13" s="376"/>
      <c r="I13" s="376"/>
      <c r="J13" s="376"/>
      <c r="K13" s="376"/>
    </row>
    <row r="14" spans="1:12" ht="21" customHeight="1" x14ac:dyDescent="0.25">
      <c r="A14" s="295"/>
      <c r="B14" s="343"/>
      <c r="C14" s="817"/>
      <c r="D14" s="817"/>
      <c r="E14" s="817"/>
      <c r="F14" s="817"/>
      <c r="G14" s="817"/>
      <c r="H14" s="817"/>
      <c r="I14" s="817"/>
      <c r="J14" s="817"/>
      <c r="K14" s="817"/>
    </row>
    <row r="15" spans="1:12" ht="27" customHeight="1" x14ac:dyDescent="0.25">
      <c r="A15" s="263">
        <v>4</v>
      </c>
      <c r="B15" s="263" t="s">
        <v>1140</v>
      </c>
      <c r="C15" s="310"/>
      <c r="D15" s="310"/>
      <c r="E15" s="310"/>
      <c r="F15" s="310"/>
      <c r="G15" s="310"/>
      <c r="H15" s="376"/>
      <c r="I15" s="376"/>
      <c r="J15" s="376"/>
      <c r="K15" s="376"/>
      <c r="L15" s="286"/>
    </row>
    <row r="16" spans="1:12" x14ac:dyDescent="0.25">
      <c r="A16" s="263"/>
      <c r="B16" s="343"/>
      <c r="C16" s="286"/>
      <c r="D16" s="286"/>
      <c r="E16" s="286"/>
      <c r="F16" s="286"/>
      <c r="G16" s="286"/>
    </row>
    <row r="17" spans="1:7" x14ac:dyDescent="0.25">
      <c r="A17" s="263">
        <v>5</v>
      </c>
      <c r="B17" s="263" t="s">
        <v>1141</v>
      </c>
      <c r="C17" s="1284"/>
      <c r="D17" s="1284"/>
      <c r="E17" s="1284"/>
      <c r="F17" s="1284"/>
      <c r="G17" s="1284"/>
    </row>
    <row r="18" spans="1:7" x14ac:dyDescent="0.25">
      <c r="A18" s="263"/>
      <c r="B18" s="343"/>
      <c r="C18" s="286"/>
      <c r="D18" s="286"/>
      <c r="E18" s="286"/>
      <c r="F18" s="286"/>
    </row>
    <row r="19" spans="1:7" ht="24" customHeight="1" x14ac:dyDescent="0.25">
      <c r="A19" s="815">
        <v>6</v>
      </c>
      <c r="B19" s="263" t="s">
        <v>1226</v>
      </c>
      <c r="C19" s="335"/>
      <c r="D19" s="335"/>
      <c r="E19" s="335"/>
      <c r="F19" s="335"/>
      <c r="G19" s="335"/>
    </row>
    <row r="20" spans="1:7" ht="24" customHeight="1" x14ac:dyDescent="0.25">
      <c r="A20" s="295"/>
      <c r="B20" s="263"/>
      <c r="C20" s="286"/>
      <c r="D20" s="286"/>
      <c r="E20" s="286"/>
      <c r="F20" s="286"/>
      <c r="G20" s="286"/>
    </row>
    <row r="21" spans="1:7" x14ac:dyDescent="0.25">
      <c r="A21" s="857">
        <v>7</v>
      </c>
      <c r="B21" s="263" t="s">
        <v>1679</v>
      </c>
      <c r="C21" s="335"/>
      <c r="D21" s="335"/>
      <c r="E21" s="335"/>
      <c r="F21" s="335"/>
      <c r="G21" s="335"/>
    </row>
    <row r="22" spans="1:7" x14ac:dyDescent="0.25">
      <c r="A22" s="857"/>
      <c r="B22" s="263"/>
    </row>
    <row r="23" spans="1:7" x14ac:dyDescent="0.25">
      <c r="A23" s="294">
        <v>8</v>
      </c>
      <c r="B23" s="263" t="s">
        <v>1227</v>
      </c>
      <c r="C23" s="335"/>
      <c r="D23" s="335"/>
      <c r="E23" s="335"/>
      <c r="F23" s="335"/>
      <c r="G23" s="335"/>
    </row>
    <row r="24" spans="1:7" x14ac:dyDescent="0.25">
      <c r="A24" s="260"/>
      <c r="B24" s="263"/>
      <c r="C24" s="286"/>
      <c r="D24" s="286"/>
      <c r="E24" s="286"/>
      <c r="F24" s="286"/>
      <c r="G24" s="286"/>
    </row>
    <row r="25" spans="1:7" x14ac:dyDescent="0.25">
      <c r="A25" s="815">
        <v>9</v>
      </c>
      <c r="B25" s="263" t="s">
        <v>1228</v>
      </c>
      <c r="C25" s="335"/>
      <c r="D25" s="335"/>
      <c r="E25" s="335"/>
      <c r="F25" s="335"/>
      <c r="G25" s="335"/>
    </row>
    <row r="26" spans="1:7" x14ac:dyDescent="0.25">
      <c r="A26" s="295"/>
      <c r="B26" s="263"/>
      <c r="C26" s="286"/>
      <c r="D26" s="286"/>
      <c r="E26" s="286"/>
      <c r="F26" s="286"/>
      <c r="G26" s="286"/>
    </row>
    <row r="27" spans="1:7" x14ac:dyDescent="0.25">
      <c r="A27" s="263">
        <v>10</v>
      </c>
      <c r="B27" s="263" t="s">
        <v>1090</v>
      </c>
      <c r="C27" s="286"/>
      <c r="D27" s="286"/>
      <c r="E27" s="286"/>
      <c r="F27" s="286"/>
      <c r="G27" s="286"/>
    </row>
    <row r="28" spans="1:7" x14ac:dyDescent="0.25">
      <c r="A28" s="263" t="s">
        <v>1181</v>
      </c>
      <c r="B28" s="265" t="s">
        <v>1229</v>
      </c>
      <c r="C28" s="335"/>
      <c r="D28" s="335"/>
      <c r="E28" s="335"/>
      <c r="F28" s="335"/>
      <c r="G28" s="335"/>
    </row>
    <row r="29" spans="1:7" x14ac:dyDescent="0.25">
      <c r="A29" s="263"/>
      <c r="B29" s="265"/>
      <c r="C29" s="286"/>
      <c r="D29" s="286"/>
      <c r="E29" s="286"/>
      <c r="F29" s="286"/>
      <c r="G29" s="286"/>
    </row>
    <row r="30" spans="1:7" x14ac:dyDescent="0.25">
      <c r="A30" s="263" t="s">
        <v>1182</v>
      </c>
      <c r="B30" s="265" t="s">
        <v>1230</v>
      </c>
      <c r="C30" s="335"/>
      <c r="D30" s="335"/>
      <c r="E30" s="335"/>
      <c r="F30" s="335"/>
      <c r="G30" s="335"/>
    </row>
    <row r="31" spans="1:7" x14ac:dyDescent="0.25">
      <c r="A31" s="263"/>
      <c r="B31" s="265"/>
      <c r="C31" s="286"/>
      <c r="D31" s="286"/>
      <c r="E31" s="286"/>
      <c r="F31" s="286"/>
      <c r="G31" s="286"/>
    </row>
    <row r="32" spans="1:7" x14ac:dyDescent="0.25">
      <c r="A32" s="263" t="s">
        <v>1183</v>
      </c>
      <c r="B32" s="265" t="s">
        <v>1231</v>
      </c>
      <c r="C32" s="529"/>
      <c r="D32" s="335"/>
      <c r="E32" s="335"/>
      <c r="F32" s="335"/>
      <c r="G32" s="335"/>
    </row>
    <row r="33" spans="1:7" x14ac:dyDescent="0.25">
      <c r="A33" s="263"/>
      <c r="B33" s="265"/>
      <c r="C33" s="286"/>
      <c r="D33" s="286"/>
      <c r="E33" s="286"/>
      <c r="F33" s="286"/>
      <c r="G33" s="286"/>
    </row>
    <row r="34" spans="1:7" x14ac:dyDescent="0.25">
      <c r="A34" s="263">
        <v>11</v>
      </c>
      <c r="B34" s="263" t="s">
        <v>1513</v>
      </c>
      <c r="C34" s="286"/>
      <c r="D34" s="286"/>
      <c r="E34" s="286"/>
      <c r="F34" s="286"/>
      <c r="G34" s="286"/>
    </row>
    <row r="35" spans="1:7" x14ac:dyDescent="0.25">
      <c r="A35" s="263" t="s">
        <v>1181</v>
      </c>
      <c r="B35" s="528" t="s">
        <v>1514</v>
      </c>
      <c r="C35" s="529"/>
      <c r="D35" s="529"/>
      <c r="E35" s="529"/>
      <c r="F35" s="529"/>
      <c r="G35" s="529"/>
    </row>
    <row r="36" spans="1:7" x14ac:dyDescent="0.25">
      <c r="A36" s="263"/>
      <c r="B36" s="528"/>
      <c r="C36" s="530"/>
      <c r="D36" s="530"/>
      <c r="E36" s="530"/>
      <c r="F36" s="530"/>
      <c r="G36" s="530"/>
    </row>
    <row r="37" spans="1:7" x14ac:dyDescent="0.25">
      <c r="A37" s="263" t="s">
        <v>1182</v>
      </c>
      <c r="B37" s="528" t="s">
        <v>1515</v>
      </c>
      <c r="C37" s="529"/>
      <c r="D37" s="529"/>
      <c r="E37" s="529"/>
      <c r="F37" s="529"/>
      <c r="G37" s="529"/>
    </row>
    <row r="38" spans="1:7" x14ac:dyDescent="0.25">
      <c r="A38" s="263" t="s">
        <v>1183</v>
      </c>
      <c r="C38" s="286"/>
      <c r="D38" s="286"/>
      <c r="E38" s="286"/>
      <c r="F38" s="286"/>
      <c r="G38" s="286"/>
    </row>
    <row r="39" spans="1:7" x14ac:dyDescent="0.25">
      <c r="A39" s="263" t="s">
        <v>1183</v>
      </c>
      <c r="B39" s="528" t="s">
        <v>1516</v>
      </c>
      <c r="C39" s="529"/>
      <c r="D39" s="529"/>
      <c r="E39" s="529"/>
      <c r="F39" s="529"/>
      <c r="G39" s="529"/>
    </row>
    <row r="40" spans="1:7" x14ac:dyDescent="0.25">
      <c r="A40" s="260"/>
      <c r="E40" s="285"/>
    </row>
    <row r="41" spans="1:7" x14ac:dyDescent="0.25">
      <c r="A41" s="263">
        <v>12</v>
      </c>
      <c r="B41" s="818" t="s">
        <v>1094</v>
      </c>
    </row>
    <row r="42" spans="1:7" ht="15.75" thickBot="1" x14ac:dyDescent="0.3">
      <c r="A42" s="260"/>
      <c r="B42" s="285"/>
    </row>
    <row r="43" spans="1:7" ht="15" customHeight="1" thickBot="1" x14ac:dyDescent="0.3">
      <c r="A43" s="260"/>
      <c r="B43" s="337" t="s">
        <v>232</v>
      </c>
      <c r="C43" s="336" t="s">
        <v>1095</v>
      </c>
      <c r="D43" s="346" t="s">
        <v>151</v>
      </c>
    </row>
    <row r="44" spans="1:7" ht="15" customHeight="1" x14ac:dyDescent="0.25">
      <c r="A44" s="260"/>
      <c r="B44" s="810"/>
      <c r="C44" s="810"/>
      <c r="D44" s="810"/>
    </row>
    <row r="45" spans="1:7" ht="15" customHeight="1" x14ac:dyDescent="0.25">
      <c r="A45" s="260"/>
      <c r="B45" s="811"/>
      <c r="C45" s="811"/>
      <c r="D45" s="811"/>
    </row>
    <row r="46" spans="1:7" ht="15" customHeight="1" x14ac:dyDescent="0.25">
      <c r="A46" s="260"/>
      <c r="B46" s="811"/>
      <c r="C46" s="811"/>
      <c r="D46" s="811"/>
    </row>
    <row r="47" spans="1:7" ht="15" customHeight="1" x14ac:dyDescent="0.25">
      <c r="A47" s="260"/>
      <c r="B47" s="811"/>
      <c r="C47" s="811"/>
      <c r="D47" s="811"/>
    </row>
    <row r="48" spans="1:7" ht="15" customHeight="1" x14ac:dyDescent="0.25">
      <c r="A48" s="260"/>
      <c r="B48" s="811"/>
      <c r="C48" s="811"/>
      <c r="D48" s="811"/>
    </row>
    <row r="49" spans="1:7" ht="15" customHeight="1" x14ac:dyDescent="0.25">
      <c r="A49" s="260"/>
      <c r="B49" s="811"/>
      <c r="C49" s="811"/>
      <c r="D49" s="811"/>
    </row>
    <row r="50" spans="1:7" ht="15.75" customHeight="1" x14ac:dyDescent="0.25">
      <c r="A50" s="260"/>
      <c r="B50" s="811"/>
      <c r="C50" s="811"/>
      <c r="D50" s="811"/>
    </row>
    <row r="51" spans="1:7" ht="15.75" thickBot="1" x14ac:dyDescent="0.3">
      <c r="A51" s="260"/>
      <c r="B51" s="812"/>
      <c r="C51" s="812"/>
      <c r="D51" s="812"/>
    </row>
    <row r="52" spans="1:7" x14ac:dyDescent="0.25">
      <c r="A52" s="260" t="s">
        <v>1239</v>
      </c>
      <c r="B52" s="285" t="s">
        <v>1233</v>
      </c>
      <c r="C52" s="285" t="s">
        <v>1097</v>
      </c>
      <c r="D52" s="283"/>
      <c r="E52" s="287" t="s">
        <v>1098</v>
      </c>
      <c r="F52" s="283"/>
    </row>
    <row r="53" spans="1:7" x14ac:dyDescent="0.25">
      <c r="A53" s="260"/>
      <c r="B53" s="285" t="s">
        <v>1234</v>
      </c>
      <c r="C53" s="335"/>
      <c r="D53" s="335"/>
      <c r="E53" s="335"/>
      <c r="F53" s="335"/>
      <c r="G53" s="335"/>
    </row>
    <row r="54" spans="1:7" x14ac:dyDescent="0.25">
      <c r="A54" s="260"/>
      <c r="B54" s="285"/>
      <c r="C54" s="286"/>
      <c r="D54" s="286"/>
      <c r="E54" s="286"/>
      <c r="F54" s="286"/>
      <c r="G54" s="286"/>
    </row>
    <row r="55" spans="1:7" x14ac:dyDescent="0.25">
      <c r="A55" s="262" t="s">
        <v>1182</v>
      </c>
      <c r="B55" s="285" t="s">
        <v>1235</v>
      </c>
      <c r="C55" s="285" t="s">
        <v>1097</v>
      </c>
      <c r="D55" s="283"/>
      <c r="E55" s="287" t="s">
        <v>1098</v>
      </c>
      <c r="F55" s="283"/>
    </row>
    <row r="56" spans="1:7" x14ac:dyDescent="0.25">
      <c r="A56" s="260"/>
      <c r="B56" s="285" t="s">
        <v>1168</v>
      </c>
      <c r="C56" s="335"/>
      <c r="D56" s="335"/>
      <c r="E56" s="335"/>
      <c r="F56" s="335"/>
      <c r="G56" s="335"/>
    </row>
    <row r="57" spans="1:7" x14ac:dyDescent="0.25">
      <c r="A57" s="260"/>
      <c r="B57" s="285"/>
      <c r="C57" s="286"/>
      <c r="D57" s="286"/>
      <c r="E57" s="286"/>
      <c r="F57" s="286"/>
      <c r="G57" s="286"/>
    </row>
    <row r="58" spans="1:7" x14ac:dyDescent="0.25">
      <c r="A58" s="262" t="s">
        <v>1183</v>
      </c>
      <c r="B58" s="285" t="s">
        <v>1236</v>
      </c>
      <c r="C58" s="285" t="s">
        <v>1097</v>
      </c>
      <c r="D58" s="283"/>
      <c r="E58" s="287" t="s">
        <v>1098</v>
      </c>
      <c r="F58" s="283"/>
    </row>
    <row r="59" spans="1:7" x14ac:dyDescent="0.25">
      <c r="A59" s="260"/>
      <c r="B59" s="285" t="s">
        <v>1234</v>
      </c>
      <c r="C59" s="335"/>
      <c r="D59" s="335"/>
      <c r="E59" s="335"/>
      <c r="F59" s="335"/>
      <c r="G59" s="335"/>
    </row>
    <row r="60" spans="1:7" x14ac:dyDescent="0.25">
      <c r="A60" s="260"/>
      <c r="B60" s="285"/>
      <c r="C60" s="286"/>
      <c r="D60" s="286"/>
      <c r="E60" s="286"/>
      <c r="F60" s="286"/>
      <c r="G60" s="286"/>
    </row>
    <row r="61" spans="1:7" x14ac:dyDescent="0.25">
      <c r="A61" s="262" t="s">
        <v>1184</v>
      </c>
      <c r="B61" s="285" t="s">
        <v>1680</v>
      </c>
      <c r="C61" s="285" t="s">
        <v>1097</v>
      </c>
      <c r="D61" s="283"/>
      <c r="E61" s="287" t="s">
        <v>1098</v>
      </c>
      <c r="F61" s="283"/>
    </row>
    <row r="62" spans="1:7" x14ac:dyDescent="0.25">
      <c r="A62" s="260"/>
      <c r="B62" s="285" t="s">
        <v>1234</v>
      </c>
      <c r="C62" s="335"/>
      <c r="D62" s="335"/>
      <c r="E62" s="335"/>
      <c r="F62" s="335"/>
      <c r="G62" s="335"/>
    </row>
    <row r="63" spans="1:7" x14ac:dyDescent="0.25">
      <c r="A63" s="260"/>
      <c r="B63" s="285"/>
      <c r="C63" s="286"/>
      <c r="D63" s="286"/>
      <c r="E63" s="286"/>
      <c r="F63" s="286"/>
      <c r="G63" s="286"/>
    </row>
    <row r="64" spans="1:7" x14ac:dyDescent="0.25">
      <c r="A64" s="262" t="s">
        <v>1681</v>
      </c>
      <c r="B64" s="258" t="s">
        <v>1238</v>
      </c>
      <c r="C64" s="286"/>
      <c r="D64" s="335"/>
      <c r="E64" s="335"/>
      <c r="F64" s="335"/>
      <c r="G64" s="335"/>
    </row>
    <row r="65" spans="1:7" x14ac:dyDescent="0.25">
      <c r="A65" s="260"/>
      <c r="E65" s="285"/>
    </row>
    <row r="66" spans="1:7" x14ac:dyDescent="0.25">
      <c r="A66" s="262" t="s">
        <v>1517</v>
      </c>
      <c r="B66" s="285" t="s">
        <v>1240</v>
      </c>
      <c r="C66" s="285" t="s">
        <v>1097</v>
      </c>
      <c r="D66" s="283"/>
      <c r="E66" s="287" t="s">
        <v>1098</v>
      </c>
      <c r="F66" s="283"/>
    </row>
    <row r="67" spans="1:7" x14ac:dyDescent="0.25">
      <c r="A67" s="260"/>
      <c r="B67" s="285" t="s">
        <v>1241</v>
      </c>
      <c r="C67" s="335"/>
      <c r="D67" s="335"/>
      <c r="E67" s="335"/>
      <c r="F67" s="335"/>
      <c r="G67" s="335"/>
    </row>
    <row r="68" spans="1:7" x14ac:dyDescent="0.25">
      <c r="A68" s="260"/>
      <c r="B68" s="285"/>
      <c r="C68" s="286"/>
      <c r="D68" s="286"/>
      <c r="E68" s="286"/>
      <c r="F68" s="286"/>
      <c r="G68" s="286"/>
    </row>
    <row r="69" spans="1:7" x14ac:dyDescent="0.25">
      <c r="A69" s="260" t="s">
        <v>1682</v>
      </c>
      <c r="B69" s="285" t="s">
        <v>1683</v>
      </c>
      <c r="C69" s="285" t="s">
        <v>1097</v>
      </c>
      <c r="D69" s="283"/>
      <c r="E69" s="287" t="s">
        <v>1098</v>
      </c>
      <c r="F69" s="283"/>
    </row>
    <row r="70" spans="1:7" x14ac:dyDescent="0.25">
      <c r="A70" s="260"/>
      <c r="B70" s="285" t="s">
        <v>1241</v>
      </c>
      <c r="C70" s="335"/>
      <c r="D70" s="335"/>
      <c r="E70" s="335"/>
      <c r="F70" s="335"/>
      <c r="G70" s="335"/>
    </row>
    <row r="71" spans="1:7" x14ac:dyDescent="0.25">
      <c r="A71" s="260"/>
      <c r="B71" s="285"/>
      <c r="C71" s="286"/>
      <c r="D71" s="286"/>
      <c r="E71" s="286"/>
      <c r="F71" s="286"/>
      <c r="G71" s="286"/>
    </row>
    <row r="72" spans="1:7" x14ac:dyDescent="0.25">
      <c r="A72" s="262" t="s">
        <v>1183</v>
      </c>
      <c r="B72" s="285" t="s">
        <v>1242</v>
      </c>
      <c r="C72" s="335"/>
      <c r="D72" s="335"/>
      <c r="E72" s="335"/>
      <c r="F72" s="335"/>
      <c r="G72" s="335"/>
    </row>
    <row r="73" spans="1:7" x14ac:dyDescent="0.25">
      <c r="A73" s="262"/>
      <c r="B73" s="285"/>
      <c r="C73" s="286"/>
      <c r="D73" s="286"/>
      <c r="E73" s="286"/>
      <c r="F73" s="286"/>
      <c r="G73" s="286"/>
    </row>
    <row r="74" spans="1:7" x14ac:dyDescent="0.25">
      <c r="A74" s="260"/>
      <c r="B74" s="285" t="s">
        <v>1243</v>
      </c>
      <c r="C74" s="335"/>
      <c r="D74" s="335"/>
      <c r="E74" s="335"/>
      <c r="F74" s="335"/>
      <c r="G74" s="335"/>
    </row>
    <row r="75" spans="1:7" x14ac:dyDescent="0.25">
      <c r="A75" s="260"/>
      <c r="B75" s="285"/>
      <c r="C75" s="286"/>
      <c r="D75" s="286"/>
      <c r="E75" s="286"/>
      <c r="F75" s="286"/>
      <c r="G75" s="286"/>
    </row>
    <row r="76" spans="1:7" x14ac:dyDescent="0.25">
      <c r="A76" s="262" t="s">
        <v>1184</v>
      </c>
      <c r="B76" s="285" t="s">
        <v>1244</v>
      </c>
    </row>
    <row r="77" spans="1:7" x14ac:dyDescent="0.25">
      <c r="A77" s="260"/>
      <c r="B77" s="285" t="s">
        <v>1245</v>
      </c>
      <c r="C77" s="286"/>
      <c r="D77" s="335"/>
      <c r="E77" s="335"/>
      <c r="F77" s="335"/>
      <c r="G77" s="335"/>
    </row>
    <row r="78" spans="1:7" x14ac:dyDescent="0.25">
      <c r="A78" s="260"/>
      <c r="B78" s="285"/>
      <c r="C78" s="286"/>
      <c r="D78" s="286"/>
      <c r="E78" s="286"/>
      <c r="F78" s="286"/>
      <c r="G78" s="286"/>
    </row>
    <row r="79" spans="1:7" x14ac:dyDescent="0.25">
      <c r="A79" s="260"/>
      <c r="B79" s="349" t="s">
        <v>1246</v>
      </c>
      <c r="C79" s="335"/>
      <c r="D79" s="335"/>
      <c r="E79" s="335"/>
      <c r="F79" s="335"/>
      <c r="G79" s="335"/>
    </row>
    <row r="80" spans="1:7" x14ac:dyDescent="0.25">
      <c r="A80" s="260"/>
      <c r="E80" s="285"/>
    </row>
    <row r="81" spans="1:7" x14ac:dyDescent="0.25">
      <c r="A81" s="818">
        <v>15</v>
      </c>
      <c r="B81" s="262" t="s">
        <v>1247</v>
      </c>
    </row>
    <row r="82" spans="1:7" x14ac:dyDescent="0.25">
      <c r="A82" s="260"/>
      <c r="B82" s="285" t="s">
        <v>1248</v>
      </c>
      <c r="C82" s="335"/>
      <c r="D82" s="335"/>
      <c r="E82" s="335"/>
      <c r="F82" s="335"/>
      <c r="G82" s="335"/>
    </row>
    <row r="83" spans="1:7" x14ac:dyDescent="0.25">
      <c r="A83" s="260"/>
      <c r="B83" s="285"/>
      <c r="C83" s="286"/>
      <c r="D83" s="286"/>
      <c r="E83" s="286"/>
      <c r="F83" s="286"/>
      <c r="G83" s="286"/>
    </row>
    <row r="84" spans="1:7" x14ac:dyDescent="0.25">
      <c r="A84" s="260"/>
      <c r="B84" s="285" t="s">
        <v>1372</v>
      </c>
      <c r="C84" s="335"/>
      <c r="D84" s="335"/>
      <c r="E84" s="335"/>
      <c r="F84" s="335"/>
      <c r="G84" s="335"/>
    </row>
    <row r="85" spans="1:7" x14ac:dyDescent="0.25">
      <c r="A85" s="260"/>
      <c r="B85" s="285"/>
      <c r="C85" s="286"/>
      <c r="D85" s="286"/>
      <c r="E85" s="286"/>
      <c r="F85" s="286"/>
      <c r="G85" s="286"/>
    </row>
    <row r="86" spans="1:7" x14ac:dyDescent="0.25">
      <c r="A86" s="818">
        <v>16</v>
      </c>
      <c r="B86" s="262" t="s">
        <v>1249</v>
      </c>
      <c r="C86" s="286"/>
      <c r="D86" s="286"/>
      <c r="E86" s="286"/>
      <c r="F86" s="286"/>
      <c r="G86" s="286"/>
    </row>
    <row r="87" spans="1:7" x14ac:dyDescent="0.25">
      <c r="A87" s="260"/>
      <c r="B87" s="258" t="s">
        <v>1250</v>
      </c>
      <c r="C87" s="283"/>
      <c r="D87" s="285" t="s">
        <v>1251</v>
      </c>
      <c r="E87" s="283"/>
    </row>
    <row r="88" spans="1:7" x14ac:dyDescent="0.25">
      <c r="A88" s="260"/>
      <c r="E88" s="378" t="s">
        <v>1252</v>
      </c>
    </row>
    <row r="89" spans="1:7" x14ac:dyDescent="0.25">
      <c r="A89" s="818">
        <v>17</v>
      </c>
      <c r="B89" s="262" t="s">
        <v>1253</v>
      </c>
    </row>
    <row r="90" spans="1:7" x14ac:dyDescent="0.25">
      <c r="A90" s="260"/>
      <c r="B90" s="818" t="s">
        <v>1373</v>
      </c>
      <c r="C90" s="286"/>
      <c r="D90" s="286"/>
      <c r="E90" s="286"/>
      <c r="F90" s="286"/>
      <c r="G90" s="286"/>
    </row>
    <row r="91" spans="1:7" x14ac:dyDescent="0.25">
      <c r="A91" s="260"/>
      <c r="B91" s="818"/>
      <c r="C91" s="286"/>
      <c r="D91" s="286"/>
      <c r="E91" s="286"/>
      <c r="F91" s="286"/>
      <c r="G91" s="286"/>
    </row>
    <row r="92" spans="1:7" x14ac:dyDescent="0.25">
      <c r="A92" s="260"/>
      <c r="B92" s="818" t="s">
        <v>1147</v>
      </c>
      <c r="C92" s="335"/>
      <c r="D92" s="335"/>
      <c r="E92" s="335"/>
      <c r="F92" s="335"/>
      <c r="G92" s="286"/>
    </row>
    <row r="93" spans="1:7" x14ac:dyDescent="0.25">
      <c r="A93" s="260"/>
      <c r="B93" s="818"/>
      <c r="C93" s="286"/>
      <c r="D93" s="286"/>
      <c r="E93" s="286"/>
      <c r="F93" s="286"/>
      <c r="G93" s="286"/>
    </row>
    <row r="94" spans="1:7" x14ac:dyDescent="0.25">
      <c r="A94" s="260"/>
      <c r="B94" s="818" t="s">
        <v>165</v>
      </c>
      <c r="C94" s="335"/>
      <c r="D94" s="335"/>
      <c r="E94" s="335"/>
      <c r="F94" s="335"/>
      <c r="G94" s="286"/>
    </row>
    <row r="95" spans="1:7" x14ac:dyDescent="0.25">
      <c r="A95" s="260"/>
      <c r="B95" s="818"/>
      <c r="C95" s="286"/>
      <c r="D95" s="286"/>
      <c r="E95" s="286"/>
      <c r="F95" s="286"/>
      <c r="G95" s="286"/>
    </row>
    <row r="96" spans="1:7" x14ac:dyDescent="0.25">
      <c r="A96" s="260"/>
      <c r="B96" s="818" t="s">
        <v>1684</v>
      </c>
      <c r="C96" s="335"/>
      <c r="D96" s="335"/>
      <c r="E96" s="335"/>
      <c r="F96" s="335"/>
    </row>
    <row r="97" spans="1:7" x14ac:dyDescent="0.25">
      <c r="A97" s="260"/>
      <c r="E97" s="285"/>
    </row>
    <row r="98" spans="1:7" x14ac:dyDescent="0.25">
      <c r="A98" s="260"/>
      <c r="E98" s="285"/>
    </row>
    <row r="99" spans="1:7" x14ac:dyDescent="0.25">
      <c r="A99" s="818">
        <v>18</v>
      </c>
      <c r="B99" s="262" t="s">
        <v>1374</v>
      </c>
    </row>
    <row r="100" spans="1:7" x14ac:dyDescent="0.25">
      <c r="A100" s="260"/>
      <c r="B100" s="285" t="s">
        <v>1254</v>
      </c>
      <c r="C100" s="335"/>
      <c r="D100" s="335"/>
      <c r="E100" s="335"/>
      <c r="F100" s="335"/>
      <c r="G100" s="335"/>
    </row>
    <row r="101" spans="1:7" x14ac:dyDescent="0.25">
      <c r="A101" s="260"/>
      <c r="B101" s="285" t="s">
        <v>1255</v>
      </c>
      <c r="C101" s="379"/>
      <c r="D101" s="379"/>
      <c r="E101" s="379"/>
      <c r="F101" s="379"/>
      <c r="G101" s="379"/>
    </row>
    <row r="102" spans="1:7" x14ac:dyDescent="0.25">
      <c r="A102" s="260"/>
      <c r="B102" s="285" t="s">
        <v>1256</v>
      </c>
      <c r="C102" s="379"/>
      <c r="D102" s="379"/>
      <c r="E102" s="379"/>
      <c r="F102" s="379"/>
      <c r="G102" s="379"/>
    </row>
    <row r="103" spans="1:7" x14ac:dyDescent="0.25">
      <c r="A103" s="260"/>
      <c r="B103" s="296" t="s">
        <v>1257</v>
      </c>
      <c r="C103" s="379"/>
      <c r="D103" s="379"/>
      <c r="E103" s="379"/>
      <c r="F103" s="379"/>
      <c r="G103" s="379"/>
    </row>
    <row r="104" spans="1:7" x14ac:dyDescent="0.25">
      <c r="A104" s="260"/>
      <c r="E104" s="285"/>
    </row>
    <row r="105" spans="1:7" x14ac:dyDescent="0.25">
      <c r="A105" s="818">
        <v>19</v>
      </c>
      <c r="B105" s="809" t="s">
        <v>1685</v>
      </c>
    </row>
    <row r="106" spans="1:7" x14ac:dyDescent="0.25">
      <c r="A106" s="818"/>
      <c r="C106" s="260" t="s">
        <v>1451</v>
      </c>
      <c r="D106" s="260" t="s">
        <v>1452</v>
      </c>
    </row>
    <row r="107" spans="1:7" x14ac:dyDescent="0.25">
      <c r="A107" s="818"/>
      <c r="C107" s="813" t="s">
        <v>477</v>
      </c>
      <c r="D107" s="813" t="s">
        <v>477</v>
      </c>
    </row>
    <row r="108" spans="1:7" x14ac:dyDescent="0.25">
      <c r="A108" s="260"/>
      <c r="B108" s="285" t="s">
        <v>1449</v>
      </c>
      <c r="C108" s="396" t="s">
        <v>1308</v>
      </c>
      <c r="D108" s="396" t="s">
        <v>1308</v>
      </c>
    </row>
    <row r="109" spans="1:7" x14ac:dyDescent="0.25">
      <c r="A109" s="260"/>
      <c r="B109" s="285" t="s">
        <v>1450</v>
      </c>
      <c r="C109" s="396" t="s">
        <v>1308</v>
      </c>
      <c r="D109" s="396" t="s">
        <v>1308</v>
      </c>
    </row>
    <row r="110" spans="1:7" ht="15.75" thickBot="1" x14ac:dyDescent="0.3">
      <c r="A110" s="260"/>
      <c r="B110" s="818" t="s">
        <v>1453</v>
      </c>
      <c r="C110" s="397" t="s">
        <v>1308</v>
      </c>
      <c r="D110" s="397" t="s">
        <v>1308</v>
      </c>
    </row>
    <row r="111" spans="1:7" ht="15.75" thickTop="1" x14ac:dyDescent="0.25">
      <c r="A111" s="260"/>
      <c r="E111" s="285"/>
    </row>
    <row r="112" spans="1:7" x14ac:dyDescent="0.25">
      <c r="A112" s="818" t="s">
        <v>1686</v>
      </c>
      <c r="B112" s="260" t="s">
        <v>1258</v>
      </c>
    </row>
    <row r="113" spans="1:8" x14ac:dyDescent="0.25">
      <c r="A113" s="260"/>
      <c r="E113" s="262"/>
    </row>
    <row r="114" spans="1:8" x14ac:dyDescent="0.25">
      <c r="A114" s="260"/>
      <c r="B114" s="285" t="s">
        <v>1687</v>
      </c>
      <c r="C114" s="335"/>
      <c r="D114" s="335"/>
      <c r="E114" s="335"/>
      <c r="F114" s="335"/>
      <c r="G114" s="335"/>
    </row>
    <row r="115" spans="1:8" x14ac:dyDescent="0.25">
      <c r="A115" s="260"/>
      <c r="B115" s="285" t="s">
        <v>1688</v>
      </c>
      <c r="C115" s="335"/>
      <c r="D115" s="335"/>
      <c r="E115" s="335"/>
      <c r="F115" s="335"/>
      <c r="G115" s="335"/>
    </row>
    <row r="116" spans="1:8" x14ac:dyDescent="0.25">
      <c r="A116" s="260"/>
      <c r="B116" s="285" t="s">
        <v>1689</v>
      </c>
      <c r="C116" s="379"/>
      <c r="D116" s="379"/>
      <c r="E116" s="379"/>
      <c r="F116" s="379"/>
      <c r="G116" s="379"/>
    </row>
    <row r="117" spans="1:8" x14ac:dyDescent="0.25">
      <c r="A117" s="260"/>
      <c r="B117" s="285" t="s">
        <v>1690</v>
      </c>
      <c r="C117" s="335"/>
      <c r="D117" s="335"/>
      <c r="E117" s="335"/>
      <c r="F117" s="335"/>
      <c r="G117" s="335"/>
    </row>
    <row r="118" spans="1:8" x14ac:dyDescent="0.25">
      <c r="A118" s="260"/>
      <c r="B118" s="285" t="s">
        <v>1691</v>
      </c>
      <c r="C118" s="379"/>
      <c r="D118" s="379"/>
      <c r="E118" s="379"/>
      <c r="F118" s="379"/>
      <c r="G118" s="379"/>
    </row>
    <row r="119" spans="1:8" x14ac:dyDescent="0.25">
      <c r="A119" s="260"/>
      <c r="E119" s="285"/>
    </row>
    <row r="120" spans="1:8" x14ac:dyDescent="0.25">
      <c r="A120" s="818" t="s">
        <v>1692</v>
      </c>
      <c r="B120" s="260" t="s">
        <v>1830</v>
      </c>
      <c r="E120" s="285"/>
    </row>
    <row r="121" spans="1:8" x14ac:dyDescent="0.25">
      <c r="A121" s="260"/>
      <c r="D121" s="333" t="s">
        <v>1209</v>
      </c>
      <c r="E121" s="393" t="s">
        <v>1205</v>
      </c>
      <c r="F121" s="333" t="s">
        <v>1693</v>
      </c>
      <c r="G121" s="333" t="s">
        <v>1694</v>
      </c>
      <c r="H121" s="858" t="s">
        <v>1695</v>
      </c>
    </row>
    <row r="122" spans="1:8" x14ac:dyDescent="0.25">
      <c r="A122" s="818" t="s">
        <v>309</v>
      </c>
      <c r="B122" s="258" t="s">
        <v>1696</v>
      </c>
      <c r="D122" s="283"/>
      <c r="E122" s="859"/>
      <c r="F122" s="283"/>
      <c r="G122" s="283"/>
      <c r="H122" s="283"/>
    </row>
    <row r="123" spans="1:8" x14ac:dyDescent="0.25">
      <c r="A123" s="818"/>
      <c r="D123" s="283"/>
      <c r="E123" s="859"/>
      <c r="F123" s="283"/>
      <c r="G123" s="283"/>
      <c r="H123" s="283"/>
    </row>
    <row r="124" spans="1:8" x14ac:dyDescent="0.25">
      <c r="A124" s="818" t="s">
        <v>308</v>
      </c>
      <c r="B124" s="258" t="s">
        <v>1697</v>
      </c>
      <c r="D124" s="283"/>
      <c r="E124" s="859"/>
      <c r="F124" s="283"/>
      <c r="G124" s="283"/>
      <c r="H124" s="283"/>
    </row>
    <row r="125" spans="1:8" x14ac:dyDescent="0.25">
      <c r="A125" s="818"/>
      <c r="D125" s="283"/>
      <c r="E125" s="859"/>
      <c r="F125" s="283"/>
      <c r="G125" s="283"/>
      <c r="H125" s="283"/>
    </row>
    <row r="126" spans="1:8" x14ac:dyDescent="0.25">
      <c r="A126" s="818" t="s">
        <v>310</v>
      </c>
      <c r="B126" s="258" t="s">
        <v>1698</v>
      </c>
      <c r="D126" s="283"/>
      <c r="E126" s="859"/>
      <c r="F126" s="283"/>
      <c r="G126" s="283"/>
      <c r="H126" s="283"/>
    </row>
    <row r="127" spans="1:8" x14ac:dyDescent="0.25">
      <c r="A127" s="818"/>
      <c r="D127" s="283"/>
      <c r="E127" s="859"/>
      <c r="F127" s="283"/>
      <c r="G127" s="283"/>
      <c r="H127" s="283"/>
    </row>
    <row r="128" spans="1:8" ht="50.25" customHeight="1" x14ac:dyDescent="0.25">
      <c r="A128" s="818" t="s">
        <v>429</v>
      </c>
      <c r="B128" s="285" t="s">
        <v>1699</v>
      </c>
      <c r="D128" s="283"/>
      <c r="E128" s="859"/>
      <c r="F128" s="283"/>
      <c r="G128" s="283"/>
      <c r="H128" s="283"/>
    </row>
    <row r="129" spans="1:8" x14ac:dyDescent="0.25">
      <c r="A129" s="818"/>
      <c r="D129" s="283"/>
      <c r="E129" s="859"/>
      <c r="F129" s="283"/>
      <c r="G129" s="283"/>
      <c r="H129" s="283"/>
    </row>
    <row r="130" spans="1:8" x14ac:dyDescent="0.25">
      <c r="A130" s="818" t="s">
        <v>430</v>
      </c>
      <c r="B130" s="258" t="s">
        <v>1700</v>
      </c>
      <c r="D130" s="283"/>
      <c r="E130" s="859"/>
      <c r="F130" s="283"/>
      <c r="G130" s="283"/>
      <c r="H130" s="283"/>
    </row>
    <row r="131" spans="1:8" x14ac:dyDescent="0.25">
      <c r="A131" s="818"/>
      <c r="D131" s="283"/>
      <c r="E131" s="859"/>
      <c r="F131" s="283"/>
      <c r="G131" s="283"/>
      <c r="H131" s="283"/>
    </row>
    <row r="132" spans="1:8" x14ac:dyDescent="0.25">
      <c r="A132" s="818" t="s">
        <v>431</v>
      </c>
      <c r="B132" s="258" t="s">
        <v>9</v>
      </c>
      <c r="D132" s="283"/>
      <c r="E132" s="859"/>
      <c r="F132" s="283"/>
      <c r="G132" s="283"/>
      <c r="H132" s="283"/>
    </row>
    <row r="133" spans="1:8" x14ac:dyDescent="0.25">
      <c r="A133" s="260"/>
      <c r="E133" s="285"/>
    </row>
    <row r="134" spans="1:8" x14ac:dyDescent="0.25">
      <c r="A134" s="260"/>
      <c r="E134" s="285"/>
    </row>
    <row r="135" spans="1:8" x14ac:dyDescent="0.25">
      <c r="A135" s="818">
        <v>21</v>
      </c>
      <c r="B135" s="262" t="s">
        <v>1160</v>
      </c>
      <c r="C135" s="283"/>
    </row>
    <row r="136" spans="1:8" ht="15.75" customHeight="1" x14ac:dyDescent="0.25">
      <c r="A136" s="260"/>
      <c r="C136" s="814"/>
      <c r="E136" s="285"/>
    </row>
    <row r="137" spans="1:8" x14ac:dyDescent="0.25">
      <c r="A137" s="260"/>
      <c r="B137" s="285" t="s">
        <v>1259</v>
      </c>
      <c r="C137" s="814" t="s">
        <v>1126</v>
      </c>
    </row>
    <row r="138" spans="1:8" x14ac:dyDescent="0.25">
      <c r="A138" s="260"/>
      <c r="B138" s="285" t="s">
        <v>1260</v>
      </c>
      <c r="C138" s="287" t="s">
        <v>1126</v>
      </c>
    </row>
    <row r="139" spans="1:8" x14ac:dyDescent="0.25">
      <c r="A139" s="260"/>
      <c r="B139" s="262" t="s">
        <v>126</v>
      </c>
      <c r="C139" s="860" t="s">
        <v>1261</v>
      </c>
    </row>
    <row r="140" spans="1:8" x14ac:dyDescent="0.25">
      <c r="A140" s="260"/>
      <c r="B140" s="285" t="s">
        <v>1262</v>
      </c>
      <c r="C140" s="287" t="s">
        <v>1126</v>
      </c>
    </row>
    <row r="141" spans="1:8" x14ac:dyDescent="0.25">
      <c r="A141" s="260"/>
      <c r="B141" s="285" t="s">
        <v>1263</v>
      </c>
      <c r="C141" s="287" t="s">
        <v>1126</v>
      </c>
    </row>
    <row r="142" spans="1:8" x14ac:dyDescent="0.25">
      <c r="A142" s="260"/>
      <c r="B142" s="285" t="s">
        <v>1264</v>
      </c>
      <c r="C142" s="287" t="s">
        <v>1126</v>
      </c>
    </row>
    <row r="143" spans="1:8" x14ac:dyDescent="0.25">
      <c r="A143" s="260"/>
      <c r="B143" s="285" t="s">
        <v>1701</v>
      </c>
      <c r="C143" s="287" t="s">
        <v>1126</v>
      </c>
    </row>
    <row r="144" spans="1:8" x14ac:dyDescent="0.25">
      <c r="A144" s="260"/>
      <c r="B144" s="285" t="s">
        <v>1702</v>
      </c>
      <c r="C144" s="287" t="s">
        <v>1126</v>
      </c>
    </row>
    <row r="145" spans="1:9" ht="15.75" thickBot="1" x14ac:dyDescent="0.3">
      <c r="A145" s="260"/>
      <c r="B145" s="262" t="s">
        <v>58</v>
      </c>
      <c r="C145" s="861" t="s">
        <v>1265</v>
      </c>
    </row>
    <row r="146" spans="1:9" ht="15.75" thickTop="1" x14ac:dyDescent="0.25">
      <c r="A146" s="260"/>
      <c r="B146" s="285"/>
      <c r="C146" s="862"/>
    </row>
    <row r="147" spans="1:9" x14ac:dyDescent="0.25">
      <c r="A147" s="260"/>
      <c r="B147" s="285" t="s">
        <v>1703</v>
      </c>
      <c r="C147" s="862"/>
    </row>
    <row r="148" spans="1:9" x14ac:dyDescent="0.25">
      <c r="A148" s="260"/>
      <c r="B148" s="285"/>
      <c r="C148" s="862"/>
    </row>
    <row r="149" spans="1:9" x14ac:dyDescent="0.25">
      <c r="A149" s="260"/>
      <c r="B149" s="862"/>
      <c r="C149" s="863" t="s">
        <v>74</v>
      </c>
      <c r="D149" s="863" t="s">
        <v>1704</v>
      </c>
      <c r="E149" s="333" t="s">
        <v>1705</v>
      </c>
      <c r="F149" s="333" t="s">
        <v>1706</v>
      </c>
      <c r="G149" s="333" t="s">
        <v>1707</v>
      </c>
      <c r="H149" s="333" t="s">
        <v>1708</v>
      </c>
      <c r="I149" s="858" t="s">
        <v>1709</v>
      </c>
    </row>
    <row r="150" spans="1:9" x14ac:dyDescent="0.25">
      <c r="A150" s="260"/>
      <c r="B150" s="349"/>
      <c r="C150" s="863"/>
      <c r="D150" s="283"/>
      <c r="E150" s="283"/>
      <c r="F150" s="283"/>
      <c r="G150" s="283"/>
      <c r="H150" s="283"/>
      <c r="I150" s="283"/>
    </row>
    <row r="151" spans="1:9" x14ac:dyDescent="0.25">
      <c r="A151" s="260"/>
      <c r="B151" s="55" t="s">
        <v>1867</v>
      </c>
      <c r="C151" s="864"/>
    </row>
    <row r="152" spans="1:9" x14ac:dyDescent="0.25">
      <c r="A152" s="260"/>
      <c r="B152" s="285"/>
      <c r="C152" s="864"/>
    </row>
    <row r="153" spans="1:9" x14ac:dyDescent="0.25">
      <c r="A153" s="260"/>
      <c r="B153" s="285"/>
      <c r="C153" s="864"/>
    </row>
    <row r="154" spans="1:9" x14ac:dyDescent="0.25">
      <c r="A154" s="818" t="s">
        <v>1710</v>
      </c>
      <c r="B154" s="285" t="s">
        <v>1711</v>
      </c>
      <c r="C154" s="285" t="s">
        <v>1097</v>
      </c>
      <c r="D154" s="283"/>
      <c r="E154" s="287" t="s">
        <v>1098</v>
      </c>
      <c r="F154" s="283"/>
    </row>
    <row r="155" spans="1:9" x14ac:dyDescent="0.25">
      <c r="A155" s="260"/>
      <c r="B155" s="285" t="s">
        <v>1168</v>
      </c>
      <c r="C155" s="335"/>
      <c r="D155" s="335"/>
      <c r="E155" s="335"/>
      <c r="F155" s="335"/>
      <c r="G155" s="335"/>
    </row>
    <row r="156" spans="1:9" x14ac:dyDescent="0.25">
      <c r="A156" s="260"/>
      <c r="B156" s="285"/>
      <c r="C156" s="286"/>
      <c r="D156" s="286"/>
      <c r="E156" s="286"/>
      <c r="F156" s="286"/>
      <c r="G156" s="286"/>
    </row>
    <row r="157" spans="1:9" x14ac:dyDescent="0.25">
      <c r="A157" s="260" t="s">
        <v>1692</v>
      </c>
      <c r="B157" s="284" t="s">
        <v>1828</v>
      </c>
      <c r="C157" s="285" t="s">
        <v>1097</v>
      </c>
      <c r="D157" s="283"/>
      <c r="E157" s="287" t="s">
        <v>1098</v>
      </c>
      <c r="F157" s="283"/>
    </row>
    <row r="158" spans="1:9" x14ac:dyDescent="0.25">
      <c r="A158" s="260"/>
      <c r="B158" s="285" t="s">
        <v>1168</v>
      </c>
      <c r="C158" s="335"/>
      <c r="D158" s="335"/>
      <c r="E158" s="335"/>
      <c r="F158" s="335"/>
      <c r="G158" s="335"/>
    </row>
    <row r="159" spans="1:9" x14ac:dyDescent="0.25">
      <c r="A159" s="260"/>
      <c r="B159" s="285"/>
      <c r="C159" s="286"/>
      <c r="D159" s="286"/>
      <c r="E159" s="286"/>
      <c r="F159" s="286"/>
      <c r="G159" s="286"/>
    </row>
    <row r="160" spans="1:9" x14ac:dyDescent="0.25">
      <c r="A160" s="818">
        <v>23</v>
      </c>
      <c r="B160" s="284" t="s">
        <v>1829</v>
      </c>
      <c r="C160" s="864"/>
      <c r="F160" s="283"/>
    </row>
    <row r="161" spans="1:8" x14ac:dyDescent="0.25">
      <c r="A161" s="260"/>
      <c r="B161" s="285" t="s">
        <v>1712</v>
      </c>
      <c r="C161" s="335"/>
      <c r="D161" s="335"/>
      <c r="E161" s="335"/>
      <c r="F161" s="335"/>
      <c r="G161" s="335"/>
    </row>
    <row r="162" spans="1:8" x14ac:dyDescent="0.25">
      <c r="A162" s="260"/>
      <c r="B162" s="285"/>
      <c r="C162" s="864"/>
    </row>
    <row r="163" spans="1:8" x14ac:dyDescent="0.25">
      <c r="A163" s="260"/>
      <c r="E163" s="285"/>
    </row>
    <row r="164" spans="1:8" ht="30" x14ac:dyDescent="0.25">
      <c r="A164" s="294">
        <v>24</v>
      </c>
      <c r="B164" s="329" t="s">
        <v>1266</v>
      </c>
      <c r="C164" s="285" t="s">
        <v>1097</v>
      </c>
      <c r="D164" s="283"/>
      <c r="E164" s="287" t="s">
        <v>1098</v>
      </c>
      <c r="F164" s="283"/>
    </row>
    <row r="165" spans="1:8" x14ac:dyDescent="0.25">
      <c r="A165" s="260"/>
      <c r="B165" s="285" t="s">
        <v>1267</v>
      </c>
      <c r="C165" s="286"/>
      <c r="D165" s="335"/>
      <c r="E165" s="335"/>
      <c r="F165" s="335"/>
      <c r="G165" s="335"/>
    </row>
    <row r="166" spans="1:8" x14ac:dyDescent="0.25">
      <c r="A166" s="260"/>
      <c r="F166" s="285"/>
    </row>
    <row r="167" spans="1:8" x14ac:dyDescent="0.25">
      <c r="A167" s="260"/>
      <c r="E167" s="285"/>
    </row>
    <row r="168" spans="1:8" x14ac:dyDescent="0.25">
      <c r="A168" s="809">
        <v>25</v>
      </c>
      <c r="B168" s="285" t="s">
        <v>1268</v>
      </c>
      <c r="C168" s="285" t="s">
        <v>1097</v>
      </c>
      <c r="D168" s="283"/>
      <c r="E168" s="287" t="s">
        <v>1098</v>
      </c>
      <c r="F168" s="283"/>
    </row>
    <row r="169" spans="1:8" x14ac:dyDescent="0.25">
      <c r="A169" s="260"/>
      <c r="B169" s="285" t="s">
        <v>1168</v>
      </c>
      <c r="C169" s="286"/>
      <c r="D169" s="335"/>
      <c r="E169" s="335"/>
      <c r="F169" s="335"/>
      <c r="G169" s="335"/>
    </row>
    <row r="170" spans="1:8" x14ac:dyDescent="0.25">
      <c r="A170" s="260"/>
      <c r="E170" s="285"/>
    </row>
    <row r="171" spans="1:8" x14ac:dyDescent="0.25">
      <c r="A171" s="818">
        <v>26</v>
      </c>
      <c r="B171" s="285" t="s">
        <v>1375</v>
      </c>
    </row>
    <row r="172" spans="1:8" x14ac:dyDescent="0.25">
      <c r="A172" s="260"/>
      <c r="E172" s="285"/>
    </row>
    <row r="173" spans="1:8" x14ac:dyDescent="0.25">
      <c r="A173" s="818" t="s">
        <v>1713</v>
      </c>
      <c r="B173" s="285" t="s">
        <v>1714</v>
      </c>
      <c r="D173" s="260" t="s">
        <v>1715</v>
      </c>
      <c r="E173" s="262"/>
      <c r="F173" s="262" t="s">
        <v>1716</v>
      </c>
      <c r="G173" s="260"/>
      <c r="H173" s="260" t="s">
        <v>1717</v>
      </c>
    </row>
    <row r="174" spans="1:8" x14ac:dyDescent="0.25">
      <c r="A174" s="260"/>
      <c r="D174" s="283"/>
      <c r="E174" s="285"/>
      <c r="F174" s="283"/>
      <c r="H174" s="283"/>
    </row>
    <row r="175" spans="1:8" x14ac:dyDescent="0.25">
      <c r="A175" s="260"/>
      <c r="E175" s="285"/>
    </row>
    <row r="176" spans="1:8" x14ac:dyDescent="0.25">
      <c r="A176" s="260"/>
      <c r="B176" s="285" t="s">
        <v>1718</v>
      </c>
      <c r="C176" s="335"/>
      <c r="D176" s="335"/>
      <c r="E176" s="335"/>
      <c r="F176" s="335"/>
    </row>
    <row r="177" spans="1:8" ht="15.75" thickBot="1" x14ac:dyDescent="0.3">
      <c r="A177" s="260"/>
      <c r="E177" s="285"/>
    </row>
    <row r="178" spans="1:8" ht="15.75" thickBot="1" x14ac:dyDescent="0.3">
      <c r="A178" s="260"/>
      <c r="B178" s="1324" t="s">
        <v>1719</v>
      </c>
      <c r="C178" s="1325"/>
      <c r="D178" s="1325"/>
      <c r="E178" s="1325"/>
      <c r="F178" s="1325"/>
      <c r="G178" s="1325"/>
      <c r="H178" s="1326"/>
    </row>
    <row r="179" spans="1:8" x14ac:dyDescent="0.25">
      <c r="A179" s="260"/>
      <c r="E179" s="285"/>
    </row>
    <row r="180" spans="1:8" x14ac:dyDescent="0.25">
      <c r="A180" s="818" t="s">
        <v>1692</v>
      </c>
      <c r="B180" s="285" t="s">
        <v>1720</v>
      </c>
      <c r="D180" s="260" t="s">
        <v>1715</v>
      </c>
      <c r="E180" s="262"/>
      <c r="F180" s="262" t="s">
        <v>1716</v>
      </c>
      <c r="G180" s="260"/>
      <c r="H180" s="260" t="s">
        <v>1717</v>
      </c>
    </row>
    <row r="181" spans="1:8" x14ac:dyDescent="0.25">
      <c r="A181" s="260"/>
      <c r="D181" s="283"/>
      <c r="E181" s="285"/>
      <c r="F181" s="283"/>
      <c r="H181" s="283"/>
    </row>
    <row r="182" spans="1:8" x14ac:dyDescent="0.25">
      <c r="A182" s="260"/>
      <c r="E182" s="285"/>
    </row>
    <row r="183" spans="1:8" x14ac:dyDescent="0.25">
      <c r="A183" s="260"/>
      <c r="B183" s="285" t="s">
        <v>1718</v>
      </c>
      <c r="C183" s="335"/>
      <c r="D183" s="335"/>
      <c r="E183" s="335"/>
      <c r="F183" s="335"/>
    </row>
    <row r="184" spans="1:8" ht="15.75" thickBot="1" x14ac:dyDescent="0.3">
      <c r="A184" s="260"/>
      <c r="E184" s="285"/>
    </row>
    <row r="185" spans="1:8" ht="15.75" thickBot="1" x14ac:dyDescent="0.3">
      <c r="A185" s="260"/>
      <c r="B185" s="1324" t="s">
        <v>1719</v>
      </c>
      <c r="C185" s="1325"/>
      <c r="D185" s="1325"/>
      <c r="E185" s="1325"/>
      <c r="F185" s="1325"/>
      <c r="G185" s="1325"/>
      <c r="H185" s="1326"/>
    </row>
    <row r="186" spans="1:8" x14ac:dyDescent="0.25">
      <c r="A186" s="260"/>
      <c r="E186" s="285"/>
    </row>
    <row r="187" spans="1:8" x14ac:dyDescent="0.25">
      <c r="A187" s="818" t="s">
        <v>1721</v>
      </c>
      <c r="B187" s="285" t="s">
        <v>1722</v>
      </c>
      <c r="D187" s="260" t="s">
        <v>1723</v>
      </c>
      <c r="E187" s="262"/>
      <c r="F187" s="262" t="s">
        <v>1724</v>
      </c>
      <c r="G187" s="260"/>
      <c r="H187" s="260" t="s">
        <v>1725</v>
      </c>
    </row>
    <row r="188" spans="1:8" x14ac:dyDescent="0.25">
      <c r="A188" s="260"/>
      <c r="D188" s="283"/>
      <c r="E188" s="285"/>
      <c r="F188" s="283"/>
      <c r="H188" s="283"/>
    </row>
    <row r="189" spans="1:8" x14ac:dyDescent="0.25">
      <c r="A189" s="260"/>
      <c r="E189" s="285"/>
    </row>
    <row r="190" spans="1:8" x14ac:dyDescent="0.25">
      <c r="A190" s="260"/>
      <c r="B190" s="285" t="s">
        <v>1718</v>
      </c>
      <c r="C190" s="335"/>
      <c r="D190" s="335"/>
      <c r="E190" s="335"/>
      <c r="F190" s="335"/>
    </row>
    <row r="191" spans="1:8" ht="15.75" thickBot="1" x14ac:dyDescent="0.3">
      <c r="A191" s="260"/>
      <c r="E191" s="285"/>
    </row>
    <row r="192" spans="1:8" ht="15.75" thickBot="1" x14ac:dyDescent="0.3">
      <c r="A192" s="260"/>
      <c r="B192" s="1324" t="s">
        <v>1726</v>
      </c>
      <c r="C192" s="1325"/>
      <c r="D192" s="1325"/>
      <c r="E192" s="1325"/>
      <c r="F192" s="1325"/>
      <c r="G192" s="1325"/>
      <c r="H192" s="1326"/>
    </row>
    <row r="193" spans="1:8" x14ac:dyDescent="0.25">
      <c r="A193" s="260"/>
      <c r="E193" s="285"/>
    </row>
    <row r="194" spans="1:8" x14ac:dyDescent="0.25">
      <c r="A194" s="818" t="s">
        <v>1692</v>
      </c>
      <c r="B194" s="285" t="s">
        <v>1727</v>
      </c>
      <c r="D194" s="260" t="s">
        <v>1723</v>
      </c>
      <c r="E194" s="262"/>
      <c r="F194" s="262" t="s">
        <v>1724</v>
      </c>
      <c r="G194" s="260"/>
      <c r="H194" s="260" t="s">
        <v>1725</v>
      </c>
    </row>
    <row r="195" spans="1:8" x14ac:dyDescent="0.25">
      <c r="A195" s="260"/>
      <c r="D195" s="283"/>
      <c r="E195" s="285"/>
      <c r="F195" s="283"/>
      <c r="H195" s="283"/>
    </row>
    <row r="196" spans="1:8" x14ac:dyDescent="0.25">
      <c r="A196" s="260"/>
      <c r="E196" s="285"/>
    </row>
    <row r="197" spans="1:8" x14ac:dyDescent="0.25">
      <c r="A197" s="260"/>
      <c r="B197" s="285" t="s">
        <v>1718</v>
      </c>
      <c r="C197" s="335"/>
      <c r="D197" s="335"/>
      <c r="E197" s="335"/>
      <c r="F197" s="335"/>
    </row>
    <row r="198" spans="1:8" ht="15.75" thickBot="1" x14ac:dyDescent="0.3">
      <c r="A198" s="260"/>
      <c r="E198" s="285"/>
    </row>
    <row r="199" spans="1:8" ht="15.75" thickBot="1" x14ac:dyDescent="0.3">
      <c r="A199" s="260"/>
      <c r="B199" s="1324" t="s">
        <v>1726</v>
      </c>
      <c r="C199" s="1325"/>
      <c r="D199" s="1325"/>
      <c r="E199" s="1325"/>
      <c r="F199" s="1325"/>
      <c r="G199" s="1325"/>
      <c r="H199" s="1326"/>
    </row>
    <row r="200" spans="1:8" x14ac:dyDescent="0.25">
      <c r="A200" s="260"/>
      <c r="E200" s="285"/>
    </row>
    <row r="201" spans="1:8" x14ac:dyDescent="0.25">
      <c r="A201" s="260"/>
      <c r="E201" s="285"/>
    </row>
    <row r="202" spans="1:8" ht="15.75" hidden="1" x14ac:dyDescent="0.25">
      <c r="A202" s="865">
        <v>29</v>
      </c>
      <c r="B202" s="866" t="s">
        <v>1728</v>
      </c>
      <c r="C202" s="867"/>
      <c r="D202" s="867"/>
      <c r="E202" s="866"/>
      <c r="F202" s="868"/>
      <c r="G202" s="1327" t="s">
        <v>1729</v>
      </c>
      <c r="H202" s="1328"/>
    </row>
    <row r="203" spans="1:8" ht="15.75" hidden="1" x14ac:dyDescent="0.25">
      <c r="A203" s="869"/>
      <c r="B203" s="870" t="s">
        <v>1730</v>
      </c>
      <c r="C203" s="871"/>
      <c r="D203" s="871"/>
      <c r="E203" s="870"/>
      <c r="F203" s="872"/>
      <c r="G203" s="1329"/>
      <c r="H203" s="1330"/>
    </row>
    <row r="204" spans="1:8" ht="15.75" hidden="1" x14ac:dyDescent="0.25">
      <c r="A204" s="869"/>
      <c r="B204" s="870" t="s">
        <v>1731</v>
      </c>
      <c r="C204" s="871"/>
      <c r="D204" s="871"/>
      <c r="E204" s="870"/>
      <c r="F204" s="872"/>
      <c r="G204" s="1329"/>
      <c r="H204" s="1330"/>
    </row>
    <row r="205" spans="1:8" ht="15.75" hidden="1" x14ac:dyDescent="0.25">
      <c r="A205" s="869"/>
      <c r="B205" s="1333" t="s">
        <v>1732</v>
      </c>
      <c r="C205" s="1333"/>
      <c r="D205" s="1333"/>
      <c r="E205" s="1333"/>
      <c r="F205" s="1334"/>
      <c r="G205" s="1329"/>
      <c r="H205" s="1330"/>
    </row>
    <row r="206" spans="1:8" ht="36" hidden="1" customHeight="1" x14ac:dyDescent="0.25">
      <c r="A206" s="869"/>
      <c r="B206" s="1335" t="s">
        <v>1733</v>
      </c>
      <c r="C206" s="1335"/>
      <c r="D206" s="1335"/>
      <c r="E206" s="1335"/>
      <c r="F206" s="1336"/>
      <c r="G206" s="1329"/>
      <c r="H206" s="1330"/>
    </row>
    <row r="207" spans="1:8" hidden="1" x14ac:dyDescent="0.25">
      <c r="A207" s="869"/>
      <c r="B207" s="1337" t="s">
        <v>1734</v>
      </c>
      <c r="C207" s="1337"/>
      <c r="D207" s="1337"/>
      <c r="E207" s="1337"/>
      <c r="F207" s="1338"/>
      <c r="G207" s="1329"/>
      <c r="H207" s="1330"/>
    </row>
    <row r="208" spans="1:8" ht="15.75" hidden="1" thickBot="1" x14ac:dyDescent="0.3">
      <c r="A208" s="873"/>
      <c r="B208" s="1339"/>
      <c r="C208" s="1339"/>
      <c r="D208" s="1339"/>
      <c r="E208" s="1339"/>
      <c r="F208" s="1340"/>
      <c r="G208" s="1331"/>
      <c r="H208" s="1332"/>
    </row>
    <row r="209" spans="1:8" x14ac:dyDescent="0.25">
      <c r="A209" s="260"/>
      <c r="E209" s="285"/>
    </row>
    <row r="210" spans="1:8" x14ac:dyDescent="0.25">
      <c r="A210" s="818">
        <v>29</v>
      </c>
      <c r="B210" s="260" t="s">
        <v>1735</v>
      </c>
      <c r="E210" s="285"/>
    </row>
    <row r="211" spans="1:8" x14ac:dyDescent="0.25">
      <c r="A211" s="260"/>
      <c r="D211" s="333" t="s">
        <v>1209</v>
      </c>
      <c r="E211" s="393" t="s">
        <v>1205</v>
      </c>
      <c r="F211" s="333" t="s">
        <v>1693</v>
      </c>
      <c r="G211" s="333" t="s">
        <v>1694</v>
      </c>
      <c r="H211" s="858" t="s">
        <v>1695</v>
      </c>
    </row>
    <row r="212" spans="1:8" x14ac:dyDescent="0.25">
      <c r="A212" s="818" t="s">
        <v>1736</v>
      </c>
      <c r="B212" s="258" t="s">
        <v>1737</v>
      </c>
      <c r="D212" s="283"/>
      <c r="E212" s="859"/>
      <c r="F212" s="283"/>
      <c r="G212" s="283"/>
      <c r="H212" s="283"/>
    </row>
    <row r="213" spans="1:8" x14ac:dyDescent="0.25">
      <c r="A213" s="818"/>
      <c r="D213" s="283"/>
      <c r="E213" s="859"/>
      <c r="F213" s="283"/>
      <c r="G213" s="283"/>
      <c r="H213" s="283"/>
    </row>
    <row r="214" spans="1:8" x14ac:dyDescent="0.25">
      <c r="A214" s="818" t="s">
        <v>1692</v>
      </c>
      <c r="B214" s="258" t="s">
        <v>1738</v>
      </c>
      <c r="D214" s="283"/>
      <c r="E214" s="859"/>
      <c r="F214" s="283"/>
      <c r="G214" s="283"/>
      <c r="H214" s="283"/>
    </row>
    <row r="215" spans="1:8" x14ac:dyDescent="0.25">
      <c r="A215" s="818"/>
      <c r="D215" s="283"/>
      <c r="E215" s="859"/>
      <c r="F215" s="283"/>
      <c r="G215" s="283"/>
      <c r="H215" s="283"/>
    </row>
    <row r="216" spans="1:8" x14ac:dyDescent="0.25">
      <c r="A216" s="818" t="s">
        <v>1739</v>
      </c>
      <c r="B216" s="258" t="s">
        <v>1740</v>
      </c>
      <c r="D216" s="283"/>
      <c r="E216" s="859"/>
      <c r="F216" s="283"/>
      <c r="G216" s="283"/>
      <c r="H216" s="283"/>
    </row>
    <row r="217" spans="1:8" x14ac:dyDescent="0.25">
      <c r="A217" s="818"/>
      <c r="D217" s="283"/>
      <c r="E217" s="859"/>
      <c r="F217" s="283"/>
      <c r="G217" s="283"/>
      <c r="H217" s="283"/>
    </row>
    <row r="218" spans="1:8" x14ac:dyDescent="0.25">
      <c r="A218" s="818" t="s">
        <v>1741</v>
      </c>
      <c r="B218" s="258" t="s">
        <v>1742</v>
      </c>
      <c r="D218" s="283"/>
      <c r="E218" s="859"/>
      <c r="F218" s="283"/>
      <c r="G218" s="283"/>
      <c r="H218" s="283"/>
    </row>
    <row r="219" spans="1:8" x14ac:dyDescent="0.25">
      <c r="A219" s="818"/>
      <c r="D219" s="283"/>
      <c r="E219" s="859"/>
      <c r="F219" s="283"/>
      <c r="G219" s="283"/>
      <c r="H219" s="283"/>
    </row>
    <row r="220" spans="1:8" x14ac:dyDescent="0.25">
      <c r="A220" s="818" t="s">
        <v>1743</v>
      </c>
      <c r="B220" s="258" t="s">
        <v>1744</v>
      </c>
      <c r="D220" s="283"/>
      <c r="E220" s="859"/>
      <c r="F220" s="283"/>
      <c r="G220" s="283"/>
      <c r="H220" s="283"/>
    </row>
    <row r="221" spans="1:8" x14ac:dyDescent="0.25">
      <c r="A221" s="260"/>
      <c r="E221" s="285"/>
    </row>
    <row r="222" spans="1:8" x14ac:dyDescent="0.25">
      <c r="A222" s="260"/>
      <c r="E222" s="285"/>
    </row>
    <row r="223" spans="1:8" x14ac:dyDescent="0.25">
      <c r="A223" s="818">
        <v>30</v>
      </c>
      <c r="B223" s="260" t="s">
        <v>1827</v>
      </c>
      <c r="E223" s="285"/>
    </row>
    <row r="224" spans="1:8" x14ac:dyDescent="0.25">
      <c r="A224" s="260"/>
      <c r="D224" s="333" t="s">
        <v>1209</v>
      </c>
      <c r="E224" s="393" t="s">
        <v>1205</v>
      </c>
      <c r="F224" s="333" t="s">
        <v>1693</v>
      </c>
      <c r="G224" s="333" t="s">
        <v>1694</v>
      </c>
      <c r="H224" s="858" t="s">
        <v>1695</v>
      </c>
    </row>
    <row r="225" spans="1:8" x14ac:dyDescent="0.25">
      <c r="A225" s="260" t="s">
        <v>1736</v>
      </c>
      <c r="B225" s="258" t="s">
        <v>1745</v>
      </c>
      <c r="D225" s="283"/>
      <c r="E225" s="859"/>
      <c r="F225" s="283"/>
      <c r="G225" s="283"/>
      <c r="H225" s="283"/>
    </row>
    <row r="226" spans="1:8" x14ac:dyDescent="0.25">
      <c r="A226" s="260"/>
      <c r="D226" s="283"/>
      <c r="E226" s="859"/>
      <c r="F226" s="283"/>
      <c r="G226" s="283"/>
      <c r="H226" s="283"/>
    </row>
    <row r="227" spans="1:8" x14ac:dyDescent="0.25">
      <c r="A227" s="260" t="s">
        <v>1692</v>
      </c>
      <c r="B227" s="258" t="s">
        <v>1746</v>
      </c>
      <c r="D227" s="283"/>
      <c r="E227" s="859"/>
      <c r="F227" s="283"/>
      <c r="G227" s="283"/>
      <c r="H227" s="283"/>
    </row>
    <row r="228" spans="1:8" x14ac:dyDescent="0.25">
      <c r="A228" s="260"/>
      <c r="B228" s="285" t="s">
        <v>1747</v>
      </c>
      <c r="D228" s="283"/>
      <c r="E228" s="859"/>
      <c r="F228" s="283"/>
      <c r="G228" s="283"/>
      <c r="H228" s="283"/>
    </row>
    <row r="229" spans="1:8" x14ac:dyDescent="0.25">
      <c r="A229" s="260"/>
      <c r="B229" s="285" t="s">
        <v>1748</v>
      </c>
      <c r="D229" s="283"/>
      <c r="E229" s="859"/>
      <c r="F229" s="283"/>
      <c r="G229" s="283"/>
      <c r="H229" s="283"/>
    </row>
    <row r="230" spans="1:8" x14ac:dyDescent="0.25">
      <c r="A230" s="260"/>
      <c r="B230" s="285" t="s">
        <v>1749</v>
      </c>
      <c r="D230" s="283"/>
      <c r="E230" s="859"/>
      <c r="F230" s="283"/>
      <c r="G230" s="283"/>
      <c r="H230" s="283"/>
    </row>
    <row r="231" spans="1:8" x14ac:dyDescent="0.25">
      <c r="A231" s="260"/>
      <c r="B231" s="285" t="s">
        <v>1750</v>
      </c>
      <c r="D231" s="283"/>
      <c r="E231" s="859"/>
      <c r="F231" s="283"/>
      <c r="G231" s="283"/>
      <c r="H231" s="283"/>
    </row>
    <row r="232" spans="1:8" x14ac:dyDescent="0.25">
      <c r="A232" s="260"/>
      <c r="D232" s="286"/>
      <c r="E232" s="349"/>
      <c r="F232" s="286"/>
      <c r="G232" s="286"/>
      <c r="H232" s="286"/>
    </row>
    <row r="233" spans="1:8" x14ac:dyDescent="0.25">
      <c r="A233" s="260"/>
      <c r="D233" s="286"/>
      <c r="E233" s="349"/>
      <c r="F233" s="286"/>
      <c r="G233" s="286"/>
      <c r="H233" s="286"/>
    </row>
    <row r="234" spans="1:8" x14ac:dyDescent="0.25">
      <c r="A234" s="818">
        <v>31</v>
      </c>
      <c r="B234" s="262" t="s">
        <v>1826</v>
      </c>
      <c r="D234" s="286"/>
      <c r="E234" s="349"/>
      <c r="F234" s="286"/>
      <c r="G234" s="286"/>
      <c r="H234" s="286"/>
    </row>
    <row r="235" spans="1:8" x14ac:dyDescent="0.25">
      <c r="A235" s="818"/>
      <c r="B235" s="285"/>
      <c r="D235" s="333" t="s">
        <v>1209</v>
      </c>
      <c r="E235" s="393" t="s">
        <v>1205</v>
      </c>
      <c r="F235" s="333" t="s">
        <v>1693</v>
      </c>
      <c r="G235" s="333" t="s">
        <v>1694</v>
      </c>
      <c r="H235" s="858" t="s">
        <v>1695</v>
      </c>
    </row>
    <row r="236" spans="1:8" x14ac:dyDescent="0.25">
      <c r="A236" s="818"/>
      <c r="B236" s="285"/>
      <c r="D236" s="283"/>
      <c r="E236" s="859"/>
      <c r="F236" s="283"/>
      <c r="G236" s="283"/>
      <c r="H236" s="283"/>
    </row>
    <row r="237" spans="1:8" x14ac:dyDescent="0.25">
      <c r="A237" s="818"/>
      <c r="B237" s="285"/>
      <c r="D237" s="283"/>
      <c r="E237" s="859"/>
      <c r="F237" s="283"/>
      <c r="G237" s="283"/>
      <c r="H237" s="283"/>
    </row>
    <row r="238" spans="1:8" x14ac:dyDescent="0.25">
      <c r="A238" s="818"/>
      <c r="B238" s="285"/>
      <c r="D238" s="283"/>
      <c r="E238" s="859"/>
      <c r="F238" s="283"/>
      <c r="G238" s="283"/>
      <c r="H238" s="283"/>
    </row>
    <row r="239" spans="1:8" x14ac:dyDescent="0.25">
      <c r="A239" s="818"/>
      <c r="B239" s="285"/>
      <c r="D239" s="283"/>
      <c r="E239" s="859"/>
      <c r="F239" s="283"/>
      <c r="G239" s="283"/>
      <c r="H239" s="283"/>
    </row>
    <row r="240" spans="1:8" x14ac:dyDescent="0.25">
      <c r="A240" s="818"/>
      <c r="B240" s="285"/>
      <c r="D240" s="283"/>
      <c r="E240" s="859"/>
      <c r="F240" s="283"/>
      <c r="G240" s="283"/>
      <c r="H240" s="283"/>
    </row>
    <row r="241" spans="1:8" x14ac:dyDescent="0.25">
      <c r="A241" s="818"/>
      <c r="B241" s="285"/>
      <c r="D241" s="286"/>
      <c r="E241" s="349"/>
      <c r="F241" s="286"/>
      <c r="G241" s="286"/>
      <c r="H241" s="286"/>
    </row>
    <row r="242" spans="1:8" x14ac:dyDescent="0.25">
      <c r="A242" s="818"/>
      <c r="B242" s="285"/>
      <c r="D242" s="286"/>
      <c r="E242" s="349"/>
      <c r="F242" s="286"/>
      <c r="G242" s="286"/>
      <c r="H242" s="286"/>
    </row>
    <row r="243" spans="1:8" x14ac:dyDescent="0.25">
      <c r="A243" s="818"/>
      <c r="B243" s="262" t="s">
        <v>1770</v>
      </c>
      <c r="D243" s="286"/>
      <c r="E243" s="349"/>
      <c r="F243" s="286"/>
      <c r="G243" s="286"/>
      <c r="H243" s="286"/>
    </row>
    <row r="244" spans="1:8" ht="30" x14ac:dyDescent="0.25">
      <c r="A244" s="818"/>
      <c r="B244" s="55"/>
      <c r="C244" s="876" t="s">
        <v>1774</v>
      </c>
      <c r="D244" s="874" t="s">
        <v>1771</v>
      </c>
      <c r="E244" s="392" t="s">
        <v>1773</v>
      </c>
      <c r="F244" s="874" t="s">
        <v>1772</v>
      </c>
      <c r="G244" s="874" t="s">
        <v>1775</v>
      </c>
      <c r="H244" s="875" t="s">
        <v>1695</v>
      </c>
    </row>
    <row r="245" spans="1:8" x14ac:dyDescent="0.25">
      <c r="A245" s="818"/>
      <c r="B245" s="55" t="s">
        <v>1867</v>
      </c>
      <c r="C245" s="283"/>
      <c r="D245" s="283"/>
      <c r="E245" s="859"/>
      <c r="F245" s="283"/>
      <c r="G245" s="283"/>
      <c r="H245" s="283"/>
    </row>
    <row r="246" spans="1:8" x14ac:dyDescent="0.25">
      <c r="A246" s="818"/>
      <c r="B246" s="285"/>
      <c r="C246" s="283"/>
      <c r="D246" s="283"/>
      <c r="E246" s="859"/>
      <c r="F246" s="283"/>
      <c r="G246" s="283"/>
      <c r="H246" s="283"/>
    </row>
    <row r="247" spans="1:8" x14ac:dyDescent="0.25">
      <c r="A247" s="818"/>
      <c r="B247" s="285"/>
      <c r="C247" s="283"/>
      <c r="D247" s="283"/>
      <c r="E247" s="859"/>
      <c r="F247" s="283"/>
      <c r="G247" s="283"/>
      <c r="H247" s="283"/>
    </row>
    <row r="248" spans="1:8" x14ac:dyDescent="0.25">
      <c r="A248" s="818"/>
      <c r="B248" s="285"/>
      <c r="C248" s="283"/>
      <c r="D248" s="283"/>
      <c r="E248" s="859"/>
      <c r="F248" s="283"/>
      <c r="G248" s="283"/>
      <c r="H248" s="283"/>
    </row>
    <row r="249" spans="1:8" x14ac:dyDescent="0.25">
      <c r="A249" s="818"/>
      <c r="B249" s="285"/>
      <c r="C249" s="283"/>
      <c r="D249" s="283"/>
      <c r="E249" s="859"/>
      <c r="F249" s="283"/>
      <c r="G249" s="283"/>
      <c r="H249" s="283"/>
    </row>
    <row r="250" spans="1:8" x14ac:dyDescent="0.25">
      <c r="A250" s="818"/>
      <c r="B250" s="285"/>
    </row>
    <row r="251" spans="1:8" x14ac:dyDescent="0.25">
      <c r="A251" s="260"/>
      <c r="D251" s="286"/>
      <c r="E251" s="349"/>
      <c r="F251" s="286"/>
      <c r="G251" s="286"/>
      <c r="H251" s="286"/>
    </row>
    <row r="252" spans="1:8" x14ac:dyDescent="0.25">
      <c r="A252" s="818">
        <v>32</v>
      </c>
      <c r="B252" s="260" t="s">
        <v>1751</v>
      </c>
      <c r="C252" s="260"/>
      <c r="D252" s="260"/>
      <c r="E252" s="285"/>
    </row>
    <row r="253" spans="1:8" x14ac:dyDescent="0.25">
      <c r="A253" s="818"/>
      <c r="E253" s="285"/>
    </row>
    <row r="254" spans="1:8" x14ac:dyDescent="0.25">
      <c r="A254" s="260"/>
      <c r="D254" s="333" t="s">
        <v>1209</v>
      </c>
      <c r="E254" s="393" t="s">
        <v>1205</v>
      </c>
      <c r="F254" s="333" t="s">
        <v>1694</v>
      </c>
      <c r="G254" s="333" t="s">
        <v>1752</v>
      </c>
      <c r="H254" s="858" t="s">
        <v>1695</v>
      </c>
    </row>
    <row r="255" spans="1:8" x14ac:dyDescent="0.25">
      <c r="A255" s="260"/>
      <c r="B255" s="285" t="s">
        <v>1753</v>
      </c>
      <c r="D255" s="283"/>
      <c r="E255" s="859"/>
      <c r="F255" s="283"/>
      <c r="G255" s="283"/>
      <c r="H255" s="283"/>
    </row>
    <row r="256" spans="1:8" x14ac:dyDescent="0.25">
      <c r="A256" s="260"/>
      <c r="B256" s="285" t="s">
        <v>1754</v>
      </c>
      <c r="D256" s="283"/>
      <c r="E256" s="859"/>
      <c r="F256" s="283"/>
      <c r="G256" s="283"/>
      <c r="H256" s="283"/>
    </row>
    <row r="257" spans="1:8" x14ac:dyDescent="0.25">
      <c r="A257" s="260"/>
      <c r="B257" s="285" t="s">
        <v>1755</v>
      </c>
      <c r="D257" s="283"/>
      <c r="E257" s="859"/>
      <c r="F257" s="283"/>
      <c r="G257" s="283"/>
      <c r="H257" s="283"/>
    </row>
    <row r="258" spans="1:8" x14ac:dyDescent="0.25">
      <c r="A258" s="260"/>
      <c r="B258" s="285" t="s">
        <v>1756</v>
      </c>
      <c r="D258" s="283"/>
      <c r="E258" s="859"/>
      <c r="F258" s="283"/>
      <c r="G258" s="283"/>
      <c r="H258" s="283"/>
    </row>
    <row r="259" spans="1:8" x14ac:dyDescent="0.25">
      <c r="A259" s="260"/>
      <c r="D259" s="286"/>
      <c r="E259" s="349"/>
      <c r="F259" s="286"/>
      <c r="G259" s="286"/>
      <c r="H259" s="286"/>
    </row>
    <row r="260" spans="1:8" x14ac:dyDescent="0.25">
      <c r="A260" s="260"/>
      <c r="D260" s="286"/>
      <c r="E260" s="349"/>
      <c r="F260" s="286"/>
      <c r="G260" s="286"/>
      <c r="H260" s="286"/>
    </row>
    <row r="261" spans="1:8" x14ac:dyDescent="0.25">
      <c r="A261" s="818">
        <v>33</v>
      </c>
      <c r="B261" s="262" t="s">
        <v>1757</v>
      </c>
      <c r="D261" s="286"/>
      <c r="E261" s="349"/>
      <c r="F261" s="286"/>
      <c r="G261" s="286"/>
      <c r="H261" s="286"/>
    </row>
    <row r="262" spans="1:8" x14ac:dyDescent="0.25">
      <c r="A262" s="260"/>
      <c r="B262" s="284" t="s">
        <v>1825</v>
      </c>
      <c r="E262" s="285"/>
    </row>
    <row r="263" spans="1:8" x14ac:dyDescent="0.25">
      <c r="A263" s="260"/>
      <c r="B263" s="285"/>
      <c r="D263" s="333" t="s">
        <v>1209</v>
      </c>
      <c r="E263" s="333" t="s">
        <v>1694</v>
      </c>
      <c r="F263" s="333" t="s">
        <v>1752</v>
      </c>
      <c r="G263" s="333" t="s">
        <v>1758</v>
      </c>
      <c r="H263" s="858" t="s">
        <v>1695</v>
      </c>
    </row>
    <row r="264" spans="1:8" x14ac:dyDescent="0.25">
      <c r="A264" s="260"/>
      <c r="B264" s="285" t="s">
        <v>1759</v>
      </c>
      <c r="D264" s="283"/>
      <c r="E264" s="859"/>
      <c r="F264" s="283"/>
      <c r="G264" s="283"/>
      <c r="H264" s="283"/>
    </row>
    <row r="265" spans="1:8" x14ac:dyDescent="0.25">
      <c r="A265" s="260"/>
      <c r="B265" s="285" t="s">
        <v>1760</v>
      </c>
      <c r="D265" s="283"/>
      <c r="E265" s="859"/>
      <c r="F265" s="283"/>
      <c r="G265" s="283"/>
      <c r="H265" s="283"/>
    </row>
    <row r="266" spans="1:8" x14ac:dyDescent="0.25">
      <c r="A266" s="260"/>
      <c r="B266" s="285" t="s">
        <v>1761</v>
      </c>
      <c r="D266" s="283"/>
      <c r="E266" s="859"/>
      <c r="F266" s="283"/>
      <c r="G266" s="283"/>
      <c r="H266" s="283"/>
    </row>
    <row r="267" spans="1:8" x14ac:dyDescent="0.25">
      <c r="A267" s="260"/>
      <c r="B267" s="285" t="s">
        <v>1762</v>
      </c>
      <c r="D267" s="283"/>
      <c r="E267" s="859"/>
      <c r="F267" s="283"/>
      <c r="G267" s="283"/>
      <c r="H267" s="283"/>
    </row>
    <row r="268" spans="1:8" ht="30" x14ac:dyDescent="0.25">
      <c r="A268" s="260"/>
      <c r="B268" s="329" t="s">
        <v>1763</v>
      </c>
      <c r="D268" s="283"/>
      <c r="E268" s="859"/>
      <c r="F268" s="283"/>
      <c r="G268" s="283"/>
      <c r="H268" s="283"/>
    </row>
    <row r="269" spans="1:8" x14ac:dyDescent="0.25">
      <c r="A269" s="260"/>
      <c r="B269" s="285" t="s">
        <v>1764</v>
      </c>
      <c r="D269" s="283"/>
      <c r="E269" s="859"/>
      <c r="F269" s="283"/>
      <c r="G269" s="283"/>
      <c r="H269" s="283"/>
    </row>
    <row r="270" spans="1:8" x14ac:dyDescent="0.25">
      <c r="A270" s="260"/>
      <c r="B270" s="285" t="s">
        <v>1765</v>
      </c>
      <c r="D270" s="283"/>
      <c r="E270" s="859"/>
      <c r="F270" s="283"/>
      <c r="G270" s="283"/>
      <c r="H270" s="283"/>
    </row>
    <row r="271" spans="1:8" x14ac:dyDescent="0.25">
      <c r="A271" s="260"/>
      <c r="E271" s="285"/>
    </row>
    <row r="272" spans="1:8" x14ac:dyDescent="0.25">
      <c r="A272" s="260"/>
      <c r="E272" s="285"/>
    </row>
    <row r="273" spans="1:18" x14ac:dyDescent="0.25">
      <c r="A273" s="818">
        <v>34</v>
      </c>
      <c r="B273" s="285" t="s">
        <v>1269</v>
      </c>
    </row>
    <row r="274" spans="1:18" ht="15.75" thickBot="1" x14ac:dyDescent="0.3">
      <c r="A274" s="260"/>
      <c r="E274" s="265"/>
    </row>
    <row r="275" spans="1:18" ht="60" customHeight="1" thickBot="1" x14ac:dyDescent="0.3">
      <c r="A275" s="260"/>
      <c r="B275" s="1290" t="s">
        <v>1864</v>
      </c>
      <c r="C275" s="1291"/>
      <c r="D275" s="1291"/>
      <c r="E275" s="1291"/>
      <c r="F275" s="1291"/>
      <c r="G275" s="1291"/>
      <c r="H275" s="1292"/>
      <c r="L275" s="1159"/>
      <c r="M275" s="1159"/>
      <c r="N275" s="1159"/>
      <c r="O275" s="1159"/>
      <c r="P275" s="1159"/>
      <c r="Q275" s="1159"/>
      <c r="R275" s="1159"/>
    </row>
    <row r="276" spans="1:18" x14ac:dyDescent="0.25">
      <c r="A276" s="260"/>
      <c r="E276" s="285"/>
    </row>
    <row r="277" spans="1:18" x14ac:dyDescent="0.25">
      <c r="A277" s="260"/>
      <c r="E277" s="285"/>
      <c r="I277" s="1322"/>
      <c r="J277" s="1322"/>
    </row>
    <row r="278" spans="1:18" x14ac:dyDescent="0.25">
      <c r="A278" s="260"/>
      <c r="B278" s="262" t="s">
        <v>1132</v>
      </c>
      <c r="C278" s="1284" t="s">
        <v>1133</v>
      </c>
      <c r="D278" s="1284"/>
      <c r="E278" s="285"/>
      <c r="F278" s="1284"/>
      <c r="G278" s="1284"/>
      <c r="I278" s="1284"/>
      <c r="J278" s="1284"/>
    </row>
    <row r="279" spans="1:18" x14ac:dyDescent="0.25">
      <c r="A279" s="260"/>
      <c r="B279" s="262"/>
      <c r="E279" s="285"/>
    </row>
    <row r="280" spans="1:18" x14ac:dyDescent="0.25">
      <c r="A280" s="260"/>
      <c r="B280" s="262" t="s">
        <v>1766</v>
      </c>
      <c r="C280" s="1284"/>
      <c r="D280" s="1284"/>
      <c r="E280" s="285"/>
      <c r="F280" s="1284"/>
      <c r="G280" s="1284"/>
      <c r="I280" s="1284"/>
      <c r="J280" s="1284"/>
    </row>
    <row r="281" spans="1:18" x14ac:dyDescent="0.25">
      <c r="A281" s="260"/>
      <c r="B281" s="262"/>
      <c r="E281" s="285"/>
    </row>
    <row r="282" spans="1:18" x14ac:dyDescent="0.25">
      <c r="A282" s="260"/>
      <c r="B282" s="262" t="s">
        <v>1135</v>
      </c>
      <c r="C282" s="1321" t="s">
        <v>1767</v>
      </c>
      <c r="D282" s="1321"/>
      <c r="E282" s="285"/>
      <c r="F282" s="1321" t="s">
        <v>1768</v>
      </c>
      <c r="G282" s="1321"/>
      <c r="I282" s="1321" t="s">
        <v>1769</v>
      </c>
      <c r="J282" s="1321"/>
    </row>
    <row r="283" spans="1:18" x14ac:dyDescent="0.25">
      <c r="A283" s="260"/>
      <c r="B283" s="262" t="s">
        <v>1169</v>
      </c>
      <c r="C283" s="260"/>
      <c r="F283" s="260"/>
    </row>
    <row r="284" spans="1:18" x14ac:dyDescent="0.25">
      <c r="A284" s="260"/>
      <c r="B284" s="262"/>
    </row>
    <row r="285" spans="1:18" x14ac:dyDescent="0.25">
      <c r="A285" s="260"/>
      <c r="B285" s="262" t="s">
        <v>1137</v>
      </c>
    </row>
  </sheetData>
  <mergeCells count="24">
    <mergeCell ref="L275:R275"/>
    <mergeCell ref="B275:H275"/>
    <mergeCell ref="K1:K2"/>
    <mergeCell ref="B7:J7"/>
    <mergeCell ref="I11:K11"/>
    <mergeCell ref="C17:G17"/>
    <mergeCell ref="B178:H178"/>
    <mergeCell ref="B185:H185"/>
    <mergeCell ref="B192:H192"/>
    <mergeCell ref="B199:H199"/>
    <mergeCell ref="G202:H208"/>
    <mergeCell ref="B205:F205"/>
    <mergeCell ref="B206:F206"/>
    <mergeCell ref="B207:F208"/>
    <mergeCell ref="C282:D282"/>
    <mergeCell ref="F282:G282"/>
    <mergeCell ref="I282:J282"/>
    <mergeCell ref="I277:J277"/>
    <mergeCell ref="C278:D278"/>
    <mergeCell ref="F278:G278"/>
    <mergeCell ref="I278:J278"/>
    <mergeCell ref="C280:D280"/>
    <mergeCell ref="F280:G280"/>
    <mergeCell ref="I280:J280"/>
  </mergeCells>
  <hyperlinks>
    <hyperlink ref="K1:K2" location="HOME!A1" display="HOME"/>
    <hyperlink ref="B151" location="'Complaints Register'!A1" display="Please click here to provide details"/>
    <hyperlink ref="B245" location="'Nominee Accounts'!A1" display="Please click here to provide details"/>
  </hyperlinks>
  <pageMargins left="0.7" right="0.7" top="0.75" bottom="0.75" header="0.3" footer="0.3"/>
  <pageSetup scale="4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showGridLines="0" view="pageBreakPreview" topLeftCell="A86" zoomScale="64" zoomScaleNormal="100" zoomScaleSheetLayoutView="100" workbookViewId="0">
      <selection activeCell="B120" sqref="B120"/>
    </sheetView>
  </sheetViews>
  <sheetFormatPr defaultColWidth="9.140625" defaultRowHeight="15" x14ac:dyDescent="0.25"/>
  <cols>
    <col min="1" max="1" width="4" style="258" customWidth="1"/>
    <col min="2" max="2" width="57.85546875" style="258" customWidth="1"/>
    <col min="3" max="3" width="15.7109375" style="258" customWidth="1"/>
    <col min="4" max="4" width="15.42578125" style="258" customWidth="1"/>
    <col min="5" max="5" width="13.5703125" style="258" customWidth="1"/>
    <col min="6" max="7" width="9.140625" style="258"/>
    <col min="8" max="8" width="12.42578125" style="258" customWidth="1"/>
    <col min="9" max="16384" width="9.140625" style="258"/>
  </cols>
  <sheetData>
    <row r="1" spans="1:10" x14ac:dyDescent="0.25">
      <c r="A1" s="260" t="s">
        <v>1270</v>
      </c>
      <c r="J1" s="1285" t="s">
        <v>278</v>
      </c>
    </row>
    <row r="2" spans="1:10" x14ac:dyDescent="0.25">
      <c r="C2" s="1286" t="s">
        <v>1082</v>
      </c>
      <c r="D2" s="1286"/>
      <c r="E2" s="1286"/>
      <c r="J2" s="1285"/>
    </row>
    <row r="3" spans="1:10" x14ac:dyDescent="0.25">
      <c r="C3" s="260" t="s">
        <v>1271</v>
      </c>
    </row>
    <row r="4" spans="1:10" x14ac:dyDescent="0.25">
      <c r="C4" s="260" t="s">
        <v>1084</v>
      </c>
    </row>
    <row r="5" spans="1:10" x14ac:dyDescent="0.25">
      <c r="E5" s="285"/>
    </row>
    <row r="6" spans="1:10" x14ac:dyDescent="0.25">
      <c r="B6" s="262" t="s">
        <v>1361</v>
      </c>
    </row>
    <row r="7" spans="1:10" x14ac:dyDescent="0.25">
      <c r="E7" s="285"/>
    </row>
    <row r="8" spans="1:10" x14ac:dyDescent="0.25">
      <c r="A8" s="327">
        <v>1</v>
      </c>
      <c r="B8" s="263" t="s">
        <v>1224</v>
      </c>
      <c r="C8" s="1284"/>
      <c r="D8" s="1284"/>
      <c r="E8" s="1284"/>
      <c r="F8" s="1284"/>
      <c r="G8" s="1284"/>
    </row>
    <row r="9" spans="1:10" x14ac:dyDescent="0.25">
      <c r="A9" s="288"/>
      <c r="C9" s="286"/>
      <c r="D9" s="286"/>
      <c r="E9" s="286"/>
    </row>
    <row r="10" spans="1:10" x14ac:dyDescent="0.25">
      <c r="A10" s="327">
        <v>2</v>
      </c>
      <c r="B10" s="263" t="s">
        <v>1087</v>
      </c>
      <c r="C10" s="1284"/>
      <c r="D10" s="1284"/>
      <c r="E10" s="1284"/>
      <c r="F10" s="1284"/>
      <c r="G10" s="1284"/>
    </row>
    <row r="11" spans="1:10" x14ac:dyDescent="0.25">
      <c r="A11" s="327"/>
      <c r="B11" s="263"/>
      <c r="C11" s="286"/>
      <c r="D11" s="286"/>
      <c r="E11" s="286"/>
      <c r="F11" s="311"/>
      <c r="G11" s="286"/>
    </row>
    <row r="12" spans="1:10" x14ac:dyDescent="0.25">
      <c r="A12" s="289">
        <v>3</v>
      </c>
      <c r="B12" s="263" t="s">
        <v>1225</v>
      </c>
      <c r="C12" s="1284"/>
      <c r="D12" s="1284"/>
      <c r="E12" s="1284"/>
      <c r="F12" s="1284"/>
      <c r="G12" s="1284"/>
    </row>
    <row r="13" spans="1:10" x14ac:dyDescent="0.25">
      <c r="A13" s="289"/>
      <c r="B13" s="343"/>
      <c r="C13" s="281"/>
      <c r="D13" s="281"/>
      <c r="E13" s="281"/>
      <c r="F13" s="281"/>
      <c r="G13" s="281"/>
    </row>
    <row r="14" spans="1:10" x14ac:dyDescent="0.25">
      <c r="A14" s="327">
        <v>4</v>
      </c>
      <c r="B14" s="263" t="s">
        <v>1140</v>
      </c>
      <c r="C14" s="1284"/>
      <c r="D14" s="1284"/>
      <c r="E14" s="1284"/>
      <c r="F14" s="1284"/>
      <c r="G14" s="1284"/>
    </row>
    <row r="15" spans="1:10" x14ac:dyDescent="0.25">
      <c r="A15" s="327"/>
      <c r="B15" s="343"/>
      <c r="C15" s="286"/>
      <c r="D15" s="286"/>
      <c r="E15" s="286"/>
      <c r="F15" s="286"/>
      <c r="G15" s="286"/>
    </row>
    <row r="16" spans="1:10" x14ac:dyDescent="0.25">
      <c r="A16" s="327">
        <v>5</v>
      </c>
      <c r="B16" s="263" t="s">
        <v>1141</v>
      </c>
      <c r="C16" s="1284"/>
      <c r="D16" s="1284"/>
      <c r="E16" s="1284"/>
      <c r="F16" s="1284"/>
      <c r="G16" s="1284"/>
    </row>
    <row r="17" spans="1:7" x14ac:dyDescent="0.25">
      <c r="A17" s="327"/>
      <c r="B17" s="263"/>
      <c r="C17" s="281"/>
      <c r="D17" s="281"/>
      <c r="E17" s="281"/>
      <c r="F17" s="281"/>
      <c r="G17" s="281"/>
    </row>
    <row r="18" spans="1:7" x14ac:dyDescent="0.25">
      <c r="A18" s="327"/>
      <c r="B18" s="263"/>
      <c r="C18" s="281"/>
      <c r="D18" s="281"/>
      <c r="E18" s="281"/>
      <c r="F18" s="281"/>
      <c r="G18" s="281"/>
    </row>
    <row r="19" spans="1:7" x14ac:dyDescent="0.25">
      <c r="A19" s="327">
        <v>6</v>
      </c>
      <c r="B19" s="263" t="s">
        <v>1272</v>
      </c>
    </row>
    <row r="20" spans="1:7" x14ac:dyDescent="0.25">
      <c r="B20" s="344" t="s">
        <v>1273</v>
      </c>
      <c r="C20" s="283"/>
      <c r="D20" s="296" t="s">
        <v>1274</v>
      </c>
      <c r="E20" s="345"/>
    </row>
    <row r="21" spans="1:7" x14ac:dyDescent="0.25">
      <c r="A21" s="344"/>
      <c r="D21" s="344"/>
    </row>
    <row r="22" spans="1:7" x14ac:dyDescent="0.25">
      <c r="B22" s="344" t="s">
        <v>1275</v>
      </c>
    </row>
    <row r="23" spans="1:7" x14ac:dyDescent="0.25">
      <c r="B23" s="288" t="s">
        <v>1276</v>
      </c>
    </row>
    <row r="24" spans="1:7" x14ac:dyDescent="0.25">
      <c r="B24" s="288" t="s">
        <v>1277</v>
      </c>
    </row>
    <row r="25" spans="1:7" x14ac:dyDescent="0.25">
      <c r="B25" s="288" t="s">
        <v>1278</v>
      </c>
    </row>
    <row r="26" spans="1:7" x14ac:dyDescent="0.25">
      <c r="B26" s="288" t="s">
        <v>1279</v>
      </c>
    </row>
    <row r="27" spans="1:7" x14ac:dyDescent="0.25">
      <c r="A27" s="289">
        <v>7</v>
      </c>
      <c r="B27" s="263" t="s">
        <v>1226</v>
      </c>
      <c r="C27" s="335"/>
      <c r="D27" s="335"/>
      <c r="E27" s="335"/>
    </row>
    <row r="28" spans="1:7" ht="17.25" customHeight="1" x14ac:dyDescent="0.25">
      <c r="A28" s="329"/>
      <c r="B28" s="263"/>
      <c r="C28" s="286"/>
      <c r="D28" s="286"/>
      <c r="E28" s="286"/>
    </row>
    <row r="29" spans="1:7" x14ac:dyDescent="0.25">
      <c r="A29" s="289">
        <v>8</v>
      </c>
      <c r="B29" s="263" t="s">
        <v>1227</v>
      </c>
      <c r="C29" s="335"/>
      <c r="D29" s="335"/>
      <c r="E29" s="335"/>
    </row>
    <row r="30" spans="1:7" x14ac:dyDescent="0.25">
      <c r="B30" s="263"/>
      <c r="C30" s="286"/>
      <c r="D30" s="286"/>
      <c r="E30" s="286"/>
    </row>
    <row r="31" spans="1:7" x14ac:dyDescent="0.25">
      <c r="A31" s="289">
        <v>9</v>
      </c>
      <c r="B31" s="263" t="s">
        <v>1228</v>
      </c>
      <c r="C31" s="335"/>
      <c r="D31" s="335"/>
      <c r="E31" s="335"/>
    </row>
    <row r="32" spans="1:7" ht="15.75" customHeight="1" x14ac:dyDescent="0.25">
      <c r="A32" s="329"/>
      <c r="B32" s="263"/>
      <c r="C32" s="286"/>
      <c r="D32" s="286"/>
      <c r="E32" s="286"/>
    </row>
    <row r="33" spans="1:5" x14ac:dyDescent="0.25">
      <c r="A33" s="265">
        <v>10</v>
      </c>
      <c r="B33" s="263" t="s">
        <v>1090</v>
      </c>
      <c r="C33" s="286"/>
      <c r="D33" s="286"/>
      <c r="E33" s="286"/>
    </row>
    <row r="34" spans="1:5" ht="26.25" customHeight="1" x14ac:dyDescent="0.25">
      <c r="A34" s="265" t="s">
        <v>1181</v>
      </c>
      <c r="B34" s="265" t="s">
        <v>1229</v>
      </c>
      <c r="C34" s="335"/>
      <c r="D34" s="335"/>
      <c r="E34" s="335"/>
    </row>
    <row r="35" spans="1:5" x14ac:dyDescent="0.25">
      <c r="A35" s="265"/>
      <c r="B35" s="265"/>
      <c r="C35" s="286"/>
      <c r="D35" s="286"/>
      <c r="E35" s="286"/>
    </row>
    <row r="36" spans="1:5" x14ac:dyDescent="0.25">
      <c r="A36" s="265" t="s">
        <v>1182</v>
      </c>
      <c r="B36" s="265" t="s">
        <v>1230</v>
      </c>
      <c r="C36" s="335"/>
      <c r="D36" s="335"/>
      <c r="E36" s="335"/>
    </row>
    <row r="37" spans="1:5" x14ac:dyDescent="0.25">
      <c r="A37" s="265"/>
      <c r="B37" s="265"/>
      <c r="C37" s="286"/>
      <c r="D37" s="286"/>
      <c r="E37" s="286"/>
    </row>
    <row r="38" spans="1:5" x14ac:dyDescent="0.25">
      <c r="A38" s="265" t="s">
        <v>1183</v>
      </c>
      <c r="B38" s="265" t="s">
        <v>1231</v>
      </c>
      <c r="C38" s="335"/>
      <c r="D38" s="335"/>
      <c r="E38" s="335"/>
    </row>
    <row r="40" spans="1:5" x14ac:dyDescent="0.25">
      <c r="A40" s="265">
        <v>11</v>
      </c>
      <c r="B40" s="262" t="s">
        <v>1232</v>
      </c>
      <c r="C40" s="262"/>
      <c r="D40" s="262"/>
    </row>
    <row r="42" spans="1:5" ht="15.75" thickBot="1" x14ac:dyDescent="0.3">
      <c r="B42" s="285"/>
    </row>
    <row r="43" spans="1:5" ht="15.75" thickBot="1" x14ac:dyDescent="0.3">
      <c r="B43" s="337" t="s">
        <v>232</v>
      </c>
      <c r="C43" s="336" t="s">
        <v>1095</v>
      </c>
      <c r="D43" s="346" t="s">
        <v>151</v>
      </c>
    </row>
    <row r="44" spans="1:5" x14ac:dyDescent="0.25">
      <c r="B44" s="266"/>
      <c r="C44" s="266"/>
      <c r="D44" s="266"/>
    </row>
    <row r="45" spans="1:5" x14ac:dyDescent="0.25">
      <c r="B45" s="347"/>
      <c r="C45" s="347"/>
      <c r="D45" s="347"/>
    </row>
    <row r="46" spans="1:5" x14ac:dyDescent="0.25">
      <c r="B46" s="347"/>
      <c r="C46" s="347"/>
      <c r="D46" s="347"/>
    </row>
    <row r="47" spans="1:5" ht="15.75" thickBot="1" x14ac:dyDescent="0.3">
      <c r="B47" s="348"/>
      <c r="C47" s="348"/>
      <c r="D47" s="348"/>
    </row>
    <row r="49" spans="1:6" x14ac:dyDescent="0.25">
      <c r="A49" s="327">
        <v>10</v>
      </c>
      <c r="B49" s="285" t="s">
        <v>1280</v>
      </c>
      <c r="C49" s="285" t="s">
        <v>1101</v>
      </c>
      <c r="D49" s="283"/>
      <c r="E49" s="287" t="s">
        <v>1102</v>
      </c>
      <c r="F49" s="283"/>
    </row>
    <row r="50" spans="1:6" x14ac:dyDescent="0.25">
      <c r="B50" s="285" t="s">
        <v>1234</v>
      </c>
      <c r="E50" s="308"/>
    </row>
    <row r="51" spans="1:6" x14ac:dyDescent="0.25">
      <c r="B51" s="285"/>
    </row>
    <row r="52" spans="1:6" x14ac:dyDescent="0.25">
      <c r="A52" s="285"/>
      <c r="B52" s="285" t="s">
        <v>1281</v>
      </c>
      <c r="C52" s="285" t="s">
        <v>1101</v>
      </c>
      <c r="D52" s="283"/>
      <c r="E52" s="287" t="s">
        <v>1102</v>
      </c>
      <c r="F52" s="283"/>
    </row>
    <row r="53" spans="1:6" x14ac:dyDescent="0.25">
      <c r="B53" s="285" t="s">
        <v>1168</v>
      </c>
      <c r="C53" s="335"/>
      <c r="D53" s="335"/>
      <c r="E53" s="335"/>
    </row>
    <row r="54" spans="1:6" x14ac:dyDescent="0.25">
      <c r="A54" s="285"/>
      <c r="B54" s="285" t="s">
        <v>1282</v>
      </c>
      <c r="C54" s="285" t="s">
        <v>1101</v>
      </c>
      <c r="D54" s="283"/>
      <c r="E54" s="287" t="s">
        <v>1102</v>
      </c>
      <c r="F54" s="283"/>
    </row>
    <row r="55" spans="1:6" x14ac:dyDescent="0.25">
      <c r="B55" s="285" t="s">
        <v>1234</v>
      </c>
      <c r="C55" s="335"/>
      <c r="D55" s="335"/>
      <c r="E55" s="335"/>
    </row>
    <row r="56" spans="1:6" x14ac:dyDescent="0.25">
      <c r="B56" s="285"/>
      <c r="C56" s="286"/>
      <c r="D56" s="286"/>
      <c r="E56" s="286"/>
    </row>
    <row r="57" spans="1:6" x14ac:dyDescent="0.25">
      <c r="A57" s="285"/>
      <c r="B57" s="258" t="s">
        <v>1283</v>
      </c>
      <c r="D57" s="335"/>
      <c r="E57" s="335"/>
    </row>
    <row r="58" spans="1:6" x14ac:dyDescent="0.25">
      <c r="E58" s="285"/>
    </row>
    <row r="59" spans="1:6" x14ac:dyDescent="0.25">
      <c r="A59" s="327">
        <v>11</v>
      </c>
      <c r="B59" s="285" t="s">
        <v>1152</v>
      </c>
      <c r="C59" s="285" t="s">
        <v>1101</v>
      </c>
      <c r="D59" s="283"/>
      <c r="E59" s="287" t="s">
        <v>1102</v>
      </c>
      <c r="F59" s="283"/>
    </row>
    <row r="60" spans="1:6" x14ac:dyDescent="0.25">
      <c r="B60" s="285" t="s">
        <v>1241</v>
      </c>
      <c r="C60" s="1284"/>
      <c r="D60" s="1284"/>
      <c r="E60" s="1284"/>
    </row>
    <row r="61" spans="1:6" x14ac:dyDescent="0.25">
      <c r="B61" s="285"/>
      <c r="C61" s="286"/>
      <c r="D61" s="286"/>
      <c r="E61" s="286"/>
    </row>
    <row r="62" spans="1:6" x14ac:dyDescent="0.25">
      <c r="A62" s="285"/>
      <c r="B62" s="329" t="s">
        <v>1284</v>
      </c>
      <c r="C62" s="1284"/>
      <c r="D62" s="1284"/>
      <c r="E62" s="1284"/>
    </row>
    <row r="63" spans="1:6" x14ac:dyDescent="0.25">
      <c r="A63" s="285"/>
      <c r="B63" s="285"/>
      <c r="C63" s="286"/>
      <c r="D63" s="286"/>
      <c r="E63" s="286"/>
    </row>
    <row r="64" spans="1:6" x14ac:dyDescent="0.25">
      <c r="B64" s="285" t="s">
        <v>1243</v>
      </c>
      <c r="C64" s="1284"/>
      <c r="D64" s="1284"/>
      <c r="E64" s="1284"/>
    </row>
    <row r="65" spans="1:6" x14ac:dyDescent="0.25">
      <c r="B65" s="285"/>
      <c r="C65" s="286"/>
      <c r="D65" s="286"/>
      <c r="E65" s="286"/>
    </row>
    <row r="66" spans="1:6" x14ac:dyDescent="0.25">
      <c r="A66" s="285"/>
      <c r="B66" s="285" t="s">
        <v>1285</v>
      </c>
    </row>
    <row r="67" spans="1:6" x14ac:dyDescent="0.25">
      <c r="B67" s="329" t="s">
        <v>1245</v>
      </c>
      <c r="C67" s="1284"/>
      <c r="D67" s="1284"/>
      <c r="E67" s="1284"/>
    </row>
    <row r="68" spans="1:6" x14ac:dyDescent="0.25">
      <c r="B68" s="285"/>
      <c r="C68" s="286"/>
      <c r="D68" s="286"/>
      <c r="E68" s="286"/>
    </row>
    <row r="69" spans="1:6" x14ac:dyDescent="0.25">
      <c r="B69" s="349" t="s">
        <v>1246</v>
      </c>
      <c r="C69" s="335"/>
      <c r="D69" s="335"/>
      <c r="E69" s="335"/>
    </row>
    <row r="72" spans="1:6" x14ac:dyDescent="0.25">
      <c r="A72" s="349" t="s">
        <v>1286</v>
      </c>
      <c r="B72" s="350" t="s">
        <v>1287</v>
      </c>
    </row>
    <row r="73" spans="1:6" x14ac:dyDescent="0.25">
      <c r="B73" s="285" t="s">
        <v>1288</v>
      </c>
      <c r="C73" s="1284" t="s">
        <v>1289</v>
      </c>
      <c r="D73" s="1284"/>
      <c r="E73" s="1284"/>
    </row>
    <row r="74" spans="1:6" x14ac:dyDescent="0.25">
      <c r="B74" s="285" t="s">
        <v>1290</v>
      </c>
      <c r="C74" s="1284"/>
      <c r="D74" s="1284"/>
      <c r="E74" s="1284"/>
    </row>
    <row r="76" spans="1:6" ht="15.75" thickBot="1" x14ac:dyDescent="0.3">
      <c r="B76" s="350" t="s">
        <v>1291</v>
      </c>
    </row>
    <row r="77" spans="1:6" ht="15.75" thickBot="1" x14ac:dyDescent="0.3">
      <c r="B77" s="351"/>
      <c r="C77" s="352" t="s">
        <v>1292</v>
      </c>
      <c r="D77" s="353"/>
      <c r="E77" s="353"/>
      <c r="F77" s="354"/>
    </row>
    <row r="78" spans="1:6" ht="15.75" thickBot="1" x14ac:dyDescent="0.3">
      <c r="B78" s="355"/>
      <c r="C78" s="356" t="s">
        <v>138</v>
      </c>
      <c r="D78" s="356" t="s">
        <v>139</v>
      </c>
      <c r="E78" s="356" t="s">
        <v>140</v>
      </c>
      <c r="F78" s="357" t="s">
        <v>7</v>
      </c>
    </row>
    <row r="79" spans="1:6" ht="15.75" thickBot="1" x14ac:dyDescent="0.3">
      <c r="B79" s="355" t="s">
        <v>1293</v>
      </c>
      <c r="C79" s="358"/>
      <c r="D79" s="358"/>
      <c r="E79" s="358"/>
      <c r="F79" s="358"/>
    </row>
    <row r="80" spans="1:6" ht="15.75" thickBot="1" x14ac:dyDescent="0.3">
      <c r="B80" s="355" t="s">
        <v>1362</v>
      </c>
      <c r="C80" s="358"/>
      <c r="D80" s="358"/>
      <c r="E80" s="358"/>
      <c r="F80" s="359"/>
    </row>
    <row r="81" spans="2:6" ht="15.75" thickBot="1" x14ac:dyDescent="0.3">
      <c r="B81" s="360" t="s">
        <v>1363</v>
      </c>
      <c r="C81" s="358"/>
      <c r="D81" s="358"/>
      <c r="E81" s="358"/>
      <c r="F81" s="359"/>
    </row>
    <row r="82" spans="2:6" ht="15.75" thickBot="1" x14ac:dyDescent="0.3">
      <c r="B82" s="360" t="s">
        <v>1364</v>
      </c>
      <c r="C82" s="358"/>
      <c r="D82" s="358"/>
      <c r="E82" s="358"/>
      <c r="F82" s="359"/>
    </row>
    <row r="83" spans="2:6" ht="15.75" thickBot="1" x14ac:dyDescent="0.3">
      <c r="B83" s="360" t="s">
        <v>1365</v>
      </c>
      <c r="C83" s="358"/>
      <c r="D83" s="358"/>
      <c r="E83" s="358"/>
      <c r="F83" s="359"/>
    </row>
    <row r="84" spans="2:6" ht="30.75" thickBot="1" x14ac:dyDescent="0.3">
      <c r="B84" s="355" t="s">
        <v>1294</v>
      </c>
      <c r="C84" s="358"/>
      <c r="D84" s="358"/>
      <c r="E84" s="358"/>
      <c r="F84" s="359"/>
    </row>
    <row r="85" spans="2:6" x14ac:dyDescent="0.25">
      <c r="B85" s="258" t="s">
        <v>1295</v>
      </c>
    </row>
    <row r="87" spans="2:6" ht="15.75" thickBot="1" x14ac:dyDescent="0.3">
      <c r="B87" s="260" t="s">
        <v>1296</v>
      </c>
    </row>
    <row r="88" spans="2:6" ht="15.75" thickBot="1" x14ac:dyDescent="0.3">
      <c r="B88" s="351"/>
      <c r="C88" s="361"/>
      <c r="D88" s="362"/>
      <c r="E88" s="363"/>
    </row>
    <row r="89" spans="2:6" ht="30.75" thickBot="1" x14ac:dyDescent="0.3">
      <c r="B89" s="355"/>
      <c r="C89" s="364" t="s">
        <v>1297</v>
      </c>
      <c r="D89" s="365" t="s">
        <v>1298</v>
      </c>
      <c r="E89" s="357" t="s">
        <v>169</v>
      </c>
    </row>
    <row r="90" spans="2:6" ht="15.75" thickBot="1" x14ac:dyDescent="0.3">
      <c r="B90" s="355" t="s">
        <v>168</v>
      </c>
      <c r="C90" s="366"/>
      <c r="D90" s="367"/>
      <c r="E90" s="358"/>
    </row>
    <row r="91" spans="2:6" ht="15.75" thickBot="1" x14ac:dyDescent="0.3">
      <c r="B91" s="355" t="s">
        <v>1362</v>
      </c>
      <c r="C91" s="366"/>
      <c r="D91" s="367"/>
      <c r="E91" s="358"/>
    </row>
    <row r="92" spans="2:6" ht="15.75" thickBot="1" x14ac:dyDescent="0.3">
      <c r="B92" s="368" t="s">
        <v>1366</v>
      </c>
      <c r="C92" s="366"/>
      <c r="D92" s="367"/>
      <c r="E92" s="358"/>
    </row>
    <row r="93" spans="2:6" ht="15.75" thickBot="1" x14ac:dyDescent="0.3">
      <c r="B93" s="368" t="s">
        <v>1367</v>
      </c>
      <c r="C93" s="366"/>
      <c r="D93" s="367"/>
      <c r="E93" s="358"/>
    </row>
    <row r="94" spans="2:6" ht="15.75" thickBot="1" x14ac:dyDescent="0.3">
      <c r="B94" s="368" t="s">
        <v>1368</v>
      </c>
      <c r="C94" s="366"/>
      <c r="D94" s="367"/>
      <c r="E94" s="358"/>
    </row>
    <row r="95" spans="2:6" ht="30.75" thickBot="1" x14ac:dyDescent="0.3">
      <c r="B95" s="355" t="s">
        <v>1294</v>
      </c>
      <c r="C95" s="366"/>
      <c r="D95" s="367"/>
      <c r="E95" s="358"/>
    </row>
    <row r="97" spans="1:6" ht="15.75" thickBot="1" x14ac:dyDescent="0.3">
      <c r="B97" s="260" t="s">
        <v>1299</v>
      </c>
    </row>
    <row r="98" spans="1:6" ht="45" x14ac:dyDescent="0.25">
      <c r="A98" s="1341" t="s">
        <v>74</v>
      </c>
      <c r="B98" s="1341" t="s">
        <v>1300</v>
      </c>
      <c r="C98" s="369" t="s">
        <v>1301</v>
      </c>
      <c r="D98" s="369" t="s">
        <v>1302</v>
      </c>
      <c r="E98" s="369" t="s">
        <v>1303</v>
      </c>
      <c r="F98" s="369" t="s">
        <v>1304</v>
      </c>
    </row>
    <row r="99" spans="1:6" ht="15.75" thickBot="1" x14ac:dyDescent="0.3">
      <c r="A99" s="1342"/>
      <c r="B99" s="1342"/>
      <c r="C99" s="370" t="s">
        <v>1305</v>
      </c>
      <c r="D99" s="370" t="s">
        <v>1305</v>
      </c>
      <c r="E99" s="370" t="s">
        <v>1305</v>
      </c>
      <c r="F99" s="370" t="s">
        <v>1305</v>
      </c>
    </row>
    <row r="100" spans="1:6" ht="15.75" thickBot="1" x14ac:dyDescent="0.3">
      <c r="A100" s="371"/>
      <c r="B100" s="372"/>
      <c r="C100" s="372"/>
      <c r="D100" s="372"/>
      <c r="E100" s="372"/>
      <c r="F100" s="372"/>
    </row>
    <row r="101" spans="1:6" ht="15.75" thickBot="1" x14ac:dyDescent="0.3">
      <c r="A101" s="371"/>
      <c r="B101" s="372"/>
      <c r="C101" s="372"/>
      <c r="D101" s="372"/>
      <c r="E101" s="372"/>
      <c r="F101" s="372"/>
    </row>
    <row r="102" spans="1:6" ht="15.75" thickBot="1" x14ac:dyDescent="0.3">
      <c r="A102" s="371"/>
      <c r="B102" s="372"/>
      <c r="C102" s="372"/>
      <c r="D102" s="372"/>
      <c r="E102" s="372"/>
      <c r="F102" s="372"/>
    </row>
    <row r="103" spans="1:6" ht="15.75" thickBot="1" x14ac:dyDescent="0.3">
      <c r="A103" s="371"/>
      <c r="B103" s="372"/>
      <c r="C103" s="372"/>
      <c r="D103" s="372"/>
      <c r="E103" s="372"/>
      <c r="F103" s="372"/>
    </row>
    <row r="104" spans="1:6" ht="15.75" thickBot="1" x14ac:dyDescent="0.3">
      <c r="A104" s="1343" t="s">
        <v>58</v>
      </c>
      <c r="B104" s="1344"/>
      <c r="C104" s="372"/>
      <c r="D104" s="372"/>
      <c r="E104" s="372"/>
      <c r="F104" s="372"/>
    </row>
    <row r="105" spans="1:6" x14ac:dyDescent="0.25">
      <c r="A105" s="258" t="s">
        <v>1306</v>
      </c>
    </row>
    <row r="106" spans="1:6" x14ac:dyDescent="0.25">
      <c r="A106" s="260"/>
    </row>
    <row r="107" spans="1:6" x14ac:dyDescent="0.25">
      <c r="B107" s="260" t="s">
        <v>1307</v>
      </c>
      <c r="C107" s="1284"/>
      <c r="D107" s="1284"/>
      <c r="E107" s="1284"/>
    </row>
    <row r="109" spans="1:6" x14ac:dyDescent="0.25">
      <c r="A109" s="288">
        <v>13</v>
      </c>
      <c r="B109" s="260" t="s">
        <v>1369</v>
      </c>
      <c r="C109" s="1284"/>
      <c r="D109" s="1284"/>
      <c r="E109" s="1284"/>
    </row>
    <row r="110" spans="1:6" x14ac:dyDescent="0.25">
      <c r="A110" s="288"/>
    </row>
    <row r="111" spans="1:6" x14ac:dyDescent="0.25">
      <c r="A111" s="288">
        <v>14</v>
      </c>
      <c r="B111" s="260" t="s">
        <v>1160</v>
      </c>
    </row>
    <row r="113" spans="1:7" x14ac:dyDescent="0.25">
      <c r="B113" s="296" t="s">
        <v>1161</v>
      </c>
      <c r="C113" s="308" t="s">
        <v>1308</v>
      </c>
      <c r="F113" s="373"/>
    </row>
    <row r="114" spans="1:7" x14ac:dyDescent="0.25">
      <c r="B114" s="296" t="s">
        <v>1162</v>
      </c>
      <c r="C114" s="308" t="s">
        <v>1308</v>
      </c>
      <c r="F114" s="373"/>
    </row>
    <row r="115" spans="1:7" x14ac:dyDescent="0.25">
      <c r="B115" s="299" t="s">
        <v>126</v>
      </c>
      <c r="C115" s="374" t="s">
        <v>1309</v>
      </c>
      <c r="G115" s="375"/>
    </row>
    <row r="116" spans="1:7" x14ac:dyDescent="0.25">
      <c r="B116" s="296" t="s">
        <v>1310</v>
      </c>
      <c r="C116" s="1012" t="s">
        <v>1860</v>
      </c>
      <c r="F116" s="373"/>
    </row>
    <row r="117" spans="1:7" x14ac:dyDescent="0.25">
      <c r="B117" s="301" t="s">
        <v>1858</v>
      </c>
      <c r="C117" s="1012" t="s">
        <v>1860</v>
      </c>
      <c r="E117" s="373"/>
    </row>
    <row r="118" spans="1:7" x14ac:dyDescent="0.25">
      <c r="B118" s="301" t="s">
        <v>1859</v>
      </c>
      <c r="C118" s="1012" t="s">
        <v>1860</v>
      </c>
      <c r="D118" s="373"/>
    </row>
    <row r="119" spans="1:7" ht="15.75" thickBot="1" x14ac:dyDescent="0.3">
      <c r="B119" s="296" t="s">
        <v>1311</v>
      </c>
      <c r="C119" s="305" t="s">
        <v>1312</v>
      </c>
      <c r="F119" s="373"/>
    </row>
    <row r="120" spans="1:7" ht="15.75" thickTop="1" x14ac:dyDescent="0.25">
      <c r="B120" s="86" t="s">
        <v>1867</v>
      </c>
    </row>
    <row r="122" spans="1:7" x14ac:dyDescent="0.25">
      <c r="A122" s="288">
        <v>15</v>
      </c>
      <c r="B122" s="1286" t="s">
        <v>1370</v>
      </c>
      <c r="C122" s="1286"/>
      <c r="D122" s="1286"/>
    </row>
    <row r="123" spans="1:7" x14ac:dyDescent="0.25">
      <c r="B123" s="258" t="s">
        <v>1313</v>
      </c>
      <c r="C123" s="1284"/>
      <c r="D123" s="1284"/>
      <c r="E123" s="1284"/>
    </row>
    <row r="127" spans="1:7" x14ac:dyDescent="0.25">
      <c r="A127" s="288">
        <v>16</v>
      </c>
      <c r="B127" s="260" t="s">
        <v>1167</v>
      </c>
      <c r="C127" s="285" t="s">
        <v>1101</v>
      </c>
      <c r="D127" s="283"/>
      <c r="E127" s="287" t="s">
        <v>1102</v>
      </c>
      <c r="F127" s="283"/>
    </row>
    <row r="128" spans="1:7" x14ac:dyDescent="0.25">
      <c r="B128" s="258" t="s">
        <v>1168</v>
      </c>
      <c r="C128" s="1284"/>
      <c r="D128" s="1284"/>
      <c r="E128" s="1284"/>
    </row>
    <row r="130" spans="1:10" x14ac:dyDescent="0.25">
      <c r="A130" s="288">
        <v>17</v>
      </c>
      <c r="B130" s="262" t="s">
        <v>1360</v>
      </c>
    </row>
    <row r="132" spans="1:10" x14ac:dyDescent="0.25">
      <c r="A132" s="258" t="s">
        <v>1371</v>
      </c>
    </row>
    <row r="133" spans="1:10" ht="50.25" customHeight="1" x14ac:dyDescent="0.25">
      <c r="A133" s="1345" t="s">
        <v>2003</v>
      </c>
      <c r="B133" s="1345"/>
      <c r="C133" s="1345"/>
      <c r="D133" s="1345"/>
      <c r="E133" s="1345"/>
      <c r="F133" s="1345"/>
      <c r="G133" s="1345"/>
      <c r="H133" s="1345"/>
    </row>
    <row r="136" spans="1:10" x14ac:dyDescent="0.25">
      <c r="B136" s="285" t="s">
        <v>1132</v>
      </c>
      <c r="C136" s="1284" t="s">
        <v>1133</v>
      </c>
      <c r="D136" s="1284"/>
      <c r="E136" s="285" t="s">
        <v>1132</v>
      </c>
      <c r="F136" s="1284"/>
      <c r="G136" s="1284"/>
      <c r="H136" s="285" t="s">
        <v>1132</v>
      </c>
      <c r="I136" s="1284"/>
      <c r="J136" s="1284"/>
    </row>
    <row r="137" spans="1:10" x14ac:dyDescent="0.25">
      <c r="B137" s="285"/>
      <c r="E137" s="285"/>
      <c r="H137" s="285"/>
    </row>
    <row r="138" spans="1:10" x14ac:dyDescent="0.25">
      <c r="B138" s="285" t="s">
        <v>1134</v>
      </c>
      <c r="C138" s="1284"/>
      <c r="D138" s="1284"/>
      <c r="E138" s="285" t="s">
        <v>1134</v>
      </c>
      <c r="F138" s="1284"/>
      <c r="G138" s="1284"/>
      <c r="H138" s="285" t="s">
        <v>1134</v>
      </c>
      <c r="I138" s="1284"/>
      <c r="J138" s="1284"/>
    </row>
    <row r="139" spans="1:10" x14ac:dyDescent="0.25">
      <c r="B139" s="285"/>
      <c r="E139" s="285"/>
      <c r="H139" s="285"/>
    </row>
    <row r="140" spans="1:10" x14ac:dyDescent="0.25">
      <c r="B140" s="285" t="s">
        <v>1135</v>
      </c>
      <c r="C140" s="1284"/>
      <c r="D140" s="1284"/>
      <c r="E140" s="285" t="s">
        <v>1135</v>
      </c>
      <c r="F140" s="1284"/>
      <c r="G140" s="1284"/>
      <c r="H140" s="285" t="s">
        <v>1135</v>
      </c>
      <c r="I140" s="1284"/>
      <c r="J140" s="1284"/>
    </row>
    <row r="141" spans="1:10" x14ac:dyDescent="0.25">
      <c r="A141" s="260"/>
      <c r="B141" s="262" t="s">
        <v>1136</v>
      </c>
    </row>
    <row r="142" spans="1:10" x14ac:dyDescent="0.25">
      <c r="A142" s="260"/>
      <c r="B142" s="262"/>
    </row>
    <row r="143" spans="1:10" x14ac:dyDescent="0.25">
      <c r="A143" s="260" t="s">
        <v>1137</v>
      </c>
      <c r="B143" s="262" t="s">
        <v>1137</v>
      </c>
    </row>
  </sheetData>
  <mergeCells count="31">
    <mergeCell ref="I138:J138"/>
    <mergeCell ref="I140:J140"/>
    <mergeCell ref="C74:E74"/>
    <mergeCell ref="C2:E2"/>
    <mergeCell ref="C8:G8"/>
    <mergeCell ref="C10:G10"/>
    <mergeCell ref="C12:G12"/>
    <mergeCell ref="C14:G14"/>
    <mergeCell ref="C16:G16"/>
    <mergeCell ref="C60:E60"/>
    <mergeCell ref="C62:E62"/>
    <mergeCell ref="C64:E64"/>
    <mergeCell ref="C67:E67"/>
    <mergeCell ref="C73:E73"/>
    <mergeCell ref="C140:D140"/>
    <mergeCell ref="F140:G140"/>
    <mergeCell ref="J1:J2"/>
    <mergeCell ref="C123:E123"/>
    <mergeCell ref="C128:E128"/>
    <mergeCell ref="A133:H133"/>
    <mergeCell ref="C136:D136"/>
    <mergeCell ref="F136:G136"/>
    <mergeCell ref="I136:J136"/>
    <mergeCell ref="C138:D138"/>
    <mergeCell ref="F138:G138"/>
    <mergeCell ref="A98:A99"/>
    <mergeCell ref="B98:B99"/>
    <mergeCell ref="A104:B104"/>
    <mergeCell ref="C107:E107"/>
    <mergeCell ref="C109:E109"/>
    <mergeCell ref="B122:D122"/>
  </mergeCells>
  <hyperlinks>
    <hyperlink ref="J1:J2" location="HOME!A1" display="HOME"/>
    <hyperlink ref="B120" location="'Complaints Register'!A1" display="Please click here to provide details"/>
  </hyperlinks>
  <pageMargins left="0.7" right="0.7" top="0.75" bottom="0.75" header="0.3" footer="0.3"/>
  <pageSetup paperSize="9" scale="7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9"/>
  <sheetViews>
    <sheetView showGridLines="0" view="pageBreakPreview" topLeftCell="D1" zoomScaleNormal="100" zoomScaleSheetLayoutView="100" workbookViewId="0">
      <selection activeCell="M1" sqref="M1:M2"/>
    </sheetView>
  </sheetViews>
  <sheetFormatPr defaultColWidth="9.140625" defaultRowHeight="15" x14ac:dyDescent="0.25"/>
  <cols>
    <col min="1" max="1" width="5.5703125" style="258" customWidth="1"/>
    <col min="2" max="2" width="41.7109375" style="258" customWidth="1"/>
    <col min="3" max="3" width="16.5703125" style="258" customWidth="1"/>
    <col min="4" max="4" width="11.28515625" style="258" customWidth="1"/>
    <col min="5" max="5" width="11.85546875" style="258" customWidth="1"/>
    <col min="6" max="6" width="17.85546875" style="258" customWidth="1"/>
    <col min="7" max="7" width="17.5703125" style="258" customWidth="1"/>
    <col min="8" max="8" width="18.85546875" style="258" customWidth="1"/>
    <col min="9" max="9" width="24.28515625" style="258" customWidth="1"/>
    <col min="10" max="10" width="9.140625" style="258"/>
    <col min="11" max="11" width="11.140625" style="258" customWidth="1"/>
    <col min="12" max="12" width="12.85546875" style="258" customWidth="1"/>
    <col min="13" max="13" width="19.42578125" style="258" customWidth="1"/>
    <col min="14" max="14" width="9.140625" style="258"/>
    <col min="15" max="15" width="10.42578125" style="258" customWidth="1"/>
    <col min="16" max="17" width="9.140625" style="258"/>
    <col min="18" max="18" width="9.7109375" style="258" customWidth="1"/>
    <col min="19" max="21" width="9.140625" style="258"/>
    <col min="22" max="22" width="8.85546875" style="258" customWidth="1"/>
    <col min="23" max="24" width="9.140625" style="258" hidden="1" customWidth="1"/>
    <col min="25" max="26" width="10.140625" style="258" customWidth="1"/>
    <col min="27" max="33" width="9.140625" style="258"/>
    <col min="34" max="34" width="35.28515625" style="258" customWidth="1"/>
    <col min="35" max="16384" width="9.140625" style="258"/>
  </cols>
  <sheetData>
    <row r="1" spans="1:13" x14ac:dyDescent="0.25">
      <c r="A1" s="1355" t="s">
        <v>1314</v>
      </c>
      <c r="B1" s="1355"/>
      <c r="C1" s="259" t="s">
        <v>1082</v>
      </c>
      <c r="D1" s="259"/>
      <c r="E1" s="259"/>
      <c r="M1" s="1285" t="s">
        <v>278</v>
      </c>
    </row>
    <row r="2" spans="1:13" x14ac:dyDescent="0.25">
      <c r="C2" s="260" t="s">
        <v>1315</v>
      </c>
      <c r="M2" s="1285"/>
    </row>
    <row r="3" spans="1:13" x14ac:dyDescent="0.25">
      <c r="C3" s="260" t="s">
        <v>1084</v>
      </c>
    </row>
    <row r="4" spans="1:13" x14ac:dyDescent="0.25">
      <c r="E4" s="897"/>
    </row>
    <row r="5" spans="1:13" ht="16.5" customHeight="1" x14ac:dyDescent="0.25">
      <c r="B5" s="1286" t="s">
        <v>1085</v>
      </c>
      <c r="C5" s="1286"/>
      <c r="D5" s="1286"/>
      <c r="E5" s="1286"/>
      <c r="F5" s="1286"/>
      <c r="G5" s="1286"/>
      <c r="H5" s="1286"/>
      <c r="I5" s="1286"/>
      <c r="J5" s="1286"/>
      <c r="K5" s="1286"/>
      <c r="L5" s="1286"/>
      <c r="M5" s="1286"/>
    </row>
    <row r="6" spans="1:13" x14ac:dyDescent="0.25">
      <c r="A6" s="285"/>
    </row>
    <row r="7" spans="1:13" x14ac:dyDescent="0.25">
      <c r="A7" s="327">
        <v>1</v>
      </c>
      <c r="B7" s="263" t="s">
        <v>1086</v>
      </c>
      <c r="C7" s="1284"/>
      <c r="D7" s="1284"/>
      <c r="E7" s="1284"/>
      <c r="F7" s="1284"/>
      <c r="G7" s="1284"/>
    </row>
    <row r="8" spans="1:13" x14ac:dyDescent="0.25">
      <c r="A8" s="327"/>
      <c r="B8" s="263"/>
    </row>
    <row r="9" spans="1:13" x14ac:dyDescent="0.25">
      <c r="A9" s="327">
        <v>2</v>
      </c>
      <c r="B9" s="263" t="s">
        <v>1087</v>
      </c>
      <c r="C9" s="1284"/>
      <c r="D9" s="1284"/>
      <c r="E9" s="1284"/>
      <c r="F9" s="1284"/>
      <c r="G9" s="1284"/>
    </row>
    <row r="10" spans="1:13" x14ac:dyDescent="0.25">
      <c r="A10" s="288"/>
      <c r="B10" s="265"/>
    </row>
    <row r="11" spans="1:13" x14ac:dyDescent="0.25">
      <c r="A11" s="327">
        <v>3</v>
      </c>
      <c r="B11" s="263" t="s">
        <v>1088</v>
      </c>
      <c r="C11" s="1284"/>
      <c r="D11" s="1284"/>
      <c r="E11" s="1284"/>
      <c r="F11" s="1284"/>
      <c r="G11" s="1284"/>
    </row>
    <row r="12" spans="1:13" x14ac:dyDescent="0.25">
      <c r="A12" s="327"/>
      <c r="B12" s="263"/>
    </row>
    <row r="13" spans="1:13" x14ac:dyDescent="0.25">
      <c r="A13" s="327">
        <v>4</v>
      </c>
      <c r="B13" s="263" t="s">
        <v>1140</v>
      </c>
      <c r="C13" s="1284"/>
      <c r="D13" s="1284"/>
      <c r="E13" s="1284"/>
      <c r="F13" s="1284"/>
      <c r="G13" s="1284"/>
    </row>
    <row r="14" spans="1:13" x14ac:dyDescent="0.25">
      <c r="A14" s="327"/>
      <c r="B14" s="263"/>
    </row>
    <row r="15" spans="1:13" x14ac:dyDescent="0.25">
      <c r="A15" s="327">
        <v>5</v>
      </c>
      <c r="B15" s="263" t="s">
        <v>1141</v>
      </c>
      <c r="C15" s="1284"/>
      <c r="D15" s="1284"/>
      <c r="E15" s="1284"/>
      <c r="F15" s="1284"/>
      <c r="G15" s="1284"/>
    </row>
    <row r="16" spans="1:13" x14ac:dyDescent="0.25">
      <c r="A16" s="327"/>
      <c r="B16" s="263"/>
    </row>
    <row r="17" spans="1:7" x14ac:dyDescent="0.25">
      <c r="A17" s="327">
        <v>6</v>
      </c>
      <c r="B17" s="263" t="s">
        <v>1142</v>
      </c>
      <c r="C17" s="1284"/>
      <c r="D17" s="1284"/>
      <c r="E17" s="1284"/>
      <c r="F17" s="1284"/>
      <c r="G17" s="1284"/>
    </row>
    <row r="18" spans="1:7" x14ac:dyDescent="0.25">
      <c r="A18" s="327"/>
      <c r="B18" s="263"/>
    </row>
    <row r="19" spans="1:7" x14ac:dyDescent="0.25">
      <c r="A19" s="327">
        <v>7</v>
      </c>
      <c r="B19" s="263" t="s">
        <v>1089</v>
      </c>
      <c r="C19" s="1284"/>
      <c r="D19" s="1284"/>
      <c r="E19" s="1284"/>
      <c r="F19" s="1284"/>
      <c r="G19" s="1284"/>
    </row>
    <row r="20" spans="1:7" x14ac:dyDescent="0.25">
      <c r="A20" s="327">
        <v>8</v>
      </c>
      <c r="B20" s="263" t="s">
        <v>1090</v>
      </c>
    </row>
    <row r="21" spans="1:7" ht="25.5" customHeight="1" x14ac:dyDescent="0.25">
      <c r="A21" s="288"/>
      <c r="B21" s="265" t="s">
        <v>1091</v>
      </c>
      <c r="C21" s="1284"/>
      <c r="D21" s="1284"/>
      <c r="E21" s="1284"/>
      <c r="F21" s="1284"/>
      <c r="G21" s="1284"/>
    </row>
    <row r="22" spans="1:7" x14ac:dyDescent="0.25">
      <c r="A22" s="288"/>
      <c r="B22" s="265" t="s">
        <v>1092</v>
      </c>
      <c r="C22" s="1284"/>
      <c r="D22" s="1284"/>
      <c r="E22" s="1284"/>
      <c r="F22" s="1284"/>
      <c r="G22" s="1284"/>
    </row>
    <row r="23" spans="1:7" x14ac:dyDescent="0.25">
      <c r="A23" s="288"/>
      <c r="B23" s="265" t="s">
        <v>1093</v>
      </c>
      <c r="C23" s="1284"/>
      <c r="D23" s="1284"/>
      <c r="E23" s="1284"/>
      <c r="F23" s="1284"/>
      <c r="G23" s="1284"/>
    </row>
    <row r="24" spans="1:7" x14ac:dyDescent="0.25">
      <c r="A24" s="327"/>
    </row>
    <row r="25" spans="1:7" x14ac:dyDescent="0.25">
      <c r="A25" s="327">
        <v>9</v>
      </c>
      <c r="B25" s="262" t="s">
        <v>1094</v>
      </c>
      <c r="C25" s="262"/>
      <c r="D25" s="262"/>
    </row>
    <row r="26" spans="1:7" ht="15.75" thickBot="1" x14ac:dyDescent="0.3">
      <c r="A26" s="288"/>
      <c r="B26" s="285"/>
    </row>
    <row r="27" spans="1:7" ht="15.75" thickBot="1" x14ac:dyDescent="0.3">
      <c r="A27" s="288"/>
      <c r="B27" s="337" t="s">
        <v>232</v>
      </c>
      <c r="C27" s="336" t="s">
        <v>1095</v>
      </c>
      <c r="D27" s="336" t="s">
        <v>151</v>
      </c>
    </row>
    <row r="28" spans="1:7" x14ac:dyDescent="0.25">
      <c r="A28" s="288"/>
      <c r="B28" s="1287"/>
      <c r="C28" s="1287"/>
      <c r="D28" s="1287"/>
    </row>
    <row r="29" spans="1:7" x14ac:dyDescent="0.25">
      <c r="A29" s="288"/>
      <c r="B29" s="1288"/>
      <c r="C29" s="1288"/>
      <c r="D29" s="1288"/>
    </row>
    <row r="30" spans="1:7" x14ac:dyDescent="0.25">
      <c r="A30" s="288"/>
      <c r="B30" s="1288"/>
      <c r="C30" s="1288"/>
      <c r="D30" s="1288"/>
    </row>
    <row r="31" spans="1:7" ht="15.75" thickBot="1" x14ac:dyDescent="0.3">
      <c r="A31" s="288"/>
      <c r="B31" s="1289"/>
      <c r="C31" s="1289"/>
      <c r="D31" s="1289"/>
    </row>
    <row r="32" spans="1:7" x14ac:dyDescent="0.25">
      <c r="A32" s="327"/>
    </row>
    <row r="33" spans="1:6" x14ac:dyDescent="0.25">
      <c r="A33" s="327">
        <v>10</v>
      </c>
      <c r="B33" s="285" t="s">
        <v>1096</v>
      </c>
      <c r="C33" s="285" t="s">
        <v>1097</v>
      </c>
      <c r="D33" s="283"/>
      <c r="E33" s="287" t="s">
        <v>1098</v>
      </c>
      <c r="F33" s="283"/>
    </row>
    <row r="34" spans="1:6" x14ac:dyDescent="0.25">
      <c r="A34" s="288"/>
      <c r="B34" s="285" t="s">
        <v>1099</v>
      </c>
      <c r="C34" s="1284"/>
      <c r="D34" s="1284"/>
      <c r="E34" s="1284"/>
      <c r="F34" s="1284"/>
    </row>
    <row r="35" spans="1:6" x14ac:dyDescent="0.25">
      <c r="A35" s="288"/>
      <c r="B35" s="285" t="s">
        <v>1100</v>
      </c>
      <c r="C35" s="285" t="s">
        <v>1101</v>
      </c>
      <c r="D35" s="283"/>
      <c r="E35" s="287" t="s">
        <v>1102</v>
      </c>
      <c r="F35" s="283"/>
    </row>
    <row r="36" spans="1:6" x14ac:dyDescent="0.25">
      <c r="A36" s="288"/>
      <c r="B36" s="258" t="s">
        <v>1099</v>
      </c>
      <c r="C36" s="1284"/>
      <c r="D36" s="1284"/>
      <c r="E36" s="1284"/>
      <c r="F36" s="1284"/>
    </row>
    <row r="37" spans="1:6" x14ac:dyDescent="0.25">
      <c r="A37" s="288"/>
      <c r="B37" s="285" t="s">
        <v>1103</v>
      </c>
      <c r="C37" s="285" t="s">
        <v>1101</v>
      </c>
      <c r="D37" s="283"/>
      <c r="E37" s="287" t="s">
        <v>1102</v>
      </c>
      <c r="F37" s="283"/>
    </row>
    <row r="38" spans="1:6" x14ac:dyDescent="0.25">
      <c r="A38" s="288"/>
      <c r="B38" s="285" t="s">
        <v>1104</v>
      </c>
      <c r="C38" s="1284"/>
      <c r="D38" s="1284"/>
      <c r="E38" s="1284"/>
      <c r="F38" s="1284"/>
    </row>
    <row r="39" spans="1:6" x14ac:dyDescent="0.25">
      <c r="A39" s="288"/>
      <c r="B39" s="285" t="s">
        <v>1105</v>
      </c>
      <c r="C39" s="335"/>
    </row>
    <row r="40" spans="1:6" x14ac:dyDescent="0.25">
      <c r="A40" s="327"/>
    </row>
    <row r="41" spans="1:6" x14ac:dyDescent="0.25">
      <c r="A41" s="327">
        <v>11</v>
      </c>
      <c r="B41" s="285" t="s">
        <v>1106</v>
      </c>
      <c r="C41" s="285" t="s">
        <v>1097</v>
      </c>
      <c r="D41" s="283"/>
      <c r="E41" s="287" t="s">
        <v>1098</v>
      </c>
      <c r="F41" s="283"/>
    </row>
    <row r="42" spans="1:6" x14ac:dyDescent="0.25">
      <c r="A42" s="288"/>
      <c r="B42" s="285" t="s">
        <v>1107</v>
      </c>
      <c r="C42" s="1284"/>
      <c r="D42" s="1284"/>
      <c r="E42" s="1284"/>
      <c r="F42" s="1284"/>
    </row>
    <row r="43" spans="1:6" x14ac:dyDescent="0.25">
      <c r="A43" s="288"/>
      <c r="B43" s="285" t="s">
        <v>1108</v>
      </c>
      <c r="C43" s="335"/>
    </row>
    <row r="44" spans="1:6" x14ac:dyDescent="0.25">
      <c r="A44" s="288"/>
      <c r="B44" s="258" t="s">
        <v>1109</v>
      </c>
      <c r="C44" s="1284"/>
      <c r="D44" s="1284"/>
      <c r="E44" s="1284"/>
      <c r="F44" s="1284"/>
    </row>
    <row r="45" spans="1:6" x14ac:dyDescent="0.25">
      <c r="A45" s="288"/>
      <c r="B45" s="285" t="s">
        <v>1110</v>
      </c>
      <c r="C45" s="285"/>
    </row>
    <row r="46" spans="1:6" x14ac:dyDescent="0.25">
      <c r="A46" s="288"/>
      <c r="B46" s="258" t="s">
        <v>1111</v>
      </c>
      <c r="C46" s="335"/>
    </row>
    <row r="47" spans="1:6" x14ac:dyDescent="0.25">
      <c r="A47" s="288"/>
      <c r="B47" s="285" t="s">
        <v>1112</v>
      </c>
      <c r="C47" s="1284"/>
      <c r="D47" s="1284"/>
      <c r="E47" s="1284"/>
      <c r="F47" s="1284"/>
    </row>
    <row r="48" spans="1:6" x14ac:dyDescent="0.25">
      <c r="A48" s="327"/>
    </row>
    <row r="49" spans="1:34" ht="15.75" thickBot="1" x14ac:dyDescent="0.3">
      <c r="A49" s="327">
        <v>12</v>
      </c>
      <c r="B49" s="262" t="s">
        <v>1316</v>
      </c>
    </row>
    <row r="50" spans="1:34" ht="15.75" thickBot="1" x14ac:dyDescent="0.3">
      <c r="A50" s="327"/>
      <c r="B50" s="262"/>
      <c r="L50" s="1347" t="s">
        <v>1838</v>
      </c>
      <c r="M50" s="1348"/>
      <c r="N50" s="1348"/>
      <c r="O50" s="1348"/>
      <c r="P50" s="1348"/>
      <c r="Q50" s="1348"/>
      <c r="R50" s="1348"/>
      <c r="S50" s="1349"/>
      <c r="T50" s="1350" t="s">
        <v>1839</v>
      </c>
      <c r="U50" s="1348"/>
      <c r="V50" s="1348"/>
      <c r="W50" s="1348"/>
      <c r="X50" s="1348"/>
      <c r="Y50" s="1348"/>
      <c r="Z50" s="1348"/>
      <c r="AA50" s="1348"/>
      <c r="AB50" s="1348"/>
      <c r="AC50" s="1348"/>
      <c r="AD50" s="1348"/>
      <c r="AE50" s="1348"/>
      <c r="AF50" s="1348"/>
      <c r="AG50" s="1351"/>
    </row>
    <row r="51" spans="1:34" s="334" customFormat="1" ht="34.5" x14ac:dyDescent="0.25">
      <c r="A51" s="908"/>
      <c r="B51" s="909" t="s">
        <v>134</v>
      </c>
      <c r="C51" s="909" t="s">
        <v>251</v>
      </c>
      <c r="D51" s="909" t="s">
        <v>1568</v>
      </c>
      <c r="E51" s="909" t="s">
        <v>324</v>
      </c>
      <c r="F51" s="909" t="s">
        <v>1564</v>
      </c>
      <c r="G51" s="909" t="s">
        <v>1565</v>
      </c>
      <c r="H51" s="909" t="s">
        <v>1566</v>
      </c>
      <c r="I51" s="909" t="s">
        <v>1567</v>
      </c>
      <c r="J51" s="909" t="s">
        <v>252</v>
      </c>
      <c r="K51" s="910"/>
      <c r="L51" s="911" t="s">
        <v>142</v>
      </c>
      <c r="M51" s="912" t="s">
        <v>143</v>
      </c>
      <c r="N51" s="911" t="s">
        <v>144</v>
      </c>
      <c r="O51" s="911" t="s">
        <v>131</v>
      </c>
      <c r="P51" s="912" t="s">
        <v>145</v>
      </c>
      <c r="Q51" s="911" t="s">
        <v>1318</v>
      </c>
      <c r="R51" s="912" t="s">
        <v>146</v>
      </c>
      <c r="S51" s="911" t="s">
        <v>147</v>
      </c>
      <c r="T51" s="911" t="s">
        <v>337</v>
      </c>
      <c r="U51" s="913" t="s">
        <v>151</v>
      </c>
      <c r="V51" s="911" t="s">
        <v>72</v>
      </c>
      <c r="W51" s="913" t="s">
        <v>151</v>
      </c>
      <c r="X51" s="911" t="s">
        <v>150</v>
      </c>
      <c r="Y51" s="911" t="s">
        <v>151</v>
      </c>
      <c r="Z51" s="911" t="s">
        <v>1570</v>
      </c>
      <c r="AA51" s="911" t="s">
        <v>151</v>
      </c>
      <c r="AB51" s="911" t="s">
        <v>1569</v>
      </c>
      <c r="AC51" s="911"/>
      <c r="AD51" s="911" t="s">
        <v>9</v>
      </c>
      <c r="AE51" s="911"/>
      <c r="AF51" s="914" t="s">
        <v>7</v>
      </c>
      <c r="AG51" s="914" t="s">
        <v>152</v>
      </c>
      <c r="AH51" s="909" t="s">
        <v>1571</v>
      </c>
    </row>
    <row r="52" spans="1:34" ht="15.75" thickBot="1" x14ac:dyDescent="0.3">
      <c r="A52" s="915" t="s">
        <v>74</v>
      </c>
      <c r="B52" s="916"/>
      <c r="C52" s="917"/>
      <c r="D52" s="917"/>
      <c r="E52" s="917"/>
      <c r="F52" s="917"/>
      <c r="G52" s="917"/>
      <c r="H52" s="917"/>
      <c r="I52" s="917"/>
      <c r="J52" s="917"/>
      <c r="K52" s="917"/>
      <c r="L52" s="918" t="s">
        <v>32</v>
      </c>
      <c r="M52" s="918" t="s">
        <v>32</v>
      </c>
      <c r="N52" s="918" t="s">
        <v>32</v>
      </c>
      <c r="O52" s="918" t="s">
        <v>32</v>
      </c>
      <c r="P52" s="918" t="s">
        <v>32</v>
      </c>
      <c r="Q52" s="918" t="s">
        <v>32</v>
      </c>
      <c r="R52" s="918" t="s">
        <v>32</v>
      </c>
      <c r="S52" s="919" t="s">
        <v>32</v>
      </c>
      <c r="T52" s="919" t="s">
        <v>32</v>
      </c>
      <c r="U52" s="920"/>
      <c r="V52" s="919" t="s">
        <v>32</v>
      </c>
      <c r="W52" s="920"/>
      <c r="X52" s="919" t="s">
        <v>32</v>
      </c>
      <c r="Y52" s="919"/>
      <c r="Z52" s="919" t="s">
        <v>32</v>
      </c>
      <c r="AA52" s="919"/>
      <c r="AB52" s="919" t="s">
        <v>32</v>
      </c>
      <c r="AC52" s="919" t="s">
        <v>151</v>
      </c>
      <c r="AD52" s="919" t="s">
        <v>32</v>
      </c>
      <c r="AE52" s="919"/>
      <c r="AF52" s="919" t="s">
        <v>32</v>
      </c>
      <c r="AG52" s="919" t="s">
        <v>32</v>
      </c>
      <c r="AH52" s="921"/>
    </row>
    <row r="53" spans="1:34" x14ac:dyDescent="0.25">
      <c r="A53" s="922" t="s">
        <v>138</v>
      </c>
      <c r="B53" s="923" t="s">
        <v>135</v>
      </c>
      <c r="C53" s="923"/>
      <c r="D53" s="923"/>
      <c r="E53" s="923"/>
      <c r="F53" s="923"/>
      <c r="G53" s="923"/>
      <c r="H53" s="923"/>
      <c r="I53" s="923"/>
      <c r="J53" s="923"/>
      <c r="K53" s="923"/>
      <c r="L53" s="924"/>
      <c r="M53" s="925"/>
      <c r="N53" s="926"/>
      <c r="O53" s="924"/>
      <c r="P53" s="927"/>
      <c r="Q53" s="924"/>
      <c r="R53" s="925"/>
      <c r="S53" s="928"/>
      <c r="T53" s="928"/>
      <c r="U53" s="928"/>
      <c r="V53" s="928"/>
      <c r="W53" s="928"/>
      <c r="X53" s="928"/>
      <c r="Y53" s="928"/>
      <c r="Z53" s="928"/>
      <c r="AA53" s="928"/>
      <c r="AB53" s="928"/>
      <c r="AC53" s="928"/>
      <c r="AD53" s="928"/>
      <c r="AE53" s="928"/>
      <c r="AF53" s="929"/>
      <c r="AG53" s="929"/>
      <c r="AH53" s="929"/>
    </row>
    <row r="54" spans="1:34" x14ac:dyDescent="0.25">
      <c r="A54" s="930"/>
      <c r="B54" s="929"/>
      <c r="C54" s="929"/>
      <c r="D54" s="929"/>
      <c r="E54" s="929"/>
      <c r="F54" s="929"/>
      <c r="G54" s="929"/>
      <c r="H54" s="929"/>
      <c r="I54" s="929"/>
      <c r="J54" s="929"/>
      <c r="K54" s="929"/>
      <c r="L54" s="924"/>
      <c r="M54" s="925"/>
      <c r="N54" s="926"/>
      <c r="O54" s="924"/>
      <c r="P54" s="927"/>
      <c r="Q54" s="924"/>
      <c r="R54" s="925"/>
      <c r="S54" s="928"/>
      <c r="T54" s="928"/>
      <c r="U54" s="928"/>
      <c r="V54" s="928"/>
      <c r="W54" s="928"/>
      <c r="X54" s="928"/>
      <c r="Y54" s="928"/>
      <c r="Z54" s="928"/>
      <c r="AA54" s="928"/>
      <c r="AB54" s="928"/>
      <c r="AC54" s="928"/>
      <c r="AD54" s="928"/>
      <c r="AE54" s="928"/>
      <c r="AF54" s="929"/>
      <c r="AG54" s="929"/>
      <c r="AH54" s="929"/>
    </row>
    <row r="55" spans="1:34" x14ac:dyDescent="0.25">
      <c r="A55" s="930">
        <v>1</v>
      </c>
      <c r="B55" s="931" t="s">
        <v>136</v>
      </c>
      <c r="C55" s="931"/>
      <c r="D55" s="931"/>
      <c r="E55" s="931"/>
      <c r="F55" s="931"/>
      <c r="G55" s="931"/>
      <c r="H55" s="932">
        <f>C55-F55</f>
        <v>0</v>
      </c>
      <c r="I55" s="932">
        <f>D55-G55</f>
        <v>0</v>
      </c>
      <c r="J55" s="931"/>
      <c r="K55" s="931"/>
      <c r="L55" s="490"/>
      <c r="M55" s="452"/>
      <c r="N55" s="933">
        <f t="shared" ref="N55:N79" si="0">L55+M55</f>
        <v>0</v>
      </c>
      <c r="O55" s="490"/>
      <c r="P55" s="934"/>
      <c r="Q55" s="490"/>
      <c r="R55" s="452"/>
      <c r="S55" s="935">
        <f t="shared" ref="S55:S79" si="1">N55+O55-P55-Q55-R55</f>
        <v>0</v>
      </c>
      <c r="T55" s="936"/>
      <c r="U55" s="937" t="e">
        <f>(T55/S55)*100</f>
        <v>#DIV/0!</v>
      </c>
      <c r="V55" s="936"/>
      <c r="W55" s="937" t="e">
        <f>(V55/S55)*100</f>
        <v>#DIV/0!</v>
      </c>
      <c r="X55" s="936"/>
      <c r="Y55" s="937" t="e">
        <f>(X55/S55)*100</f>
        <v>#DIV/0!</v>
      </c>
      <c r="Z55" s="936"/>
      <c r="AA55" s="937" t="e">
        <f>(Z55/S55)*100</f>
        <v>#DIV/0!</v>
      </c>
      <c r="AB55" s="936"/>
      <c r="AC55" s="937" t="e">
        <f>(AB55/S55)*100</f>
        <v>#DIV/0!</v>
      </c>
      <c r="AD55" s="936"/>
      <c r="AE55" s="937" t="e">
        <f>(AD55/S55)*100</f>
        <v>#DIV/0!</v>
      </c>
      <c r="AF55" s="938">
        <f>T55+V55+X55+Z55+AB55+AD55</f>
        <v>0</v>
      </c>
      <c r="AG55" s="938">
        <f t="shared" ref="AG55:AG79" si="2">S55-AF55</f>
        <v>0</v>
      </c>
      <c r="AH55" s="929"/>
    </row>
    <row r="56" spans="1:34" x14ac:dyDescent="0.25">
      <c r="A56" s="939">
        <f t="shared" ref="A56:A119" si="3">A55+1</f>
        <v>2</v>
      </c>
      <c r="B56" s="931" t="s">
        <v>136</v>
      </c>
      <c r="C56" s="931"/>
      <c r="D56" s="931"/>
      <c r="E56" s="931"/>
      <c r="F56" s="931"/>
      <c r="G56" s="931"/>
      <c r="H56" s="932">
        <f t="shared" ref="H56:I79" si="4">C56-F56</f>
        <v>0</v>
      </c>
      <c r="I56" s="932">
        <f t="shared" si="4"/>
        <v>0</v>
      </c>
      <c r="J56" s="931"/>
      <c r="K56" s="931"/>
      <c r="L56" s="490"/>
      <c r="M56" s="452"/>
      <c r="N56" s="933">
        <f t="shared" si="0"/>
        <v>0</v>
      </c>
      <c r="O56" s="490"/>
      <c r="P56" s="934"/>
      <c r="Q56" s="490"/>
      <c r="R56" s="452"/>
      <c r="S56" s="935">
        <f t="shared" si="1"/>
        <v>0</v>
      </c>
      <c r="T56" s="936"/>
      <c r="U56" s="937" t="e">
        <f t="shared" ref="U56:U110" si="5">(T56/S56)*100</f>
        <v>#DIV/0!</v>
      </c>
      <c r="V56" s="936"/>
      <c r="W56" s="937" t="e">
        <f t="shared" ref="W56:W79" si="6">(V56/S56)*100</f>
        <v>#DIV/0!</v>
      </c>
      <c r="X56" s="936"/>
      <c r="Y56" s="937" t="e">
        <f t="shared" ref="Y56:Y79" si="7">(X56/S56)*100</f>
        <v>#DIV/0!</v>
      </c>
      <c r="Z56" s="936"/>
      <c r="AA56" s="937" t="e">
        <f t="shared" ref="AA56:AA79" si="8">(Z56/S56)*100</f>
        <v>#DIV/0!</v>
      </c>
      <c r="AB56" s="936"/>
      <c r="AC56" s="937" t="e">
        <f t="shared" ref="AC56:AC79" si="9">(AB56/S56)*100</f>
        <v>#DIV/0!</v>
      </c>
      <c r="AD56" s="936"/>
      <c r="AE56" s="937" t="e">
        <f t="shared" ref="AE56:AE79" si="10">(AD56/S56)*100</f>
        <v>#DIV/0!</v>
      </c>
      <c r="AF56" s="938">
        <f t="shared" ref="AF56:AF79" si="11">T56+V56+X56+Z56+AB56+AD56</f>
        <v>0</v>
      </c>
      <c r="AG56" s="938">
        <f t="shared" si="2"/>
        <v>0</v>
      </c>
      <c r="AH56" s="929"/>
    </row>
    <row r="57" spans="1:34" x14ac:dyDescent="0.25">
      <c r="A57" s="939">
        <f t="shared" si="3"/>
        <v>3</v>
      </c>
      <c r="B57" s="931" t="s">
        <v>136</v>
      </c>
      <c r="C57" s="931"/>
      <c r="D57" s="931"/>
      <c r="E57" s="931"/>
      <c r="F57" s="931"/>
      <c r="G57" s="931"/>
      <c r="H57" s="932">
        <f t="shared" si="4"/>
        <v>0</v>
      </c>
      <c r="I57" s="932">
        <f t="shared" si="4"/>
        <v>0</v>
      </c>
      <c r="J57" s="931"/>
      <c r="K57" s="931"/>
      <c r="L57" s="490"/>
      <c r="M57" s="452"/>
      <c r="N57" s="933">
        <f t="shared" si="0"/>
        <v>0</v>
      </c>
      <c r="O57" s="490"/>
      <c r="P57" s="934"/>
      <c r="Q57" s="490"/>
      <c r="R57" s="452"/>
      <c r="S57" s="935">
        <f t="shared" si="1"/>
        <v>0</v>
      </c>
      <c r="T57" s="936"/>
      <c r="U57" s="937" t="e">
        <f t="shared" si="5"/>
        <v>#DIV/0!</v>
      </c>
      <c r="V57" s="936"/>
      <c r="W57" s="937" t="e">
        <f t="shared" si="6"/>
        <v>#DIV/0!</v>
      </c>
      <c r="X57" s="936"/>
      <c r="Y57" s="937" t="e">
        <f t="shared" si="7"/>
        <v>#DIV/0!</v>
      </c>
      <c r="Z57" s="936"/>
      <c r="AA57" s="937" t="e">
        <f t="shared" si="8"/>
        <v>#DIV/0!</v>
      </c>
      <c r="AB57" s="936"/>
      <c r="AC57" s="937" t="e">
        <f t="shared" si="9"/>
        <v>#DIV/0!</v>
      </c>
      <c r="AD57" s="936"/>
      <c r="AE57" s="937" t="e">
        <f t="shared" si="10"/>
        <v>#DIV/0!</v>
      </c>
      <c r="AF57" s="938">
        <f t="shared" si="11"/>
        <v>0</v>
      </c>
      <c r="AG57" s="938">
        <f t="shared" si="2"/>
        <v>0</v>
      </c>
      <c r="AH57" s="929"/>
    </row>
    <row r="58" spans="1:34" x14ac:dyDescent="0.25">
      <c r="A58" s="939">
        <f t="shared" si="3"/>
        <v>4</v>
      </c>
      <c r="B58" s="931" t="s">
        <v>136</v>
      </c>
      <c r="C58" s="931"/>
      <c r="D58" s="931"/>
      <c r="E58" s="931"/>
      <c r="F58" s="931"/>
      <c r="G58" s="931"/>
      <c r="H58" s="932">
        <f t="shared" si="4"/>
        <v>0</v>
      </c>
      <c r="I58" s="932">
        <f t="shared" si="4"/>
        <v>0</v>
      </c>
      <c r="J58" s="931"/>
      <c r="K58" s="931"/>
      <c r="L58" s="490"/>
      <c r="M58" s="452"/>
      <c r="N58" s="933">
        <f t="shared" si="0"/>
        <v>0</v>
      </c>
      <c r="O58" s="490"/>
      <c r="P58" s="934"/>
      <c r="Q58" s="490"/>
      <c r="R58" s="452"/>
      <c r="S58" s="935">
        <f t="shared" si="1"/>
        <v>0</v>
      </c>
      <c r="T58" s="936"/>
      <c r="U58" s="937" t="e">
        <f t="shared" si="5"/>
        <v>#DIV/0!</v>
      </c>
      <c r="V58" s="936"/>
      <c r="W58" s="937" t="e">
        <f t="shared" si="6"/>
        <v>#DIV/0!</v>
      </c>
      <c r="X58" s="936"/>
      <c r="Y58" s="937" t="e">
        <f t="shared" si="7"/>
        <v>#DIV/0!</v>
      </c>
      <c r="Z58" s="936"/>
      <c r="AA58" s="937" t="e">
        <f t="shared" si="8"/>
        <v>#DIV/0!</v>
      </c>
      <c r="AB58" s="936"/>
      <c r="AC58" s="937" t="e">
        <f t="shared" si="9"/>
        <v>#DIV/0!</v>
      </c>
      <c r="AD58" s="936"/>
      <c r="AE58" s="937" t="e">
        <f t="shared" si="10"/>
        <v>#DIV/0!</v>
      </c>
      <c r="AF58" s="938">
        <f t="shared" si="11"/>
        <v>0</v>
      </c>
      <c r="AG58" s="938">
        <f t="shared" si="2"/>
        <v>0</v>
      </c>
      <c r="AH58" s="929"/>
    </row>
    <row r="59" spans="1:34" x14ac:dyDescent="0.25">
      <c r="A59" s="939">
        <f t="shared" si="3"/>
        <v>5</v>
      </c>
      <c r="B59" s="931" t="s">
        <v>136</v>
      </c>
      <c r="C59" s="931"/>
      <c r="D59" s="931"/>
      <c r="E59" s="931"/>
      <c r="F59" s="931"/>
      <c r="G59" s="931"/>
      <c r="H59" s="932">
        <f t="shared" si="4"/>
        <v>0</v>
      </c>
      <c r="I59" s="932">
        <f t="shared" si="4"/>
        <v>0</v>
      </c>
      <c r="J59" s="931"/>
      <c r="K59" s="931"/>
      <c r="L59" s="490"/>
      <c r="M59" s="452"/>
      <c r="N59" s="933">
        <f t="shared" si="0"/>
        <v>0</v>
      </c>
      <c r="O59" s="490"/>
      <c r="P59" s="934"/>
      <c r="Q59" s="490"/>
      <c r="R59" s="452"/>
      <c r="S59" s="935">
        <f t="shared" si="1"/>
        <v>0</v>
      </c>
      <c r="T59" s="936"/>
      <c r="U59" s="937" t="e">
        <f t="shared" si="5"/>
        <v>#DIV/0!</v>
      </c>
      <c r="V59" s="936"/>
      <c r="W59" s="937" t="e">
        <f t="shared" si="6"/>
        <v>#DIV/0!</v>
      </c>
      <c r="X59" s="936"/>
      <c r="Y59" s="937" t="e">
        <f t="shared" si="7"/>
        <v>#DIV/0!</v>
      </c>
      <c r="Z59" s="936"/>
      <c r="AA59" s="937" t="e">
        <f t="shared" si="8"/>
        <v>#DIV/0!</v>
      </c>
      <c r="AB59" s="936"/>
      <c r="AC59" s="937" t="e">
        <f t="shared" si="9"/>
        <v>#DIV/0!</v>
      </c>
      <c r="AD59" s="936"/>
      <c r="AE59" s="937" t="e">
        <f t="shared" si="10"/>
        <v>#DIV/0!</v>
      </c>
      <c r="AF59" s="938">
        <f t="shared" si="11"/>
        <v>0</v>
      </c>
      <c r="AG59" s="938">
        <f t="shared" si="2"/>
        <v>0</v>
      </c>
      <c r="AH59" s="929"/>
    </row>
    <row r="60" spans="1:34" x14ac:dyDescent="0.25">
      <c r="A60" s="939">
        <f t="shared" si="3"/>
        <v>6</v>
      </c>
      <c r="B60" s="931" t="s">
        <v>136</v>
      </c>
      <c r="C60" s="931"/>
      <c r="D60" s="931"/>
      <c r="E60" s="931"/>
      <c r="F60" s="931"/>
      <c r="G60" s="931"/>
      <c r="H60" s="932">
        <f t="shared" si="4"/>
        <v>0</v>
      </c>
      <c r="I60" s="932">
        <f t="shared" si="4"/>
        <v>0</v>
      </c>
      <c r="J60" s="931"/>
      <c r="K60" s="931"/>
      <c r="L60" s="490"/>
      <c r="M60" s="452"/>
      <c r="N60" s="933">
        <f t="shared" si="0"/>
        <v>0</v>
      </c>
      <c r="O60" s="490"/>
      <c r="P60" s="934"/>
      <c r="Q60" s="490"/>
      <c r="R60" s="452"/>
      <c r="S60" s="935">
        <f t="shared" si="1"/>
        <v>0</v>
      </c>
      <c r="T60" s="936"/>
      <c r="U60" s="937" t="e">
        <f t="shared" si="5"/>
        <v>#DIV/0!</v>
      </c>
      <c r="V60" s="936"/>
      <c r="W60" s="937" t="e">
        <f t="shared" si="6"/>
        <v>#DIV/0!</v>
      </c>
      <c r="X60" s="936"/>
      <c r="Y60" s="937" t="e">
        <f t="shared" si="7"/>
        <v>#DIV/0!</v>
      </c>
      <c r="Z60" s="936"/>
      <c r="AA60" s="937" t="e">
        <f t="shared" si="8"/>
        <v>#DIV/0!</v>
      </c>
      <c r="AB60" s="936"/>
      <c r="AC60" s="937" t="e">
        <f t="shared" si="9"/>
        <v>#DIV/0!</v>
      </c>
      <c r="AD60" s="936"/>
      <c r="AE60" s="937" t="e">
        <f t="shared" si="10"/>
        <v>#DIV/0!</v>
      </c>
      <c r="AF60" s="938">
        <f t="shared" si="11"/>
        <v>0</v>
      </c>
      <c r="AG60" s="938">
        <f t="shared" si="2"/>
        <v>0</v>
      </c>
      <c r="AH60" s="929"/>
    </row>
    <row r="61" spans="1:34" x14ac:dyDescent="0.25">
      <c r="A61" s="939">
        <f t="shared" si="3"/>
        <v>7</v>
      </c>
      <c r="B61" s="931" t="s">
        <v>136</v>
      </c>
      <c r="C61" s="931"/>
      <c r="D61" s="931"/>
      <c r="E61" s="931"/>
      <c r="F61" s="931"/>
      <c r="G61" s="931"/>
      <c r="H61" s="932">
        <f t="shared" si="4"/>
        <v>0</v>
      </c>
      <c r="I61" s="932">
        <f t="shared" si="4"/>
        <v>0</v>
      </c>
      <c r="J61" s="931"/>
      <c r="K61" s="931"/>
      <c r="L61" s="490"/>
      <c r="M61" s="452"/>
      <c r="N61" s="933">
        <f t="shared" si="0"/>
        <v>0</v>
      </c>
      <c r="O61" s="490"/>
      <c r="P61" s="934"/>
      <c r="Q61" s="490"/>
      <c r="R61" s="452"/>
      <c r="S61" s="935">
        <f t="shared" si="1"/>
        <v>0</v>
      </c>
      <c r="T61" s="936"/>
      <c r="U61" s="937" t="e">
        <f t="shared" si="5"/>
        <v>#DIV/0!</v>
      </c>
      <c r="V61" s="936"/>
      <c r="W61" s="937" t="e">
        <f t="shared" si="6"/>
        <v>#DIV/0!</v>
      </c>
      <c r="X61" s="936"/>
      <c r="Y61" s="937" t="e">
        <f t="shared" si="7"/>
        <v>#DIV/0!</v>
      </c>
      <c r="Z61" s="936"/>
      <c r="AA61" s="937" t="e">
        <f t="shared" si="8"/>
        <v>#DIV/0!</v>
      </c>
      <c r="AB61" s="936"/>
      <c r="AC61" s="937" t="e">
        <f t="shared" si="9"/>
        <v>#DIV/0!</v>
      </c>
      <c r="AD61" s="936"/>
      <c r="AE61" s="937" t="e">
        <f t="shared" si="10"/>
        <v>#DIV/0!</v>
      </c>
      <c r="AF61" s="938">
        <f t="shared" si="11"/>
        <v>0</v>
      </c>
      <c r="AG61" s="938">
        <f t="shared" si="2"/>
        <v>0</v>
      </c>
      <c r="AH61" s="929"/>
    </row>
    <row r="62" spans="1:34" x14ac:dyDescent="0.25">
      <c r="A62" s="939">
        <f t="shared" si="3"/>
        <v>8</v>
      </c>
      <c r="B62" s="931" t="s">
        <v>136</v>
      </c>
      <c r="C62" s="931"/>
      <c r="D62" s="931"/>
      <c r="E62" s="931"/>
      <c r="F62" s="931"/>
      <c r="G62" s="931"/>
      <c r="H62" s="932">
        <f t="shared" si="4"/>
        <v>0</v>
      </c>
      <c r="I62" s="932">
        <f t="shared" si="4"/>
        <v>0</v>
      </c>
      <c r="J62" s="931"/>
      <c r="K62" s="931"/>
      <c r="L62" s="490"/>
      <c r="M62" s="452"/>
      <c r="N62" s="933">
        <f t="shared" si="0"/>
        <v>0</v>
      </c>
      <c r="O62" s="490"/>
      <c r="P62" s="934"/>
      <c r="Q62" s="490"/>
      <c r="R62" s="452"/>
      <c r="S62" s="935">
        <f t="shared" si="1"/>
        <v>0</v>
      </c>
      <c r="T62" s="936"/>
      <c r="U62" s="937" t="e">
        <f t="shared" si="5"/>
        <v>#DIV/0!</v>
      </c>
      <c r="V62" s="936"/>
      <c r="W62" s="937" t="e">
        <f t="shared" si="6"/>
        <v>#DIV/0!</v>
      </c>
      <c r="X62" s="936"/>
      <c r="Y62" s="937" t="e">
        <f t="shared" si="7"/>
        <v>#DIV/0!</v>
      </c>
      <c r="Z62" s="936"/>
      <c r="AA62" s="937" t="e">
        <f t="shared" si="8"/>
        <v>#DIV/0!</v>
      </c>
      <c r="AB62" s="936"/>
      <c r="AC62" s="937" t="e">
        <f t="shared" si="9"/>
        <v>#DIV/0!</v>
      </c>
      <c r="AD62" s="936"/>
      <c r="AE62" s="937" t="e">
        <f t="shared" si="10"/>
        <v>#DIV/0!</v>
      </c>
      <c r="AF62" s="938">
        <f t="shared" si="11"/>
        <v>0</v>
      </c>
      <c r="AG62" s="938">
        <f t="shared" si="2"/>
        <v>0</v>
      </c>
      <c r="AH62" s="929"/>
    </row>
    <row r="63" spans="1:34" x14ac:dyDescent="0.25">
      <c r="A63" s="939">
        <f t="shared" si="3"/>
        <v>9</v>
      </c>
      <c r="B63" s="931" t="s">
        <v>136</v>
      </c>
      <c r="C63" s="931"/>
      <c r="D63" s="931"/>
      <c r="E63" s="931"/>
      <c r="F63" s="931"/>
      <c r="G63" s="931"/>
      <c r="H63" s="932">
        <f t="shared" si="4"/>
        <v>0</v>
      </c>
      <c r="I63" s="932">
        <f t="shared" si="4"/>
        <v>0</v>
      </c>
      <c r="J63" s="931"/>
      <c r="K63" s="931"/>
      <c r="L63" s="490"/>
      <c r="M63" s="452"/>
      <c r="N63" s="933">
        <f t="shared" si="0"/>
        <v>0</v>
      </c>
      <c r="O63" s="490"/>
      <c r="P63" s="934"/>
      <c r="Q63" s="490"/>
      <c r="R63" s="452"/>
      <c r="S63" s="935">
        <f t="shared" si="1"/>
        <v>0</v>
      </c>
      <c r="T63" s="936"/>
      <c r="U63" s="937" t="e">
        <f t="shared" si="5"/>
        <v>#DIV/0!</v>
      </c>
      <c r="V63" s="936"/>
      <c r="W63" s="937" t="e">
        <f t="shared" si="6"/>
        <v>#DIV/0!</v>
      </c>
      <c r="X63" s="936"/>
      <c r="Y63" s="937" t="e">
        <f t="shared" si="7"/>
        <v>#DIV/0!</v>
      </c>
      <c r="Z63" s="936"/>
      <c r="AA63" s="937" t="e">
        <f t="shared" si="8"/>
        <v>#DIV/0!</v>
      </c>
      <c r="AB63" s="936"/>
      <c r="AC63" s="937" t="e">
        <f t="shared" si="9"/>
        <v>#DIV/0!</v>
      </c>
      <c r="AD63" s="936"/>
      <c r="AE63" s="937" t="e">
        <f t="shared" si="10"/>
        <v>#DIV/0!</v>
      </c>
      <c r="AF63" s="938">
        <f t="shared" si="11"/>
        <v>0</v>
      </c>
      <c r="AG63" s="938">
        <f t="shared" si="2"/>
        <v>0</v>
      </c>
      <c r="AH63" s="929"/>
    </row>
    <row r="64" spans="1:34" x14ac:dyDescent="0.25">
      <c r="A64" s="939">
        <f t="shared" si="3"/>
        <v>10</v>
      </c>
      <c r="B64" s="931" t="s">
        <v>136</v>
      </c>
      <c r="C64" s="931"/>
      <c r="D64" s="931"/>
      <c r="E64" s="931"/>
      <c r="F64" s="931"/>
      <c r="G64" s="931"/>
      <c r="H64" s="932">
        <f t="shared" si="4"/>
        <v>0</v>
      </c>
      <c r="I64" s="932">
        <f t="shared" si="4"/>
        <v>0</v>
      </c>
      <c r="J64" s="931"/>
      <c r="K64" s="931"/>
      <c r="L64" s="490"/>
      <c r="M64" s="452"/>
      <c r="N64" s="933">
        <f t="shared" si="0"/>
        <v>0</v>
      </c>
      <c r="O64" s="490"/>
      <c r="P64" s="934"/>
      <c r="Q64" s="490"/>
      <c r="R64" s="452"/>
      <c r="S64" s="935">
        <f t="shared" si="1"/>
        <v>0</v>
      </c>
      <c r="T64" s="936"/>
      <c r="U64" s="937" t="e">
        <f t="shared" si="5"/>
        <v>#DIV/0!</v>
      </c>
      <c r="V64" s="936"/>
      <c r="W64" s="937" t="e">
        <f t="shared" si="6"/>
        <v>#DIV/0!</v>
      </c>
      <c r="X64" s="936"/>
      <c r="Y64" s="937" t="e">
        <f t="shared" si="7"/>
        <v>#DIV/0!</v>
      </c>
      <c r="Z64" s="936"/>
      <c r="AA64" s="937" t="e">
        <f t="shared" si="8"/>
        <v>#DIV/0!</v>
      </c>
      <c r="AB64" s="936"/>
      <c r="AC64" s="937" t="e">
        <f t="shared" si="9"/>
        <v>#DIV/0!</v>
      </c>
      <c r="AD64" s="936"/>
      <c r="AE64" s="937" t="e">
        <f t="shared" si="10"/>
        <v>#DIV/0!</v>
      </c>
      <c r="AF64" s="938">
        <f t="shared" si="11"/>
        <v>0</v>
      </c>
      <c r="AG64" s="938">
        <f t="shared" si="2"/>
        <v>0</v>
      </c>
      <c r="AH64" s="929"/>
    </row>
    <row r="65" spans="1:34" x14ac:dyDescent="0.25">
      <c r="A65" s="939">
        <f t="shared" si="3"/>
        <v>11</v>
      </c>
      <c r="B65" s="931" t="s">
        <v>136</v>
      </c>
      <c r="C65" s="931"/>
      <c r="D65" s="931"/>
      <c r="E65" s="931"/>
      <c r="F65" s="931"/>
      <c r="G65" s="931"/>
      <c r="H65" s="932">
        <f t="shared" si="4"/>
        <v>0</v>
      </c>
      <c r="I65" s="932">
        <f t="shared" si="4"/>
        <v>0</v>
      </c>
      <c r="J65" s="931"/>
      <c r="K65" s="931"/>
      <c r="L65" s="490"/>
      <c r="M65" s="452"/>
      <c r="N65" s="933">
        <f t="shared" si="0"/>
        <v>0</v>
      </c>
      <c r="O65" s="490"/>
      <c r="P65" s="934"/>
      <c r="Q65" s="490"/>
      <c r="R65" s="452"/>
      <c r="S65" s="935">
        <f t="shared" si="1"/>
        <v>0</v>
      </c>
      <c r="T65" s="936"/>
      <c r="U65" s="937" t="e">
        <f t="shared" si="5"/>
        <v>#DIV/0!</v>
      </c>
      <c r="V65" s="936"/>
      <c r="W65" s="937" t="e">
        <f t="shared" si="6"/>
        <v>#DIV/0!</v>
      </c>
      <c r="X65" s="936"/>
      <c r="Y65" s="937" t="e">
        <f t="shared" si="7"/>
        <v>#DIV/0!</v>
      </c>
      <c r="Z65" s="936"/>
      <c r="AA65" s="937" t="e">
        <f t="shared" si="8"/>
        <v>#DIV/0!</v>
      </c>
      <c r="AB65" s="936"/>
      <c r="AC65" s="937" t="e">
        <f t="shared" si="9"/>
        <v>#DIV/0!</v>
      </c>
      <c r="AD65" s="936"/>
      <c r="AE65" s="937" t="e">
        <f t="shared" si="10"/>
        <v>#DIV/0!</v>
      </c>
      <c r="AF65" s="938">
        <f t="shared" si="11"/>
        <v>0</v>
      </c>
      <c r="AG65" s="938">
        <f t="shared" si="2"/>
        <v>0</v>
      </c>
      <c r="AH65" s="929"/>
    </row>
    <row r="66" spans="1:34" x14ac:dyDescent="0.25">
      <c r="A66" s="939">
        <f t="shared" si="3"/>
        <v>12</v>
      </c>
      <c r="B66" s="931" t="s">
        <v>136</v>
      </c>
      <c r="C66" s="931"/>
      <c r="D66" s="931"/>
      <c r="E66" s="931"/>
      <c r="F66" s="931"/>
      <c r="G66" s="931"/>
      <c r="H66" s="932">
        <f t="shared" si="4"/>
        <v>0</v>
      </c>
      <c r="I66" s="932">
        <f t="shared" si="4"/>
        <v>0</v>
      </c>
      <c r="J66" s="931"/>
      <c r="K66" s="931"/>
      <c r="L66" s="490"/>
      <c r="M66" s="452"/>
      <c r="N66" s="933">
        <f t="shared" si="0"/>
        <v>0</v>
      </c>
      <c r="O66" s="490"/>
      <c r="P66" s="934"/>
      <c r="Q66" s="490"/>
      <c r="R66" s="452"/>
      <c r="S66" s="935">
        <f t="shared" si="1"/>
        <v>0</v>
      </c>
      <c r="T66" s="936"/>
      <c r="U66" s="937" t="e">
        <f t="shared" si="5"/>
        <v>#DIV/0!</v>
      </c>
      <c r="V66" s="936"/>
      <c r="W66" s="937" t="e">
        <f t="shared" si="6"/>
        <v>#DIV/0!</v>
      </c>
      <c r="X66" s="936"/>
      <c r="Y66" s="937" t="e">
        <f t="shared" si="7"/>
        <v>#DIV/0!</v>
      </c>
      <c r="Z66" s="936"/>
      <c r="AA66" s="937" t="e">
        <f t="shared" si="8"/>
        <v>#DIV/0!</v>
      </c>
      <c r="AB66" s="936"/>
      <c r="AC66" s="937" t="e">
        <f t="shared" si="9"/>
        <v>#DIV/0!</v>
      </c>
      <c r="AD66" s="936"/>
      <c r="AE66" s="937" t="e">
        <f t="shared" si="10"/>
        <v>#DIV/0!</v>
      </c>
      <c r="AF66" s="938">
        <f t="shared" si="11"/>
        <v>0</v>
      </c>
      <c r="AG66" s="938">
        <f t="shared" si="2"/>
        <v>0</v>
      </c>
      <c r="AH66" s="929"/>
    </row>
    <row r="67" spans="1:34" x14ac:dyDescent="0.25">
      <c r="A67" s="939">
        <f t="shared" si="3"/>
        <v>13</v>
      </c>
      <c r="B67" s="931" t="s">
        <v>136</v>
      </c>
      <c r="C67" s="931"/>
      <c r="D67" s="931"/>
      <c r="E67" s="931"/>
      <c r="F67" s="931"/>
      <c r="G67" s="931"/>
      <c r="H67" s="932">
        <f t="shared" si="4"/>
        <v>0</v>
      </c>
      <c r="I67" s="932">
        <f t="shared" si="4"/>
        <v>0</v>
      </c>
      <c r="J67" s="931"/>
      <c r="K67" s="931"/>
      <c r="L67" s="490"/>
      <c r="M67" s="452"/>
      <c r="N67" s="933">
        <f t="shared" si="0"/>
        <v>0</v>
      </c>
      <c r="O67" s="490"/>
      <c r="P67" s="934"/>
      <c r="Q67" s="490"/>
      <c r="R67" s="452"/>
      <c r="S67" s="935">
        <f t="shared" si="1"/>
        <v>0</v>
      </c>
      <c r="T67" s="936"/>
      <c r="U67" s="937" t="e">
        <f t="shared" si="5"/>
        <v>#DIV/0!</v>
      </c>
      <c r="V67" s="936"/>
      <c r="W67" s="937" t="e">
        <f t="shared" si="6"/>
        <v>#DIV/0!</v>
      </c>
      <c r="X67" s="936"/>
      <c r="Y67" s="937" t="e">
        <f t="shared" si="7"/>
        <v>#DIV/0!</v>
      </c>
      <c r="Z67" s="936"/>
      <c r="AA67" s="937" t="e">
        <f t="shared" si="8"/>
        <v>#DIV/0!</v>
      </c>
      <c r="AB67" s="936"/>
      <c r="AC67" s="937" t="e">
        <f t="shared" si="9"/>
        <v>#DIV/0!</v>
      </c>
      <c r="AD67" s="936"/>
      <c r="AE67" s="937" t="e">
        <f t="shared" si="10"/>
        <v>#DIV/0!</v>
      </c>
      <c r="AF67" s="938">
        <f t="shared" si="11"/>
        <v>0</v>
      </c>
      <c r="AG67" s="938">
        <f t="shared" si="2"/>
        <v>0</v>
      </c>
      <c r="AH67" s="929"/>
    </row>
    <row r="68" spans="1:34" x14ac:dyDescent="0.25">
      <c r="A68" s="939">
        <f t="shared" si="3"/>
        <v>14</v>
      </c>
      <c r="B68" s="931" t="s">
        <v>136</v>
      </c>
      <c r="C68" s="931"/>
      <c r="D68" s="931"/>
      <c r="E68" s="931"/>
      <c r="F68" s="931"/>
      <c r="G68" s="931"/>
      <c r="H68" s="932">
        <f t="shared" si="4"/>
        <v>0</v>
      </c>
      <c r="I68" s="932">
        <f t="shared" si="4"/>
        <v>0</v>
      </c>
      <c r="J68" s="931"/>
      <c r="K68" s="931"/>
      <c r="L68" s="490"/>
      <c r="M68" s="452"/>
      <c r="N68" s="933">
        <f t="shared" si="0"/>
        <v>0</v>
      </c>
      <c r="O68" s="490"/>
      <c r="P68" s="934"/>
      <c r="Q68" s="490"/>
      <c r="R68" s="452"/>
      <c r="S68" s="935">
        <f t="shared" si="1"/>
        <v>0</v>
      </c>
      <c r="T68" s="936"/>
      <c r="U68" s="937" t="e">
        <f t="shared" si="5"/>
        <v>#DIV/0!</v>
      </c>
      <c r="V68" s="936"/>
      <c r="W68" s="937" t="e">
        <f t="shared" si="6"/>
        <v>#DIV/0!</v>
      </c>
      <c r="X68" s="936"/>
      <c r="Y68" s="937" t="e">
        <f t="shared" si="7"/>
        <v>#DIV/0!</v>
      </c>
      <c r="Z68" s="936"/>
      <c r="AA68" s="937" t="e">
        <f t="shared" si="8"/>
        <v>#DIV/0!</v>
      </c>
      <c r="AB68" s="936"/>
      <c r="AC68" s="937" t="e">
        <f t="shared" si="9"/>
        <v>#DIV/0!</v>
      </c>
      <c r="AD68" s="936"/>
      <c r="AE68" s="937" t="e">
        <f t="shared" si="10"/>
        <v>#DIV/0!</v>
      </c>
      <c r="AF68" s="938">
        <f t="shared" si="11"/>
        <v>0</v>
      </c>
      <c r="AG68" s="938">
        <f t="shared" si="2"/>
        <v>0</v>
      </c>
      <c r="AH68" s="929"/>
    </row>
    <row r="69" spans="1:34" x14ac:dyDescent="0.25">
      <c r="A69" s="939">
        <f t="shared" si="3"/>
        <v>15</v>
      </c>
      <c r="B69" s="931" t="s">
        <v>136</v>
      </c>
      <c r="C69" s="931"/>
      <c r="D69" s="931"/>
      <c r="E69" s="931"/>
      <c r="F69" s="931"/>
      <c r="G69" s="931"/>
      <c r="H69" s="932">
        <f t="shared" si="4"/>
        <v>0</v>
      </c>
      <c r="I69" s="932">
        <f t="shared" si="4"/>
        <v>0</v>
      </c>
      <c r="J69" s="931"/>
      <c r="K69" s="931"/>
      <c r="L69" s="490"/>
      <c r="M69" s="452"/>
      <c r="N69" s="933">
        <f t="shared" si="0"/>
        <v>0</v>
      </c>
      <c r="O69" s="490"/>
      <c r="P69" s="934"/>
      <c r="Q69" s="490"/>
      <c r="R69" s="452"/>
      <c r="S69" s="935">
        <f t="shared" si="1"/>
        <v>0</v>
      </c>
      <c r="T69" s="936"/>
      <c r="U69" s="937" t="e">
        <f t="shared" si="5"/>
        <v>#DIV/0!</v>
      </c>
      <c r="V69" s="936"/>
      <c r="W69" s="937" t="e">
        <f t="shared" si="6"/>
        <v>#DIV/0!</v>
      </c>
      <c r="X69" s="936"/>
      <c r="Y69" s="937" t="e">
        <f t="shared" si="7"/>
        <v>#DIV/0!</v>
      </c>
      <c r="Z69" s="936"/>
      <c r="AA69" s="937" t="e">
        <f t="shared" si="8"/>
        <v>#DIV/0!</v>
      </c>
      <c r="AB69" s="936"/>
      <c r="AC69" s="937" t="e">
        <f t="shared" si="9"/>
        <v>#DIV/0!</v>
      </c>
      <c r="AD69" s="936"/>
      <c r="AE69" s="937" t="e">
        <f t="shared" si="10"/>
        <v>#DIV/0!</v>
      </c>
      <c r="AF69" s="938">
        <f t="shared" si="11"/>
        <v>0</v>
      </c>
      <c r="AG69" s="938">
        <f t="shared" si="2"/>
        <v>0</v>
      </c>
      <c r="AH69" s="929"/>
    </row>
    <row r="70" spans="1:34" x14ac:dyDescent="0.25">
      <c r="A70" s="939">
        <f t="shared" si="3"/>
        <v>16</v>
      </c>
      <c r="B70" s="931" t="s">
        <v>136</v>
      </c>
      <c r="C70" s="931"/>
      <c r="D70" s="931"/>
      <c r="E70" s="931"/>
      <c r="F70" s="931"/>
      <c r="G70" s="931"/>
      <c r="H70" s="932">
        <f t="shared" si="4"/>
        <v>0</v>
      </c>
      <c r="I70" s="932">
        <f t="shared" si="4"/>
        <v>0</v>
      </c>
      <c r="J70" s="931"/>
      <c r="K70" s="931"/>
      <c r="L70" s="490"/>
      <c r="M70" s="452"/>
      <c r="N70" s="933">
        <f t="shared" si="0"/>
        <v>0</v>
      </c>
      <c r="O70" s="490"/>
      <c r="P70" s="934"/>
      <c r="Q70" s="490"/>
      <c r="R70" s="452"/>
      <c r="S70" s="935">
        <f t="shared" si="1"/>
        <v>0</v>
      </c>
      <c r="T70" s="936"/>
      <c r="U70" s="937" t="e">
        <f t="shared" si="5"/>
        <v>#DIV/0!</v>
      </c>
      <c r="V70" s="936"/>
      <c r="W70" s="937" t="e">
        <f t="shared" si="6"/>
        <v>#DIV/0!</v>
      </c>
      <c r="X70" s="936"/>
      <c r="Y70" s="937" t="e">
        <f t="shared" si="7"/>
        <v>#DIV/0!</v>
      </c>
      <c r="Z70" s="936"/>
      <c r="AA70" s="937" t="e">
        <f t="shared" si="8"/>
        <v>#DIV/0!</v>
      </c>
      <c r="AB70" s="936"/>
      <c r="AC70" s="937" t="e">
        <f t="shared" si="9"/>
        <v>#DIV/0!</v>
      </c>
      <c r="AD70" s="936"/>
      <c r="AE70" s="937" t="e">
        <f t="shared" si="10"/>
        <v>#DIV/0!</v>
      </c>
      <c r="AF70" s="938">
        <f t="shared" si="11"/>
        <v>0</v>
      </c>
      <c r="AG70" s="938">
        <f t="shared" si="2"/>
        <v>0</v>
      </c>
      <c r="AH70" s="929"/>
    </row>
    <row r="71" spans="1:34" x14ac:dyDescent="0.25">
      <c r="A71" s="939">
        <f t="shared" si="3"/>
        <v>17</v>
      </c>
      <c r="B71" s="931" t="s">
        <v>136</v>
      </c>
      <c r="C71" s="931"/>
      <c r="D71" s="931"/>
      <c r="E71" s="931"/>
      <c r="F71" s="931"/>
      <c r="G71" s="931"/>
      <c r="H71" s="932">
        <f t="shared" si="4"/>
        <v>0</v>
      </c>
      <c r="I71" s="932">
        <f t="shared" si="4"/>
        <v>0</v>
      </c>
      <c r="J71" s="931"/>
      <c r="K71" s="931"/>
      <c r="L71" s="490"/>
      <c r="M71" s="452"/>
      <c r="N71" s="933">
        <f t="shared" si="0"/>
        <v>0</v>
      </c>
      <c r="O71" s="490"/>
      <c r="P71" s="934"/>
      <c r="Q71" s="490"/>
      <c r="R71" s="452"/>
      <c r="S71" s="935">
        <f t="shared" si="1"/>
        <v>0</v>
      </c>
      <c r="T71" s="936"/>
      <c r="U71" s="937" t="e">
        <f t="shared" si="5"/>
        <v>#DIV/0!</v>
      </c>
      <c r="V71" s="936"/>
      <c r="W71" s="937" t="e">
        <f t="shared" si="6"/>
        <v>#DIV/0!</v>
      </c>
      <c r="X71" s="936"/>
      <c r="Y71" s="937" t="e">
        <f t="shared" si="7"/>
        <v>#DIV/0!</v>
      </c>
      <c r="Z71" s="936"/>
      <c r="AA71" s="937" t="e">
        <f t="shared" si="8"/>
        <v>#DIV/0!</v>
      </c>
      <c r="AB71" s="936"/>
      <c r="AC71" s="937" t="e">
        <f t="shared" si="9"/>
        <v>#DIV/0!</v>
      </c>
      <c r="AD71" s="936"/>
      <c r="AE71" s="937" t="e">
        <f t="shared" si="10"/>
        <v>#DIV/0!</v>
      </c>
      <c r="AF71" s="938">
        <f t="shared" si="11"/>
        <v>0</v>
      </c>
      <c r="AG71" s="938">
        <f t="shared" si="2"/>
        <v>0</v>
      </c>
      <c r="AH71" s="929"/>
    </row>
    <row r="72" spans="1:34" x14ac:dyDescent="0.25">
      <c r="A72" s="939">
        <f t="shared" si="3"/>
        <v>18</v>
      </c>
      <c r="B72" s="931" t="s">
        <v>136</v>
      </c>
      <c r="C72" s="931"/>
      <c r="D72" s="931"/>
      <c r="E72" s="931"/>
      <c r="F72" s="931"/>
      <c r="G72" s="931"/>
      <c r="H72" s="932">
        <f t="shared" si="4"/>
        <v>0</v>
      </c>
      <c r="I72" s="932">
        <f t="shared" si="4"/>
        <v>0</v>
      </c>
      <c r="J72" s="931"/>
      <c r="K72" s="931"/>
      <c r="L72" s="490"/>
      <c r="M72" s="452"/>
      <c r="N72" s="933">
        <f t="shared" si="0"/>
        <v>0</v>
      </c>
      <c r="O72" s="490"/>
      <c r="P72" s="934"/>
      <c r="Q72" s="490"/>
      <c r="R72" s="452"/>
      <c r="S72" s="935">
        <f t="shared" si="1"/>
        <v>0</v>
      </c>
      <c r="T72" s="936"/>
      <c r="U72" s="937" t="e">
        <f t="shared" si="5"/>
        <v>#DIV/0!</v>
      </c>
      <c r="V72" s="936"/>
      <c r="W72" s="937" t="e">
        <f t="shared" si="6"/>
        <v>#DIV/0!</v>
      </c>
      <c r="X72" s="936"/>
      <c r="Y72" s="937" t="e">
        <f t="shared" si="7"/>
        <v>#DIV/0!</v>
      </c>
      <c r="Z72" s="936"/>
      <c r="AA72" s="937" t="e">
        <f t="shared" si="8"/>
        <v>#DIV/0!</v>
      </c>
      <c r="AB72" s="936"/>
      <c r="AC72" s="937" t="e">
        <f t="shared" si="9"/>
        <v>#DIV/0!</v>
      </c>
      <c r="AD72" s="936"/>
      <c r="AE72" s="937" t="e">
        <f t="shared" si="10"/>
        <v>#DIV/0!</v>
      </c>
      <c r="AF72" s="938">
        <f t="shared" si="11"/>
        <v>0</v>
      </c>
      <c r="AG72" s="938">
        <f t="shared" si="2"/>
        <v>0</v>
      </c>
      <c r="AH72" s="929"/>
    </row>
    <row r="73" spans="1:34" ht="21.75" customHeight="1" x14ac:dyDescent="0.25">
      <c r="A73" s="939">
        <f t="shared" si="3"/>
        <v>19</v>
      </c>
      <c r="B73" s="931" t="s">
        <v>136</v>
      </c>
      <c r="C73" s="931"/>
      <c r="D73" s="931"/>
      <c r="E73" s="931"/>
      <c r="F73" s="931"/>
      <c r="G73" s="931"/>
      <c r="H73" s="932">
        <f t="shared" si="4"/>
        <v>0</v>
      </c>
      <c r="I73" s="932">
        <f t="shared" si="4"/>
        <v>0</v>
      </c>
      <c r="J73" s="931"/>
      <c r="K73" s="931"/>
      <c r="L73" s="490"/>
      <c r="M73" s="452"/>
      <c r="N73" s="933">
        <f t="shared" si="0"/>
        <v>0</v>
      </c>
      <c r="O73" s="490"/>
      <c r="P73" s="934"/>
      <c r="Q73" s="490"/>
      <c r="R73" s="452"/>
      <c r="S73" s="935">
        <f t="shared" si="1"/>
        <v>0</v>
      </c>
      <c r="T73" s="936"/>
      <c r="U73" s="937" t="e">
        <f t="shared" si="5"/>
        <v>#DIV/0!</v>
      </c>
      <c r="V73" s="936"/>
      <c r="W73" s="937" t="e">
        <f t="shared" si="6"/>
        <v>#DIV/0!</v>
      </c>
      <c r="X73" s="936"/>
      <c r="Y73" s="937" t="e">
        <f t="shared" si="7"/>
        <v>#DIV/0!</v>
      </c>
      <c r="Z73" s="936"/>
      <c r="AA73" s="937" t="e">
        <f t="shared" si="8"/>
        <v>#DIV/0!</v>
      </c>
      <c r="AB73" s="936"/>
      <c r="AC73" s="937" t="e">
        <f t="shared" si="9"/>
        <v>#DIV/0!</v>
      </c>
      <c r="AD73" s="936"/>
      <c r="AE73" s="937" t="e">
        <f t="shared" si="10"/>
        <v>#DIV/0!</v>
      </c>
      <c r="AF73" s="938">
        <f t="shared" si="11"/>
        <v>0</v>
      </c>
      <c r="AG73" s="938">
        <f t="shared" si="2"/>
        <v>0</v>
      </c>
      <c r="AH73" s="929"/>
    </row>
    <row r="74" spans="1:34" x14ac:dyDescent="0.25">
      <c r="A74" s="939">
        <f t="shared" si="3"/>
        <v>20</v>
      </c>
      <c r="B74" s="931" t="s">
        <v>136</v>
      </c>
      <c r="C74" s="931"/>
      <c r="D74" s="931"/>
      <c r="E74" s="931"/>
      <c r="F74" s="931"/>
      <c r="G74" s="931"/>
      <c r="H74" s="932">
        <f t="shared" si="4"/>
        <v>0</v>
      </c>
      <c r="I74" s="932">
        <f t="shared" si="4"/>
        <v>0</v>
      </c>
      <c r="J74" s="931"/>
      <c r="K74" s="931"/>
      <c r="L74" s="490"/>
      <c r="M74" s="452"/>
      <c r="N74" s="933">
        <f t="shared" si="0"/>
        <v>0</v>
      </c>
      <c r="O74" s="490"/>
      <c r="P74" s="934"/>
      <c r="Q74" s="490"/>
      <c r="R74" s="452"/>
      <c r="S74" s="935">
        <f t="shared" si="1"/>
        <v>0</v>
      </c>
      <c r="T74" s="936"/>
      <c r="U74" s="937" t="e">
        <f t="shared" si="5"/>
        <v>#DIV/0!</v>
      </c>
      <c r="V74" s="936"/>
      <c r="W74" s="937" t="e">
        <f t="shared" si="6"/>
        <v>#DIV/0!</v>
      </c>
      <c r="X74" s="936"/>
      <c r="Y74" s="937" t="e">
        <f t="shared" si="7"/>
        <v>#DIV/0!</v>
      </c>
      <c r="Z74" s="936"/>
      <c r="AA74" s="937" t="e">
        <f t="shared" si="8"/>
        <v>#DIV/0!</v>
      </c>
      <c r="AB74" s="936"/>
      <c r="AC74" s="937" t="e">
        <f t="shared" si="9"/>
        <v>#DIV/0!</v>
      </c>
      <c r="AD74" s="936"/>
      <c r="AE74" s="937" t="e">
        <f t="shared" si="10"/>
        <v>#DIV/0!</v>
      </c>
      <c r="AF74" s="938">
        <f t="shared" si="11"/>
        <v>0</v>
      </c>
      <c r="AG74" s="938">
        <f t="shared" si="2"/>
        <v>0</v>
      </c>
      <c r="AH74" s="929"/>
    </row>
    <row r="75" spans="1:34" x14ac:dyDescent="0.25">
      <c r="A75" s="939">
        <f t="shared" si="3"/>
        <v>21</v>
      </c>
      <c r="B75" s="931" t="s">
        <v>136</v>
      </c>
      <c r="C75" s="931"/>
      <c r="D75" s="931"/>
      <c r="E75" s="931"/>
      <c r="F75" s="931"/>
      <c r="G75" s="931"/>
      <c r="H75" s="932">
        <f t="shared" si="4"/>
        <v>0</v>
      </c>
      <c r="I75" s="932">
        <f t="shared" si="4"/>
        <v>0</v>
      </c>
      <c r="J75" s="931"/>
      <c r="K75" s="931"/>
      <c r="L75" s="490"/>
      <c r="M75" s="452"/>
      <c r="N75" s="933">
        <f t="shared" si="0"/>
        <v>0</v>
      </c>
      <c r="O75" s="490"/>
      <c r="P75" s="934"/>
      <c r="Q75" s="490"/>
      <c r="R75" s="452"/>
      <c r="S75" s="935">
        <f t="shared" si="1"/>
        <v>0</v>
      </c>
      <c r="T75" s="936"/>
      <c r="U75" s="937" t="e">
        <f t="shared" si="5"/>
        <v>#DIV/0!</v>
      </c>
      <c r="V75" s="936"/>
      <c r="W75" s="937" t="e">
        <f t="shared" si="6"/>
        <v>#DIV/0!</v>
      </c>
      <c r="X75" s="936"/>
      <c r="Y75" s="937" t="e">
        <f t="shared" si="7"/>
        <v>#DIV/0!</v>
      </c>
      <c r="Z75" s="936"/>
      <c r="AA75" s="937" t="e">
        <f t="shared" si="8"/>
        <v>#DIV/0!</v>
      </c>
      <c r="AB75" s="936"/>
      <c r="AC75" s="937" t="e">
        <f t="shared" si="9"/>
        <v>#DIV/0!</v>
      </c>
      <c r="AD75" s="936"/>
      <c r="AE75" s="937" t="e">
        <f t="shared" si="10"/>
        <v>#DIV/0!</v>
      </c>
      <c r="AF75" s="938">
        <f t="shared" si="11"/>
        <v>0</v>
      </c>
      <c r="AG75" s="938">
        <f t="shared" si="2"/>
        <v>0</v>
      </c>
      <c r="AH75" s="929"/>
    </row>
    <row r="76" spans="1:34" x14ac:dyDescent="0.25">
      <c r="A76" s="939">
        <f t="shared" si="3"/>
        <v>22</v>
      </c>
      <c r="B76" s="931" t="s">
        <v>136</v>
      </c>
      <c r="C76" s="931"/>
      <c r="D76" s="931"/>
      <c r="E76" s="931"/>
      <c r="F76" s="931"/>
      <c r="G76" s="931"/>
      <c r="H76" s="932">
        <f t="shared" si="4"/>
        <v>0</v>
      </c>
      <c r="I76" s="932">
        <f t="shared" si="4"/>
        <v>0</v>
      </c>
      <c r="J76" s="931"/>
      <c r="K76" s="931"/>
      <c r="L76" s="490"/>
      <c r="M76" s="452"/>
      <c r="N76" s="933">
        <f t="shared" si="0"/>
        <v>0</v>
      </c>
      <c r="O76" s="490"/>
      <c r="P76" s="934"/>
      <c r="Q76" s="490"/>
      <c r="R76" s="452"/>
      <c r="S76" s="935">
        <f t="shared" si="1"/>
        <v>0</v>
      </c>
      <c r="T76" s="936"/>
      <c r="U76" s="937" t="e">
        <f t="shared" si="5"/>
        <v>#DIV/0!</v>
      </c>
      <c r="V76" s="936"/>
      <c r="W76" s="937" t="e">
        <f t="shared" si="6"/>
        <v>#DIV/0!</v>
      </c>
      <c r="X76" s="936"/>
      <c r="Y76" s="937" t="e">
        <f t="shared" si="7"/>
        <v>#DIV/0!</v>
      </c>
      <c r="Z76" s="936"/>
      <c r="AA76" s="937" t="e">
        <f t="shared" si="8"/>
        <v>#DIV/0!</v>
      </c>
      <c r="AB76" s="936"/>
      <c r="AC76" s="937" t="e">
        <f t="shared" si="9"/>
        <v>#DIV/0!</v>
      </c>
      <c r="AD76" s="936"/>
      <c r="AE76" s="937" t="e">
        <f t="shared" si="10"/>
        <v>#DIV/0!</v>
      </c>
      <c r="AF76" s="938">
        <f t="shared" si="11"/>
        <v>0</v>
      </c>
      <c r="AG76" s="938">
        <f t="shared" si="2"/>
        <v>0</v>
      </c>
      <c r="AH76" s="929"/>
    </row>
    <row r="77" spans="1:34" x14ac:dyDescent="0.25">
      <c r="A77" s="939">
        <f t="shared" si="3"/>
        <v>23</v>
      </c>
      <c r="B77" s="931" t="s">
        <v>136</v>
      </c>
      <c r="C77" s="931"/>
      <c r="D77" s="931"/>
      <c r="E77" s="931"/>
      <c r="F77" s="931"/>
      <c r="G77" s="931"/>
      <c r="H77" s="932">
        <f t="shared" si="4"/>
        <v>0</v>
      </c>
      <c r="I77" s="932">
        <f t="shared" si="4"/>
        <v>0</v>
      </c>
      <c r="J77" s="931"/>
      <c r="K77" s="931"/>
      <c r="L77" s="490"/>
      <c r="M77" s="452"/>
      <c r="N77" s="933">
        <f t="shared" si="0"/>
        <v>0</v>
      </c>
      <c r="O77" s="490"/>
      <c r="P77" s="934"/>
      <c r="Q77" s="490"/>
      <c r="R77" s="452"/>
      <c r="S77" s="935">
        <f t="shared" si="1"/>
        <v>0</v>
      </c>
      <c r="T77" s="936"/>
      <c r="U77" s="937" t="e">
        <f t="shared" si="5"/>
        <v>#DIV/0!</v>
      </c>
      <c r="V77" s="936"/>
      <c r="W77" s="937" t="e">
        <f t="shared" si="6"/>
        <v>#DIV/0!</v>
      </c>
      <c r="X77" s="936"/>
      <c r="Y77" s="937" t="e">
        <f t="shared" si="7"/>
        <v>#DIV/0!</v>
      </c>
      <c r="Z77" s="936"/>
      <c r="AA77" s="937" t="e">
        <f t="shared" si="8"/>
        <v>#DIV/0!</v>
      </c>
      <c r="AB77" s="936"/>
      <c r="AC77" s="937" t="e">
        <f t="shared" si="9"/>
        <v>#DIV/0!</v>
      </c>
      <c r="AD77" s="936"/>
      <c r="AE77" s="937" t="e">
        <f t="shared" si="10"/>
        <v>#DIV/0!</v>
      </c>
      <c r="AF77" s="938">
        <f t="shared" si="11"/>
        <v>0</v>
      </c>
      <c r="AG77" s="938">
        <f t="shared" si="2"/>
        <v>0</v>
      </c>
      <c r="AH77" s="929"/>
    </row>
    <row r="78" spans="1:34" x14ac:dyDescent="0.25">
      <c r="A78" s="939">
        <f t="shared" si="3"/>
        <v>24</v>
      </c>
      <c r="B78" s="931" t="s">
        <v>136</v>
      </c>
      <c r="C78" s="931"/>
      <c r="D78" s="931"/>
      <c r="E78" s="931"/>
      <c r="F78" s="931"/>
      <c r="G78" s="931"/>
      <c r="H78" s="932">
        <f t="shared" si="4"/>
        <v>0</v>
      </c>
      <c r="I78" s="932">
        <f t="shared" si="4"/>
        <v>0</v>
      </c>
      <c r="J78" s="931"/>
      <c r="K78" s="931"/>
      <c r="L78" s="490"/>
      <c r="M78" s="452"/>
      <c r="N78" s="933">
        <f t="shared" si="0"/>
        <v>0</v>
      </c>
      <c r="O78" s="490"/>
      <c r="P78" s="934"/>
      <c r="Q78" s="490"/>
      <c r="R78" s="452"/>
      <c r="S78" s="935">
        <f t="shared" si="1"/>
        <v>0</v>
      </c>
      <c r="T78" s="936"/>
      <c r="U78" s="937" t="e">
        <f t="shared" si="5"/>
        <v>#DIV/0!</v>
      </c>
      <c r="V78" s="936"/>
      <c r="W78" s="937" t="e">
        <f t="shared" si="6"/>
        <v>#DIV/0!</v>
      </c>
      <c r="X78" s="936"/>
      <c r="Y78" s="937" t="e">
        <f t="shared" si="7"/>
        <v>#DIV/0!</v>
      </c>
      <c r="Z78" s="936"/>
      <c r="AA78" s="937" t="e">
        <f t="shared" si="8"/>
        <v>#DIV/0!</v>
      </c>
      <c r="AB78" s="936"/>
      <c r="AC78" s="937" t="e">
        <f t="shared" si="9"/>
        <v>#DIV/0!</v>
      </c>
      <c r="AD78" s="936"/>
      <c r="AE78" s="937" t="e">
        <f t="shared" si="10"/>
        <v>#DIV/0!</v>
      </c>
      <c r="AF78" s="938">
        <f t="shared" si="11"/>
        <v>0</v>
      </c>
      <c r="AG78" s="938">
        <f t="shared" si="2"/>
        <v>0</v>
      </c>
      <c r="AH78" s="929"/>
    </row>
    <row r="79" spans="1:34" ht="15.75" thickBot="1" x14ac:dyDescent="0.3">
      <c r="A79" s="939">
        <f t="shared" si="3"/>
        <v>25</v>
      </c>
      <c r="B79" s="931" t="s">
        <v>136</v>
      </c>
      <c r="C79" s="931"/>
      <c r="D79" s="931"/>
      <c r="E79" s="931"/>
      <c r="F79" s="931"/>
      <c r="G79" s="931"/>
      <c r="H79" s="932">
        <f t="shared" si="4"/>
        <v>0</v>
      </c>
      <c r="I79" s="932">
        <f t="shared" si="4"/>
        <v>0</v>
      </c>
      <c r="J79" s="931"/>
      <c r="K79" s="931"/>
      <c r="L79" s="490"/>
      <c r="M79" s="452"/>
      <c r="N79" s="933">
        <f t="shared" si="0"/>
        <v>0</v>
      </c>
      <c r="O79" s="490"/>
      <c r="P79" s="934"/>
      <c r="Q79" s="490"/>
      <c r="R79" s="452"/>
      <c r="S79" s="935">
        <f t="shared" si="1"/>
        <v>0</v>
      </c>
      <c r="T79" s="936"/>
      <c r="U79" s="937" t="e">
        <f t="shared" si="5"/>
        <v>#DIV/0!</v>
      </c>
      <c r="V79" s="936"/>
      <c r="W79" s="937" t="e">
        <f t="shared" si="6"/>
        <v>#DIV/0!</v>
      </c>
      <c r="X79" s="936"/>
      <c r="Y79" s="937" t="e">
        <f t="shared" si="7"/>
        <v>#DIV/0!</v>
      </c>
      <c r="Z79" s="936"/>
      <c r="AA79" s="937" t="e">
        <f t="shared" si="8"/>
        <v>#DIV/0!</v>
      </c>
      <c r="AB79" s="936"/>
      <c r="AC79" s="937" t="e">
        <f t="shared" si="9"/>
        <v>#DIV/0!</v>
      </c>
      <c r="AD79" s="936"/>
      <c r="AE79" s="937" t="e">
        <f t="shared" si="10"/>
        <v>#DIV/0!</v>
      </c>
      <c r="AF79" s="938">
        <f t="shared" si="11"/>
        <v>0</v>
      </c>
      <c r="AG79" s="938">
        <f t="shared" si="2"/>
        <v>0</v>
      </c>
      <c r="AH79" s="929"/>
    </row>
    <row r="80" spans="1:34" ht="15.75" thickBot="1" x14ac:dyDescent="0.3">
      <c r="A80" s="930"/>
      <c r="B80" s="923" t="s">
        <v>126</v>
      </c>
      <c r="C80" s="923"/>
      <c r="D80" s="923"/>
      <c r="E80" s="923"/>
      <c r="F80" s="923"/>
      <c r="G80" s="923"/>
      <c r="H80" s="940">
        <f>SUM(H55:H79)</f>
        <v>0</v>
      </c>
      <c r="I80" s="940">
        <f>SUM(I55:I79)</f>
        <v>0</v>
      </c>
      <c r="J80" s="923"/>
      <c r="K80" s="923"/>
      <c r="L80" s="941">
        <f t="shared" ref="L80:T80" si="12">SUM(L53:L79)</f>
        <v>0</v>
      </c>
      <c r="M80" s="942">
        <f t="shared" si="12"/>
        <v>0</v>
      </c>
      <c r="N80" s="943">
        <f t="shared" si="12"/>
        <v>0</v>
      </c>
      <c r="O80" s="941">
        <f t="shared" si="12"/>
        <v>0</v>
      </c>
      <c r="P80" s="944">
        <f t="shared" si="12"/>
        <v>0</v>
      </c>
      <c r="Q80" s="941">
        <f t="shared" si="12"/>
        <v>0</v>
      </c>
      <c r="R80" s="942">
        <f t="shared" si="12"/>
        <v>0</v>
      </c>
      <c r="S80" s="941">
        <f t="shared" si="12"/>
        <v>0</v>
      </c>
      <c r="T80" s="945">
        <f t="shared" si="12"/>
        <v>0</v>
      </c>
      <c r="U80" s="928"/>
      <c r="V80" s="945">
        <f>SUM(V53:V79)</f>
        <v>0</v>
      </c>
      <c r="W80" s="928"/>
      <c r="X80" s="945">
        <f>SUM(X53:X79)</f>
        <v>0</v>
      </c>
      <c r="Y80" s="928"/>
      <c r="Z80" s="945">
        <f>SUM(Z53:Z79)</f>
        <v>0</v>
      </c>
      <c r="AA80" s="928"/>
      <c r="AB80" s="945">
        <f>SUM(AB53:AB79)</f>
        <v>0</v>
      </c>
      <c r="AC80" s="928"/>
      <c r="AD80" s="945">
        <f>SUM(AD53:AD79)</f>
        <v>0</v>
      </c>
      <c r="AE80" s="928"/>
      <c r="AF80" s="946">
        <f>SUM(AF53:AF79)</f>
        <v>0</v>
      </c>
      <c r="AG80" s="946">
        <f>SUM(AG53:AG79)</f>
        <v>0</v>
      </c>
      <c r="AH80" s="929"/>
    </row>
    <row r="81" spans="1:34" x14ac:dyDescent="0.25">
      <c r="A81" s="930"/>
      <c r="B81" s="947"/>
      <c r="C81" s="947"/>
      <c r="D81" s="947"/>
      <c r="E81" s="947"/>
      <c r="F81" s="947"/>
      <c r="G81" s="947"/>
      <c r="H81" s="947"/>
      <c r="I81" s="947"/>
      <c r="J81" s="947"/>
      <c r="K81" s="947"/>
      <c r="L81" s="924"/>
      <c r="M81" s="925"/>
      <c r="N81" s="926"/>
      <c r="O81" s="924"/>
      <c r="P81" s="927"/>
      <c r="Q81" s="924"/>
      <c r="R81" s="925"/>
      <c r="S81" s="928"/>
      <c r="T81" s="928"/>
      <c r="U81" s="928"/>
      <c r="V81" s="928"/>
      <c r="W81" s="928"/>
      <c r="X81" s="928"/>
      <c r="Y81" s="928"/>
      <c r="Z81" s="928"/>
      <c r="AA81" s="928"/>
      <c r="AB81" s="928"/>
      <c r="AC81" s="928"/>
      <c r="AD81" s="928"/>
      <c r="AE81" s="928"/>
      <c r="AF81" s="929"/>
      <c r="AG81" s="929"/>
      <c r="AH81" s="929"/>
    </row>
    <row r="82" spans="1:34" ht="15.75" thickBot="1" x14ac:dyDescent="0.3">
      <c r="A82" s="922" t="s">
        <v>139</v>
      </c>
      <c r="B82" s="923" t="s">
        <v>81</v>
      </c>
      <c r="C82" s="923"/>
      <c r="D82" s="923"/>
      <c r="E82" s="923"/>
      <c r="F82" s="923"/>
      <c r="G82" s="923"/>
      <c r="H82" s="923"/>
      <c r="I82" s="923"/>
      <c r="J82" s="923"/>
      <c r="K82" s="923"/>
      <c r="L82" s="924"/>
      <c r="M82" s="925"/>
      <c r="N82" s="926"/>
      <c r="O82" s="924"/>
      <c r="P82" s="927"/>
      <c r="Q82" s="924"/>
      <c r="R82" s="925"/>
      <c r="S82" s="928"/>
      <c r="T82" s="928"/>
      <c r="U82" s="928"/>
      <c r="V82" s="928"/>
      <c r="W82" s="928"/>
      <c r="X82" s="928"/>
      <c r="Y82" s="928"/>
      <c r="Z82" s="928"/>
      <c r="AA82" s="928"/>
      <c r="AB82" s="928"/>
      <c r="AC82" s="928"/>
      <c r="AD82" s="928"/>
      <c r="AE82" s="928"/>
      <c r="AF82" s="929"/>
      <c r="AG82" s="929"/>
      <c r="AH82" s="929"/>
    </row>
    <row r="83" spans="1:34" ht="15.75" thickBot="1" x14ac:dyDescent="0.3">
      <c r="A83" s="948"/>
      <c r="B83" s="923"/>
      <c r="C83" s="923"/>
      <c r="D83" s="923"/>
      <c r="E83" s="923"/>
      <c r="F83" s="923"/>
      <c r="G83" s="923"/>
      <c r="H83" s="923"/>
      <c r="I83" s="923"/>
      <c r="J83" s="923"/>
      <c r="K83" s="923"/>
      <c r="L83" s="1347" t="s">
        <v>1838</v>
      </c>
      <c r="M83" s="1348"/>
      <c r="N83" s="1348"/>
      <c r="O83" s="1348"/>
      <c r="P83" s="1348"/>
      <c r="Q83" s="1348"/>
      <c r="R83" s="1348"/>
      <c r="S83" s="1351"/>
      <c r="T83" s="1352" t="s">
        <v>1839</v>
      </c>
      <c r="U83" s="1353"/>
      <c r="V83" s="1353"/>
      <c r="W83" s="1353"/>
      <c r="X83" s="1353"/>
      <c r="Y83" s="1353"/>
      <c r="Z83" s="1353"/>
      <c r="AA83" s="1353"/>
      <c r="AB83" s="1353"/>
      <c r="AC83" s="1353"/>
      <c r="AD83" s="1353"/>
      <c r="AE83" s="1353"/>
      <c r="AF83" s="1353"/>
      <c r="AG83" s="1354"/>
      <c r="AH83" s="929"/>
    </row>
    <row r="84" spans="1:34" x14ac:dyDescent="0.25">
      <c r="A84" s="949"/>
      <c r="B84" s="950" t="s">
        <v>134</v>
      </c>
      <c r="C84" s="950" t="s">
        <v>251</v>
      </c>
      <c r="D84" s="950" t="s">
        <v>1568</v>
      </c>
      <c r="E84" s="950" t="s">
        <v>324</v>
      </c>
      <c r="F84" s="950" t="s">
        <v>1564</v>
      </c>
      <c r="G84" s="950" t="s">
        <v>1565</v>
      </c>
      <c r="H84" s="950" t="s">
        <v>1566</v>
      </c>
      <c r="I84" s="950" t="s">
        <v>1567</v>
      </c>
      <c r="J84" s="950" t="s">
        <v>252</v>
      </c>
      <c r="K84" s="951"/>
      <c r="L84" s="952" t="s">
        <v>142</v>
      </c>
      <c r="M84" s="953" t="s">
        <v>143</v>
      </c>
      <c r="N84" s="952" t="s">
        <v>144</v>
      </c>
      <c r="O84" s="952" t="s">
        <v>131</v>
      </c>
      <c r="P84" s="953" t="s">
        <v>145</v>
      </c>
      <c r="Q84" s="952" t="s">
        <v>1318</v>
      </c>
      <c r="R84" s="953" t="s">
        <v>146</v>
      </c>
      <c r="S84" s="952" t="s">
        <v>147</v>
      </c>
      <c r="T84" s="954" t="s">
        <v>337</v>
      </c>
      <c r="U84" s="955" t="s">
        <v>151</v>
      </c>
      <c r="V84" s="954" t="s">
        <v>72</v>
      </c>
      <c r="W84" s="955" t="s">
        <v>151</v>
      </c>
      <c r="X84" s="954" t="s">
        <v>150</v>
      </c>
      <c r="Y84" s="954" t="s">
        <v>151</v>
      </c>
      <c r="Z84" s="954" t="s">
        <v>1570</v>
      </c>
      <c r="AA84" s="954" t="s">
        <v>151</v>
      </c>
      <c r="AB84" s="954" t="s">
        <v>1569</v>
      </c>
      <c r="AC84" s="954"/>
      <c r="AD84" s="954" t="s">
        <v>9</v>
      </c>
      <c r="AE84" s="954"/>
      <c r="AF84" s="950" t="s">
        <v>7</v>
      </c>
      <c r="AG84" s="950" t="s">
        <v>152</v>
      </c>
      <c r="AH84" s="950" t="s">
        <v>1571</v>
      </c>
    </row>
    <row r="85" spans="1:34" ht="15.75" thickBot="1" x14ac:dyDescent="0.3">
      <c r="A85" s="915" t="s">
        <v>74</v>
      </c>
      <c r="B85" s="916"/>
      <c r="C85" s="917"/>
      <c r="D85" s="917"/>
      <c r="E85" s="917"/>
      <c r="F85" s="917"/>
      <c r="G85" s="917"/>
      <c r="H85" s="917"/>
      <c r="I85" s="917"/>
      <c r="J85" s="917"/>
      <c r="K85" s="917"/>
      <c r="L85" s="918" t="s">
        <v>32</v>
      </c>
      <c r="M85" s="918" t="s">
        <v>32</v>
      </c>
      <c r="N85" s="918" t="s">
        <v>32</v>
      </c>
      <c r="O85" s="918" t="s">
        <v>32</v>
      </c>
      <c r="P85" s="918" t="s">
        <v>32</v>
      </c>
      <c r="Q85" s="918" t="s">
        <v>32</v>
      </c>
      <c r="R85" s="918" t="s">
        <v>32</v>
      </c>
      <c r="S85" s="919" t="s">
        <v>32</v>
      </c>
      <c r="T85" s="919" t="s">
        <v>32</v>
      </c>
      <c r="U85" s="920"/>
      <c r="V85" s="919" t="s">
        <v>32</v>
      </c>
      <c r="W85" s="920"/>
      <c r="X85" s="919" t="s">
        <v>32</v>
      </c>
      <c r="Y85" s="919"/>
      <c r="Z85" s="919" t="s">
        <v>32</v>
      </c>
      <c r="AA85" s="919"/>
      <c r="AB85" s="919" t="s">
        <v>32</v>
      </c>
      <c r="AC85" s="919" t="s">
        <v>151</v>
      </c>
      <c r="AD85" s="919" t="s">
        <v>32</v>
      </c>
      <c r="AE85" s="919"/>
      <c r="AF85" s="919" t="s">
        <v>32</v>
      </c>
      <c r="AG85" s="919" t="s">
        <v>32</v>
      </c>
      <c r="AH85" s="921"/>
    </row>
    <row r="86" spans="1:34" x14ac:dyDescent="0.25">
      <c r="A86" s="930">
        <v>1</v>
      </c>
      <c r="B86" s="931" t="s">
        <v>136</v>
      </c>
      <c r="C86" s="931"/>
      <c r="D86" s="931"/>
      <c r="E86" s="931"/>
      <c r="F86" s="931"/>
      <c r="G86" s="931"/>
      <c r="H86" s="932">
        <f t="shared" ref="H86:I110" si="13">C86-F86</f>
        <v>0</v>
      </c>
      <c r="I86" s="932">
        <f t="shared" si="13"/>
        <v>0</v>
      </c>
      <c r="J86" s="931"/>
      <c r="K86" s="931"/>
      <c r="L86" s="490"/>
      <c r="M86" s="452"/>
      <c r="N86" s="933">
        <f t="shared" ref="N86:N110" si="14">L86+M86</f>
        <v>0</v>
      </c>
      <c r="O86" s="490"/>
      <c r="P86" s="934"/>
      <c r="Q86" s="490"/>
      <c r="R86" s="452"/>
      <c r="S86" s="935">
        <f t="shared" ref="S86:S110" si="15">N86+O86-P86-Q86-R86</f>
        <v>0</v>
      </c>
      <c r="T86" s="936"/>
      <c r="U86" s="937" t="e">
        <f t="shared" si="5"/>
        <v>#DIV/0!</v>
      </c>
      <c r="V86" s="936"/>
      <c r="W86" s="937" t="e">
        <f t="shared" ref="W86:W110" si="16">(V86/S86)*100</f>
        <v>#DIV/0!</v>
      </c>
      <c r="X86" s="936"/>
      <c r="Y86" s="937" t="e">
        <f t="shared" ref="Y86:Y110" si="17">(X86/S86)*100</f>
        <v>#DIV/0!</v>
      </c>
      <c r="Z86" s="936"/>
      <c r="AA86" s="937" t="e">
        <f t="shared" ref="AA86:AA110" si="18">(Z86/S86)*100</f>
        <v>#DIV/0!</v>
      </c>
      <c r="AB86" s="936"/>
      <c r="AC86" s="937" t="e">
        <f t="shared" ref="AC86:AC110" si="19">(AB86/S86)*100</f>
        <v>#DIV/0!</v>
      </c>
      <c r="AD86" s="936"/>
      <c r="AE86" s="937" t="e">
        <f t="shared" ref="AE86:AE110" si="20">(AD86/S86)*100</f>
        <v>#DIV/0!</v>
      </c>
      <c r="AF86" s="938">
        <f>T86+V86+X86+Z86+AB86+AD86</f>
        <v>0</v>
      </c>
      <c r="AG86" s="938">
        <f t="shared" ref="AG86:AG110" si="21">S86-AF86</f>
        <v>0</v>
      </c>
      <c r="AH86" s="929"/>
    </row>
    <row r="87" spans="1:34" x14ac:dyDescent="0.25">
      <c r="A87" s="939">
        <f t="shared" si="3"/>
        <v>2</v>
      </c>
      <c r="B87" s="931" t="s">
        <v>136</v>
      </c>
      <c r="C87" s="931"/>
      <c r="D87" s="931"/>
      <c r="E87" s="931"/>
      <c r="F87" s="931"/>
      <c r="G87" s="931"/>
      <c r="H87" s="932">
        <f t="shared" si="13"/>
        <v>0</v>
      </c>
      <c r="I87" s="932">
        <f t="shared" si="13"/>
        <v>0</v>
      </c>
      <c r="J87" s="931"/>
      <c r="K87" s="931"/>
      <c r="L87" s="490"/>
      <c r="M87" s="452"/>
      <c r="N87" s="933">
        <f t="shared" si="14"/>
        <v>0</v>
      </c>
      <c r="O87" s="490"/>
      <c r="P87" s="934"/>
      <c r="Q87" s="490"/>
      <c r="R87" s="452"/>
      <c r="S87" s="935">
        <f t="shared" si="15"/>
        <v>0</v>
      </c>
      <c r="T87" s="936"/>
      <c r="U87" s="937" t="e">
        <f t="shared" si="5"/>
        <v>#DIV/0!</v>
      </c>
      <c r="V87" s="936"/>
      <c r="W87" s="937" t="e">
        <f t="shared" si="16"/>
        <v>#DIV/0!</v>
      </c>
      <c r="X87" s="936"/>
      <c r="Y87" s="937" t="e">
        <f t="shared" si="17"/>
        <v>#DIV/0!</v>
      </c>
      <c r="Z87" s="936"/>
      <c r="AA87" s="937" t="e">
        <f t="shared" si="18"/>
        <v>#DIV/0!</v>
      </c>
      <c r="AB87" s="936"/>
      <c r="AC87" s="937" t="e">
        <f t="shared" si="19"/>
        <v>#DIV/0!</v>
      </c>
      <c r="AD87" s="936"/>
      <c r="AE87" s="937" t="e">
        <f t="shared" si="20"/>
        <v>#DIV/0!</v>
      </c>
      <c r="AF87" s="938">
        <f t="shared" ref="AF87:AF110" si="22">T87+V87+X87+Z87+AB87+AD87</f>
        <v>0</v>
      </c>
      <c r="AG87" s="938">
        <f t="shared" si="21"/>
        <v>0</v>
      </c>
      <c r="AH87" s="929"/>
    </row>
    <row r="88" spans="1:34" x14ac:dyDescent="0.25">
      <c r="A88" s="939">
        <f t="shared" si="3"/>
        <v>3</v>
      </c>
      <c r="B88" s="931" t="s">
        <v>136</v>
      </c>
      <c r="C88" s="931"/>
      <c r="D88" s="931"/>
      <c r="E88" s="931"/>
      <c r="F88" s="931"/>
      <c r="G88" s="931"/>
      <c r="H88" s="932">
        <f t="shared" si="13"/>
        <v>0</v>
      </c>
      <c r="I88" s="932">
        <f t="shared" si="13"/>
        <v>0</v>
      </c>
      <c r="J88" s="931"/>
      <c r="K88" s="931"/>
      <c r="L88" s="490"/>
      <c r="M88" s="452"/>
      <c r="N88" s="933">
        <f t="shared" si="14"/>
        <v>0</v>
      </c>
      <c r="O88" s="490"/>
      <c r="P88" s="934"/>
      <c r="Q88" s="490"/>
      <c r="R88" s="452"/>
      <c r="S88" s="935">
        <f t="shared" si="15"/>
        <v>0</v>
      </c>
      <c r="T88" s="936"/>
      <c r="U88" s="937" t="e">
        <f t="shared" si="5"/>
        <v>#DIV/0!</v>
      </c>
      <c r="V88" s="936"/>
      <c r="W88" s="937" t="e">
        <f t="shared" si="16"/>
        <v>#DIV/0!</v>
      </c>
      <c r="X88" s="936"/>
      <c r="Y88" s="937" t="e">
        <f t="shared" si="17"/>
        <v>#DIV/0!</v>
      </c>
      <c r="Z88" s="936"/>
      <c r="AA88" s="937" t="e">
        <f t="shared" si="18"/>
        <v>#DIV/0!</v>
      </c>
      <c r="AB88" s="936"/>
      <c r="AC88" s="937" t="e">
        <f t="shared" si="19"/>
        <v>#DIV/0!</v>
      </c>
      <c r="AD88" s="936"/>
      <c r="AE88" s="937" t="e">
        <f t="shared" si="20"/>
        <v>#DIV/0!</v>
      </c>
      <c r="AF88" s="938">
        <f t="shared" si="22"/>
        <v>0</v>
      </c>
      <c r="AG88" s="938">
        <f t="shared" si="21"/>
        <v>0</v>
      </c>
      <c r="AH88" s="929"/>
    </row>
    <row r="89" spans="1:34" x14ac:dyDescent="0.25">
      <c r="A89" s="939">
        <f t="shared" si="3"/>
        <v>4</v>
      </c>
      <c r="B89" s="931" t="s">
        <v>136</v>
      </c>
      <c r="C89" s="931"/>
      <c r="D89" s="931"/>
      <c r="E89" s="931"/>
      <c r="F89" s="931"/>
      <c r="G89" s="931"/>
      <c r="H89" s="932">
        <f t="shared" si="13"/>
        <v>0</v>
      </c>
      <c r="I89" s="932">
        <f t="shared" si="13"/>
        <v>0</v>
      </c>
      <c r="J89" s="931"/>
      <c r="K89" s="931"/>
      <c r="L89" s="490"/>
      <c r="M89" s="452"/>
      <c r="N89" s="933">
        <f t="shared" si="14"/>
        <v>0</v>
      </c>
      <c r="O89" s="490"/>
      <c r="P89" s="934"/>
      <c r="Q89" s="490"/>
      <c r="R89" s="452"/>
      <c r="S89" s="935">
        <f t="shared" si="15"/>
        <v>0</v>
      </c>
      <c r="T89" s="936"/>
      <c r="U89" s="937" t="e">
        <f t="shared" si="5"/>
        <v>#DIV/0!</v>
      </c>
      <c r="V89" s="936"/>
      <c r="W89" s="937" t="e">
        <f t="shared" si="16"/>
        <v>#DIV/0!</v>
      </c>
      <c r="X89" s="936"/>
      <c r="Y89" s="937" t="e">
        <f t="shared" si="17"/>
        <v>#DIV/0!</v>
      </c>
      <c r="Z89" s="936"/>
      <c r="AA89" s="937" t="e">
        <f t="shared" si="18"/>
        <v>#DIV/0!</v>
      </c>
      <c r="AB89" s="936"/>
      <c r="AC89" s="937" t="e">
        <f t="shared" si="19"/>
        <v>#DIV/0!</v>
      </c>
      <c r="AD89" s="936"/>
      <c r="AE89" s="937" t="e">
        <f t="shared" si="20"/>
        <v>#DIV/0!</v>
      </c>
      <c r="AF89" s="938">
        <f t="shared" si="22"/>
        <v>0</v>
      </c>
      <c r="AG89" s="938">
        <f t="shared" si="21"/>
        <v>0</v>
      </c>
      <c r="AH89" s="929"/>
    </row>
    <row r="90" spans="1:34" x14ac:dyDescent="0.25">
      <c r="A90" s="939">
        <f t="shared" si="3"/>
        <v>5</v>
      </c>
      <c r="B90" s="931" t="s">
        <v>136</v>
      </c>
      <c r="C90" s="931"/>
      <c r="D90" s="931"/>
      <c r="E90" s="931"/>
      <c r="F90" s="931"/>
      <c r="G90" s="931"/>
      <c r="H90" s="932">
        <f t="shared" si="13"/>
        <v>0</v>
      </c>
      <c r="I90" s="932">
        <f t="shared" si="13"/>
        <v>0</v>
      </c>
      <c r="J90" s="931"/>
      <c r="K90" s="931"/>
      <c r="L90" s="490"/>
      <c r="M90" s="452"/>
      <c r="N90" s="933">
        <f t="shared" si="14"/>
        <v>0</v>
      </c>
      <c r="O90" s="490"/>
      <c r="P90" s="934"/>
      <c r="Q90" s="490"/>
      <c r="R90" s="452"/>
      <c r="S90" s="935">
        <f t="shared" si="15"/>
        <v>0</v>
      </c>
      <c r="T90" s="936"/>
      <c r="U90" s="937" t="e">
        <f t="shared" si="5"/>
        <v>#DIV/0!</v>
      </c>
      <c r="V90" s="936"/>
      <c r="W90" s="937" t="e">
        <f t="shared" si="16"/>
        <v>#DIV/0!</v>
      </c>
      <c r="X90" s="936"/>
      <c r="Y90" s="937" t="e">
        <f t="shared" si="17"/>
        <v>#DIV/0!</v>
      </c>
      <c r="Z90" s="936"/>
      <c r="AA90" s="937" t="e">
        <f t="shared" si="18"/>
        <v>#DIV/0!</v>
      </c>
      <c r="AB90" s="936"/>
      <c r="AC90" s="937" t="e">
        <f t="shared" si="19"/>
        <v>#DIV/0!</v>
      </c>
      <c r="AD90" s="936"/>
      <c r="AE90" s="937" t="e">
        <f t="shared" si="20"/>
        <v>#DIV/0!</v>
      </c>
      <c r="AF90" s="938">
        <f t="shared" si="22"/>
        <v>0</v>
      </c>
      <c r="AG90" s="938">
        <f t="shared" si="21"/>
        <v>0</v>
      </c>
      <c r="AH90" s="929"/>
    </row>
    <row r="91" spans="1:34" x14ac:dyDescent="0.25">
      <c r="A91" s="939">
        <f t="shared" si="3"/>
        <v>6</v>
      </c>
      <c r="B91" s="931" t="s">
        <v>136</v>
      </c>
      <c r="C91" s="931"/>
      <c r="D91" s="931"/>
      <c r="E91" s="931"/>
      <c r="F91" s="931"/>
      <c r="G91" s="931"/>
      <c r="H91" s="932">
        <f t="shared" si="13"/>
        <v>0</v>
      </c>
      <c r="I91" s="932">
        <f t="shared" si="13"/>
        <v>0</v>
      </c>
      <c r="J91" s="931"/>
      <c r="K91" s="931"/>
      <c r="L91" s="490"/>
      <c r="M91" s="452"/>
      <c r="N91" s="933">
        <f t="shared" si="14"/>
        <v>0</v>
      </c>
      <c r="O91" s="490"/>
      <c r="P91" s="934"/>
      <c r="Q91" s="490"/>
      <c r="R91" s="452"/>
      <c r="S91" s="935">
        <f t="shared" si="15"/>
        <v>0</v>
      </c>
      <c r="T91" s="936"/>
      <c r="U91" s="937" t="e">
        <f t="shared" si="5"/>
        <v>#DIV/0!</v>
      </c>
      <c r="V91" s="936"/>
      <c r="W91" s="937" t="e">
        <f t="shared" si="16"/>
        <v>#DIV/0!</v>
      </c>
      <c r="X91" s="936"/>
      <c r="Y91" s="937" t="e">
        <f t="shared" si="17"/>
        <v>#DIV/0!</v>
      </c>
      <c r="Z91" s="936"/>
      <c r="AA91" s="937" t="e">
        <f t="shared" si="18"/>
        <v>#DIV/0!</v>
      </c>
      <c r="AB91" s="936"/>
      <c r="AC91" s="937" t="e">
        <f t="shared" si="19"/>
        <v>#DIV/0!</v>
      </c>
      <c r="AD91" s="936"/>
      <c r="AE91" s="937" t="e">
        <f t="shared" si="20"/>
        <v>#DIV/0!</v>
      </c>
      <c r="AF91" s="938">
        <f t="shared" si="22"/>
        <v>0</v>
      </c>
      <c r="AG91" s="938">
        <f t="shared" si="21"/>
        <v>0</v>
      </c>
      <c r="AH91" s="929"/>
    </row>
    <row r="92" spans="1:34" x14ac:dyDescent="0.25">
      <c r="A92" s="939">
        <f t="shared" si="3"/>
        <v>7</v>
      </c>
      <c r="B92" s="931" t="s">
        <v>136</v>
      </c>
      <c r="C92" s="931"/>
      <c r="D92" s="931"/>
      <c r="E92" s="931"/>
      <c r="F92" s="931"/>
      <c r="G92" s="931"/>
      <c r="H92" s="932">
        <f t="shared" si="13"/>
        <v>0</v>
      </c>
      <c r="I92" s="932">
        <f t="shared" si="13"/>
        <v>0</v>
      </c>
      <c r="J92" s="931"/>
      <c r="K92" s="931"/>
      <c r="L92" s="490"/>
      <c r="M92" s="452"/>
      <c r="N92" s="933">
        <f t="shared" si="14"/>
        <v>0</v>
      </c>
      <c r="O92" s="490"/>
      <c r="P92" s="934"/>
      <c r="Q92" s="490"/>
      <c r="R92" s="452"/>
      <c r="S92" s="935">
        <f t="shared" si="15"/>
        <v>0</v>
      </c>
      <c r="T92" s="936"/>
      <c r="U92" s="937" t="e">
        <f t="shared" si="5"/>
        <v>#DIV/0!</v>
      </c>
      <c r="V92" s="936"/>
      <c r="W92" s="937" t="e">
        <f t="shared" si="16"/>
        <v>#DIV/0!</v>
      </c>
      <c r="X92" s="936"/>
      <c r="Y92" s="937" t="e">
        <f t="shared" si="17"/>
        <v>#DIV/0!</v>
      </c>
      <c r="Z92" s="936"/>
      <c r="AA92" s="937" t="e">
        <f t="shared" si="18"/>
        <v>#DIV/0!</v>
      </c>
      <c r="AB92" s="936"/>
      <c r="AC92" s="937" t="e">
        <f t="shared" si="19"/>
        <v>#DIV/0!</v>
      </c>
      <c r="AD92" s="936"/>
      <c r="AE92" s="937" t="e">
        <f t="shared" si="20"/>
        <v>#DIV/0!</v>
      </c>
      <c r="AF92" s="938">
        <f t="shared" si="22"/>
        <v>0</v>
      </c>
      <c r="AG92" s="938">
        <f t="shared" si="21"/>
        <v>0</v>
      </c>
      <c r="AH92" s="929"/>
    </row>
    <row r="93" spans="1:34" x14ac:dyDescent="0.25">
      <c r="A93" s="939">
        <f t="shared" si="3"/>
        <v>8</v>
      </c>
      <c r="B93" s="931" t="s">
        <v>136</v>
      </c>
      <c r="C93" s="931"/>
      <c r="D93" s="931"/>
      <c r="E93" s="931"/>
      <c r="F93" s="931"/>
      <c r="G93" s="931"/>
      <c r="H93" s="932">
        <f t="shared" si="13"/>
        <v>0</v>
      </c>
      <c r="I93" s="932">
        <f t="shared" si="13"/>
        <v>0</v>
      </c>
      <c r="J93" s="931"/>
      <c r="K93" s="931"/>
      <c r="L93" s="490"/>
      <c r="M93" s="452"/>
      <c r="N93" s="933">
        <f t="shared" si="14"/>
        <v>0</v>
      </c>
      <c r="O93" s="490"/>
      <c r="P93" s="934"/>
      <c r="Q93" s="490"/>
      <c r="R93" s="452"/>
      <c r="S93" s="935">
        <f t="shared" si="15"/>
        <v>0</v>
      </c>
      <c r="T93" s="936"/>
      <c r="U93" s="937" t="e">
        <f t="shared" si="5"/>
        <v>#DIV/0!</v>
      </c>
      <c r="V93" s="936"/>
      <c r="W93" s="937" t="e">
        <f t="shared" si="16"/>
        <v>#DIV/0!</v>
      </c>
      <c r="X93" s="936"/>
      <c r="Y93" s="937" t="e">
        <f t="shared" si="17"/>
        <v>#DIV/0!</v>
      </c>
      <c r="Z93" s="936"/>
      <c r="AA93" s="937" t="e">
        <f t="shared" si="18"/>
        <v>#DIV/0!</v>
      </c>
      <c r="AB93" s="936"/>
      <c r="AC93" s="937" t="e">
        <f t="shared" si="19"/>
        <v>#DIV/0!</v>
      </c>
      <c r="AD93" s="936"/>
      <c r="AE93" s="937" t="e">
        <f t="shared" si="20"/>
        <v>#DIV/0!</v>
      </c>
      <c r="AF93" s="938">
        <f t="shared" si="22"/>
        <v>0</v>
      </c>
      <c r="AG93" s="938">
        <f t="shared" si="21"/>
        <v>0</v>
      </c>
      <c r="AH93" s="929"/>
    </row>
    <row r="94" spans="1:34" x14ac:dyDescent="0.25">
      <c r="A94" s="939">
        <f t="shared" si="3"/>
        <v>9</v>
      </c>
      <c r="B94" s="931" t="s">
        <v>136</v>
      </c>
      <c r="C94" s="931"/>
      <c r="D94" s="931"/>
      <c r="E94" s="931"/>
      <c r="F94" s="931"/>
      <c r="G94" s="931"/>
      <c r="H94" s="932">
        <f t="shared" si="13"/>
        <v>0</v>
      </c>
      <c r="I94" s="932">
        <f t="shared" si="13"/>
        <v>0</v>
      </c>
      <c r="J94" s="931"/>
      <c r="K94" s="931"/>
      <c r="L94" s="490"/>
      <c r="M94" s="452"/>
      <c r="N94" s="933">
        <f t="shared" si="14"/>
        <v>0</v>
      </c>
      <c r="O94" s="490"/>
      <c r="P94" s="934"/>
      <c r="Q94" s="490"/>
      <c r="R94" s="452"/>
      <c r="S94" s="935">
        <f t="shared" si="15"/>
        <v>0</v>
      </c>
      <c r="T94" s="936"/>
      <c r="U94" s="937" t="e">
        <f t="shared" si="5"/>
        <v>#DIV/0!</v>
      </c>
      <c r="V94" s="936"/>
      <c r="W94" s="937" t="e">
        <f t="shared" si="16"/>
        <v>#DIV/0!</v>
      </c>
      <c r="X94" s="936"/>
      <c r="Y94" s="937" t="e">
        <f t="shared" si="17"/>
        <v>#DIV/0!</v>
      </c>
      <c r="Z94" s="936"/>
      <c r="AA94" s="937" t="e">
        <f t="shared" si="18"/>
        <v>#DIV/0!</v>
      </c>
      <c r="AB94" s="936"/>
      <c r="AC94" s="937" t="e">
        <f t="shared" si="19"/>
        <v>#DIV/0!</v>
      </c>
      <c r="AD94" s="936"/>
      <c r="AE94" s="937" t="e">
        <f t="shared" si="20"/>
        <v>#DIV/0!</v>
      </c>
      <c r="AF94" s="938">
        <f t="shared" si="22"/>
        <v>0</v>
      </c>
      <c r="AG94" s="938">
        <f t="shared" si="21"/>
        <v>0</v>
      </c>
      <c r="AH94" s="929"/>
    </row>
    <row r="95" spans="1:34" x14ac:dyDescent="0.25">
      <c r="A95" s="939">
        <f t="shared" si="3"/>
        <v>10</v>
      </c>
      <c r="B95" s="931" t="s">
        <v>136</v>
      </c>
      <c r="C95" s="931"/>
      <c r="D95" s="931"/>
      <c r="E95" s="931"/>
      <c r="F95" s="931"/>
      <c r="G95" s="931"/>
      <c r="H95" s="932">
        <f t="shared" si="13"/>
        <v>0</v>
      </c>
      <c r="I95" s="932">
        <f t="shared" si="13"/>
        <v>0</v>
      </c>
      <c r="J95" s="931"/>
      <c r="K95" s="931"/>
      <c r="L95" s="490"/>
      <c r="M95" s="452"/>
      <c r="N95" s="933">
        <f t="shared" si="14"/>
        <v>0</v>
      </c>
      <c r="O95" s="490"/>
      <c r="P95" s="934"/>
      <c r="Q95" s="490"/>
      <c r="R95" s="452"/>
      <c r="S95" s="935">
        <f t="shared" si="15"/>
        <v>0</v>
      </c>
      <c r="T95" s="936"/>
      <c r="U95" s="937" t="e">
        <f t="shared" si="5"/>
        <v>#DIV/0!</v>
      </c>
      <c r="V95" s="936"/>
      <c r="W95" s="937" t="e">
        <f t="shared" si="16"/>
        <v>#DIV/0!</v>
      </c>
      <c r="X95" s="936"/>
      <c r="Y95" s="937" t="e">
        <f t="shared" si="17"/>
        <v>#DIV/0!</v>
      </c>
      <c r="Z95" s="936"/>
      <c r="AA95" s="937" t="e">
        <f t="shared" si="18"/>
        <v>#DIV/0!</v>
      </c>
      <c r="AB95" s="936"/>
      <c r="AC95" s="937" t="e">
        <f t="shared" si="19"/>
        <v>#DIV/0!</v>
      </c>
      <c r="AD95" s="936"/>
      <c r="AE95" s="937" t="e">
        <f t="shared" si="20"/>
        <v>#DIV/0!</v>
      </c>
      <c r="AF95" s="938">
        <f t="shared" si="22"/>
        <v>0</v>
      </c>
      <c r="AG95" s="938">
        <f t="shared" si="21"/>
        <v>0</v>
      </c>
      <c r="AH95" s="929"/>
    </row>
    <row r="96" spans="1:34" x14ac:dyDescent="0.25">
      <c r="A96" s="939">
        <f t="shared" si="3"/>
        <v>11</v>
      </c>
      <c r="B96" s="931" t="s">
        <v>136</v>
      </c>
      <c r="C96" s="931"/>
      <c r="D96" s="931"/>
      <c r="E96" s="931"/>
      <c r="F96" s="931"/>
      <c r="G96" s="931"/>
      <c r="H96" s="932">
        <f t="shared" si="13"/>
        <v>0</v>
      </c>
      <c r="I96" s="932">
        <f t="shared" si="13"/>
        <v>0</v>
      </c>
      <c r="J96" s="931"/>
      <c r="K96" s="931"/>
      <c r="L96" s="490"/>
      <c r="M96" s="452"/>
      <c r="N96" s="933">
        <f t="shared" si="14"/>
        <v>0</v>
      </c>
      <c r="O96" s="490"/>
      <c r="P96" s="934"/>
      <c r="Q96" s="490"/>
      <c r="R96" s="452"/>
      <c r="S96" s="935">
        <f t="shared" si="15"/>
        <v>0</v>
      </c>
      <c r="T96" s="936"/>
      <c r="U96" s="937" t="e">
        <f t="shared" si="5"/>
        <v>#DIV/0!</v>
      </c>
      <c r="V96" s="936"/>
      <c r="W96" s="937" t="e">
        <f t="shared" si="16"/>
        <v>#DIV/0!</v>
      </c>
      <c r="X96" s="936"/>
      <c r="Y96" s="937" t="e">
        <f t="shared" si="17"/>
        <v>#DIV/0!</v>
      </c>
      <c r="Z96" s="936"/>
      <c r="AA96" s="937" t="e">
        <f t="shared" si="18"/>
        <v>#DIV/0!</v>
      </c>
      <c r="AB96" s="936"/>
      <c r="AC96" s="937" t="e">
        <f t="shared" si="19"/>
        <v>#DIV/0!</v>
      </c>
      <c r="AD96" s="936"/>
      <c r="AE96" s="937" t="e">
        <f t="shared" si="20"/>
        <v>#DIV/0!</v>
      </c>
      <c r="AF96" s="938">
        <f t="shared" si="22"/>
        <v>0</v>
      </c>
      <c r="AG96" s="938">
        <f t="shared" si="21"/>
        <v>0</v>
      </c>
      <c r="AH96" s="929"/>
    </row>
    <row r="97" spans="1:34" x14ac:dyDescent="0.25">
      <c r="A97" s="939">
        <f t="shared" si="3"/>
        <v>12</v>
      </c>
      <c r="B97" s="931" t="s">
        <v>136</v>
      </c>
      <c r="C97" s="931"/>
      <c r="D97" s="931"/>
      <c r="E97" s="931"/>
      <c r="F97" s="931"/>
      <c r="G97" s="931"/>
      <c r="H97" s="932">
        <f t="shared" si="13"/>
        <v>0</v>
      </c>
      <c r="I97" s="932">
        <f t="shared" si="13"/>
        <v>0</v>
      </c>
      <c r="J97" s="931"/>
      <c r="K97" s="931"/>
      <c r="L97" s="490"/>
      <c r="M97" s="452"/>
      <c r="N97" s="933">
        <f t="shared" si="14"/>
        <v>0</v>
      </c>
      <c r="O97" s="490"/>
      <c r="P97" s="934"/>
      <c r="Q97" s="490"/>
      <c r="R97" s="452"/>
      <c r="S97" s="935">
        <f t="shared" si="15"/>
        <v>0</v>
      </c>
      <c r="T97" s="936"/>
      <c r="U97" s="937" t="e">
        <f t="shared" si="5"/>
        <v>#DIV/0!</v>
      </c>
      <c r="V97" s="936"/>
      <c r="W97" s="937" t="e">
        <f t="shared" si="16"/>
        <v>#DIV/0!</v>
      </c>
      <c r="X97" s="936"/>
      <c r="Y97" s="937" t="e">
        <f t="shared" si="17"/>
        <v>#DIV/0!</v>
      </c>
      <c r="Z97" s="936"/>
      <c r="AA97" s="937" t="e">
        <f t="shared" si="18"/>
        <v>#DIV/0!</v>
      </c>
      <c r="AB97" s="936"/>
      <c r="AC97" s="937" t="e">
        <f t="shared" si="19"/>
        <v>#DIV/0!</v>
      </c>
      <c r="AD97" s="936"/>
      <c r="AE97" s="937" t="e">
        <f t="shared" si="20"/>
        <v>#DIV/0!</v>
      </c>
      <c r="AF97" s="938">
        <f t="shared" si="22"/>
        <v>0</v>
      </c>
      <c r="AG97" s="938">
        <f t="shared" si="21"/>
        <v>0</v>
      </c>
      <c r="AH97" s="929"/>
    </row>
    <row r="98" spans="1:34" x14ac:dyDescent="0.25">
      <c r="A98" s="939">
        <f t="shared" si="3"/>
        <v>13</v>
      </c>
      <c r="B98" s="931" t="s">
        <v>136</v>
      </c>
      <c r="C98" s="931"/>
      <c r="D98" s="931"/>
      <c r="E98" s="931"/>
      <c r="F98" s="931"/>
      <c r="G98" s="931"/>
      <c r="H98" s="932">
        <f t="shared" si="13"/>
        <v>0</v>
      </c>
      <c r="I98" s="932">
        <f t="shared" si="13"/>
        <v>0</v>
      </c>
      <c r="J98" s="931"/>
      <c r="K98" s="931"/>
      <c r="L98" s="490"/>
      <c r="M98" s="452"/>
      <c r="N98" s="933">
        <f t="shared" si="14"/>
        <v>0</v>
      </c>
      <c r="O98" s="490"/>
      <c r="P98" s="934"/>
      <c r="Q98" s="490"/>
      <c r="R98" s="452"/>
      <c r="S98" s="935">
        <f t="shared" si="15"/>
        <v>0</v>
      </c>
      <c r="T98" s="936"/>
      <c r="U98" s="937" t="e">
        <f t="shared" si="5"/>
        <v>#DIV/0!</v>
      </c>
      <c r="V98" s="936"/>
      <c r="W98" s="937" t="e">
        <f t="shared" si="16"/>
        <v>#DIV/0!</v>
      </c>
      <c r="X98" s="936"/>
      <c r="Y98" s="937" t="e">
        <f t="shared" si="17"/>
        <v>#DIV/0!</v>
      </c>
      <c r="Z98" s="936"/>
      <c r="AA98" s="937" t="e">
        <f t="shared" si="18"/>
        <v>#DIV/0!</v>
      </c>
      <c r="AB98" s="936"/>
      <c r="AC98" s="937" t="e">
        <f t="shared" si="19"/>
        <v>#DIV/0!</v>
      </c>
      <c r="AD98" s="936"/>
      <c r="AE98" s="937" t="e">
        <f t="shared" si="20"/>
        <v>#DIV/0!</v>
      </c>
      <c r="AF98" s="938">
        <f t="shared" si="22"/>
        <v>0</v>
      </c>
      <c r="AG98" s="938">
        <f t="shared" si="21"/>
        <v>0</v>
      </c>
      <c r="AH98" s="929"/>
    </row>
    <row r="99" spans="1:34" x14ac:dyDescent="0.25">
      <c r="A99" s="939">
        <f t="shared" si="3"/>
        <v>14</v>
      </c>
      <c r="B99" s="931" t="s">
        <v>136</v>
      </c>
      <c r="C99" s="931"/>
      <c r="D99" s="931"/>
      <c r="E99" s="931"/>
      <c r="F99" s="931"/>
      <c r="G99" s="931"/>
      <c r="H99" s="932">
        <f t="shared" si="13"/>
        <v>0</v>
      </c>
      <c r="I99" s="932">
        <f t="shared" si="13"/>
        <v>0</v>
      </c>
      <c r="J99" s="931"/>
      <c r="K99" s="931"/>
      <c r="L99" s="490"/>
      <c r="M99" s="452"/>
      <c r="N99" s="933">
        <f t="shared" si="14"/>
        <v>0</v>
      </c>
      <c r="O99" s="490"/>
      <c r="P99" s="934"/>
      <c r="Q99" s="490"/>
      <c r="R99" s="452"/>
      <c r="S99" s="935">
        <f t="shared" si="15"/>
        <v>0</v>
      </c>
      <c r="T99" s="936"/>
      <c r="U99" s="937" t="e">
        <f t="shared" si="5"/>
        <v>#DIV/0!</v>
      </c>
      <c r="V99" s="936"/>
      <c r="W99" s="937" t="e">
        <f t="shared" si="16"/>
        <v>#DIV/0!</v>
      </c>
      <c r="X99" s="936"/>
      <c r="Y99" s="937" t="e">
        <f t="shared" si="17"/>
        <v>#DIV/0!</v>
      </c>
      <c r="Z99" s="936"/>
      <c r="AA99" s="937" t="e">
        <f t="shared" si="18"/>
        <v>#DIV/0!</v>
      </c>
      <c r="AB99" s="936"/>
      <c r="AC99" s="937" t="e">
        <f t="shared" si="19"/>
        <v>#DIV/0!</v>
      </c>
      <c r="AD99" s="936"/>
      <c r="AE99" s="937" t="e">
        <f t="shared" si="20"/>
        <v>#DIV/0!</v>
      </c>
      <c r="AF99" s="938">
        <f t="shared" si="22"/>
        <v>0</v>
      </c>
      <c r="AG99" s="938">
        <f t="shared" si="21"/>
        <v>0</v>
      </c>
      <c r="AH99" s="929"/>
    </row>
    <row r="100" spans="1:34" x14ac:dyDescent="0.25">
      <c r="A100" s="939">
        <f t="shared" si="3"/>
        <v>15</v>
      </c>
      <c r="B100" s="931" t="s">
        <v>136</v>
      </c>
      <c r="C100" s="931"/>
      <c r="D100" s="931"/>
      <c r="E100" s="931"/>
      <c r="F100" s="931"/>
      <c r="G100" s="931"/>
      <c r="H100" s="932">
        <f t="shared" si="13"/>
        <v>0</v>
      </c>
      <c r="I100" s="932">
        <f t="shared" si="13"/>
        <v>0</v>
      </c>
      <c r="J100" s="931"/>
      <c r="K100" s="931"/>
      <c r="L100" s="490"/>
      <c r="M100" s="452"/>
      <c r="N100" s="933">
        <f t="shared" si="14"/>
        <v>0</v>
      </c>
      <c r="O100" s="490"/>
      <c r="P100" s="934"/>
      <c r="Q100" s="490"/>
      <c r="R100" s="452"/>
      <c r="S100" s="935">
        <f t="shared" si="15"/>
        <v>0</v>
      </c>
      <c r="T100" s="936"/>
      <c r="U100" s="937" t="e">
        <f t="shared" si="5"/>
        <v>#DIV/0!</v>
      </c>
      <c r="V100" s="936"/>
      <c r="W100" s="937" t="e">
        <f t="shared" si="16"/>
        <v>#DIV/0!</v>
      </c>
      <c r="X100" s="936"/>
      <c r="Y100" s="937" t="e">
        <f t="shared" si="17"/>
        <v>#DIV/0!</v>
      </c>
      <c r="Z100" s="936"/>
      <c r="AA100" s="937" t="e">
        <f t="shared" si="18"/>
        <v>#DIV/0!</v>
      </c>
      <c r="AB100" s="936"/>
      <c r="AC100" s="937" t="e">
        <f t="shared" si="19"/>
        <v>#DIV/0!</v>
      </c>
      <c r="AD100" s="936"/>
      <c r="AE100" s="937" t="e">
        <f t="shared" si="20"/>
        <v>#DIV/0!</v>
      </c>
      <c r="AF100" s="938">
        <f t="shared" si="22"/>
        <v>0</v>
      </c>
      <c r="AG100" s="938">
        <f t="shared" si="21"/>
        <v>0</v>
      </c>
      <c r="AH100" s="929"/>
    </row>
    <row r="101" spans="1:34" x14ac:dyDescent="0.25">
      <c r="A101" s="939">
        <f t="shared" si="3"/>
        <v>16</v>
      </c>
      <c r="B101" s="931" t="s">
        <v>136</v>
      </c>
      <c r="C101" s="931"/>
      <c r="D101" s="931"/>
      <c r="E101" s="931"/>
      <c r="F101" s="931"/>
      <c r="G101" s="931"/>
      <c r="H101" s="932">
        <f t="shared" si="13"/>
        <v>0</v>
      </c>
      <c r="I101" s="932">
        <f t="shared" si="13"/>
        <v>0</v>
      </c>
      <c r="J101" s="931"/>
      <c r="K101" s="931"/>
      <c r="L101" s="490"/>
      <c r="M101" s="452"/>
      <c r="N101" s="933">
        <f t="shared" si="14"/>
        <v>0</v>
      </c>
      <c r="O101" s="490"/>
      <c r="P101" s="934"/>
      <c r="Q101" s="490"/>
      <c r="R101" s="452"/>
      <c r="S101" s="935">
        <f t="shared" si="15"/>
        <v>0</v>
      </c>
      <c r="T101" s="936"/>
      <c r="U101" s="937" t="e">
        <f t="shared" si="5"/>
        <v>#DIV/0!</v>
      </c>
      <c r="V101" s="936"/>
      <c r="W101" s="937" t="e">
        <f t="shared" si="16"/>
        <v>#DIV/0!</v>
      </c>
      <c r="X101" s="936"/>
      <c r="Y101" s="937" t="e">
        <f t="shared" si="17"/>
        <v>#DIV/0!</v>
      </c>
      <c r="Z101" s="936"/>
      <c r="AA101" s="937" t="e">
        <f t="shared" si="18"/>
        <v>#DIV/0!</v>
      </c>
      <c r="AB101" s="936"/>
      <c r="AC101" s="937" t="e">
        <f t="shared" si="19"/>
        <v>#DIV/0!</v>
      </c>
      <c r="AD101" s="936"/>
      <c r="AE101" s="937" t="e">
        <f t="shared" si="20"/>
        <v>#DIV/0!</v>
      </c>
      <c r="AF101" s="938">
        <f t="shared" si="22"/>
        <v>0</v>
      </c>
      <c r="AG101" s="938">
        <f t="shared" si="21"/>
        <v>0</v>
      </c>
      <c r="AH101" s="929"/>
    </row>
    <row r="102" spans="1:34" x14ac:dyDescent="0.25">
      <c r="A102" s="939">
        <f t="shared" si="3"/>
        <v>17</v>
      </c>
      <c r="B102" s="931" t="s">
        <v>136</v>
      </c>
      <c r="C102" s="931"/>
      <c r="D102" s="931"/>
      <c r="E102" s="931"/>
      <c r="F102" s="931"/>
      <c r="G102" s="931"/>
      <c r="H102" s="932">
        <f t="shared" si="13"/>
        <v>0</v>
      </c>
      <c r="I102" s="932">
        <f t="shared" si="13"/>
        <v>0</v>
      </c>
      <c r="J102" s="931"/>
      <c r="K102" s="931"/>
      <c r="L102" s="490"/>
      <c r="M102" s="452"/>
      <c r="N102" s="933">
        <f t="shared" si="14"/>
        <v>0</v>
      </c>
      <c r="O102" s="490"/>
      <c r="P102" s="934"/>
      <c r="Q102" s="490"/>
      <c r="R102" s="452"/>
      <c r="S102" s="935">
        <f t="shared" si="15"/>
        <v>0</v>
      </c>
      <c r="T102" s="936"/>
      <c r="U102" s="937" t="e">
        <f t="shared" si="5"/>
        <v>#DIV/0!</v>
      </c>
      <c r="V102" s="936"/>
      <c r="W102" s="937" t="e">
        <f t="shared" si="16"/>
        <v>#DIV/0!</v>
      </c>
      <c r="X102" s="936"/>
      <c r="Y102" s="937" t="e">
        <f t="shared" si="17"/>
        <v>#DIV/0!</v>
      </c>
      <c r="Z102" s="936"/>
      <c r="AA102" s="937" t="e">
        <f t="shared" si="18"/>
        <v>#DIV/0!</v>
      </c>
      <c r="AB102" s="936"/>
      <c r="AC102" s="937" t="e">
        <f t="shared" si="19"/>
        <v>#DIV/0!</v>
      </c>
      <c r="AD102" s="936"/>
      <c r="AE102" s="937" t="e">
        <f t="shared" si="20"/>
        <v>#DIV/0!</v>
      </c>
      <c r="AF102" s="938">
        <f t="shared" si="22"/>
        <v>0</v>
      </c>
      <c r="AG102" s="938">
        <f t="shared" si="21"/>
        <v>0</v>
      </c>
      <c r="AH102" s="929"/>
    </row>
    <row r="103" spans="1:34" x14ac:dyDescent="0.25">
      <c r="A103" s="939">
        <f t="shared" si="3"/>
        <v>18</v>
      </c>
      <c r="B103" s="931" t="s">
        <v>136</v>
      </c>
      <c r="C103" s="931"/>
      <c r="D103" s="931"/>
      <c r="E103" s="931"/>
      <c r="F103" s="931"/>
      <c r="G103" s="931"/>
      <c r="H103" s="932">
        <f t="shared" si="13"/>
        <v>0</v>
      </c>
      <c r="I103" s="932">
        <f t="shared" si="13"/>
        <v>0</v>
      </c>
      <c r="J103" s="931"/>
      <c r="K103" s="931"/>
      <c r="L103" s="490"/>
      <c r="M103" s="452"/>
      <c r="N103" s="933">
        <f t="shared" si="14"/>
        <v>0</v>
      </c>
      <c r="O103" s="490"/>
      <c r="P103" s="934"/>
      <c r="Q103" s="490"/>
      <c r="R103" s="452"/>
      <c r="S103" s="935">
        <f t="shared" si="15"/>
        <v>0</v>
      </c>
      <c r="T103" s="936"/>
      <c r="U103" s="937" t="e">
        <f t="shared" si="5"/>
        <v>#DIV/0!</v>
      </c>
      <c r="V103" s="936"/>
      <c r="W103" s="937" t="e">
        <f t="shared" si="16"/>
        <v>#DIV/0!</v>
      </c>
      <c r="X103" s="936"/>
      <c r="Y103" s="937" t="e">
        <f t="shared" si="17"/>
        <v>#DIV/0!</v>
      </c>
      <c r="Z103" s="936"/>
      <c r="AA103" s="937" t="e">
        <f t="shared" si="18"/>
        <v>#DIV/0!</v>
      </c>
      <c r="AB103" s="936"/>
      <c r="AC103" s="937" t="e">
        <f t="shared" si="19"/>
        <v>#DIV/0!</v>
      </c>
      <c r="AD103" s="936"/>
      <c r="AE103" s="937" t="e">
        <f t="shared" si="20"/>
        <v>#DIV/0!</v>
      </c>
      <c r="AF103" s="938">
        <f t="shared" si="22"/>
        <v>0</v>
      </c>
      <c r="AG103" s="938">
        <f t="shared" si="21"/>
        <v>0</v>
      </c>
      <c r="AH103" s="929"/>
    </row>
    <row r="104" spans="1:34" x14ac:dyDescent="0.25">
      <c r="A104" s="939">
        <f t="shared" si="3"/>
        <v>19</v>
      </c>
      <c r="B104" s="931" t="s">
        <v>136</v>
      </c>
      <c r="C104" s="931"/>
      <c r="D104" s="931"/>
      <c r="E104" s="931"/>
      <c r="F104" s="931"/>
      <c r="G104" s="931"/>
      <c r="H104" s="932">
        <f t="shared" si="13"/>
        <v>0</v>
      </c>
      <c r="I104" s="932">
        <f t="shared" si="13"/>
        <v>0</v>
      </c>
      <c r="J104" s="931"/>
      <c r="K104" s="931"/>
      <c r="L104" s="490"/>
      <c r="M104" s="452"/>
      <c r="N104" s="933">
        <f t="shared" si="14"/>
        <v>0</v>
      </c>
      <c r="O104" s="490"/>
      <c r="P104" s="934"/>
      <c r="Q104" s="490"/>
      <c r="R104" s="452"/>
      <c r="S104" s="935">
        <f t="shared" si="15"/>
        <v>0</v>
      </c>
      <c r="T104" s="936"/>
      <c r="U104" s="937" t="e">
        <f t="shared" si="5"/>
        <v>#DIV/0!</v>
      </c>
      <c r="V104" s="936"/>
      <c r="W104" s="937" t="e">
        <f t="shared" si="16"/>
        <v>#DIV/0!</v>
      </c>
      <c r="X104" s="936"/>
      <c r="Y104" s="937" t="e">
        <f t="shared" si="17"/>
        <v>#DIV/0!</v>
      </c>
      <c r="Z104" s="936"/>
      <c r="AA104" s="937" t="e">
        <f t="shared" si="18"/>
        <v>#DIV/0!</v>
      </c>
      <c r="AB104" s="936"/>
      <c r="AC104" s="937" t="e">
        <f t="shared" si="19"/>
        <v>#DIV/0!</v>
      </c>
      <c r="AD104" s="936"/>
      <c r="AE104" s="937" t="e">
        <f t="shared" si="20"/>
        <v>#DIV/0!</v>
      </c>
      <c r="AF104" s="938">
        <f t="shared" si="22"/>
        <v>0</v>
      </c>
      <c r="AG104" s="938">
        <f t="shared" si="21"/>
        <v>0</v>
      </c>
      <c r="AH104" s="929"/>
    </row>
    <row r="105" spans="1:34" x14ac:dyDescent="0.25">
      <c r="A105" s="939">
        <f t="shared" si="3"/>
        <v>20</v>
      </c>
      <c r="B105" s="931" t="s">
        <v>136</v>
      </c>
      <c r="C105" s="931"/>
      <c r="D105" s="931"/>
      <c r="E105" s="931"/>
      <c r="F105" s="931"/>
      <c r="G105" s="931"/>
      <c r="H105" s="932">
        <f t="shared" si="13"/>
        <v>0</v>
      </c>
      <c r="I105" s="932">
        <f t="shared" si="13"/>
        <v>0</v>
      </c>
      <c r="J105" s="931"/>
      <c r="K105" s="931"/>
      <c r="L105" s="490"/>
      <c r="M105" s="452"/>
      <c r="N105" s="933">
        <f t="shared" si="14"/>
        <v>0</v>
      </c>
      <c r="O105" s="490"/>
      <c r="P105" s="934"/>
      <c r="Q105" s="490"/>
      <c r="R105" s="452"/>
      <c r="S105" s="935">
        <f t="shared" si="15"/>
        <v>0</v>
      </c>
      <c r="T105" s="936"/>
      <c r="U105" s="937" t="e">
        <f t="shared" si="5"/>
        <v>#DIV/0!</v>
      </c>
      <c r="V105" s="936"/>
      <c r="W105" s="937" t="e">
        <f t="shared" si="16"/>
        <v>#DIV/0!</v>
      </c>
      <c r="X105" s="936"/>
      <c r="Y105" s="937" t="e">
        <f t="shared" si="17"/>
        <v>#DIV/0!</v>
      </c>
      <c r="Z105" s="936"/>
      <c r="AA105" s="937" t="e">
        <f t="shared" si="18"/>
        <v>#DIV/0!</v>
      </c>
      <c r="AB105" s="936"/>
      <c r="AC105" s="937" t="e">
        <f t="shared" si="19"/>
        <v>#DIV/0!</v>
      </c>
      <c r="AD105" s="936"/>
      <c r="AE105" s="937" t="e">
        <f t="shared" si="20"/>
        <v>#DIV/0!</v>
      </c>
      <c r="AF105" s="938">
        <f t="shared" si="22"/>
        <v>0</v>
      </c>
      <c r="AG105" s="938">
        <f t="shared" si="21"/>
        <v>0</v>
      </c>
      <c r="AH105" s="929"/>
    </row>
    <row r="106" spans="1:34" x14ac:dyDescent="0.25">
      <c r="A106" s="939">
        <f t="shared" si="3"/>
        <v>21</v>
      </c>
      <c r="B106" s="931" t="s">
        <v>136</v>
      </c>
      <c r="C106" s="931"/>
      <c r="D106" s="931"/>
      <c r="E106" s="931"/>
      <c r="F106" s="931"/>
      <c r="G106" s="931"/>
      <c r="H106" s="932">
        <f t="shared" si="13"/>
        <v>0</v>
      </c>
      <c r="I106" s="932">
        <f t="shared" si="13"/>
        <v>0</v>
      </c>
      <c r="J106" s="931"/>
      <c r="K106" s="931"/>
      <c r="L106" s="490"/>
      <c r="M106" s="452"/>
      <c r="N106" s="933">
        <f t="shared" si="14"/>
        <v>0</v>
      </c>
      <c r="O106" s="490"/>
      <c r="P106" s="934"/>
      <c r="Q106" s="490"/>
      <c r="R106" s="452"/>
      <c r="S106" s="935">
        <f t="shared" si="15"/>
        <v>0</v>
      </c>
      <c r="T106" s="936"/>
      <c r="U106" s="937" t="e">
        <f t="shared" si="5"/>
        <v>#DIV/0!</v>
      </c>
      <c r="V106" s="936"/>
      <c r="W106" s="937" t="e">
        <f t="shared" si="16"/>
        <v>#DIV/0!</v>
      </c>
      <c r="X106" s="936"/>
      <c r="Y106" s="937" t="e">
        <f t="shared" si="17"/>
        <v>#DIV/0!</v>
      </c>
      <c r="Z106" s="936"/>
      <c r="AA106" s="937" t="e">
        <f t="shared" si="18"/>
        <v>#DIV/0!</v>
      </c>
      <c r="AB106" s="936"/>
      <c r="AC106" s="937" t="e">
        <f t="shared" si="19"/>
        <v>#DIV/0!</v>
      </c>
      <c r="AD106" s="936"/>
      <c r="AE106" s="937" t="e">
        <f t="shared" si="20"/>
        <v>#DIV/0!</v>
      </c>
      <c r="AF106" s="938">
        <f t="shared" si="22"/>
        <v>0</v>
      </c>
      <c r="AG106" s="938">
        <f t="shared" si="21"/>
        <v>0</v>
      </c>
      <c r="AH106" s="929"/>
    </row>
    <row r="107" spans="1:34" x14ac:dyDescent="0.25">
      <c r="A107" s="939">
        <f t="shared" si="3"/>
        <v>22</v>
      </c>
      <c r="B107" s="931" t="s">
        <v>136</v>
      </c>
      <c r="C107" s="931"/>
      <c r="D107" s="931"/>
      <c r="E107" s="931"/>
      <c r="F107" s="931"/>
      <c r="G107" s="931"/>
      <c r="H107" s="932">
        <f t="shared" si="13"/>
        <v>0</v>
      </c>
      <c r="I107" s="932">
        <f t="shared" si="13"/>
        <v>0</v>
      </c>
      <c r="J107" s="931"/>
      <c r="K107" s="931"/>
      <c r="L107" s="490"/>
      <c r="M107" s="452"/>
      <c r="N107" s="933">
        <f t="shared" si="14"/>
        <v>0</v>
      </c>
      <c r="O107" s="490"/>
      <c r="P107" s="934"/>
      <c r="Q107" s="490"/>
      <c r="R107" s="452"/>
      <c r="S107" s="935">
        <f t="shared" si="15"/>
        <v>0</v>
      </c>
      <c r="T107" s="936"/>
      <c r="U107" s="937" t="e">
        <f t="shared" si="5"/>
        <v>#DIV/0!</v>
      </c>
      <c r="V107" s="936"/>
      <c r="W107" s="937" t="e">
        <f t="shared" si="16"/>
        <v>#DIV/0!</v>
      </c>
      <c r="X107" s="936"/>
      <c r="Y107" s="937" t="e">
        <f t="shared" si="17"/>
        <v>#DIV/0!</v>
      </c>
      <c r="Z107" s="936"/>
      <c r="AA107" s="937" t="e">
        <f t="shared" si="18"/>
        <v>#DIV/0!</v>
      </c>
      <c r="AB107" s="936"/>
      <c r="AC107" s="937" t="e">
        <f t="shared" si="19"/>
        <v>#DIV/0!</v>
      </c>
      <c r="AD107" s="936"/>
      <c r="AE107" s="937" t="e">
        <f t="shared" si="20"/>
        <v>#DIV/0!</v>
      </c>
      <c r="AF107" s="938">
        <f t="shared" si="22"/>
        <v>0</v>
      </c>
      <c r="AG107" s="938">
        <f t="shared" si="21"/>
        <v>0</v>
      </c>
      <c r="AH107" s="929"/>
    </row>
    <row r="108" spans="1:34" x14ac:dyDescent="0.25">
      <c r="A108" s="939">
        <f t="shared" si="3"/>
        <v>23</v>
      </c>
      <c r="B108" s="931" t="s">
        <v>136</v>
      </c>
      <c r="C108" s="931"/>
      <c r="D108" s="931"/>
      <c r="E108" s="931"/>
      <c r="F108" s="931"/>
      <c r="G108" s="931"/>
      <c r="H108" s="932">
        <f t="shared" si="13"/>
        <v>0</v>
      </c>
      <c r="I108" s="932">
        <f t="shared" si="13"/>
        <v>0</v>
      </c>
      <c r="J108" s="931"/>
      <c r="K108" s="931"/>
      <c r="L108" s="490"/>
      <c r="M108" s="452"/>
      <c r="N108" s="933">
        <f t="shared" si="14"/>
        <v>0</v>
      </c>
      <c r="O108" s="490"/>
      <c r="P108" s="934"/>
      <c r="Q108" s="490"/>
      <c r="R108" s="452"/>
      <c r="S108" s="935">
        <f t="shared" si="15"/>
        <v>0</v>
      </c>
      <c r="T108" s="936"/>
      <c r="U108" s="937" t="e">
        <f t="shared" si="5"/>
        <v>#DIV/0!</v>
      </c>
      <c r="V108" s="936"/>
      <c r="W108" s="937" t="e">
        <f t="shared" si="16"/>
        <v>#DIV/0!</v>
      </c>
      <c r="X108" s="936"/>
      <c r="Y108" s="937" t="e">
        <f t="shared" si="17"/>
        <v>#DIV/0!</v>
      </c>
      <c r="Z108" s="936"/>
      <c r="AA108" s="937" t="e">
        <f t="shared" si="18"/>
        <v>#DIV/0!</v>
      </c>
      <c r="AB108" s="936"/>
      <c r="AC108" s="937" t="e">
        <f t="shared" si="19"/>
        <v>#DIV/0!</v>
      </c>
      <c r="AD108" s="936"/>
      <c r="AE108" s="937" t="e">
        <f t="shared" si="20"/>
        <v>#DIV/0!</v>
      </c>
      <c r="AF108" s="938">
        <f t="shared" si="22"/>
        <v>0</v>
      </c>
      <c r="AG108" s="938">
        <f t="shared" si="21"/>
        <v>0</v>
      </c>
      <c r="AH108" s="929"/>
    </row>
    <row r="109" spans="1:34" x14ac:dyDescent="0.25">
      <c r="A109" s="939">
        <f t="shared" si="3"/>
        <v>24</v>
      </c>
      <c r="B109" s="931" t="s">
        <v>136</v>
      </c>
      <c r="C109" s="931"/>
      <c r="D109" s="931"/>
      <c r="E109" s="931"/>
      <c r="F109" s="931"/>
      <c r="G109" s="931"/>
      <c r="H109" s="932">
        <f t="shared" si="13"/>
        <v>0</v>
      </c>
      <c r="I109" s="932">
        <f t="shared" si="13"/>
        <v>0</v>
      </c>
      <c r="J109" s="931"/>
      <c r="K109" s="931"/>
      <c r="L109" s="490"/>
      <c r="M109" s="452"/>
      <c r="N109" s="933">
        <f t="shared" si="14"/>
        <v>0</v>
      </c>
      <c r="O109" s="490"/>
      <c r="P109" s="934"/>
      <c r="Q109" s="490"/>
      <c r="R109" s="452"/>
      <c r="S109" s="935">
        <f t="shared" si="15"/>
        <v>0</v>
      </c>
      <c r="T109" s="936"/>
      <c r="U109" s="937" t="e">
        <f t="shared" si="5"/>
        <v>#DIV/0!</v>
      </c>
      <c r="V109" s="936"/>
      <c r="W109" s="937" t="e">
        <f t="shared" si="16"/>
        <v>#DIV/0!</v>
      </c>
      <c r="X109" s="936"/>
      <c r="Y109" s="937" t="e">
        <f t="shared" si="17"/>
        <v>#DIV/0!</v>
      </c>
      <c r="Z109" s="936"/>
      <c r="AA109" s="937" t="e">
        <f t="shared" si="18"/>
        <v>#DIV/0!</v>
      </c>
      <c r="AB109" s="936"/>
      <c r="AC109" s="937" t="e">
        <f t="shared" si="19"/>
        <v>#DIV/0!</v>
      </c>
      <c r="AD109" s="936"/>
      <c r="AE109" s="937" t="e">
        <f t="shared" si="20"/>
        <v>#DIV/0!</v>
      </c>
      <c r="AF109" s="938">
        <f t="shared" si="22"/>
        <v>0</v>
      </c>
      <c r="AG109" s="938">
        <f t="shared" si="21"/>
        <v>0</v>
      </c>
      <c r="AH109" s="929"/>
    </row>
    <row r="110" spans="1:34" ht="15.75" thickBot="1" x14ac:dyDescent="0.3">
      <c r="A110" s="939">
        <f t="shared" si="3"/>
        <v>25</v>
      </c>
      <c r="B110" s="931" t="s">
        <v>136</v>
      </c>
      <c r="C110" s="931"/>
      <c r="D110" s="931"/>
      <c r="E110" s="931"/>
      <c r="F110" s="931"/>
      <c r="G110" s="931"/>
      <c r="H110" s="932">
        <f t="shared" si="13"/>
        <v>0</v>
      </c>
      <c r="I110" s="932">
        <f t="shared" si="13"/>
        <v>0</v>
      </c>
      <c r="J110" s="931"/>
      <c r="K110" s="931"/>
      <c r="L110" s="490"/>
      <c r="M110" s="452"/>
      <c r="N110" s="933">
        <f t="shared" si="14"/>
        <v>0</v>
      </c>
      <c r="O110" s="490"/>
      <c r="P110" s="934"/>
      <c r="Q110" s="490"/>
      <c r="R110" s="452"/>
      <c r="S110" s="935">
        <f t="shared" si="15"/>
        <v>0</v>
      </c>
      <c r="T110" s="936"/>
      <c r="U110" s="937" t="e">
        <f t="shared" si="5"/>
        <v>#DIV/0!</v>
      </c>
      <c r="V110" s="936"/>
      <c r="W110" s="937" t="e">
        <f t="shared" si="16"/>
        <v>#DIV/0!</v>
      </c>
      <c r="X110" s="936"/>
      <c r="Y110" s="937" t="e">
        <f t="shared" si="17"/>
        <v>#DIV/0!</v>
      </c>
      <c r="Z110" s="936"/>
      <c r="AA110" s="937" t="e">
        <f t="shared" si="18"/>
        <v>#DIV/0!</v>
      </c>
      <c r="AB110" s="936"/>
      <c r="AC110" s="937" t="e">
        <f t="shared" si="19"/>
        <v>#DIV/0!</v>
      </c>
      <c r="AD110" s="936"/>
      <c r="AE110" s="937" t="e">
        <f t="shared" si="20"/>
        <v>#DIV/0!</v>
      </c>
      <c r="AF110" s="938">
        <f t="shared" si="22"/>
        <v>0</v>
      </c>
      <c r="AG110" s="938">
        <f t="shared" si="21"/>
        <v>0</v>
      </c>
      <c r="AH110" s="929"/>
    </row>
    <row r="111" spans="1:34" ht="15.75" thickBot="1" x14ac:dyDescent="0.3">
      <c r="A111" s="930"/>
      <c r="B111" s="923" t="s">
        <v>126</v>
      </c>
      <c r="C111" s="923"/>
      <c r="D111" s="923"/>
      <c r="E111" s="923"/>
      <c r="F111" s="923"/>
      <c r="G111" s="923"/>
      <c r="H111" s="940">
        <f>SUM(H86:H110)</f>
        <v>0</v>
      </c>
      <c r="I111" s="940">
        <f>SUM(I86:I110)</f>
        <v>0</v>
      </c>
      <c r="J111" s="923"/>
      <c r="K111" s="923"/>
      <c r="L111" s="941">
        <f t="shared" ref="L111:V111" si="23">SUM(L86:L110)</f>
        <v>0</v>
      </c>
      <c r="M111" s="941">
        <f t="shared" si="23"/>
        <v>0</v>
      </c>
      <c r="N111" s="941">
        <f t="shared" si="23"/>
        <v>0</v>
      </c>
      <c r="O111" s="941">
        <f t="shared" si="23"/>
        <v>0</v>
      </c>
      <c r="P111" s="941">
        <f t="shared" si="23"/>
        <v>0</v>
      </c>
      <c r="Q111" s="941">
        <f t="shared" si="23"/>
        <v>0</v>
      </c>
      <c r="R111" s="941">
        <f t="shared" si="23"/>
        <v>0</v>
      </c>
      <c r="S111" s="941">
        <f t="shared" si="23"/>
        <v>0</v>
      </c>
      <c r="T111" s="941">
        <f t="shared" si="23"/>
        <v>0</v>
      </c>
      <c r="U111" s="928"/>
      <c r="V111" s="941">
        <f t="shared" si="23"/>
        <v>0</v>
      </c>
      <c r="W111" s="928"/>
      <c r="X111" s="941">
        <f>SUM(X86:X110)</f>
        <v>0</v>
      </c>
      <c r="Y111" s="928"/>
      <c r="Z111" s="941">
        <f>SUM(Z86:Z110)</f>
        <v>0</v>
      </c>
      <c r="AA111" s="928"/>
      <c r="AB111" s="941">
        <f>SUM(AB86:AB110)</f>
        <v>0</v>
      </c>
      <c r="AC111" s="928"/>
      <c r="AD111" s="941">
        <f>SUM(AD86:AD110)</f>
        <v>0</v>
      </c>
      <c r="AE111" s="928"/>
      <c r="AF111" s="941">
        <f>SUM(AF86:AF110)</f>
        <v>0</v>
      </c>
      <c r="AG111" s="941">
        <f>SUM(AG86:AG110)</f>
        <v>0</v>
      </c>
      <c r="AH111" s="929"/>
    </row>
    <row r="112" spans="1:34" x14ac:dyDescent="0.25">
      <c r="A112" s="930"/>
      <c r="B112" s="947"/>
      <c r="C112" s="947"/>
      <c r="D112" s="947"/>
      <c r="E112" s="947"/>
      <c r="F112" s="947"/>
      <c r="G112" s="947"/>
      <c r="H112" s="947"/>
      <c r="I112" s="947"/>
      <c r="J112" s="947"/>
      <c r="K112" s="947"/>
      <c r="L112" s="924"/>
      <c r="M112" s="925"/>
      <c r="N112" s="926"/>
      <c r="O112" s="924"/>
      <c r="P112" s="927"/>
      <c r="Q112" s="924"/>
      <c r="R112" s="925"/>
      <c r="S112" s="928"/>
      <c r="T112" s="928"/>
      <c r="U112" s="928"/>
      <c r="V112" s="928"/>
      <c r="W112" s="928"/>
      <c r="X112" s="928"/>
      <c r="Y112" s="928"/>
      <c r="Z112" s="928"/>
      <c r="AA112" s="928"/>
      <c r="AB112" s="928"/>
      <c r="AC112" s="928"/>
      <c r="AD112" s="928"/>
      <c r="AE112" s="928"/>
      <c r="AF112" s="929"/>
      <c r="AG112" s="929"/>
      <c r="AH112" s="929"/>
    </row>
    <row r="113" spans="1:34" ht="15.75" thickBot="1" x14ac:dyDescent="0.3">
      <c r="A113" s="922" t="s">
        <v>140</v>
      </c>
      <c r="B113" s="923" t="s">
        <v>129</v>
      </c>
      <c r="C113" s="923"/>
      <c r="D113" s="923"/>
      <c r="E113" s="923"/>
      <c r="F113" s="923"/>
      <c r="G113" s="923"/>
      <c r="H113" s="923"/>
      <c r="I113" s="923"/>
      <c r="J113" s="923"/>
      <c r="K113" s="923"/>
      <c r="L113" s="924"/>
      <c r="M113" s="925"/>
      <c r="N113" s="926"/>
      <c r="O113" s="924"/>
      <c r="P113" s="927"/>
      <c r="Q113" s="924"/>
      <c r="R113" s="925"/>
      <c r="S113" s="928"/>
      <c r="T113" s="928"/>
      <c r="U113" s="928"/>
      <c r="V113" s="928"/>
      <c r="W113" s="928"/>
      <c r="X113" s="928"/>
      <c r="Y113" s="928"/>
      <c r="Z113" s="928"/>
      <c r="AA113" s="928"/>
      <c r="AB113" s="928"/>
      <c r="AC113" s="928"/>
      <c r="AD113" s="928"/>
      <c r="AE113" s="928"/>
      <c r="AF113" s="929"/>
      <c r="AG113" s="929"/>
      <c r="AH113" s="929"/>
    </row>
    <row r="114" spans="1:34" ht="15.75" thickBot="1" x14ac:dyDescent="0.3">
      <c r="A114" s="948"/>
      <c r="B114" s="923"/>
      <c r="C114" s="923"/>
      <c r="D114" s="923"/>
      <c r="E114" s="923"/>
      <c r="F114" s="923"/>
      <c r="G114" s="923"/>
      <c r="H114" s="923"/>
      <c r="I114" s="923"/>
      <c r="J114" s="923"/>
      <c r="K114" s="923"/>
      <c r="L114" s="1347" t="s">
        <v>1838</v>
      </c>
      <c r="M114" s="1348"/>
      <c r="N114" s="1348"/>
      <c r="O114" s="1348"/>
      <c r="P114" s="1348"/>
      <c r="Q114" s="1348"/>
      <c r="R114" s="1348"/>
      <c r="S114" s="1351"/>
      <c r="T114" s="1347" t="s">
        <v>1839</v>
      </c>
      <c r="U114" s="1348"/>
      <c r="V114" s="1348"/>
      <c r="W114" s="1348"/>
      <c r="X114" s="1348"/>
      <c r="Y114" s="1348"/>
      <c r="Z114" s="1348"/>
      <c r="AA114" s="1348"/>
      <c r="AB114" s="1348"/>
      <c r="AC114" s="1348"/>
      <c r="AD114" s="1348"/>
      <c r="AE114" s="1348"/>
      <c r="AF114" s="1348"/>
      <c r="AG114" s="1351"/>
      <c r="AH114" s="929"/>
    </row>
    <row r="115" spans="1:34" x14ac:dyDescent="0.25">
      <c r="A115" s="949"/>
      <c r="B115" s="950" t="s">
        <v>134</v>
      </c>
      <c r="C115" s="950" t="s">
        <v>251</v>
      </c>
      <c r="D115" s="950" t="s">
        <v>1568</v>
      </c>
      <c r="E115" s="950" t="s">
        <v>324</v>
      </c>
      <c r="F115" s="950" t="s">
        <v>1564</v>
      </c>
      <c r="G115" s="950" t="s">
        <v>1565</v>
      </c>
      <c r="H115" s="950" t="s">
        <v>1566</v>
      </c>
      <c r="I115" s="950" t="s">
        <v>1567</v>
      </c>
      <c r="J115" s="950" t="s">
        <v>252</v>
      </c>
      <c r="K115" s="951"/>
      <c r="L115" s="952" t="s">
        <v>142</v>
      </c>
      <c r="M115" s="953" t="s">
        <v>143</v>
      </c>
      <c r="N115" s="952" t="s">
        <v>144</v>
      </c>
      <c r="O115" s="952" t="s">
        <v>131</v>
      </c>
      <c r="P115" s="953" t="s">
        <v>145</v>
      </c>
      <c r="Q115" s="952" t="s">
        <v>1318</v>
      </c>
      <c r="R115" s="953" t="s">
        <v>146</v>
      </c>
      <c r="S115" s="952" t="s">
        <v>147</v>
      </c>
      <c r="T115" s="954" t="s">
        <v>337</v>
      </c>
      <c r="U115" s="955" t="s">
        <v>151</v>
      </c>
      <c r="V115" s="954" t="s">
        <v>72</v>
      </c>
      <c r="W115" s="955" t="s">
        <v>151</v>
      </c>
      <c r="X115" s="954" t="s">
        <v>150</v>
      </c>
      <c r="Y115" s="954" t="s">
        <v>151</v>
      </c>
      <c r="Z115" s="954" t="s">
        <v>1570</v>
      </c>
      <c r="AA115" s="954" t="s">
        <v>151</v>
      </c>
      <c r="AB115" s="954" t="s">
        <v>1569</v>
      </c>
      <c r="AC115" s="954"/>
      <c r="AD115" s="954" t="s">
        <v>9</v>
      </c>
      <c r="AE115" s="954"/>
      <c r="AF115" s="950" t="s">
        <v>7</v>
      </c>
      <c r="AG115" s="950" t="s">
        <v>152</v>
      </c>
      <c r="AH115" s="950" t="s">
        <v>1571</v>
      </c>
    </row>
    <row r="116" spans="1:34" ht="15.75" thickBot="1" x14ac:dyDescent="0.3">
      <c r="A116" s="915" t="s">
        <v>74</v>
      </c>
      <c r="B116" s="916"/>
      <c r="C116" s="917"/>
      <c r="D116" s="917"/>
      <c r="E116" s="917"/>
      <c r="F116" s="917"/>
      <c r="G116" s="917"/>
      <c r="H116" s="917"/>
      <c r="I116" s="917"/>
      <c r="J116" s="917"/>
      <c r="K116" s="917"/>
      <c r="L116" s="918" t="s">
        <v>32</v>
      </c>
      <c r="M116" s="918" t="s">
        <v>32</v>
      </c>
      <c r="N116" s="918" t="s">
        <v>32</v>
      </c>
      <c r="O116" s="918" t="s">
        <v>32</v>
      </c>
      <c r="P116" s="918" t="s">
        <v>32</v>
      </c>
      <c r="Q116" s="918" t="s">
        <v>32</v>
      </c>
      <c r="R116" s="918" t="s">
        <v>32</v>
      </c>
      <c r="S116" s="919" t="s">
        <v>32</v>
      </c>
      <c r="T116" s="919" t="s">
        <v>32</v>
      </c>
      <c r="U116" s="920"/>
      <c r="V116" s="919" t="s">
        <v>32</v>
      </c>
      <c r="W116" s="920"/>
      <c r="X116" s="919" t="s">
        <v>32</v>
      </c>
      <c r="Y116" s="919"/>
      <c r="Z116" s="919" t="s">
        <v>32</v>
      </c>
      <c r="AA116" s="919"/>
      <c r="AB116" s="919" t="s">
        <v>32</v>
      </c>
      <c r="AC116" s="919" t="s">
        <v>151</v>
      </c>
      <c r="AD116" s="919" t="s">
        <v>32</v>
      </c>
      <c r="AE116" s="919"/>
      <c r="AF116" s="919" t="s">
        <v>32</v>
      </c>
      <c r="AG116" s="919" t="s">
        <v>32</v>
      </c>
      <c r="AH116" s="921"/>
    </row>
    <row r="117" spans="1:34" x14ac:dyDescent="0.25">
      <c r="A117" s="930">
        <v>1</v>
      </c>
      <c r="B117" s="931" t="s">
        <v>137</v>
      </c>
      <c r="C117" s="931"/>
      <c r="D117" s="931"/>
      <c r="E117" s="931"/>
      <c r="F117" s="931"/>
      <c r="G117" s="931"/>
      <c r="H117" s="932">
        <f t="shared" ref="H117:I166" si="24">C117-F117</f>
        <v>0</v>
      </c>
      <c r="I117" s="932">
        <f t="shared" si="24"/>
        <v>0</v>
      </c>
      <c r="J117" s="931"/>
      <c r="K117" s="931"/>
      <c r="L117" s="490"/>
      <c r="M117" s="452"/>
      <c r="N117" s="933">
        <f t="shared" ref="N117:N166" si="25">L117+M117</f>
        <v>0</v>
      </c>
      <c r="O117" s="490"/>
      <c r="P117" s="934"/>
      <c r="Q117" s="490"/>
      <c r="R117" s="452"/>
      <c r="S117" s="935">
        <f t="shared" ref="S117:S166" si="26">N117+O117-P117-Q117-R117</f>
        <v>0</v>
      </c>
      <c r="T117" s="936"/>
      <c r="U117" s="937" t="e">
        <f t="shared" ref="U117:U166" si="27">(T117/S117)*100</f>
        <v>#DIV/0!</v>
      </c>
      <c r="V117" s="936"/>
      <c r="W117" s="937" t="e">
        <f t="shared" ref="W117:W166" si="28">(V117/S117)*100</f>
        <v>#DIV/0!</v>
      </c>
      <c r="X117" s="936"/>
      <c r="Y117" s="937" t="e">
        <f t="shared" ref="Y117:Y166" si="29">(X117/S117)*100</f>
        <v>#DIV/0!</v>
      </c>
      <c r="Z117" s="936"/>
      <c r="AA117" s="937" t="e">
        <f t="shared" ref="AA117:AA166" si="30">(Z117/S117)*100</f>
        <v>#DIV/0!</v>
      </c>
      <c r="AB117" s="936"/>
      <c r="AC117" s="937" t="e">
        <f t="shared" ref="AC117:AC166" si="31">(AB117/S117)*100</f>
        <v>#DIV/0!</v>
      </c>
      <c r="AD117" s="936"/>
      <c r="AE117" s="937" t="e">
        <f t="shared" ref="AE117:AE166" si="32">(AD117/S117)*100</f>
        <v>#DIV/0!</v>
      </c>
      <c r="AF117" s="938">
        <f>T117+V117+X117+Z117+AB117+AD117</f>
        <v>0</v>
      </c>
      <c r="AG117" s="938">
        <f t="shared" ref="AG117:AG166" si="33">S117-AF117</f>
        <v>0</v>
      </c>
      <c r="AH117" s="929"/>
    </row>
    <row r="118" spans="1:34" x14ac:dyDescent="0.25">
      <c r="A118" s="939">
        <f t="shared" si="3"/>
        <v>2</v>
      </c>
      <c r="B118" s="931" t="s">
        <v>137</v>
      </c>
      <c r="C118" s="931"/>
      <c r="D118" s="931"/>
      <c r="E118" s="931"/>
      <c r="F118" s="931"/>
      <c r="G118" s="931"/>
      <c r="H118" s="932">
        <f t="shared" si="24"/>
        <v>0</v>
      </c>
      <c r="I118" s="932">
        <f t="shared" si="24"/>
        <v>0</v>
      </c>
      <c r="J118" s="931"/>
      <c r="K118" s="931"/>
      <c r="L118" s="490"/>
      <c r="M118" s="452"/>
      <c r="N118" s="933">
        <f t="shared" si="25"/>
        <v>0</v>
      </c>
      <c r="O118" s="490"/>
      <c r="P118" s="934"/>
      <c r="Q118" s="490"/>
      <c r="R118" s="452"/>
      <c r="S118" s="935">
        <f t="shared" si="26"/>
        <v>0</v>
      </c>
      <c r="T118" s="936"/>
      <c r="U118" s="937" t="e">
        <f t="shared" si="27"/>
        <v>#DIV/0!</v>
      </c>
      <c r="V118" s="936"/>
      <c r="W118" s="937" t="e">
        <f t="shared" si="28"/>
        <v>#DIV/0!</v>
      </c>
      <c r="X118" s="936"/>
      <c r="Y118" s="937" t="e">
        <f t="shared" si="29"/>
        <v>#DIV/0!</v>
      </c>
      <c r="Z118" s="936"/>
      <c r="AA118" s="937" t="e">
        <f t="shared" si="30"/>
        <v>#DIV/0!</v>
      </c>
      <c r="AB118" s="936"/>
      <c r="AC118" s="937" t="e">
        <f t="shared" si="31"/>
        <v>#DIV/0!</v>
      </c>
      <c r="AD118" s="936"/>
      <c r="AE118" s="937" t="e">
        <f t="shared" si="32"/>
        <v>#DIV/0!</v>
      </c>
      <c r="AF118" s="938">
        <f t="shared" ref="AF118:AF166" si="34">T118+V118+X118+Z118+AB118+AD118</f>
        <v>0</v>
      </c>
      <c r="AG118" s="938">
        <f t="shared" si="33"/>
        <v>0</v>
      </c>
      <c r="AH118" s="929"/>
    </row>
    <row r="119" spans="1:34" x14ac:dyDescent="0.25">
      <c r="A119" s="939">
        <f t="shared" si="3"/>
        <v>3</v>
      </c>
      <c r="B119" s="931" t="s">
        <v>137</v>
      </c>
      <c r="C119" s="931"/>
      <c r="D119" s="931"/>
      <c r="E119" s="931"/>
      <c r="F119" s="931"/>
      <c r="G119" s="931"/>
      <c r="H119" s="932">
        <f t="shared" si="24"/>
        <v>0</v>
      </c>
      <c r="I119" s="932">
        <f t="shared" si="24"/>
        <v>0</v>
      </c>
      <c r="J119" s="931"/>
      <c r="K119" s="931"/>
      <c r="L119" s="490"/>
      <c r="M119" s="452"/>
      <c r="N119" s="933">
        <f t="shared" si="25"/>
        <v>0</v>
      </c>
      <c r="O119" s="490"/>
      <c r="P119" s="934"/>
      <c r="Q119" s="490"/>
      <c r="R119" s="452"/>
      <c r="S119" s="935">
        <f t="shared" si="26"/>
        <v>0</v>
      </c>
      <c r="T119" s="936"/>
      <c r="U119" s="937" t="e">
        <f t="shared" si="27"/>
        <v>#DIV/0!</v>
      </c>
      <c r="V119" s="936"/>
      <c r="W119" s="937" t="e">
        <f t="shared" si="28"/>
        <v>#DIV/0!</v>
      </c>
      <c r="X119" s="936"/>
      <c r="Y119" s="937" t="e">
        <f t="shared" si="29"/>
        <v>#DIV/0!</v>
      </c>
      <c r="Z119" s="936"/>
      <c r="AA119" s="937" t="e">
        <f t="shared" si="30"/>
        <v>#DIV/0!</v>
      </c>
      <c r="AB119" s="936"/>
      <c r="AC119" s="937" t="e">
        <f t="shared" si="31"/>
        <v>#DIV/0!</v>
      </c>
      <c r="AD119" s="936"/>
      <c r="AE119" s="937" t="e">
        <f t="shared" si="32"/>
        <v>#DIV/0!</v>
      </c>
      <c r="AF119" s="938">
        <f t="shared" si="34"/>
        <v>0</v>
      </c>
      <c r="AG119" s="938">
        <f t="shared" si="33"/>
        <v>0</v>
      </c>
      <c r="AH119" s="929"/>
    </row>
    <row r="120" spans="1:34" x14ac:dyDescent="0.25">
      <c r="A120" s="939">
        <f t="shared" ref="A120:A166" si="35">A119+1</f>
        <v>4</v>
      </c>
      <c r="B120" s="931" t="s">
        <v>137</v>
      </c>
      <c r="C120" s="931"/>
      <c r="D120" s="931"/>
      <c r="E120" s="931"/>
      <c r="F120" s="931"/>
      <c r="G120" s="931"/>
      <c r="H120" s="932">
        <f t="shared" si="24"/>
        <v>0</v>
      </c>
      <c r="I120" s="932">
        <f t="shared" si="24"/>
        <v>0</v>
      </c>
      <c r="J120" s="931"/>
      <c r="K120" s="931"/>
      <c r="L120" s="490"/>
      <c r="M120" s="452"/>
      <c r="N120" s="933">
        <f t="shared" si="25"/>
        <v>0</v>
      </c>
      <c r="O120" s="490"/>
      <c r="P120" s="934"/>
      <c r="Q120" s="490"/>
      <c r="R120" s="452"/>
      <c r="S120" s="935">
        <f t="shared" si="26"/>
        <v>0</v>
      </c>
      <c r="T120" s="936"/>
      <c r="U120" s="937" t="e">
        <f t="shared" si="27"/>
        <v>#DIV/0!</v>
      </c>
      <c r="V120" s="936"/>
      <c r="W120" s="937" t="e">
        <f t="shared" si="28"/>
        <v>#DIV/0!</v>
      </c>
      <c r="X120" s="936"/>
      <c r="Y120" s="937" t="e">
        <f t="shared" si="29"/>
        <v>#DIV/0!</v>
      </c>
      <c r="Z120" s="936"/>
      <c r="AA120" s="937" t="e">
        <f t="shared" si="30"/>
        <v>#DIV/0!</v>
      </c>
      <c r="AB120" s="936"/>
      <c r="AC120" s="937" t="e">
        <f t="shared" si="31"/>
        <v>#DIV/0!</v>
      </c>
      <c r="AD120" s="936"/>
      <c r="AE120" s="937" t="e">
        <f t="shared" si="32"/>
        <v>#DIV/0!</v>
      </c>
      <c r="AF120" s="938">
        <f t="shared" si="34"/>
        <v>0</v>
      </c>
      <c r="AG120" s="938">
        <f t="shared" si="33"/>
        <v>0</v>
      </c>
      <c r="AH120" s="929"/>
    </row>
    <row r="121" spans="1:34" x14ac:dyDescent="0.25">
      <c r="A121" s="939">
        <f t="shared" si="35"/>
        <v>5</v>
      </c>
      <c r="B121" s="931" t="s">
        <v>137</v>
      </c>
      <c r="C121" s="931"/>
      <c r="D121" s="931"/>
      <c r="E121" s="931"/>
      <c r="F121" s="931"/>
      <c r="G121" s="931"/>
      <c r="H121" s="932">
        <f t="shared" si="24"/>
        <v>0</v>
      </c>
      <c r="I121" s="932">
        <f t="shared" si="24"/>
        <v>0</v>
      </c>
      <c r="J121" s="931"/>
      <c r="K121" s="931"/>
      <c r="L121" s="490"/>
      <c r="M121" s="452"/>
      <c r="N121" s="933">
        <f t="shared" si="25"/>
        <v>0</v>
      </c>
      <c r="O121" s="490"/>
      <c r="P121" s="934"/>
      <c r="Q121" s="490"/>
      <c r="R121" s="452"/>
      <c r="S121" s="935">
        <f t="shared" si="26"/>
        <v>0</v>
      </c>
      <c r="T121" s="936"/>
      <c r="U121" s="937" t="e">
        <f t="shared" si="27"/>
        <v>#DIV/0!</v>
      </c>
      <c r="V121" s="936"/>
      <c r="W121" s="937" t="e">
        <f t="shared" si="28"/>
        <v>#DIV/0!</v>
      </c>
      <c r="X121" s="936"/>
      <c r="Y121" s="937" t="e">
        <f t="shared" si="29"/>
        <v>#DIV/0!</v>
      </c>
      <c r="Z121" s="936"/>
      <c r="AA121" s="937" t="e">
        <f t="shared" si="30"/>
        <v>#DIV/0!</v>
      </c>
      <c r="AB121" s="936"/>
      <c r="AC121" s="937" t="e">
        <f t="shared" si="31"/>
        <v>#DIV/0!</v>
      </c>
      <c r="AD121" s="936"/>
      <c r="AE121" s="937" t="e">
        <f t="shared" si="32"/>
        <v>#DIV/0!</v>
      </c>
      <c r="AF121" s="938">
        <f t="shared" si="34"/>
        <v>0</v>
      </c>
      <c r="AG121" s="938">
        <f t="shared" si="33"/>
        <v>0</v>
      </c>
      <c r="AH121" s="929"/>
    </row>
    <row r="122" spans="1:34" x14ac:dyDescent="0.25">
      <c r="A122" s="939">
        <f t="shared" si="35"/>
        <v>6</v>
      </c>
      <c r="B122" s="931" t="s">
        <v>137</v>
      </c>
      <c r="C122" s="931"/>
      <c r="D122" s="931"/>
      <c r="E122" s="931"/>
      <c r="F122" s="931"/>
      <c r="G122" s="931"/>
      <c r="H122" s="932">
        <f t="shared" si="24"/>
        <v>0</v>
      </c>
      <c r="I122" s="932">
        <f t="shared" si="24"/>
        <v>0</v>
      </c>
      <c r="J122" s="931"/>
      <c r="K122" s="931"/>
      <c r="L122" s="490"/>
      <c r="M122" s="452"/>
      <c r="N122" s="933">
        <f t="shared" si="25"/>
        <v>0</v>
      </c>
      <c r="O122" s="490"/>
      <c r="P122" s="934"/>
      <c r="Q122" s="490"/>
      <c r="R122" s="452"/>
      <c r="S122" s="935">
        <f t="shared" si="26"/>
        <v>0</v>
      </c>
      <c r="T122" s="936"/>
      <c r="U122" s="937" t="e">
        <f t="shared" si="27"/>
        <v>#DIV/0!</v>
      </c>
      <c r="V122" s="936"/>
      <c r="W122" s="937" t="e">
        <f t="shared" si="28"/>
        <v>#DIV/0!</v>
      </c>
      <c r="X122" s="936"/>
      <c r="Y122" s="937" t="e">
        <f t="shared" si="29"/>
        <v>#DIV/0!</v>
      </c>
      <c r="Z122" s="936"/>
      <c r="AA122" s="937" t="e">
        <f t="shared" si="30"/>
        <v>#DIV/0!</v>
      </c>
      <c r="AB122" s="936"/>
      <c r="AC122" s="937" t="e">
        <f t="shared" si="31"/>
        <v>#DIV/0!</v>
      </c>
      <c r="AD122" s="936"/>
      <c r="AE122" s="937" t="e">
        <f t="shared" si="32"/>
        <v>#DIV/0!</v>
      </c>
      <c r="AF122" s="938">
        <f t="shared" si="34"/>
        <v>0</v>
      </c>
      <c r="AG122" s="938">
        <f t="shared" si="33"/>
        <v>0</v>
      </c>
      <c r="AH122" s="929"/>
    </row>
    <row r="123" spans="1:34" x14ac:dyDescent="0.25">
      <c r="A123" s="939">
        <f t="shared" si="35"/>
        <v>7</v>
      </c>
      <c r="B123" s="931" t="s">
        <v>137</v>
      </c>
      <c r="C123" s="931"/>
      <c r="D123" s="931"/>
      <c r="E123" s="931"/>
      <c r="F123" s="931"/>
      <c r="G123" s="931"/>
      <c r="H123" s="932">
        <f t="shared" si="24"/>
        <v>0</v>
      </c>
      <c r="I123" s="932">
        <f t="shared" si="24"/>
        <v>0</v>
      </c>
      <c r="J123" s="931"/>
      <c r="K123" s="931"/>
      <c r="L123" s="490"/>
      <c r="M123" s="452"/>
      <c r="N123" s="933">
        <f t="shared" si="25"/>
        <v>0</v>
      </c>
      <c r="O123" s="490"/>
      <c r="P123" s="934"/>
      <c r="Q123" s="490"/>
      <c r="R123" s="452"/>
      <c r="S123" s="935">
        <f t="shared" si="26"/>
        <v>0</v>
      </c>
      <c r="T123" s="936"/>
      <c r="U123" s="937" t="e">
        <f t="shared" si="27"/>
        <v>#DIV/0!</v>
      </c>
      <c r="V123" s="936"/>
      <c r="W123" s="937" t="e">
        <f t="shared" si="28"/>
        <v>#DIV/0!</v>
      </c>
      <c r="X123" s="936"/>
      <c r="Y123" s="937" t="e">
        <f t="shared" si="29"/>
        <v>#DIV/0!</v>
      </c>
      <c r="Z123" s="936"/>
      <c r="AA123" s="937" t="e">
        <f t="shared" si="30"/>
        <v>#DIV/0!</v>
      </c>
      <c r="AB123" s="936"/>
      <c r="AC123" s="937" t="e">
        <f t="shared" si="31"/>
        <v>#DIV/0!</v>
      </c>
      <c r="AD123" s="936"/>
      <c r="AE123" s="937" t="e">
        <f t="shared" si="32"/>
        <v>#DIV/0!</v>
      </c>
      <c r="AF123" s="938">
        <f t="shared" si="34"/>
        <v>0</v>
      </c>
      <c r="AG123" s="938">
        <f t="shared" si="33"/>
        <v>0</v>
      </c>
      <c r="AH123" s="929"/>
    </row>
    <row r="124" spans="1:34" x14ac:dyDescent="0.25">
      <c r="A124" s="939">
        <f t="shared" si="35"/>
        <v>8</v>
      </c>
      <c r="B124" s="931" t="s">
        <v>137</v>
      </c>
      <c r="C124" s="931"/>
      <c r="D124" s="931"/>
      <c r="E124" s="931"/>
      <c r="F124" s="931"/>
      <c r="G124" s="931"/>
      <c r="H124" s="932">
        <f t="shared" si="24"/>
        <v>0</v>
      </c>
      <c r="I124" s="932">
        <f t="shared" si="24"/>
        <v>0</v>
      </c>
      <c r="J124" s="931"/>
      <c r="K124" s="931"/>
      <c r="L124" s="490"/>
      <c r="M124" s="452"/>
      <c r="N124" s="933">
        <f t="shared" si="25"/>
        <v>0</v>
      </c>
      <c r="O124" s="490"/>
      <c r="P124" s="934"/>
      <c r="Q124" s="490"/>
      <c r="R124" s="452"/>
      <c r="S124" s="935">
        <f t="shared" si="26"/>
        <v>0</v>
      </c>
      <c r="T124" s="936"/>
      <c r="U124" s="937" t="e">
        <f t="shared" si="27"/>
        <v>#DIV/0!</v>
      </c>
      <c r="V124" s="936"/>
      <c r="W124" s="937" t="e">
        <f t="shared" si="28"/>
        <v>#DIV/0!</v>
      </c>
      <c r="X124" s="936"/>
      <c r="Y124" s="937" t="e">
        <f t="shared" si="29"/>
        <v>#DIV/0!</v>
      </c>
      <c r="Z124" s="936"/>
      <c r="AA124" s="937" t="e">
        <f t="shared" si="30"/>
        <v>#DIV/0!</v>
      </c>
      <c r="AB124" s="936"/>
      <c r="AC124" s="937" t="e">
        <f t="shared" si="31"/>
        <v>#DIV/0!</v>
      </c>
      <c r="AD124" s="936"/>
      <c r="AE124" s="937" t="e">
        <f t="shared" si="32"/>
        <v>#DIV/0!</v>
      </c>
      <c r="AF124" s="938">
        <f t="shared" si="34"/>
        <v>0</v>
      </c>
      <c r="AG124" s="938">
        <f t="shared" si="33"/>
        <v>0</v>
      </c>
      <c r="AH124" s="929"/>
    </row>
    <row r="125" spans="1:34" x14ac:dyDescent="0.25">
      <c r="A125" s="939">
        <f t="shared" si="35"/>
        <v>9</v>
      </c>
      <c r="B125" s="931" t="s">
        <v>137</v>
      </c>
      <c r="C125" s="931"/>
      <c r="D125" s="931"/>
      <c r="E125" s="931"/>
      <c r="F125" s="931"/>
      <c r="G125" s="931"/>
      <c r="H125" s="932">
        <f t="shared" si="24"/>
        <v>0</v>
      </c>
      <c r="I125" s="932">
        <f t="shared" si="24"/>
        <v>0</v>
      </c>
      <c r="J125" s="931"/>
      <c r="K125" s="931"/>
      <c r="L125" s="490"/>
      <c r="M125" s="452"/>
      <c r="N125" s="933">
        <f t="shared" si="25"/>
        <v>0</v>
      </c>
      <c r="O125" s="490"/>
      <c r="P125" s="934"/>
      <c r="Q125" s="490"/>
      <c r="R125" s="452"/>
      <c r="S125" s="935">
        <f t="shared" si="26"/>
        <v>0</v>
      </c>
      <c r="T125" s="936"/>
      <c r="U125" s="937" t="e">
        <f t="shared" si="27"/>
        <v>#DIV/0!</v>
      </c>
      <c r="V125" s="936"/>
      <c r="W125" s="937" t="e">
        <f t="shared" si="28"/>
        <v>#DIV/0!</v>
      </c>
      <c r="X125" s="936"/>
      <c r="Y125" s="937" t="e">
        <f t="shared" si="29"/>
        <v>#DIV/0!</v>
      </c>
      <c r="Z125" s="936"/>
      <c r="AA125" s="937" t="e">
        <f t="shared" si="30"/>
        <v>#DIV/0!</v>
      </c>
      <c r="AB125" s="936"/>
      <c r="AC125" s="937" t="e">
        <f t="shared" si="31"/>
        <v>#DIV/0!</v>
      </c>
      <c r="AD125" s="936"/>
      <c r="AE125" s="937" t="e">
        <f t="shared" si="32"/>
        <v>#DIV/0!</v>
      </c>
      <c r="AF125" s="938">
        <f t="shared" si="34"/>
        <v>0</v>
      </c>
      <c r="AG125" s="938">
        <f t="shared" si="33"/>
        <v>0</v>
      </c>
      <c r="AH125" s="929"/>
    </row>
    <row r="126" spans="1:34" x14ac:dyDescent="0.25">
      <c r="A126" s="939">
        <f t="shared" si="35"/>
        <v>10</v>
      </c>
      <c r="B126" s="931" t="s">
        <v>137</v>
      </c>
      <c r="C126" s="931"/>
      <c r="D126" s="931"/>
      <c r="E126" s="931"/>
      <c r="F126" s="931"/>
      <c r="G126" s="931"/>
      <c r="H126" s="932">
        <f t="shared" si="24"/>
        <v>0</v>
      </c>
      <c r="I126" s="932">
        <f t="shared" si="24"/>
        <v>0</v>
      </c>
      <c r="J126" s="931"/>
      <c r="K126" s="931"/>
      <c r="L126" s="490"/>
      <c r="M126" s="452"/>
      <c r="N126" s="933">
        <f t="shared" si="25"/>
        <v>0</v>
      </c>
      <c r="O126" s="490"/>
      <c r="P126" s="934"/>
      <c r="Q126" s="490"/>
      <c r="R126" s="452"/>
      <c r="S126" s="935">
        <f t="shared" si="26"/>
        <v>0</v>
      </c>
      <c r="T126" s="936"/>
      <c r="U126" s="937" t="e">
        <f t="shared" si="27"/>
        <v>#DIV/0!</v>
      </c>
      <c r="V126" s="936"/>
      <c r="W126" s="937" t="e">
        <f t="shared" si="28"/>
        <v>#DIV/0!</v>
      </c>
      <c r="X126" s="936"/>
      <c r="Y126" s="937" t="e">
        <f t="shared" si="29"/>
        <v>#DIV/0!</v>
      </c>
      <c r="Z126" s="936"/>
      <c r="AA126" s="937" t="e">
        <f t="shared" si="30"/>
        <v>#DIV/0!</v>
      </c>
      <c r="AB126" s="936"/>
      <c r="AC126" s="937" t="e">
        <f t="shared" si="31"/>
        <v>#DIV/0!</v>
      </c>
      <c r="AD126" s="936"/>
      <c r="AE126" s="937" t="e">
        <f t="shared" si="32"/>
        <v>#DIV/0!</v>
      </c>
      <c r="AF126" s="938">
        <f t="shared" si="34"/>
        <v>0</v>
      </c>
      <c r="AG126" s="938">
        <f t="shared" si="33"/>
        <v>0</v>
      </c>
      <c r="AH126" s="929"/>
    </row>
    <row r="127" spans="1:34" x14ac:dyDescent="0.25">
      <c r="A127" s="939">
        <f t="shared" si="35"/>
        <v>11</v>
      </c>
      <c r="B127" s="931" t="s">
        <v>137</v>
      </c>
      <c r="C127" s="931"/>
      <c r="D127" s="931"/>
      <c r="E127" s="931"/>
      <c r="F127" s="931"/>
      <c r="G127" s="931"/>
      <c r="H127" s="932">
        <f t="shared" si="24"/>
        <v>0</v>
      </c>
      <c r="I127" s="932">
        <f t="shared" si="24"/>
        <v>0</v>
      </c>
      <c r="J127" s="931"/>
      <c r="K127" s="931"/>
      <c r="L127" s="490"/>
      <c r="M127" s="452"/>
      <c r="N127" s="933">
        <f t="shared" si="25"/>
        <v>0</v>
      </c>
      <c r="O127" s="490"/>
      <c r="P127" s="934"/>
      <c r="Q127" s="490"/>
      <c r="R127" s="452"/>
      <c r="S127" s="935">
        <f t="shared" si="26"/>
        <v>0</v>
      </c>
      <c r="T127" s="936"/>
      <c r="U127" s="937" t="e">
        <f t="shared" si="27"/>
        <v>#DIV/0!</v>
      </c>
      <c r="V127" s="936"/>
      <c r="W127" s="937" t="e">
        <f t="shared" si="28"/>
        <v>#DIV/0!</v>
      </c>
      <c r="X127" s="936"/>
      <c r="Y127" s="937" t="e">
        <f t="shared" si="29"/>
        <v>#DIV/0!</v>
      </c>
      <c r="Z127" s="936"/>
      <c r="AA127" s="937" t="e">
        <f t="shared" si="30"/>
        <v>#DIV/0!</v>
      </c>
      <c r="AB127" s="936"/>
      <c r="AC127" s="937" t="e">
        <f t="shared" si="31"/>
        <v>#DIV/0!</v>
      </c>
      <c r="AD127" s="936"/>
      <c r="AE127" s="937" t="e">
        <f t="shared" si="32"/>
        <v>#DIV/0!</v>
      </c>
      <c r="AF127" s="938">
        <f t="shared" si="34"/>
        <v>0</v>
      </c>
      <c r="AG127" s="938">
        <f t="shared" si="33"/>
        <v>0</v>
      </c>
      <c r="AH127" s="929"/>
    </row>
    <row r="128" spans="1:34" x14ac:dyDescent="0.25">
      <c r="A128" s="939">
        <f t="shared" si="35"/>
        <v>12</v>
      </c>
      <c r="B128" s="931" t="s">
        <v>137</v>
      </c>
      <c r="C128" s="931"/>
      <c r="D128" s="931"/>
      <c r="E128" s="931"/>
      <c r="F128" s="931"/>
      <c r="G128" s="931"/>
      <c r="H128" s="932">
        <f t="shared" si="24"/>
        <v>0</v>
      </c>
      <c r="I128" s="932">
        <f t="shared" si="24"/>
        <v>0</v>
      </c>
      <c r="J128" s="931"/>
      <c r="K128" s="931"/>
      <c r="L128" s="490"/>
      <c r="M128" s="452"/>
      <c r="N128" s="933">
        <f t="shared" si="25"/>
        <v>0</v>
      </c>
      <c r="O128" s="490"/>
      <c r="P128" s="934"/>
      <c r="Q128" s="490"/>
      <c r="R128" s="452"/>
      <c r="S128" s="935">
        <f t="shared" si="26"/>
        <v>0</v>
      </c>
      <c r="T128" s="936"/>
      <c r="U128" s="937" t="e">
        <f t="shared" si="27"/>
        <v>#DIV/0!</v>
      </c>
      <c r="V128" s="936"/>
      <c r="W128" s="937" t="e">
        <f t="shared" si="28"/>
        <v>#DIV/0!</v>
      </c>
      <c r="X128" s="936"/>
      <c r="Y128" s="937" t="e">
        <f t="shared" si="29"/>
        <v>#DIV/0!</v>
      </c>
      <c r="Z128" s="936"/>
      <c r="AA128" s="937" t="e">
        <f t="shared" si="30"/>
        <v>#DIV/0!</v>
      </c>
      <c r="AB128" s="936"/>
      <c r="AC128" s="937" t="e">
        <f t="shared" si="31"/>
        <v>#DIV/0!</v>
      </c>
      <c r="AD128" s="936"/>
      <c r="AE128" s="937" t="e">
        <f t="shared" si="32"/>
        <v>#DIV/0!</v>
      </c>
      <c r="AF128" s="938">
        <f t="shared" si="34"/>
        <v>0</v>
      </c>
      <c r="AG128" s="938">
        <f t="shared" si="33"/>
        <v>0</v>
      </c>
      <c r="AH128" s="929"/>
    </row>
    <row r="129" spans="1:34" x14ac:dyDescent="0.25">
      <c r="A129" s="939">
        <f t="shared" si="35"/>
        <v>13</v>
      </c>
      <c r="B129" s="931" t="s">
        <v>137</v>
      </c>
      <c r="C129" s="931"/>
      <c r="D129" s="931"/>
      <c r="E129" s="931"/>
      <c r="F129" s="931"/>
      <c r="G129" s="931"/>
      <c r="H129" s="932">
        <f t="shared" si="24"/>
        <v>0</v>
      </c>
      <c r="I129" s="932">
        <f t="shared" si="24"/>
        <v>0</v>
      </c>
      <c r="J129" s="931"/>
      <c r="K129" s="931"/>
      <c r="L129" s="490"/>
      <c r="M129" s="452"/>
      <c r="N129" s="933">
        <f t="shared" si="25"/>
        <v>0</v>
      </c>
      <c r="O129" s="490"/>
      <c r="P129" s="934"/>
      <c r="Q129" s="490"/>
      <c r="R129" s="452"/>
      <c r="S129" s="935">
        <f t="shared" si="26"/>
        <v>0</v>
      </c>
      <c r="T129" s="936"/>
      <c r="U129" s="937" t="e">
        <f t="shared" si="27"/>
        <v>#DIV/0!</v>
      </c>
      <c r="V129" s="936"/>
      <c r="W129" s="937" t="e">
        <f t="shared" si="28"/>
        <v>#DIV/0!</v>
      </c>
      <c r="X129" s="936"/>
      <c r="Y129" s="937" t="e">
        <f t="shared" si="29"/>
        <v>#DIV/0!</v>
      </c>
      <c r="Z129" s="936"/>
      <c r="AA129" s="937" t="e">
        <f t="shared" si="30"/>
        <v>#DIV/0!</v>
      </c>
      <c r="AB129" s="936"/>
      <c r="AC129" s="937" t="e">
        <f t="shared" si="31"/>
        <v>#DIV/0!</v>
      </c>
      <c r="AD129" s="936"/>
      <c r="AE129" s="937" t="e">
        <f t="shared" si="32"/>
        <v>#DIV/0!</v>
      </c>
      <c r="AF129" s="938">
        <f t="shared" si="34"/>
        <v>0</v>
      </c>
      <c r="AG129" s="938">
        <f t="shared" si="33"/>
        <v>0</v>
      </c>
      <c r="AH129" s="929"/>
    </row>
    <row r="130" spans="1:34" x14ac:dyDescent="0.25">
      <c r="A130" s="939">
        <f t="shared" si="35"/>
        <v>14</v>
      </c>
      <c r="B130" s="931" t="s">
        <v>137</v>
      </c>
      <c r="C130" s="931"/>
      <c r="D130" s="931"/>
      <c r="E130" s="931"/>
      <c r="F130" s="931"/>
      <c r="G130" s="931"/>
      <c r="H130" s="932">
        <f t="shared" si="24"/>
        <v>0</v>
      </c>
      <c r="I130" s="932">
        <f t="shared" si="24"/>
        <v>0</v>
      </c>
      <c r="J130" s="931"/>
      <c r="K130" s="931"/>
      <c r="L130" s="490"/>
      <c r="M130" s="452"/>
      <c r="N130" s="933">
        <f t="shared" si="25"/>
        <v>0</v>
      </c>
      <c r="O130" s="490"/>
      <c r="P130" s="934"/>
      <c r="Q130" s="490"/>
      <c r="R130" s="452"/>
      <c r="S130" s="935">
        <f t="shared" si="26"/>
        <v>0</v>
      </c>
      <c r="T130" s="936"/>
      <c r="U130" s="937" t="e">
        <f t="shared" si="27"/>
        <v>#DIV/0!</v>
      </c>
      <c r="V130" s="936"/>
      <c r="W130" s="937" t="e">
        <f t="shared" si="28"/>
        <v>#DIV/0!</v>
      </c>
      <c r="X130" s="936"/>
      <c r="Y130" s="937" t="e">
        <f t="shared" si="29"/>
        <v>#DIV/0!</v>
      </c>
      <c r="Z130" s="936"/>
      <c r="AA130" s="937" t="e">
        <f t="shared" si="30"/>
        <v>#DIV/0!</v>
      </c>
      <c r="AB130" s="936"/>
      <c r="AC130" s="937" t="e">
        <f t="shared" si="31"/>
        <v>#DIV/0!</v>
      </c>
      <c r="AD130" s="936"/>
      <c r="AE130" s="937" t="e">
        <f t="shared" si="32"/>
        <v>#DIV/0!</v>
      </c>
      <c r="AF130" s="938">
        <f t="shared" si="34"/>
        <v>0</v>
      </c>
      <c r="AG130" s="938">
        <f t="shared" si="33"/>
        <v>0</v>
      </c>
      <c r="AH130" s="929"/>
    </row>
    <row r="131" spans="1:34" x14ac:dyDescent="0.25">
      <c r="A131" s="939">
        <f t="shared" si="35"/>
        <v>15</v>
      </c>
      <c r="B131" s="931" t="s">
        <v>137</v>
      </c>
      <c r="C131" s="931"/>
      <c r="D131" s="931"/>
      <c r="E131" s="931"/>
      <c r="F131" s="931"/>
      <c r="G131" s="931"/>
      <c r="H131" s="932">
        <f t="shared" si="24"/>
        <v>0</v>
      </c>
      <c r="I131" s="932">
        <f t="shared" si="24"/>
        <v>0</v>
      </c>
      <c r="J131" s="931"/>
      <c r="K131" s="931"/>
      <c r="L131" s="490"/>
      <c r="M131" s="452"/>
      <c r="N131" s="933">
        <f t="shared" si="25"/>
        <v>0</v>
      </c>
      <c r="O131" s="490"/>
      <c r="P131" s="934"/>
      <c r="Q131" s="490"/>
      <c r="R131" s="452"/>
      <c r="S131" s="935">
        <f t="shared" si="26"/>
        <v>0</v>
      </c>
      <c r="T131" s="936"/>
      <c r="U131" s="937" t="e">
        <f t="shared" si="27"/>
        <v>#DIV/0!</v>
      </c>
      <c r="V131" s="936"/>
      <c r="W131" s="937" t="e">
        <f t="shared" si="28"/>
        <v>#DIV/0!</v>
      </c>
      <c r="X131" s="936"/>
      <c r="Y131" s="937" t="e">
        <f t="shared" si="29"/>
        <v>#DIV/0!</v>
      </c>
      <c r="Z131" s="936"/>
      <c r="AA131" s="937" t="e">
        <f t="shared" si="30"/>
        <v>#DIV/0!</v>
      </c>
      <c r="AB131" s="936"/>
      <c r="AC131" s="937" t="e">
        <f t="shared" si="31"/>
        <v>#DIV/0!</v>
      </c>
      <c r="AD131" s="936"/>
      <c r="AE131" s="937" t="e">
        <f t="shared" si="32"/>
        <v>#DIV/0!</v>
      </c>
      <c r="AF131" s="938">
        <f t="shared" si="34"/>
        <v>0</v>
      </c>
      <c r="AG131" s="938">
        <f t="shared" si="33"/>
        <v>0</v>
      </c>
      <c r="AH131" s="929"/>
    </row>
    <row r="132" spans="1:34" x14ac:dyDescent="0.25">
      <c r="A132" s="939">
        <f t="shared" si="35"/>
        <v>16</v>
      </c>
      <c r="B132" s="931" t="s">
        <v>137</v>
      </c>
      <c r="C132" s="931"/>
      <c r="D132" s="931"/>
      <c r="E132" s="931"/>
      <c r="F132" s="931"/>
      <c r="G132" s="931"/>
      <c r="H132" s="932">
        <f t="shared" si="24"/>
        <v>0</v>
      </c>
      <c r="I132" s="932">
        <f t="shared" si="24"/>
        <v>0</v>
      </c>
      <c r="J132" s="931"/>
      <c r="K132" s="931"/>
      <c r="L132" s="490"/>
      <c r="M132" s="452"/>
      <c r="N132" s="933">
        <f t="shared" si="25"/>
        <v>0</v>
      </c>
      <c r="O132" s="490"/>
      <c r="P132" s="934"/>
      <c r="Q132" s="490"/>
      <c r="R132" s="452"/>
      <c r="S132" s="935">
        <f t="shared" si="26"/>
        <v>0</v>
      </c>
      <c r="T132" s="936"/>
      <c r="U132" s="937" t="e">
        <f t="shared" si="27"/>
        <v>#DIV/0!</v>
      </c>
      <c r="V132" s="936"/>
      <c r="W132" s="937" t="e">
        <f t="shared" si="28"/>
        <v>#DIV/0!</v>
      </c>
      <c r="X132" s="936"/>
      <c r="Y132" s="937" t="e">
        <f t="shared" si="29"/>
        <v>#DIV/0!</v>
      </c>
      <c r="Z132" s="936"/>
      <c r="AA132" s="937" t="e">
        <f t="shared" si="30"/>
        <v>#DIV/0!</v>
      </c>
      <c r="AB132" s="936"/>
      <c r="AC132" s="937" t="e">
        <f t="shared" si="31"/>
        <v>#DIV/0!</v>
      </c>
      <c r="AD132" s="936"/>
      <c r="AE132" s="937" t="e">
        <f t="shared" si="32"/>
        <v>#DIV/0!</v>
      </c>
      <c r="AF132" s="938">
        <f t="shared" si="34"/>
        <v>0</v>
      </c>
      <c r="AG132" s="938">
        <f t="shared" si="33"/>
        <v>0</v>
      </c>
      <c r="AH132" s="929"/>
    </row>
    <row r="133" spans="1:34" x14ac:dyDescent="0.25">
      <c r="A133" s="939">
        <f t="shared" si="35"/>
        <v>17</v>
      </c>
      <c r="B133" s="931" t="s">
        <v>137</v>
      </c>
      <c r="C133" s="931"/>
      <c r="D133" s="931"/>
      <c r="E133" s="931"/>
      <c r="F133" s="931"/>
      <c r="G133" s="931"/>
      <c r="H133" s="932">
        <f t="shared" si="24"/>
        <v>0</v>
      </c>
      <c r="I133" s="932">
        <f t="shared" si="24"/>
        <v>0</v>
      </c>
      <c r="J133" s="931"/>
      <c r="K133" s="931"/>
      <c r="L133" s="490"/>
      <c r="M133" s="452"/>
      <c r="N133" s="933">
        <f t="shared" si="25"/>
        <v>0</v>
      </c>
      <c r="O133" s="490"/>
      <c r="P133" s="934"/>
      <c r="Q133" s="490"/>
      <c r="R133" s="452"/>
      <c r="S133" s="935">
        <f t="shared" si="26"/>
        <v>0</v>
      </c>
      <c r="T133" s="936"/>
      <c r="U133" s="937" t="e">
        <f t="shared" si="27"/>
        <v>#DIV/0!</v>
      </c>
      <c r="V133" s="936"/>
      <c r="W133" s="937" t="e">
        <f t="shared" si="28"/>
        <v>#DIV/0!</v>
      </c>
      <c r="X133" s="936"/>
      <c r="Y133" s="937" t="e">
        <f t="shared" si="29"/>
        <v>#DIV/0!</v>
      </c>
      <c r="Z133" s="936"/>
      <c r="AA133" s="937" t="e">
        <f t="shared" si="30"/>
        <v>#DIV/0!</v>
      </c>
      <c r="AB133" s="936"/>
      <c r="AC133" s="937" t="e">
        <f t="shared" si="31"/>
        <v>#DIV/0!</v>
      </c>
      <c r="AD133" s="936"/>
      <c r="AE133" s="937" t="e">
        <f t="shared" si="32"/>
        <v>#DIV/0!</v>
      </c>
      <c r="AF133" s="938">
        <f t="shared" si="34"/>
        <v>0</v>
      </c>
      <c r="AG133" s="938">
        <f t="shared" si="33"/>
        <v>0</v>
      </c>
      <c r="AH133" s="929"/>
    </row>
    <row r="134" spans="1:34" x14ac:dyDescent="0.25">
      <c r="A134" s="939">
        <f t="shared" si="35"/>
        <v>18</v>
      </c>
      <c r="B134" s="931" t="s">
        <v>137</v>
      </c>
      <c r="C134" s="931"/>
      <c r="D134" s="931"/>
      <c r="E134" s="931"/>
      <c r="F134" s="931"/>
      <c r="G134" s="931"/>
      <c r="H134" s="932">
        <f t="shared" si="24"/>
        <v>0</v>
      </c>
      <c r="I134" s="932">
        <f t="shared" si="24"/>
        <v>0</v>
      </c>
      <c r="J134" s="931"/>
      <c r="K134" s="931"/>
      <c r="L134" s="490"/>
      <c r="M134" s="452"/>
      <c r="N134" s="933">
        <f t="shared" si="25"/>
        <v>0</v>
      </c>
      <c r="O134" s="490"/>
      <c r="P134" s="934"/>
      <c r="Q134" s="490"/>
      <c r="R134" s="452"/>
      <c r="S134" s="935">
        <f t="shared" si="26"/>
        <v>0</v>
      </c>
      <c r="T134" s="936"/>
      <c r="U134" s="937" t="e">
        <f t="shared" si="27"/>
        <v>#DIV/0!</v>
      </c>
      <c r="V134" s="936"/>
      <c r="W134" s="937" t="e">
        <f t="shared" si="28"/>
        <v>#DIV/0!</v>
      </c>
      <c r="X134" s="936"/>
      <c r="Y134" s="937" t="e">
        <f t="shared" si="29"/>
        <v>#DIV/0!</v>
      </c>
      <c r="Z134" s="936"/>
      <c r="AA134" s="937" t="e">
        <f t="shared" si="30"/>
        <v>#DIV/0!</v>
      </c>
      <c r="AB134" s="936"/>
      <c r="AC134" s="937" t="e">
        <f t="shared" si="31"/>
        <v>#DIV/0!</v>
      </c>
      <c r="AD134" s="936"/>
      <c r="AE134" s="937" t="e">
        <f t="shared" si="32"/>
        <v>#DIV/0!</v>
      </c>
      <c r="AF134" s="938">
        <f t="shared" si="34"/>
        <v>0</v>
      </c>
      <c r="AG134" s="938">
        <f t="shared" si="33"/>
        <v>0</v>
      </c>
      <c r="AH134" s="929"/>
    </row>
    <row r="135" spans="1:34" ht="17.25" customHeight="1" x14ac:dyDescent="0.25">
      <c r="A135" s="939">
        <f t="shared" si="35"/>
        <v>19</v>
      </c>
      <c r="B135" s="931" t="s">
        <v>137</v>
      </c>
      <c r="C135" s="931"/>
      <c r="D135" s="931"/>
      <c r="E135" s="931"/>
      <c r="F135" s="931"/>
      <c r="G135" s="931"/>
      <c r="H135" s="932">
        <f t="shared" si="24"/>
        <v>0</v>
      </c>
      <c r="I135" s="932">
        <f t="shared" si="24"/>
        <v>0</v>
      </c>
      <c r="J135" s="931"/>
      <c r="K135" s="931"/>
      <c r="L135" s="490"/>
      <c r="M135" s="452"/>
      <c r="N135" s="933">
        <f t="shared" si="25"/>
        <v>0</v>
      </c>
      <c r="O135" s="490"/>
      <c r="P135" s="934"/>
      <c r="Q135" s="490"/>
      <c r="R135" s="452"/>
      <c r="S135" s="935">
        <f t="shared" si="26"/>
        <v>0</v>
      </c>
      <c r="T135" s="936"/>
      <c r="U135" s="937" t="e">
        <f t="shared" si="27"/>
        <v>#DIV/0!</v>
      </c>
      <c r="V135" s="936"/>
      <c r="W135" s="937" t="e">
        <f t="shared" si="28"/>
        <v>#DIV/0!</v>
      </c>
      <c r="X135" s="936"/>
      <c r="Y135" s="937" t="e">
        <f t="shared" si="29"/>
        <v>#DIV/0!</v>
      </c>
      <c r="Z135" s="936"/>
      <c r="AA135" s="937" t="e">
        <f t="shared" si="30"/>
        <v>#DIV/0!</v>
      </c>
      <c r="AB135" s="936"/>
      <c r="AC135" s="937" t="e">
        <f t="shared" si="31"/>
        <v>#DIV/0!</v>
      </c>
      <c r="AD135" s="936"/>
      <c r="AE135" s="937" t="e">
        <f t="shared" si="32"/>
        <v>#DIV/0!</v>
      </c>
      <c r="AF135" s="938">
        <f t="shared" si="34"/>
        <v>0</v>
      </c>
      <c r="AG135" s="938">
        <f t="shared" si="33"/>
        <v>0</v>
      </c>
      <c r="AH135" s="929"/>
    </row>
    <row r="136" spans="1:34" x14ac:dyDescent="0.25">
      <c r="A136" s="939">
        <f t="shared" si="35"/>
        <v>20</v>
      </c>
      <c r="B136" s="931" t="s">
        <v>137</v>
      </c>
      <c r="C136" s="931"/>
      <c r="D136" s="931"/>
      <c r="E136" s="931"/>
      <c r="F136" s="931"/>
      <c r="G136" s="931"/>
      <c r="H136" s="932">
        <f t="shared" si="24"/>
        <v>0</v>
      </c>
      <c r="I136" s="932">
        <f t="shared" si="24"/>
        <v>0</v>
      </c>
      <c r="J136" s="931"/>
      <c r="K136" s="931"/>
      <c r="L136" s="490"/>
      <c r="M136" s="452"/>
      <c r="N136" s="933">
        <f t="shared" si="25"/>
        <v>0</v>
      </c>
      <c r="O136" s="490"/>
      <c r="P136" s="934"/>
      <c r="Q136" s="490"/>
      <c r="R136" s="452"/>
      <c r="S136" s="935">
        <f t="shared" si="26"/>
        <v>0</v>
      </c>
      <c r="T136" s="936"/>
      <c r="U136" s="937" t="e">
        <f t="shared" si="27"/>
        <v>#DIV/0!</v>
      </c>
      <c r="V136" s="936"/>
      <c r="W136" s="937" t="e">
        <f t="shared" si="28"/>
        <v>#DIV/0!</v>
      </c>
      <c r="X136" s="936"/>
      <c r="Y136" s="937" t="e">
        <f t="shared" si="29"/>
        <v>#DIV/0!</v>
      </c>
      <c r="Z136" s="936"/>
      <c r="AA136" s="937" t="e">
        <f t="shared" si="30"/>
        <v>#DIV/0!</v>
      </c>
      <c r="AB136" s="936"/>
      <c r="AC136" s="937" t="e">
        <f t="shared" si="31"/>
        <v>#DIV/0!</v>
      </c>
      <c r="AD136" s="936"/>
      <c r="AE136" s="937" t="e">
        <f t="shared" si="32"/>
        <v>#DIV/0!</v>
      </c>
      <c r="AF136" s="938">
        <f t="shared" si="34"/>
        <v>0</v>
      </c>
      <c r="AG136" s="938">
        <f t="shared" si="33"/>
        <v>0</v>
      </c>
      <c r="AH136" s="929"/>
    </row>
    <row r="137" spans="1:34" x14ac:dyDescent="0.25">
      <c r="A137" s="939">
        <f t="shared" si="35"/>
        <v>21</v>
      </c>
      <c r="B137" s="931" t="s">
        <v>137</v>
      </c>
      <c r="C137" s="931"/>
      <c r="D137" s="931"/>
      <c r="E137" s="931"/>
      <c r="F137" s="931"/>
      <c r="G137" s="931"/>
      <c r="H137" s="932">
        <f t="shared" si="24"/>
        <v>0</v>
      </c>
      <c r="I137" s="932">
        <f t="shared" si="24"/>
        <v>0</v>
      </c>
      <c r="J137" s="931"/>
      <c r="K137" s="931"/>
      <c r="L137" s="490"/>
      <c r="M137" s="452"/>
      <c r="N137" s="933">
        <f t="shared" si="25"/>
        <v>0</v>
      </c>
      <c r="O137" s="490"/>
      <c r="P137" s="934"/>
      <c r="Q137" s="490"/>
      <c r="R137" s="452"/>
      <c r="S137" s="935">
        <f t="shared" si="26"/>
        <v>0</v>
      </c>
      <c r="T137" s="936"/>
      <c r="U137" s="937" t="e">
        <f t="shared" si="27"/>
        <v>#DIV/0!</v>
      </c>
      <c r="V137" s="936"/>
      <c r="W137" s="937" t="e">
        <f t="shared" si="28"/>
        <v>#DIV/0!</v>
      </c>
      <c r="X137" s="936"/>
      <c r="Y137" s="937" t="e">
        <f t="shared" si="29"/>
        <v>#DIV/0!</v>
      </c>
      <c r="Z137" s="936"/>
      <c r="AA137" s="937" t="e">
        <f t="shared" si="30"/>
        <v>#DIV/0!</v>
      </c>
      <c r="AB137" s="936"/>
      <c r="AC137" s="937" t="e">
        <f t="shared" si="31"/>
        <v>#DIV/0!</v>
      </c>
      <c r="AD137" s="936"/>
      <c r="AE137" s="937" t="e">
        <f t="shared" si="32"/>
        <v>#DIV/0!</v>
      </c>
      <c r="AF137" s="938">
        <f t="shared" si="34"/>
        <v>0</v>
      </c>
      <c r="AG137" s="938">
        <f t="shared" si="33"/>
        <v>0</v>
      </c>
      <c r="AH137" s="929"/>
    </row>
    <row r="138" spans="1:34" x14ac:dyDescent="0.25">
      <c r="A138" s="939">
        <f t="shared" si="35"/>
        <v>22</v>
      </c>
      <c r="B138" s="931" t="s">
        <v>137</v>
      </c>
      <c r="C138" s="931"/>
      <c r="D138" s="931"/>
      <c r="E138" s="931"/>
      <c r="F138" s="931"/>
      <c r="G138" s="931"/>
      <c r="H138" s="932">
        <f t="shared" si="24"/>
        <v>0</v>
      </c>
      <c r="I138" s="932">
        <f t="shared" si="24"/>
        <v>0</v>
      </c>
      <c r="J138" s="931"/>
      <c r="K138" s="931"/>
      <c r="L138" s="490"/>
      <c r="M138" s="452"/>
      <c r="N138" s="933">
        <f t="shared" si="25"/>
        <v>0</v>
      </c>
      <c r="O138" s="490"/>
      <c r="P138" s="934"/>
      <c r="Q138" s="490"/>
      <c r="R138" s="452"/>
      <c r="S138" s="935">
        <f t="shared" si="26"/>
        <v>0</v>
      </c>
      <c r="T138" s="936"/>
      <c r="U138" s="937" t="e">
        <f t="shared" si="27"/>
        <v>#DIV/0!</v>
      </c>
      <c r="V138" s="936"/>
      <c r="W138" s="937" t="e">
        <f t="shared" si="28"/>
        <v>#DIV/0!</v>
      </c>
      <c r="X138" s="936"/>
      <c r="Y138" s="937" t="e">
        <f t="shared" si="29"/>
        <v>#DIV/0!</v>
      </c>
      <c r="Z138" s="936"/>
      <c r="AA138" s="937" t="e">
        <f t="shared" si="30"/>
        <v>#DIV/0!</v>
      </c>
      <c r="AB138" s="936"/>
      <c r="AC138" s="937" t="e">
        <f t="shared" si="31"/>
        <v>#DIV/0!</v>
      </c>
      <c r="AD138" s="936"/>
      <c r="AE138" s="937" t="e">
        <f t="shared" si="32"/>
        <v>#DIV/0!</v>
      </c>
      <c r="AF138" s="938">
        <f t="shared" si="34"/>
        <v>0</v>
      </c>
      <c r="AG138" s="938">
        <f t="shared" si="33"/>
        <v>0</v>
      </c>
      <c r="AH138" s="929"/>
    </row>
    <row r="139" spans="1:34" x14ac:dyDescent="0.25">
      <c r="A139" s="939">
        <f t="shared" si="35"/>
        <v>23</v>
      </c>
      <c r="B139" s="931" t="s">
        <v>137</v>
      </c>
      <c r="C139" s="931"/>
      <c r="D139" s="931"/>
      <c r="E139" s="931"/>
      <c r="F139" s="931"/>
      <c r="G139" s="931"/>
      <c r="H139" s="932">
        <f t="shared" si="24"/>
        <v>0</v>
      </c>
      <c r="I139" s="932">
        <f t="shared" si="24"/>
        <v>0</v>
      </c>
      <c r="J139" s="931"/>
      <c r="K139" s="931"/>
      <c r="L139" s="490"/>
      <c r="M139" s="452"/>
      <c r="N139" s="933">
        <f t="shared" si="25"/>
        <v>0</v>
      </c>
      <c r="O139" s="490"/>
      <c r="P139" s="934"/>
      <c r="Q139" s="490"/>
      <c r="R139" s="452"/>
      <c r="S139" s="935">
        <f t="shared" si="26"/>
        <v>0</v>
      </c>
      <c r="T139" s="936"/>
      <c r="U139" s="937" t="e">
        <f t="shared" si="27"/>
        <v>#DIV/0!</v>
      </c>
      <c r="V139" s="936"/>
      <c r="W139" s="937" t="e">
        <f t="shared" si="28"/>
        <v>#DIV/0!</v>
      </c>
      <c r="X139" s="936"/>
      <c r="Y139" s="937" t="e">
        <f t="shared" si="29"/>
        <v>#DIV/0!</v>
      </c>
      <c r="Z139" s="936"/>
      <c r="AA139" s="937" t="e">
        <f t="shared" si="30"/>
        <v>#DIV/0!</v>
      </c>
      <c r="AB139" s="936"/>
      <c r="AC139" s="937" t="e">
        <f t="shared" si="31"/>
        <v>#DIV/0!</v>
      </c>
      <c r="AD139" s="936"/>
      <c r="AE139" s="937" t="e">
        <f t="shared" si="32"/>
        <v>#DIV/0!</v>
      </c>
      <c r="AF139" s="938">
        <f t="shared" si="34"/>
        <v>0</v>
      </c>
      <c r="AG139" s="938">
        <f t="shared" si="33"/>
        <v>0</v>
      </c>
      <c r="AH139" s="929"/>
    </row>
    <row r="140" spans="1:34" x14ac:dyDescent="0.25">
      <c r="A140" s="939">
        <f t="shared" si="35"/>
        <v>24</v>
      </c>
      <c r="B140" s="931" t="s">
        <v>137</v>
      </c>
      <c r="C140" s="931"/>
      <c r="D140" s="931"/>
      <c r="E140" s="931"/>
      <c r="F140" s="931"/>
      <c r="G140" s="931"/>
      <c r="H140" s="932">
        <f t="shared" si="24"/>
        <v>0</v>
      </c>
      <c r="I140" s="932">
        <f t="shared" si="24"/>
        <v>0</v>
      </c>
      <c r="J140" s="931"/>
      <c r="K140" s="931"/>
      <c r="L140" s="490"/>
      <c r="M140" s="452"/>
      <c r="N140" s="933">
        <f t="shared" si="25"/>
        <v>0</v>
      </c>
      <c r="O140" s="490"/>
      <c r="P140" s="934"/>
      <c r="Q140" s="490"/>
      <c r="R140" s="452"/>
      <c r="S140" s="935">
        <f t="shared" si="26"/>
        <v>0</v>
      </c>
      <c r="T140" s="936"/>
      <c r="U140" s="937" t="e">
        <f t="shared" si="27"/>
        <v>#DIV/0!</v>
      </c>
      <c r="V140" s="936"/>
      <c r="W140" s="937" t="e">
        <f t="shared" si="28"/>
        <v>#DIV/0!</v>
      </c>
      <c r="X140" s="936"/>
      <c r="Y140" s="937" t="e">
        <f t="shared" si="29"/>
        <v>#DIV/0!</v>
      </c>
      <c r="Z140" s="936"/>
      <c r="AA140" s="937" t="e">
        <f t="shared" si="30"/>
        <v>#DIV/0!</v>
      </c>
      <c r="AB140" s="936"/>
      <c r="AC140" s="937" t="e">
        <f t="shared" si="31"/>
        <v>#DIV/0!</v>
      </c>
      <c r="AD140" s="936"/>
      <c r="AE140" s="937" t="e">
        <f t="shared" si="32"/>
        <v>#DIV/0!</v>
      </c>
      <c r="AF140" s="938">
        <f t="shared" si="34"/>
        <v>0</v>
      </c>
      <c r="AG140" s="938">
        <f t="shared" si="33"/>
        <v>0</v>
      </c>
      <c r="AH140" s="929"/>
    </row>
    <row r="141" spans="1:34" x14ac:dyDescent="0.25">
      <c r="A141" s="939">
        <f t="shared" si="35"/>
        <v>25</v>
      </c>
      <c r="B141" s="931" t="s">
        <v>137</v>
      </c>
      <c r="C141" s="931"/>
      <c r="D141" s="931"/>
      <c r="E141" s="931"/>
      <c r="F141" s="931"/>
      <c r="G141" s="931"/>
      <c r="H141" s="932">
        <f t="shared" si="24"/>
        <v>0</v>
      </c>
      <c r="I141" s="932">
        <f t="shared" si="24"/>
        <v>0</v>
      </c>
      <c r="J141" s="931"/>
      <c r="K141" s="931"/>
      <c r="L141" s="490"/>
      <c r="M141" s="452"/>
      <c r="N141" s="933">
        <f t="shared" si="25"/>
        <v>0</v>
      </c>
      <c r="O141" s="490"/>
      <c r="P141" s="934"/>
      <c r="Q141" s="490"/>
      <c r="R141" s="452"/>
      <c r="S141" s="935">
        <f t="shared" si="26"/>
        <v>0</v>
      </c>
      <c r="T141" s="936"/>
      <c r="U141" s="937" t="e">
        <f t="shared" si="27"/>
        <v>#DIV/0!</v>
      </c>
      <c r="V141" s="936"/>
      <c r="W141" s="937" t="e">
        <f t="shared" si="28"/>
        <v>#DIV/0!</v>
      </c>
      <c r="X141" s="936"/>
      <c r="Y141" s="937" t="e">
        <f t="shared" si="29"/>
        <v>#DIV/0!</v>
      </c>
      <c r="Z141" s="936"/>
      <c r="AA141" s="937" t="e">
        <f t="shared" si="30"/>
        <v>#DIV/0!</v>
      </c>
      <c r="AB141" s="936"/>
      <c r="AC141" s="937" t="e">
        <f t="shared" si="31"/>
        <v>#DIV/0!</v>
      </c>
      <c r="AD141" s="936"/>
      <c r="AE141" s="937" t="e">
        <f t="shared" si="32"/>
        <v>#DIV/0!</v>
      </c>
      <c r="AF141" s="938">
        <f t="shared" si="34"/>
        <v>0</v>
      </c>
      <c r="AG141" s="938">
        <f t="shared" si="33"/>
        <v>0</v>
      </c>
      <c r="AH141" s="929"/>
    </row>
    <row r="142" spans="1:34" x14ac:dyDescent="0.25">
      <c r="A142" s="939">
        <f t="shared" si="35"/>
        <v>26</v>
      </c>
      <c r="B142" s="931" t="s">
        <v>137</v>
      </c>
      <c r="C142" s="931"/>
      <c r="D142" s="931"/>
      <c r="E142" s="931"/>
      <c r="F142" s="931"/>
      <c r="G142" s="931"/>
      <c r="H142" s="932">
        <f t="shared" si="24"/>
        <v>0</v>
      </c>
      <c r="I142" s="932">
        <f t="shared" si="24"/>
        <v>0</v>
      </c>
      <c r="J142" s="931"/>
      <c r="K142" s="931"/>
      <c r="L142" s="490"/>
      <c r="M142" s="452"/>
      <c r="N142" s="933">
        <f t="shared" si="25"/>
        <v>0</v>
      </c>
      <c r="O142" s="490"/>
      <c r="P142" s="934"/>
      <c r="Q142" s="490"/>
      <c r="R142" s="452"/>
      <c r="S142" s="935">
        <f t="shared" si="26"/>
        <v>0</v>
      </c>
      <c r="T142" s="936"/>
      <c r="U142" s="937" t="e">
        <f t="shared" si="27"/>
        <v>#DIV/0!</v>
      </c>
      <c r="V142" s="936"/>
      <c r="W142" s="937" t="e">
        <f t="shared" si="28"/>
        <v>#DIV/0!</v>
      </c>
      <c r="X142" s="936"/>
      <c r="Y142" s="937" t="e">
        <f t="shared" si="29"/>
        <v>#DIV/0!</v>
      </c>
      <c r="Z142" s="936"/>
      <c r="AA142" s="937" t="e">
        <f t="shared" si="30"/>
        <v>#DIV/0!</v>
      </c>
      <c r="AB142" s="936"/>
      <c r="AC142" s="937" t="e">
        <f t="shared" si="31"/>
        <v>#DIV/0!</v>
      </c>
      <c r="AD142" s="936"/>
      <c r="AE142" s="937" t="e">
        <f t="shared" si="32"/>
        <v>#DIV/0!</v>
      </c>
      <c r="AF142" s="938">
        <f t="shared" si="34"/>
        <v>0</v>
      </c>
      <c r="AG142" s="938">
        <f t="shared" si="33"/>
        <v>0</v>
      </c>
      <c r="AH142" s="929"/>
    </row>
    <row r="143" spans="1:34" x14ac:dyDescent="0.25">
      <c r="A143" s="939">
        <f t="shared" si="35"/>
        <v>27</v>
      </c>
      <c r="B143" s="931" t="s">
        <v>137</v>
      </c>
      <c r="C143" s="931"/>
      <c r="D143" s="931"/>
      <c r="E143" s="931"/>
      <c r="F143" s="931"/>
      <c r="G143" s="931"/>
      <c r="H143" s="932">
        <f t="shared" si="24"/>
        <v>0</v>
      </c>
      <c r="I143" s="932">
        <f t="shared" si="24"/>
        <v>0</v>
      </c>
      <c r="J143" s="931"/>
      <c r="K143" s="931"/>
      <c r="L143" s="490"/>
      <c r="M143" s="452"/>
      <c r="N143" s="933">
        <f t="shared" si="25"/>
        <v>0</v>
      </c>
      <c r="O143" s="490"/>
      <c r="P143" s="934"/>
      <c r="Q143" s="490"/>
      <c r="R143" s="452"/>
      <c r="S143" s="935">
        <f t="shared" si="26"/>
        <v>0</v>
      </c>
      <c r="T143" s="936"/>
      <c r="U143" s="937" t="e">
        <f t="shared" si="27"/>
        <v>#DIV/0!</v>
      </c>
      <c r="V143" s="936"/>
      <c r="W143" s="937" t="e">
        <f t="shared" si="28"/>
        <v>#DIV/0!</v>
      </c>
      <c r="X143" s="936"/>
      <c r="Y143" s="937" t="e">
        <f t="shared" si="29"/>
        <v>#DIV/0!</v>
      </c>
      <c r="Z143" s="936"/>
      <c r="AA143" s="937" t="e">
        <f t="shared" si="30"/>
        <v>#DIV/0!</v>
      </c>
      <c r="AB143" s="936"/>
      <c r="AC143" s="937" t="e">
        <f t="shared" si="31"/>
        <v>#DIV/0!</v>
      </c>
      <c r="AD143" s="936"/>
      <c r="AE143" s="937" t="e">
        <f t="shared" si="32"/>
        <v>#DIV/0!</v>
      </c>
      <c r="AF143" s="938">
        <f t="shared" si="34"/>
        <v>0</v>
      </c>
      <c r="AG143" s="938">
        <f t="shared" si="33"/>
        <v>0</v>
      </c>
      <c r="AH143" s="929"/>
    </row>
    <row r="144" spans="1:34" x14ac:dyDescent="0.25">
      <c r="A144" s="939">
        <f t="shared" si="35"/>
        <v>28</v>
      </c>
      <c r="B144" s="931" t="s">
        <v>137</v>
      </c>
      <c r="C144" s="931"/>
      <c r="D144" s="931"/>
      <c r="E144" s="931"/>
      <c r="F144" s="931"/>
      <c r="G144" s="931"/>
      <c r="H144" s="932">
        <f t="shared" si="24"/>
        <v>0</v>
      </c>
      <c r="I144" s="932">
        <f t="shared" si="24"/>
        <v>0</v>
      </c>
      <c r="J144" s="931"/>
      <c r="K144" s="931"/>
      <c r="L144" s="490"/>
      <c r="M144" s="452"/>
      <c r="N144" s="933">
        <f t="shared" si="25"/>
        <v>0</v>
      </c>
      <c r="O144" s="490"/>
      <c r="P144" s="934"/>
      <c r="Q144" s="490"/>
      <c r="R144" s="452"/>
      <c r="S144" s="935">
        <f t="shared" si="26"/>
        <v>0</v>
      </c>
      <c r="T144" s="936"/>
      <c r="U144" s="937" t="e">
        <f t="shared" si="27"/>
        <v>#DIV/0!</v>
      </c>
      <c r="V144" s="936"/>
      <c r="W144" s="937" t="e">
        <f t="shared" si="28"/>
        <v>#DIV/0!</v>
      </c>
      <c r="X144" s="936"/>
      <c r="Y144" s="937" t="e">
        <f t="shared" si="29"/>
        <v>#DIV/0!</v>
      </c>
      <c r="Z144" s="936"/>
      <c r="AA144" s="937" t="e">
        <f t="shared" si="30"/>
        <v>#DIV/0!</v>
      </c>
      <c r="AB144" s="936"/>
      <c r="AC144" s="937" t="e">
        <f t="shared" si="31"/>
        <v>#DIV/0!</v>
      </c>
      <c r="AD144" s="936"/>
      <c r="AE144" s="937" t="e">
        <f t="shared" si="32"/>
        <v>#DIV/0!</v>
      </c>
      <c r="AF144" s="938">
        <f t="shared" si="34"/>
        <v>0</v>
      </c>
      <c r="AG144" s="938">
        <f t="shared" si="33"/>
        <v>0</v>
      </c>
      <c r="AH144" s="929"/>
    </row>
    <row r="145" spans="1:34" x14ac:dyDescent="0.25">
      <c r="A145" s="939">
        <f t="shared" si="35"/>
        <v>29</v>
      </c>
      <c r="B145" s="931" t="s">
        <v>137</v>
      </c>
      <c r="C145" s="931"/>
      <c r="D145" s="931"/>
      <c r="E145" s="931"/>
      <c r="F145" s="931"/>
      <c r="G145" s="931"/>
      <c r="H145" s="932">
        <f t="shared" si="24"/>
        <v>0</v>
      </c>
      <c r="I145" s="932">
        <f t="shared" si="24"/>
        <v>0</v>
      </c>
      <c r="J145" s="931"/>
      <c r="K145" s="931"/>
      <c r="L145" s="490"/>
      <c r="M145" s="452"/>
      <c r="N145" s="933">
        <f t="shared" si="25"/>
        <v>0</v>
      </c>
      <c r="O145" s="490"/>
      <c r="P145" s="934"/>
      <c r="Q145" s="490"/>
      <c r="R145" s="452"/>
      <c r="S145" s="935">
        <f t="shared" si="26"/>
        <v>0</v>
      </c>
      <c r="T145" s="936"/>
      <c r="U145" s="937" t="e">
        <f t="shared" si="27"/>
        <v>#DIV/0!</v>
      </c>
      <c r="V145" s="936"/>
      <c r="W145" s="937" t="e">
        <f t="shared" si="28"/>
        <v>#DIV/0!</v>
      </c>
      <c r="X145" s="936"/>
      <c r="Y145" s="937" t="e">
        <f t="shared" si="29"/>
        <v>#DIV/0!</v>
      </c>
      <c r="Z145" s="936"/>
      <c r="AA145" s="937" t="e">
        <f t="shared" si="30"/>
        <v>#DIV/0!</v>
      </c>
      <c r="AB145" s="936"/>
      <c r="AC145" s="937" t="e">
        <f t="shared" si="31"/>
        <v>#DIV/0!</v>
      </c>
      <c r="AD145" s="936"/>
      <c r="AE145" s="937" t="e">
        <f t="shared" si="32"/>
        <v>#DIV/0!</v>
      </c>
      <c r="AF145" s="938">
        <f t="shared" si="34"/>
        <v>0</v>
      </c>
      <c r="AG145" s="938">
        <f t="shared" si="33"/>
        <v>0</v>
      </c>
      <c r="AH145" s="929"/>
    </row>
    <row r="146" spans="1:34" x14ac:dyDescent="0.25">
      <c r="A146" s="939">
        <f t="shared" si="35"/>
        <v>30</v>
      </c>
      <c r="B146" s="931" t="s">
        <v>137</v>
      </c>
      <c r="C146" s="931"/>
      <c r="D146" s="931"/>
      <c r="E146" s="931"/>
      <c r="F146" s="931"/>
      <c r="G146" s="931"/>
      <c r="H146" s="932">
        <f t="shared" si="24"/>
        <v>0</v>
      </c>
      <c r="I146" s="932">
        <f t="shared" si="24"/>
        <v>0</v>
      </c>
      <c r="J146" s="931"/>
      <c r="K146" s="931"/>
      <c r="L146" s="490"/>
      <c r="M146" s="452"/>
      <c r="N146" s="933">
        <f t="shared" si="25"/>
        <v>0</v>
      </c>
      <c r="O146" s="490"/>
      <c r="P146" s="934"/>
      <c r="Q146" s="490"/>
      <c r="R146" s="452"/>
      <c r="S146" s="935">
        <f t="shared" si="26"/>
        <v>0</v>
      </c>
      <c r="T146" s="936"/>
      <c r="U146" s="937" t="e">
        <f t="shared" si="27"/>
        <v>#DIV/0!</v>
      </c>
      <c r="V146" s="936"/>
      <c r="W146" s="937" t="e">
        <f t="shared" si="28"/>
        <v>#DIV/0!</v>
      </c>
      <c r="X146" s="936"/>
      <c r="Y146" s="937" t="e">
        <f t="shared" si="29"/>
        <v>#DIV/0!</v>
      </c>
      <c r="Z146" s="936"/>
      <c r="AA146" s="937" t="e">
        <f t="shared" si="30"/>
        <v>#DIV/0!</v>
      </c>
      <c r="AB146" s="936"/>
      <c r="AC146" s="937" t="e">
        <f t="shared" si="31"/>
        <v>#DIV/0!</v>
      </c>
      <c r="AD146" s="936"/>
      <c r="AE146" s="937" t="e">
        <f t="shared" si="32"/>
        <v>#DIV/0!</v>
      </c>
      <c r="AF146" s="938">
        <f t="shared" si="34"/>
        <v>0</v>
      </c>
      <c r="AG146" s="938">
        <f t="shared" si="33"/>
        <v>0</v>
      </c>
      <c r="AH146" s="929"/>
    </row>
    <row r="147" spans="1:34" x14ac:dyDescent="0.25">
      <c r="A147" s="939">
        <f t="shared" si="35"/>
        <v>31</v>
      </c>
      <c r="B147" s="931" t="s">
        <v>137</v>
      </c>
      <c r="C147" s="931"/>
      <c r="D147" s="931"/>
      <c r="E147" s="931"/>
      <c r="F147" s="931"/>
      <c r="G147" s="931"/>
      <c r="H147" s="932">
        <f t="shared" si="24"/>
        <v>0</v>
      </c>
      <c r="I147" s="932">
        <f t="shared" si="24"/>
        <v>0</v>
      </c>
      <c r="J147" s="931"/>
      <c r="K147" s="931"/>
      <c r="L147" s="490"/>
      <c r="M147" s="452"/>
      <c r="N147" s="933">
        <f t="shared" si="25"/>
        <v>0</v>
      </c>
      <c r="O147" s="490"/>
      <c r="P147" s="934"/>
      <c r="Q147" s="490"/>
      <c r="R147" s="452"/>
      <c r="S147" s="935">
        <f t="shared" si="26"/>
        <v>0</v>
      </c>
      <c r="T147" s="936"/>
      <c r="U147" s="937" t="e">
        <f t="shared" si="27"/>
        <v>#DIV/0!</v>
      </c>
      <c r="V147" s="936"/>
      <c r="W147" s="937" t="e">
        <f t="shared" si="28"/>
        <v>#DIV/0!</v>
      </c>
      <c r="X147" s="936"/>
      <c r="Y147" s="937" t="e">
        <f t="shared" si="29"/>
        <v>#DIV/0!</v>
      </c>
      <c r="Z147" s="936"/>
      <c r="AA147" s="937" t="e">
        <f t="shared" si="30"/>
        <v>#DIV/0!</v>
      </c>
      <c r="AB147" s="936"/>
      <c r="AC147" s="937" t="e">
        <f t="shared" si="31"/>
        <v>#DIV/0!</v>
      </c>
      <c r="AD147" s="936"/>
      <c r="AE147" s="937" t="e">
        <f t="shared" si="32"/>
        <v>#DIV/0!</v>
      </c>
      <c r="AF147" s="938">
        <f t="shared" si="34"/>
        <v>0</v>
      </c>
      <c r="AG147" s="938">
        <f t="shared" si="33"/>
        <v>0</v>
      </c>
      <c r="AH147" s="929"/>
    </row>
    <row r="148" spans="1:34" x14ac:dyDescent="0.25">
      <c r="A148" s="939">
        <f t="shared" si="35"/>
        <v>32</v>
      </c>
      <c r="B148" s="931" t="s">
        <v>137</v>
      </c>
      <c r="C148" s="931"/>
      <c r="D148" s="931"/>
      <c r="E148" s="931"/>
      <c r="F148" s="931"/>
      <c r="G148" s="931"/>
      <c r="H148" s="932">
        <f t="shared" si="24"/>
        <v>0</v>
      </c>
      <c r="I148" s="932">
        <f t="shared" si="24"/>
        <v>0</v>
      </c>
      <c r="J148" s="931"/>
      <c r="K148" s="931"/>
      <c r="L148" s="490"/>
      <c r="M148" s="452"/>
      <c r="N148" s="933">
        <f t="shared" si="25"/>
        <v>0</v>
      </c>
      <c r="O148" s="490"/>
      <c r="P148" s="934"/>
      <c r="Q148" s="490"/>
      <c r="R148" s="452"/>
      <c r="S148" s="935">
        <f t="shared" si="26"/>
        <v>0</v>
      </c>
      <c r="T148" s="936"/>
      <c r="U148" s="937" t="e">
        <f t="shared" si="27"/>
        <v>#DIV/0!</v>
      </c>
      <c r="V148" s="936"/>
      <c r="W148" s="937" t="e">
        <f t="shared" si="28"/>
        <v>#DIV/0!</v>
      </c>
      <c r="X148" s="936"/>
      <c r="Y148" s="937" t="e">
        <f t="shared" si="29"/>
        <v>#DIV/0!</v>
      </c>
      <c r="Z148" s="936"/>
      <c r="AA148" s="937" t="e">
        <f t="shared" si="30"/>
        <v>#DIV/0!</v>
      </c>
      <c r="AB148" s="936"/>
      <c r="AC148" s="937" t="e">
        <f t="shared" si="31"/>
        <v>#DIV/0!</v>
      </c>
      <c r="AD148" s="936"/>
      <c r="AE148" s="937" t="e">
        <f t="shared" si="32"/>
        <v>#DIV/0!</v>
      </c>
      <c r="AF148" s="938">
        <f t="shared" si="34"/>
        <v>0</v>
      </c>
      <c r="AG148" s="938">
        <f t="shared" si="33"/>
        <v>0</v>
      </c>
      <c r="AH148" s="929"/>
    </row>
    <row r="149" spans="1:34" x14ac:dyDescent="0.25">
      <c r="A149" s="939">
        <f t="shared" si="35"/>
        <v>33</v>
      </c>
      <c r="B149" s="931" t="s">
        <v>137</v>
      </c>
      <c r="C149" s="931"/>
      <c r="D149" s="931"/>
      <c r="E149" s="931"/>
      <c r="F149" s="931"/>
      <c r="G149" s="931"/>
      <c r="H149" s="932">
        <f t="shared" si="24"/>
        <v>0</v>
      </c>
      <c r="I149" s="932">
        <f t="shared" si="24"/>
        <v>0</v>
      </c>
      <c r="J149" s="931"/>
      <c r="K149" s="931"/>
      <c r="L149" s="490"/>
      <c r="M149" s="452"/>
      <c r="N149" s="933">
        <f t="shared" si="25"/>
        <v>0</v>
      </c>
      <c r="O149" s="490"/>
      <c r="P149" s="934"/>
      <c r="Q149" s="490"/>
      <c r="R149" s="452"/>
      <c r="S149" s="935">
        <f t="shared" si="26"/>
        <v>0</v>
      </c>
      <c r="T149" s="936"/>
      <c r="U149" s="937" t="e">
        <f t="shared" si="27"/>
        <v>#DIV/0!</v>
      </c>
      <c r="V149" s="936"/>
      <c r="W149" s="937" t="e">
        <f t="shared" si="28"/>
        <v>#DIV/0!</v>
      </c>
      <c r="X149" s="936"/>
      <c r="Y149" s="937" t="e">
        <f t="shared" si="29"/>
        <v>#DIV/0!</v>
      </c>
      <c r="Z149" s="936"/>
      <c r="AA149" s="937" t="e">
        <f t="shared" si="30"/>
        <v>#DIV/0!</v>
      </c>
      <c r="AB149" s="936"/>
      <c r="AC149" s="937" t="e">
        <f t="shared" si="31"/>
        <v>#DIV/0!</v>
      </c>
      <c r="AD149" s="936"/>
      <c r="AE149" s="937" t="e">
        <f t="shared" si="32"/>
        <v>#DIV/0!</v>
      </c>
      <c r="AF149" s="938">
        <f t="shared" si="34"/>
        <v>0</v>
      </c>
      <c r="AG149" s="938">
        <f t="shared" si="33"/>
        <v>0</v>
      </c>
      <c r="AH149" s="929"/>
    </row>
    <row r="150" spans="1:34" x14ac:dyDescent="0.25">
      <c r="A150" s="939">
        <f t="shared" si="35"/>
        <v>34</v>
      </c>
      <c r="B150" s="931" t="s">
        <v>137</v>
      </c>
      <c r="C150" s="931"/>
      <c r="D150" s="931"/>
      <c r="E150" s="931"/>
      <c r="F150" s="931"/>
      <c r="G150" s="931"/>
      <c r="H150" s="932">
        <f t="shared" si="24"/>
        <v>0</v>
      </c>
      <c r="I150" s="932">
        <f t="shared" si="24"/>
        <v>0</v>
      </c>
      <c r="J150" s="931"/>
      <c r="K150" s="931"/>
      <c r="L150" s="490"/>
      <c r="M150" s="452"/>
      <c r="N150" s="933">
        <f t="shared" si="25"/>
        <v>0</v>
      </c>
      <c r="O150" s="490"/>
      <c r="P150" s="934"/>
      <c r="Q150" s="490"/>
      <c r="R150" s="452"/>
      <c r="S150" s="935">
        <f t="shared" si="26"/>
        <v>0</v>
      </c>
      <c r="T150" s="936"/>
      <c r="U150" s="937" t="e">
        <f t="shared" si="27"/>
        <v>#DIV/0!</v>
      </c>
      <c r="V150" s="936"/>
      <c r="W150" s="937" t="e">
        <f t="shared" si="28"/>
        <v>#DIV/0!</v>
      </c>
      <c r="X150" s="936"/>
      <c r="Y150" s="937" t="e">
        <f t="shared" si="29"/>
        <v>#DIV/0!</v>
      </c>
      <c r="Z150" s="936"/>
      <c r="AA150" s="937" t="e">
        <f t="shared" si="30"/>
        <v>#DIV/0!</v>
      </c>
      <c r="AB150" s="936"/>
      <c r="AC150" s="937" t="e">
        <f t="shared" si="31"/>
        <v>#DIV/0!</v>
      </c>
      <c r="AD150" s="936"/>
      <c r="AE150" s="937" t="e">
        <f t="shared" si="32"/>
        <v>#DIV/0!</v>
      </c>
      <c r="AF150" s="938">
        <f t="shared" si="34"/>
        <v>0</v>
      </c>
      <c r="AG150" s="938">
        <f t="shared" si="33"/>
        <v>0</v>
      </c>
      <c r="AH150" s="929"/>
    </row>
    <row r="151" spans="1:34" x14ac:dyDescent="0.25">
      <c r="A151" s="939">
        <f t="shared" si="35"/>
        <v>35</v>
      </c>
      <c r="B151" s="931" t="s">
        <v>137</v>
      </c>
      <c r="C151" s="931"/>
      <c r="D151" s="931"/>
      <c r="E151" s="931"/>
      <c r="F151" s="931"/>
      <c r="G151" s="931"/>
      <c r="H151" s="932">
        <f t="shared" si="24"/>
        <v>0</v>
      </c>
      <c r="I151" s="932">
        <f t="shared" si="24"/>
        <v>0</v>
      </c>
      <c r="J151" s="931"/>
      <c r="K151" s="931"/>
      <c r="L151" s="490"/>
      <c r="M151" s="452"/>
      <c r="N151" s="933">
        <f t="shared" si="25"/>
        <v>0</v>
      </c>
      <c r="O151" s="490"/>
      <c r="P151" s="934"/>
      <c r="Q151" s="490"/>
      <c r="R151" s="452"/>
      <c r="S151" s="935">
        <f t="shared" si="26"/>
        <v>0</v>
      </c>
      <c r="T151" s="936"/>
      <c r="U151" s="937" t="e">
        <f t="shared" si="27"/>
        <v>#DIV/0!</v>
      </c>
      <c r="V151" s="936"/>
      <c r="W151" s="937" t="e">
        <f t="shared" si="28"/>
        <v>#DIV/0!</v>
      </c>
      <c r="X151" s="936"/>
      <c r="Y151" s="937" t="e">
        <f t="shared" si="29"/>
        <v>#DIV/0!</v>
      </c>
      <c r="Z151" s="936"/>
      <c r="AA151" s="937" t="e">
        <f t="shared" si="30"/>
        <v>#DIV/0!</v>
      </c>
      <c r="AB151" s="936"/>
      <c r="AC151" s="937" t="e">
        <f t="shared" si="31"/>
        <v>#DIV/0!</v>
      </c>
      <c r="AD151" s="936"/>
      <c r="AE151" s="937" t="e">
        <f t="shared" si="32"/>
        <v>#DIV/0!</v>
      </c>
      <c r="AF151" s="938">
        <f t="shared" si="34"/>
        <v>0</v>
      </c>
      <c r="AG151" s="938">
        <f t="shared" si="33"/>
        <v>0</v>
      </c>
      <c r="AH151" s="929"/>
    </row>
    <row r="152" spans="1:34" x14ac:dyDescent="0.25">
      <c r="A152" s="939">
        <f t="shared" si="35"/>
        <v>36</v>
      </c>
      <c r="B152" s="931" t="s">
        <v>137</v>
      </c>
      <c r="C152" s="931"/>
      <c r="D152" s="931"/>
      <c r="E152" s="931"/>
      <c r="F152" s="931"/>
      <c r="G152" s="931"/>
      <c r="H152" s="932">
        <f t="shared" si="24"/>
        <v>0</v>
      </c>
      <c r="I152" s="932">
        <f t="shared" si="24"/>
        <v>0</v>
      </c>
      <c r="J152" s="931"/>
      <c r="K152" s="931"/>
      <c r="L152" s="490"/>
      <c r="M152" s="452"/>
      <c r="N152" s="933">
        <f t="shared" si="25"/>
        <v>0</v>
      </c>
      <c r="O152" s="490"/>
      <c r="P152" s="934"/>
      <c r="Q152" s="490"/>
      <c r="R152" s="452"/>
      <c r="S152" s="935">
        <f t="shared" si="26"/>
        <v>0</v>
      </c>
      <c r="T152" s="936"/>
      <c r="U152" s="937" t="e">
        <f t="shared" si="27"/>
        <v>#DIV/0!</v>
      </c>
      <c r="V152" s="936"/>
      <c r="W152" s="937" t="e">
        <f t="shared" si="28"/>
        <v>#DIV/0!</v>
      </c>
      <c r="X152" s="936"/>
      <c r="Y152" s="937" t="e">
        <f t="shared" si="29"/>
        <v>#DIV/0!</v>
      </c>
      <c r="Z152" s="936"/>
      <c r="AA152" s="937" t="e">
        <f t="shared" si="30"/>
        <v>#DIV/0!</v>
      </c>
      <c r="AB152" s="936"/>
      <c r="AC152" s="937" t="e">
        <f t="shared" si="31"/>
        <v>#DIV/0!</v>
      </c>
      <c r="AD152" s="936"/>
      <c r="AE152" s="937" t="e">
        <f t="shared" si="32"/>
        <v>#DIV/0!</v>
      </c>
      <c r="AF152" s="938">
        <f t="shared" si="34"/>
        <v>0</v>
      </c>
      <c r="AG152" s="938">
        <f t="shared" si="33"/>
        <v>0</v>
      </c>
      <c r="AH152" s="929"/>
    </row>
    <row r="153" spans="1:34" x14ac:dyDescent="0.25">
      <c r="A153" s="939">
        <f t="shared" si="35"/>
        <v>37</v>
      </c>
      <c r="B153" s="931" t="s">
        <v>137</v>
      </c>
      <c r="C153" s="931"/>
      <c r="D153" s="931"/>
      <c r="E153" s="931"/>
      <c r="F153" s="931"/>
      <c r="G153" s="931"/>
      <c r="H153" s="932">
        <f t="shared" si="24"/>
        <v>0</v>
      </c>
      <c r="I153" s="932">
        <f t="shared" si="24"/>
        <v>0</v>
      </c>
      <c r="J153" s="931"/>
      <c r="K153" s="931"/>
      <c r="L153" s="490"/>
      <c r="M153" s="452"/>
      <c r="N153" s="933">
        <f t="shared" si="25"/>
        <v>0</v>
      </c>
      <c r="O153" s="490"/>
      <c r="P153" s="934"/>
      <c r="Q153" s="490"/>
      <c r="R153" s="452"/>
      <c r="S153" s="935">
        <f t="shared" si="26"/>
        <v>0</v>
      </c>
      <c r="T153" s="936"/>
      <c r="U153" s="937" t="e">
        <f t="shared" si="27"/>
        <v>#DIV/0!</v>
      </c>
      <c r="V153" s="936"/>
      <c r="W153" s="937" t="e">
        <f t="shared" si="28"/>
        <v>#DIV/0!</v>
      </c>
      <c r="X153" s="936"/>
      <c r="Y153" s="937" t="e">
        <f t="shared" si="29"/>
        <v>#DIV/0!</v>
      </c>
      <c r="Z153" s="936"/>
      <c r="AA153" s="937" t="e">
        <f t="shared" si="30"/>
        <v>#DIV/0!</v>
      </c>
      <c r="AB153" s="936"/>
      <c r="AC153" s="937" t="e">
        <f t="shared" si="31"/>
        <v>#DIV/0!</v>
      </c>
      <c r="AD153" s="936"/>
      <c r="AE153" s="937" t="e">
        <f t="shared" si="32"/>
        <v>#DIV/0!</v>
      </c>
      <c r="AF153" s="938">
        <f t="shared" si="34"/>
        <v>0</v>
      </c>
      <c r="AG153" s="938">
        <f t="shared" si="33"/>
        <v>0</v>
      </c>
      <c r="AH153" s="929"/>
    </row>
    <row r="154" spans="1:34" x14ac:dyDescent="0.25">
      <c r="A154" s="939">
        <f t="shared" si="35"/>
        <v>38</v>
      </c>
      <c r="B154" s="931" t="s">
        <v>137</v>
      </c>
      <c r="C154" s="931"/>
      <c r="D154" s="931"/>
      <c r="E154" s="931"/>
      <c r="F154" s="931"/>
      <c r="G154" s="931"/>
      <c r="H154" s="932">
        <f t="shared" si="24"/>
        <v>0</v>
      </c>
      <c r="I154" s="932">
        <f t="shared" si="24"/>
        <v>0</v>
      </c>
      <c r="J154" s="931"/>
      <c r="K154" s="931"/>
      <c r="L154" s="490"/>
      <c r="M154" s="452"/>
      <c r="N154" s="933">
        <f t="shared" si="25"/>
        <v>0</v>
      </c>
      <c r="O154" s="490"/>
      <c r="P154" s="934"/>
      <c r="Q154" s="490"/>
      <c r="R154" s="452"/>
      <c r="S154" s="935">
        <f t="shared" si="26"/>
        <v>0</v>
      </c>
      <c r="T154" s="936"/>
      <c r="U154" s="937" t="e">
        <f t="shared" si="27"/>
        <v>#DIV/0!</v>
      </c>
      <c r="V154" s="936"/>
      <c r="W154" s="937" t="e">
        <f t="shared" si="28"/>
        <v>#DIV/0!</v>
      </c>
      <c r="X154" s="936"/>
      <c r="Y154" s="937" t="e">
        <f t="shared" si="29"/>
        <v>#DIV/0!</v>
      </c>
      <c r="Z154" s="936"/>
      <c r="AA154" s="937" t="e">
        <f t="shared" si="30"/>
        <v>#DIV/0!</v>
      </c>
      <c r="AB154" s="936"/>
      <c r="AC154" s="937" t="e">
        <f t="shared" si="31"/>
        <v>#DIV/0!</v>
      </c>
      <c r="AD154" s="936"/>
      <c r="AE154" s="937" t="e">
        <f t="shared" si="32"/>
        <v>#DIV/0!</v>
      </c>
      <c r="AF154" s="938">
        <f t="shared" si="34"/>
        <v>0</v>
      </c>
      <c r="AG154" s="938">
        <f t="shared" si="33"/>
        <v>0</v>
      </c>
      <c r="AH154" s="929"/>
    </row>
    <row r="155" spans="1:34" x14ac:dyDescent="0.25">
      <c r="A155" s="939">
        <f t="shared" si="35"/>
        <v>39</v>
      </c>
      <c r="B155" s="931" t="s">
        <v>137</v>
      </c>
      <c r="C155" s="931"/>
      <c r="D155" s="931"/>
      <c r="E155" s="931"/>
      <c r="F155" s="931"/>
      <c r="G155" s="931"/>
      <c r="H155" s="932">
        <f t="shared" si="24"/>
        <v>0</v>
      </c>
      <c r="I155" s="932">
        <f t="shared" si="24"/>
        <v>0</v>
      </c>
      <c r="J155" s="931"/>
      <c r="K155" s="931"/>
      <c r="L155" s="490"/>
      <c r="M155" s="452"/>
      <c r="N155" s="933">
        <f t="shared" si="25"/>
        <v>0</v>
      </c>
      <c r="O155" s="490"/>
      <c r="P155" s="934"/>
      <c r="Q155" s="490"/>
      <c r="R155" s="452"/>
      <c r="S155" s="935">
        <f t="shared" si="26"/>
        <v>0</v>
      </c>
      <c r="T155" s="936"/>
      <c r="U155" s="937" t="e">
        <f t="shared" si="27"/>
        <v>#DIV/0!</v>
      </c>
      <c r="V155" s="936"/>
      <c r="W155" s="937" t="e">
        <f t="shared" si="28"/>
        <v>#DIV/0!</v>
      </c>
      <c r="X155" s="936"/>
      <c r="Y155" s="937" t="e">
        <f t="shared" si="29"/>
        <v>#DIV/0!</v>
      </c>
      <c r="Z155" s="936"/>
      <c r="AA155" s="937" t="e">
        <f t="shared" si="30"/>
        <v>#DIV/0!</v>
      </c>
      <c r="AB155" s="936"/>
      <c r="AC155" s="937" t="e">
        <f t="shared" si="31"/>
        <v>#DIV/0!</v>
      </c>
      <c r="AD155" s="936"/>
      <c r="AE155" s="937" t="e">
        <f t="shared" si="32"/>
        <v>#DIV/0!</v>
      </c>
      <c r="AF155" s="938">
        <f t="shared" si="34"/>
        <v>0</v>
      </c>
      <c r="AG155" s="938">
        <f t="shared" si="33"/>
        <v>0</v>
      </c>
      <c r="AH155" s="929"/>
    </row>
    <row r="156" spans="1:34" x14ac:dyDescent="0.25">
      <c r="A156" s="939">
        <f t="shared" si="35"/>
        <v>40</v>
      </c>
      <c r="B156" s="931" t="s">
        <v>137</v>
      </c>
      <c r="C156" s="931"/>
      <c r="D156" s="931"/>
      <c r="E156" s="931"/>
      <c r="F156" s="931"/>
      <c r="G156" s="931"/>
      <c r="H156" s="932">
        <f t="shared" si="24"/>
        <v>0</v>
      </c>
      <c r="I156" s="932">
        <f t="shared" si="24"/>
        <v>0</v>
      </c>
      <c r="J156" s="931"/>
      <c r="K156" s="931"/>
      <c r="L156" s="490"/>
      <c r="M156" s="452"/>
      <c r="N156" s="933">
        <f t="shared" si="25"/>
        <v>0</v>
      </c>
      <c r="O156" s="490"/>
      <c r="P156" s="934"/>
      <c r="Q156" s="490"/>
      <c r="R156" s="452"/>
      <c r="S156" s="935">
        <f t="shared" si="26"/>
        <v>0</v>
      </c>
      <c r="T156" s="936"/>
      <c r="U156" s="937" t="e">
        <f t="shared" si="27"/>
        <v>#DIV/0!</v>
      </c>
      <c r="V156" s="936"/>
      <c r="W156" s="937" t="e">
        <f t="shared" si="28"/>
        <v>#DIV/0!</v>
      </c>
      <c r="X156" s="936"/>
      <c r="Y156" s="937" t="e">
        <f t="shared" si="29"/>
        <v>#DIV/0!</v>
      </c>
      <c r="Z156" s="936"/>
      <c r="AA156" s="937" t="e">
        <f t="shared" si="30"/>
        <v>#DIV/0!</v>
      </c>
      <c r="AB156" s="936"/>
      <c r="AC156" s="937" t="e">
        <f t="shared" si="31"/>
        <v>#DIV/0!</v>
      </c>
      <c r="AD156" s="936"/>
      <c r="AE156" s="937" t="e">
        <f t="shared" si="32"/>
        <v>#DIV/0!</v>
      </c>
      <c r="AF156" s="938">
        <f t="shared" si="34"/>
        <v>0</v>
      </c>
      <c r="AG156" s="938">
        <f t="shared" si="33"/>
        <v>0</v>
      </c>
      <c r="AH156" s="929"/>
    </row>
    <row r="157" spans="1:34" x14ac:dyDescent="0.25">
      <c r="A157" s="939">
        <f t="shared" si="35"/>
        <v>41</v>
      </c>
      <c r="B157" s="931" t="s">
        <v>137</v>
      </c>
      <c r="C157" s="931"/>
      <c r="D157" s="931"/>
      <c r="E157" s="931"/>
      <c r="F157" s="931"/>
      <c r="G157" s="931"/>
      <c r="H157" s="932">
        <f t="shared" si="24"/>
        <v>0</v>
      </c>
      <c r="I157" s="932">
        <f t="shared" si="24"/>
        <v>0</v>
      </c>
      <c r="J157" s="931"/>
      <c r="K157" s="931"/>
      <c r="L157" s="490"/>
      <c r="M157" s="452"/>
      <c r="N157" s="933">
        <f t="shared" si="25"/>
        <v>0</v>
      </c>
      <c r="O157" s="490"/>
      <c r="P157" s="934"/>
      <c r="Q157" s="490"/>
      <c r="R157" s="452"/>
      <c r="S157" s="935">
        <f t="shared" si="26"/>
        <v>0</v>
      </c>
      <c r="T157" s="936"/>
      <c r="U157" s="937" t="e">
        <f t="shared" si="27"/>
        <v>#DIV/0!</v>
      </c>
      <c r="V157" s="936"/>
      <c r="W157" s="937" t="e">
        <f t="shared" si="28"/>
        <v>#DIV/0!</v>
      </c>
      <c r="X157" s="936"/>
      <c r="Y157" s="937" t="e">
        <f t="shared" si="29"/>
        <v>#DIV/0!</v>
      </c>
      <c r="Z157" s="936"/>
      <c r="AA157" s="937" t="e">
        <f t="shared" si="30"/>
        <v>#DIV/0!</v>
      </c>
      <c r="AB157" s="936"/>
      <c r="AC157" s="937" t="e">
        <f t="shared" si="31"/>
        <v>#DIV/0!</v>
      </c>
      <c r="AD157" s="936"/>
      <c r="AE157" s="937" t="e">
        <f t="shared" si="32"/>
        <v>#DIV/0!</v>
      </c>
      <c r="AF157" s="938">
        <f t="shared" si="34"/>
        <v>0</v>
      </c>
      <c r="AG157" s="938">
        <f t="shared" si="33"/>
        <v>0</v>
      </c>
      <c r="AH157" s="929"/>
    </row>
    <row r="158" spans="1:34" x14ac:dyDescent="0.25">
      <c r="A158" s="939">
        <f t="shared" si="35"/>
        <v>42</v>
      </c>
      <c r="B158" s="931" t="s">
        <v>137</v>
      </c>
      <c r="C158" s="931"/>
      <c r="D158" s="931"/>
      <c r="E158" s="931"/>
      <c r="F158" s="931"/>
      <c r="G158" s="931"/>
      <c r="H158" s="932">
        <f t="shared" si="24"/>
        <v>0</v>
      </c>
      <c r="I158" s="932">
        <f t="shared" si="24"/>
        <v>0</v>
      </c>
      <c r="J158" s="931"/>
      <c r="K158" s="931"/>
      <c r="L158" s="490"/>
      <c r="M158" s="452"/>
      <c r="N158" s="933">
        <f t="shared" si="25"/>
        <v>0</v>
      </c>
      <c r="O158" s="490"/>
      <c r="P158" s="934"/>
      <c r="Q158" s="490"/>
      <c r="R158" s="452"/>
      <c r="S158" s="935">
        <f t="shared" si="26"/>
        <v>0</v>
      </c>
      <c r="T158" s="936"/>
      <c r="U158" s="937" t="e">
        <f t="shared" si="27"/>
        <v>#DIV/0!</v>
      </c>
      <c r="V158" s="936"/>
      <c r="W158" s="937" t="e">
        <f t="shared" si="28"/>
        <v>#DIV/0!</v>
      </c>
      <c r="X158" s="936"/>
      <c r="Y158" s="937" t="e">
        <f t="shared" si="29"/>
        <v>#DIV/0!</v>
      </c>
      <c r="Z158" s="936"/>
      <c r="AA158" s="937" t="e">
        <f t="shared" si="30"/>
        <v>#DIV/0!</v>
      </c>
      <c r="AB158" s="936"/>
      <c r="AC158" s="937" t="e">
        <f t="shared" si="31"/>
        <v>#DIV/0!</v>
      </c>
      <c r="AD158" s="936"/>
      <c r="AE158" s="937" t="e">
        <f t="shared" si="32"/>
        <v>#DIV/0!</v>
      </c>
      <c r="AF158" s="938">
        <f t="shared" si="34"/>
        <v>0</v>
      </c>
      <c r="AG158" s="938">
        <f t="shared" si="33"/>
        <v>0</v>
      </c>
      <c r="AH158" s="929"/>
    </row>
    <row r="159" spans="1:34" x14ac:dyDescent="0.25">
      <c r="A159" s="939">
        <f t="shared" si="35"/>
        <v>43</v>
      </c>
      <c r="B159" s="931" t="s">
        <v>137</v>
      </c>
      <c r="C159" s="931"/>
      <c r="D159" s="931"/>
      <c r="E159" s="931"/>
      <c r="F159" s="931"/>
      <c r="G159" s="931"/>
      <c r="H159" s="932">
        <f t="shared" si="24"/>
        <v>0</v>
      </c>
      <c r="I159" s="932">
        <f t="shared" si="24"/>
        <v>0</v>
      </c>
      <c r="J159" s="931"/>
      <c r="K159" s="931"/>
      <c r="L159" s="490"/>
      <c r="M159" s="452"/>
      <c r="N159" s="933">
        <f t="shared" si="25"/>
        <v>0</v>
      </c>
      <c r="O159" s="490"/>
      <c r="P159" s="934"/>
      <c r="Q159" s="490"/>
      <c r="R159" s="452"/>
      <c r="S159" s="935">
        <f t="shared" si="26"/>
        <v>0</v>
      </c>
      <c r="T159" s="936"/>
      <c r="U159" s="937" t="e">
        <f t="shared" si="27"/>
        <v>#DIV/0!</v>
      </c>
      <c r="V159" s="936"/>
      <c r="W159" s="937" t="e">
        <f t="shared" si="28"/>
        <v>#DIV/0!</v>
      </c>
      <c r="X159" s="936"/>
      <c r="Y159" s="937" t="e">
        <f t="shared" si="29"/>
        <v>#DIV/0!</v>
      </c>
      <c r="Z159" s="936"/>
      <c r="AA159" s="937" t="e">
        <f t="shared" si="30"/>
        <v>#DIV/0!</v>
      </c>
      <c r="AB159" s="936"/>
      <c r="AC159" s="937" t="e">
        <f t="shared" si="31"/>
        <v>#DIV/0!</v>
      </c>
      <c r="AD159" s="936"/>
      <c r="AE159" s="937" t="e">
        <f t="shared" si="32"/>
        <v>#DIV/0!</v>
      </c>
      <c r="AF159" s="938">
        <f t="shared" si="34"/>
        <v>0</v>
      </c>
      <c r="AG159" s="938">
        <f t="shared" si="33"/>
        <v>0</v>
      </c>
      <c r="AH159" s="929"/>
    </row>
    <row r="160" spans="1:34" x14ac:dyDescent="0.25">
      <c r="A160" s="939">
        <f t="shared" si="35"/>
        <v>44</v>
      </c>
      <c r="B160" s="931" t="s">
        <v>137</v>
      </c>
      <c r="C160" s="931"/>
      <c r="D160" s="931"/>
      <c r="E160" s="931"/>
      <c r="F160" s="931"/>
      <c r="G160" s="931"/>
      <c r="H160" s="932">
        <f t="shared" si="24"/>
        <v>0</v>
      </c>
      <c r="I160" s="932">
        <f t="shared" si="24"/>
        <v>0</v>
      </c>
      <c r="J160" s="931"/>
      <c r="K160" s="931"/>
      <c r="L160" s="490"/>
      <c r="M160" s="452"/>
      <c r="N160" s="933">
        <f t="shared" si="25"/>
        <v>0</v>
      </c>
      <c r="O160" s="490"/>
      <c r="P160" s="934"/>
      <c r="Q160" s="490"/>
      <c r="R160" s="452"/>
      <c r="S160" s="935">
        <f t="shared" si="26"/>
        <v>0</v>
      </c>
      <c r="T160" s="936"/>
      <c r="U160" s="937" t="e">
        <f t="shared" si="27"/>
        <v>#DIV/0!</v>
      </c>
      <c r="V160" s="936"/>
      <c r="W160" s="937" t="e">
        <f t="shared" si="28"/>
        <v>#DIV/0!</v>
      </c>
      <c r="X160" s="936"/>
      <c r="Y160" s="937" t="e">
        <f t="shared" si="29"/>
        <v>#DIV/0!</v>
      </c>
      <c r="Z160" s="936"/>
      <c r="AA160" s="937" t="e">
        <f t="shared" si="30"/>
        <v>#DIV/0!</v>
      </c>
      <c r="AB160" s="936"/>
      <c r="AC160" s="937" t="e">
        <f t="shared" si="31"/>
        <v>#DIV/0!</v>
      </c>
      <c r="AD160" s="936"/>
      <c r="AE160" s="937" t="e">
        <f t="shared" si="32"/>
        <v>#DIV/0!</v>
      </c>
      <c r="AF160" s="938">
        <f t="shared" si="34"/>
        <v>0</v>
      </c>
      <c r="AG160" s="938">
        <f t="shared" si="33"/>
        <v>0</v>
      </c>
      <c r="AH160" s="929"/>
    </row>
    <row r="161" spans="1:34" x14ac:dyDescent="0.25">
      <c r="A161" s="939">
        <f t="shared" si="35"/>
        <v>45</v>
      </c>
      <c r="B161" s="931" t="s">
        <v>137</v>
      </c>
      <c r="C161" s="931"/>
      <c r="D161" s="931"/>
      <c r="E161" s="931"/>
      <c r="F161" s="931"/>
      <c r="G161" s="931"/>
      <c r="H161" s="932">
        <f t="shared" si="24"/>
        <v>0</v>
      </c>
      <c r="I161" s="932">
        <f t="shared" si="24"/>
        <v>0</v>
      </c>
      <c r="J161" s="931"/>
      <c r="K161" s="931"/>
      <c r="L161" s="490"/>
      <c r="M161" s="452"/>
      <c r="N161" s="933">
        <f t="shared" si="25"/>
        <v>0</v>
      </c>
      <c r="O161" s="490"/>
      <c r="P161" s="934"/>
      <c r="Q161" s="490"/>
      <c r="R161" s="452"/>
      <c r="S161" s="935">
        <f t="shared" si="26"/>
        <v>0</v>
      </c>
      <c r="T161" s="936"/>
      <c r="U161" s="937" t="e">
        <f t="shared" si="27"/>
        <v>#DIV/0!</v>
      </c>
      <c r="V161" s="936"/>
      <c r="W161" s="937" t="e">
        <f t="shared" si="28"/>
        <v>#DIV/0!</v>
      </c>
      <c r="X161" s="936"/>
      <c r="Y161" s="937" t="e">
        <f t="shared" si="29"/>
        <v>#DIV/0!</v>
      </c>
      <c r="Z161" s="936"/>
      <c r="AA161" s="937" t="e">
        <f t="shared" si="30"/>
        <v>#DIV/0!</v>
      </c>
      <c r="AB161" s="936"/>
      <c r="AC161" s="937" t="e">
        <f t="shared" si="31"/>
        <v>#DIV/0!</v>
      </c>
      <c r="AD161" s="936"/>
      <c r="AE161" s="937" t="e">
        <f t="shared" si="32"/>
        <v>#DIV/0!</v>
      </c>
      <c r="AF161" s="938">
        <f t="shared" si="34"/>
        <v>0</v>
      </c>
      <c r="AG161" s="938">
        <f t="shared" si="33"/>
        <v>0</v>
      </c>
      <c r="AH161" s="929"/>
    </row>
    <row r="162" spans="1:34" x14ac:dyDescent="0.25">
      <c r="A162" s="939">
        <f t="shared" si="35"/>
        <v>46</v>
      </c>
      <c r="B162" s="931" t="s">
        <v>137</v>
      </c>
      <c r="C162" s="931"/>
      <c r="D162" s="931"/>
      <c r="E162" s="931"/>
      <c r="F162" s="931"/>
      <c r="G162" s="931"/>
      <c r="H162" s="932">
        <f t="shared" si="24"/>
        <v>0</v>
      </c>
      <c r="I162" s="932">
        <f t="shared" si="24"/>
        <v>0</v>
      </c>
      <c r="J162" s="931"/>
      <c r="K162" s="931"/>
      <c r="L162" s="490"/>
      <c r="M162" s="452"/>
      <c r="N162" s="933">
        <f t="shared" si="25"/>
        <v>0</v>
      </c>
      <c r="O162" s="490"/>
      <c r="P162" s="934"/>
      <c r="Q162" s="490"/>
      <c r="R162" s="452"/>
      <c r="S162" s="935">
        <f t="shared" si="26"/>
        <v>0</v>
      </c>
      <c r="T162" s="936"/>
      <c r="U162" s="937" t="e">
        <f t="shared" si="27"/>
        <v>#DIV/0!</v>
      </c>
      <c r="V162" s="936"/>
      <c r="W162" s="937" t="e">
        <f t="shared" si="28"/>
        <v>#DIV/0!</v>
      </c>
      <c r="X162" s="936"/>
      <c r="Y162" s="937" t="e">
        <f t="shared" si="29"/>
        <v>#DIV/0!</v>
      </c>
      <c r="Z162" s="936"/>
      <c r="AA162" s="937" t="e">
        <f t="shared" si="30"/>
        <v>#DIV/0!</v>
      </c>
      <c r="AB162" s="936"/>
      <c r="AC162" s="937" t="e">
        <f t="shared" si="31"/>
        <v>#DIV/0!</v>
      </c>
      <c r="AD162" s="936"/>
      <c r="AE162" s="937" t="e">
        <f t="shared" si="32"/>
        <v>#DIV/0!</v>
      </c>
      <c r="AF162" s="938">
        <f t="shared" si="34"/>
        <v>0</v>
      </c>
      <c r="AG162" s="938">
        <f t="shared" si="33"/>
        <v>0</v>
      </c>
      <c r="AH162" s="929"/>
    </row>
    <row r="163" spans="1:34" x14ac:dyDescent="0.25">
      <c r="A163" s="939">
        <f t="shared" si="35"/>
        <v>47</v>
      </c>
      <c r="B163" s="931" t="s">
        <v>137</v>
      </c>
      <c r="C163" s="931"/>
      <c r="D163" s="931"/>
      <c r="E163" s="931"/>
      <c r="F163" s="931"/>
      <c r="G163" s="931"/>
      <c r="H163" s="932">
        <f t="shared" si="24"/>
        <v>0</v>
      </c>
      <c r="I163" s="932">
        <f t="shared" si="24"/>
        <v>0</v>
      </c>
      <c r="J163" s="931"/>
      <c r="K163" s="931"/>
      <c r="L163" s="490"/>
      <c r="M163" s="452"/>
      <c r="N163" s="933">
        <f t="shared" si="25"/>
        <v>0</v>
      </c>
      <c r="O163" s="490"/>
      <c r="P163" s="934"/>
      <c r="Q163" s="490"/>
      <c r="R163" s="452"/>
      <c r="S163" s="935">
        <f t="shared" si="26"/>
        <v>0</v>
      </c>
      <c r="T163" s="936"/>
      <c r="U163" s="937" t="e">
        <f t="shared" si="27"/>
        <v>#DIV/0!</v>
      </c>
      <c r="V163" s="936"/>
      <c r="W163" s="937" t="e">
        <f t="shared" si="28"/>
        <v>#DIV/0!</v>
      </c>
      <c r="X163" s="936"/>
      <c r="Y163" s="937" t="e">
        <f t="shared" si="29"/>
        <v>#DIV/0!</v>
      </c>
      <c r="Z163" s="936"/>
      <c r="AA163" s="937" t="e">
        <f t="shared" si="30"/>
        <v>#DIV/0!</v>
      </c>
      <c r="AB163" s="936"/>
      <c r="AC163" s="937" t="e">
        <f t="shared" si="31"/>
        <v>#DIV/0!</v>
      </c>
      <c r="AD163" s="936"/>
      <c r="AE163" s="937" t="e">
        <f t="shared" si="32"/>
        <v>#DIV/0!</v>
      </c>
      <c r="AF163" s="938">
        <f t="shared" si="34"/>
        <v>0</v>
      </c>
      <c r="AG163" s="938">
        <f t="shared" si="33"/>
        <v>0</v>
      </c>
      <c r="AH163" s="929"/>
    </row>
    <row r="164" spans="1:34" x14ac:dyDescent="0.25">
      <c r="A164" s="939">
        <f t="shared" si="35"/>
        <v>48</v>
      </c>
      <c r="B164" s="931" t="s">
        <v>137</v>
      </c>
      <c r="C164" s="931"/>
      <c r="D164" s="931"/>
      <c r="E164" s="931"/>
      <c r="F164" s="931"/>
      <c r="G164" s="931"/>
      <c r="H164" s="932">
        <f t="shared" si="24"/>
        <v>0</v>
      </c>
      <c r="I164" s="932">
        <f t="shared" si="24"/>
        <v>0</v>
      </c>
      <c r="J164" s="931"/>
      <c r="K164" s="931"/>
      <c r="L164" s="490"/>
      <c r="M164" s="452"/>
      <c r="N164" s="933">
        <f t="shared" si="25"/>
        <v>0</v>
      </c>
      <c r="O164" s="490"/>
      <c r="P164" s="934"/>
      <c r="Q164" s="490"/>
      <c r="R164" s="452"/>
      <c r="S164" s="935">
        <f t="shared" si="26"/>
        <v>0</v>
      </c>
      <c r="T164" s="936"/>
      <c r="U164" s="937" t="e">
        <f t="shared" si="27"/>
        <v>#DIV/0!</v>
      </c>
      <c r="V164" s="936"/>
      <c r="W164" s="937" t="e">
        <f t="shared" si="28"/>
        <v>#DIV/0!</v>
      </c>
      <c r="X164" s="936"/>
      <c r="Y164" s="937" t="e">
        <f t="shared" si="29"/>
        <v>#DIV/0!</v>
      </c>
      <c r="Z164" s="936"/>
      <c r="AA164" s="937" t="e">
        <f t="shared" si="30"/>
        <v>#DIV/0!</v>
      </c>
      <c r="AB164" s="936"/>
      <c r="AC164" s="937" t="e">
        <f t="shared" si="31"/>
        <v>#DIV/0!</v>
      </c>
      <c r="AD164" s="936"/>
      <c r="AE164" s="937" t="e">
        <f t="shared" si="32"/>
        <v>#DIV/0!</v>
      </c>
      <c r="AF164" s="938">
        <f t="shared" si="34"/>
        <v>0</v>
      </c>
      <c r="AG164" s="938">
        <f t="shared" si="33"/>
        <v>0</v>
      </c>
      <c r="AH164" s="929"/>
    </row>
    <row r="165" spans="1:34" x14ac:dyDescent="0.25">
      <c r="A165" s="939">
        <f t="shared" si="35"/>
        <v>49</v>
      </c>
      <c r="B165" s="931" t="s">
        <v>137</v>
      </c>
      <c r="C165" s="931"/>
      <c r="D165" s="931"/>
      <c r="E165" s="931"/>
      <c r="F165" s="931"/>
      <c r="G165" s="931"/>
      <c r="H165" s="932">
        <f t="shared" si="24"/>
        <v>0</v>
      </c>
      <c r="I165" s="932">
        <f t="shared" si="24"/>
        <v>0</v>
      </c>
      <c r="J165" s="931"/>
      <c r="K165" s="931"/>
      <c r="L165" s="490"/>
      <c r="M165" s="452"/>
      <c r="N165" s="933">
        <f t="shared" si="25"/>
        <v>0</v>
      </c>
      <c r="O165" s="490"/>
      <c r="P165" s="934"/>
      <c r="Q165" s="490"/>
      <c r="R165" s="452"/>
      <c r="S165" s="935">
        <f t="shared" si="26"/>
        <v>0</v>
      </c>
      <c r="T165" s="936"/>
      <c r="U165" s="937" t="e">
        <f t="shared" si="27"/>
        <v>#DIV/0!</v>
      </c>
      <c r="V165" s="936"/>
      <c r="W165" s="937" t="e">
        <f t="shared" si="28"/>
        <v>#DIV/0!</v>
      </c>
      <c r="X165" s="936"/>
      <c r="Y165" s="937" t="e">
        <f t="shared" si="29"/>
        <v>#DIV/0!</v>
      </c>
      <c r="Z165" s="936"/>
      <c r="AA165" s="937" t="e">
        <f t="shared" si="30"/>
        <v>#DIV/0!</v>
      </c>
      <c r="AB165" s="936"/>
      <c r="AC165" s="937" t="e">
        <f t="shared" si="31"/>
        <v>#DIV/0!</v>
      </c>
      <c r="AD165" s="936"/>
      <c r="AE165" s="937" t="e">
        <f t="shared" si="32"/>
        <v>#DIV/0!</v>
      </c>
      <c r="AF165" s="938">
        <f t="shared" si="34"/>
        <v>0</v>
      </c>
      <c r="AG165" s="938">
        <f t="shared" si="33"/>
        <v>0</v>
      </c>
      <c r="AH165" s="929"/>
    </row>
    <row r="166" spans="1:34" ht="15.75" thickBot="1" x14ac:dyDescent="0.3">
      <c r="A166" s="939">
        <f t="shared" si="35"/>
        <v>50</v>
      </c>
      <c r="B166" s="931" t="s">
        <v>137</v>
      </c>
      <c r="C166" s="931"/>
      <c r="D166" s="931"/>
      <c r="E166" s="931"/>
      <c r="F166" s="931"/>
      <c r="G166" s="931"/>
      <c r="H166" s="932">
        <f t="shared" si="24"/>
        <v>0</v>
      </c>
      <c r="I166" s="932">
        <f t="shared" si="24"/>
        <v>0</v>
      </c>
      <c r="J166" s="931"/>
      <c r="K166" s="931"/>
      <c r="L166" s="490"/>
      <c r="M166" s="452"/>
      <c r="N166" s="933">
        <f t="shared" si="25"/>
        <v>0</v>
      </c>
      <c r="O166" s="490"/>
      <c r="P166" s="934"/>
      <c r="Q166" s="490"/>
      <c r="R166" s="452"/>
      <c r="S166" s="935">
        <f t="shared" si="26"/>
        <v>0</v>
      </c>
      <c r="T166" s="936"/>
      <c r="U166" s="937" t="e">
        <f t="shared" si="27"/>
        <v>#DIV/0!</v>
      </c>
      <c r="V166" s="936"/>
      <c r="W166" s="937" t="e">
        <f t="shared" si="28"/>
        <v>#DIV/0!</v>
      </c>
      <c r="X166" s="936"/>
      <c r="Y166" s="937" t="e">
        <f t="shared" si="29"/>
        <v>#DIV/0!</v>
      </c>
      <c r="Z166" s="936"/>
      <c r="AA166" s="937" t="e">
        <f t="shared" si="30"/>
        <v>#DIV/0!</v>
      </c>
      <c r="AB166" s="936"/>
      <c r="AC166" s="937" t="e">
        <f t="shared" si="31"/>
        <v>#DIV/0!</v>
      </c>
      <c r="AD166" s="936"/>
      <c r="AE166" s="937" t="e">
        <f t="shared" si="32"/>
        <v>#DIV/0!</v>
      </c>
      <c r="AF166" s="938">
        <f t="shared" si="34"/>
        <v>0</v>
      </c>
      <c r="AG166" s="938">
        <f t="shared" si="33"/>
        <v>0</v>
      </c>
      <c r="AH166" s="929"/>
    </row>
    <row r="167" spans="1:34" ht="15.75" thickBot="1" x14ac:dyDescent="0.3">
      <c r="A167" s="930"/>
      <c r="B167" s="923" t="s">
        <v>126</v>
      </c>
      <c r="C167" s="923"/>
      <c r="D167" s="923"/>
      <c r="E167" s="923"/>
      <c r="F167" s="923"/>
      <c r="G167" s="923"/>
      <c r="H167" s="940">
        <f>SUM(H117:H166)</f>
        <v>0</v>
      </c>
      <c r="I167" s="940">
        <f>SUM(I117:I166)</f>
        <v>0</v>
      </c>
      <c r="J167" s="923"/>
      <c r="K167" s="923"/>
      <c r="L167" s="941">
        <f t="shared" ref="L167:R167" si="36">SUM(L117:L166)</f>
        <v>0</v>
      </c>
      <c r="M167" s="941">
        <f t="shared" si="36"/>
        <v>0</v>
      </c>
      <c r="N167" s="941">
        <f t="shared" si="36"/>
        <v>0</v>
      </c>
      <c r="O167" s="941">
        <f t="shared" si="36"/>
        <v>0</v>
      </c>
      <c r="P167" s="941">
        <f t="shared" si="36"/>
        <v>0</v>
      </c>
      <c r="Q167" s="941">
        <f t="shared" si="36"/>
        <v>0</v>
      </c>
      <c r="R167" s="941">
        <f t="shared" si="36"/>
        <v>0</v>
      </c>
      <c r="S167" s="941">
        <f>SUM(S166)</f>
        <v>0</v>
      </c>
      <c r="T167" s="941">
        <f>SUM(T117:T166)</f>
        <v>0</v>
      </c>
      <c r="U167" s="928"/>
      <c r="V167" s="941">
        <f>SUM(V117:V166)</f>
        <v>0</v>
      </c>
      <c r="W167" s="928"/>
      <c r="X167" s="941">
        <f>SUM(X117:X166)</f>
        <v>0</v>
      </c>
      <c r="Y167" s="928"/>
      <c r="Z167" s="941">
        <f>SUM(Z117:Z166)</f>
        <v>0</v>
      </c>
      <c r="AA167" s="928"/>
      <c r="AB167" s="941">
        <f>SUM(AB117:AB166)</f>
        <v>0</v>
      </c>
      <c r="AC167" s="928"/>
      <c r="AD167" s="941">
        <f>SUM(AD117:AD166)</f>
        <v>0</v>
      </c>
      <c r="AE167" s="928"/>
      <c r="AF167" s="941">
        <f>SUM(AF117:AF166)</f>
        <v>0</v>
      </c>
      <c r="AG167" s="941">
        <f>SUM(AG117:AG166)</f>
        <v>0</v>
      </c>
      <c r="AH167" s="929"/>
    </row>
    <row r="168" spans="1:34" ht="15.75" thickBot="1" x14ac:dyDescent="0.3">
      <c r="A168" s="930"/>
      <c r="B168" s="947"/>
      <c r="C168" s="947"/>
      <c r="D168" s="947"/>
      <c r="E168" s="947"/>
      <c r="F168" s="947"/>
      <c r="G168" s="947"/>
      <c r="H168" s="947"/>
      <c r="I168" s="947"/>
      <c r="J168" s="947"/>
      <c r="K168" s="947"/>
      <c r="L168" s="924"/>
      <c r="M168" s="925"/>
      <c r="N168" s="926"/>
      <c r="O168" s="924"/>
      <c r="P168" s="927"/>
      <c r="Q168" s="924"/>
      <c r="R168" s="956"/>
      <c r="S168" s="956"/>
      <c r="T168" s="928"/>
      <c r="U168" s="928"/>
      <c r="V168" s="928"/>
      <c r="W168" s="928"/>
      <c r="X168" s="928"/>
      <c r="Y168" s="928"/>
      <c r="Z168" s="928"/>
      <c r="AA168" s="928"/>
      <c r="AB168" s="928"/>
      <c r="AC168" s="928"/>
      <c r="AD168" s="928"/>
      <c r="AE168" s="928"/>
      <c r="AF168" s="929"/>
      <c r="AG168" s="929"/>
      <c r="AH168" s="929"/>
    </row>
    <row r="169" spans="1:34" ht="16.5" thickTop="1" thickBot="1" x14ac:dyDescent="0.3">
      <c r="A169" s="957"/>
      <c r="B169" s="958" t="s">
        <v>141</v>
      </c>
      <c r="C169" s="958"/>
      <c r="D169" s="959"/>
      <c r="E169" s="959"/>
      <c r="F169" s="959"/>
      <c r="G169" s="959"/>
      <c r="H169" s="960">
        <f>H80+H111+H167</f>
        <v>0</v>
      </c>
      <c r="I169" s="960">
        <f>I80+I111+I167</f>
        <v>0</v>
      </c>
      <c r="J169" s="959"/>
      <c r="K169" s="959"/>
      <c r="L169" s="960">
        <f t="shared" ref="L169:T169" si="37">L80+L111+L167</f>
        <v>0</v>
      </c>
      <c r="M169" s="960">
        <f t="shared" si="37"/>
        <v>0</v>
      </c>
      <c r="N169" s="960">
        <f t="shared" si="37"/>
        <v>0</v>
      </c>
      <c r="O169" s="960">
        <f t="shared" si="37"/>
        <v>0</v>
      </c>
      <c r="P169" s="960">
        <f t="shared" si="37"/>
        <v>0</v>
      </c>
      <c r="Q169" s="960">
        <f t="shared" si="37"/>
        <v>0</v>
      </c>
      <c r="R169" s="960">
        <f t="shared" si="37"/>
        <v>0</v>
      </c>
      <c r="S169" s="960">
        <f t="shared" si="37"/>
        <v>0</v>
      </c>
      <c r="T169" s="960">
        <f t="shared" si="37"/>
        <v>0</v>
      </c>
      <c r="U169" s="961"/>
      <c r="V169" s="960">
        <f>V80+V111+V167</f>
        <v>0</v>
      </c>
      <c r="W169" s="961"/>
      <c r="X169" s="960">
        <f>X80+X111+X167</f>
        <v>0</v>
      </c>
      <c r="Y169" s="928"/>
      <c r="Z169" s="960">
        <f>Z80+Z111+Z167</f>
        <v>0</v>
      </c>
      <c r="AA169" s="961"/>
      <c r="AB169" s="960">
        <f>AB80+AB111+AB167</f>
        <v>0</v>
      </c>
      <c r="AC169" s="961"/>
      <c r="AD169" s="960">
        <f>AD80+AD111+AD167</f>
        <v>0</v>
      </c>
      <c r="AE169" s="961"/>
      <c r="AF169" s="960">
        <f>AF80+AF111+AF167</f>
        <v>0</v>
      </c>
      <c r="AG169" s="960">
        <f>AG80+AG111+AG167</f>
        <v>0</v>
      </c>
      <c r="AH169" s="962"/>
    </row>
    <row r="170" spans="1:34" x14ac:dyDescent="0.25">
      <c r="A170" s="963"/>
      <c r="B170" s="964" t="s">
        <v>200</v>
      </c>
      <c r="C170" s="965"/>
      <c r="D170" s="965"/>
      <c r="E170" s="965"/>
      <c r="F170" s="965"/>
      <c r="G170" s="965"/>
      <c r="H170" s="965"/>
      <c r="I170" s="965"/>
      <c r="J170" s="965"/>
      <c r="K170" s="965"/>
      <c r="L170" s="966"/>
      <c r="M170" s="966"/>
      <c r="N170" s="966"/>
      <c r="O170" s="966"/>
      <c r="P170" s="966"/>
      <c r="Q170" s="966"/>
      <c r="R170" s="966"/>
      <c r="S170" s="966"/>
      <c r="T170" s="967"/>
      <c r="U170" s="967"/>
      <c r="V170" s="967"/>
      <c r="W170" s="967"/>
      <c r="X170" s="967"/>
      <c r="Y170" s="967"/>
      <c r="Z170" s="967"/>
      <c r="AA170" s="967"/>
      <c r="AB170" s="967"/>
      <c r="AC170" s="967"/>
      <c r="AD170" s="967"/>
      <c r="AE170" s="967"/>
      <c r="AF170" s="968"/>
      <c r="AG170" s="968"/>
      <c r="AH170" s="968"/>
    </row>
    <row r="171" spans="1:34" x14ac:dyDescent="0.25">
      <c r="A171" s="963"/>
      <c r="C171" s="969"/>
      <c r="D171" s="969"/>
      <c r="E171" s="969"/>
      <c r="F171" s="969"/>
      <c r="G171" s="969"/>
      <c r="H171" s="969"/>
      <c r="I171" s="969"/>
      <c r="J171" s="969"/>
      <c r="K171" s="969"/>
      <c r="L171" s="966"/>
      <c r="M171" s="966"/>
      <c r="N171" s="966"/>
      <c r="O171" s="966"/>
      <c r="P171" s="966"/>
      <c r="Q171" s="966"/>
      <c r="R171" s="966"/>
      <c r="S171" s="966"/>
      <c r="T171" s="967"/>
      <c r="U171" s="967"/>
      <c r="V171" s="967"/>
      <c r="W171" s="967"/>
      <c r="X171" s="967"/>
      <c r="Y171" s="967"/>
      <c r="Z171" s="967"/>
      <c r="AA171" s="967"/>
      <c r="AB171" s="967"/>
      <c r="AC171" s="967"/>
      <c r="AD171" s="967"/>
      <c r="AE171" s="967"/>
      <c r="AF171" s="968"/>
      <c r="AG171" s="968"/>
      <c r="AH171" s="968"/>
    </row>
    <row r="172" spans="1:34" x14ac:dyDescent="0.25">
      <c r="A172" s="963"/>
      <c r="B172" s="970" t="s">
        <v>1840</v>
      </c>
      <c r="C172" s="969"/>
      <c r="D172" s="969"/>
      <c r="E172" s="969"/>
      <c r="F172" s="969"/>
      <c r="G172" s="969"/>
      <c r="H172" s="969"/>
      <c r="I172" s="969"/>
      <c r="J172" s="969"/>
      <c r="K172" s="969"/>
      <c r="L172" s="966"/>
      <c r="M172" s="966"/>
      <c r="N172" s="966"/>
      <c r="O172" s="966"/>
      <c r="P172" s="966"/>
      <c r="Q172" s="966"/>
      <c r="R172" s="966"/>
      <c r="S172" s="966"/>
      <c r="T172" s="967"/>
      <c r="U172" s="967"/>
      <c r="V172" s="967"/>
      <c r="W172" s="967"/>
      <c r="X172" s="967"/>
      <c r="Y172" s="967"/>
      <c r="Z172" s="967"/>
      <c r="AA172" s="967"/>
      <c r="AB172" s="967"/>
      <c r="AC172" s="967"/>
      <c r="AD172" s="967"/>
      <c r="AE172" s="967"/>
      <c r="AF172" s="968"/>
      <c r="AG172" s="968"/>
      <c r="AH172" s="968"/>
    </row>
    <row r="173" spans="1:34" ht="42.75" x14ac:dyDescent="0.25">
      <c r="A173" s="963"/>
      <c r="B173" s="143"/>
      <c r="C173" s="976" t="s">
        <v>127</v>
      </c>
      <c r="D173" s="976" t="s">
        <v>128</v>
      </c>
      <c r="E173" s="976" t="s">
        <v>129</v>
      </c>
      <c r="F173" s="971" t="s">
        <v>7</v>
      </c>
      <c r="G173" s="969"/>
      <c r="H173" s="969"/>
      <c r="I173" s="969"/>
      <c r="J173" s="969"/>
      <c r="K173" s="969"/>
      <c r="L173" s="966"/>
      <c r="M173" s="966"/>
      <c r="N173" s="966"/>
      <c r="O173" s="966"/>
      <c r="P173" s="966"/>
      <c r="Q173" s="966"/>
      <c r="R173" s="966"/>
      <c r="S173" s="966"/>
      <c r="T173" s="967"/>
      <c r="U173" s="967"/>
      <c r="V173" s="967"/>
      <c r="W173" s="967"/>
      <c r="X173" s="967"/>
      <c r="Y173" s="967"/>
      <c r="Z173" s="967"/>
      <c r="AA173" s="967"/>
      <c r="AB173" s="967"/>
      <c r="AC173" s="967"/>
      <c r="AD173" s="967"/>
      <c r="AE173" s="967"/>
      <c r="AF173" s="968"/>
      <c r="AG173" s="968"/>
      <c r="AH173" s="968"/>
    </row>
    <row r="174" spans="1:34" x14ac:dyDescent="0.25">
      <c r="A174" s="963"/>
      <c r="B174" s="143"/>
      <c r="C174" s="972" t="s">
        <v>32</v>
      </c>
      <c r="D174" s="972" t="s">
        <v>32</v>
      </c>
      <c r="E174" s="972" t="s">
        <v>32</v>
      </c>
      <c r="F174" s="896" t="s">
        <v>32</v>
      </c>
      <c r="G174" s="969"/>
      <c r="H174" s="969"/>
      <c r="I174" s="969"/>
      <c r="J174" s="969"/>
      <c r="K174" s="969"/>
      <c r="L174" s="966"/>
      <c r="M174" s="966"/>
      <c r="N174" s="966"/>
      <c r="O174" s="966"/>
      <c r="P174" s="966"/>
      <c r="Q174" s="966"/>
      <c r="R174" s="966"/>
      <c r="S174" s="966"/>
      <c r="T174" s="967"/>
      <c r="U174" s="967"/>
      <c r="V174" s="967"/>
      <c r="W174" s="967"/>
      <c r="X174" s="967"/>
      <c r="Y174" s="967"/>
      <c r="Z174" s="967"/>
      <c r="AA174" s="967"/>
      <c r="AB174" s="967"/>
      <c r="AC174" s="967"/>
      <c r="AD174" s="967"/>
      <c r="AE174" s="967"/>
      <c r="AF174" s="968"/>
      <c r="AG174" s="968"/>
      <c r="AH174" s="968"/>
    </row>
    <row r="175" spans="1:34" x14ac:dyDescent="0.25">
      <c r="A175" s="963"/>
      <c r="B175" s="143" t="s">
        <v>130</v>
      </c>
      <c r="C175" s="973">
        <f>L80</f>
        <v>0</v>
      </c>
      <c r="D175" s="973">
        <f>L111</f>
        <v>0</v>
      </c>
      <c r="E175" s="973">
        <f>L167</f>
        <v>0</v>
      </c>
      <c r="F175" s="684">
        <f>SUM(C175:E175)</f>
        <v>0</v>
      </c>
      <c r="G175" s="969"/>
      <c r="H175" s="969"/>
      <c r="I175" s="969"/>
      <c r="J175" s="969"/>
      <c r="K175" s="969"/>
      <c r="L175" s="966"/>
      <c r="M175" s="966"/>
      <c r="N175" s="966"/>
      <c r="O175" s="966"/>
      <c r="P175" s="966"/>
      <c r="Q175" s="966"/>
      <c r="R175" s="966"/>
      <c r="S175" s="966"/>
      <c r="T175" s="967"/>
      <c r="U175" s="967"/>
      <c r="V175" s="967"/>
      <c r="W175" s="967"/>
      <c r="X175" s="967"/>
      <c r="Y175" s="967"/>
      <c r="Z175" s="967"/>
      <c r="AA175" s="967"/>
      <c r="AB175" s="967"/>
      <c r="AC175" s="967"/>
      <c r="AD175" s="967"/>
      <c r="AE175" s="967"/>
      <c r="AF175" s="968"/>
      <c r="AG175" s="968"/>
      <c r="AH175" s="968"/>
    </row>
    <row r="176" spans="1:34" x14ac:dyDescent="0.25">
      <c r="A176" s="963"/>
      <c r="B176" s="143" t="s">
        <v>143</v>
      </c>
      <c r="C176" s="973">
        <f>M80</f>
        <v>0</v>
      </c>
      <c r="D176" s="973">
        <f>M111</f>
        <v>0</v>
      </c>
      <c r="E176" s="973">
        <f>M167</f>
        <v>0</v>
      </c>
      <c r="F176" s="684">
        <f t="shared" ref="F176:F180" si="38">SUM(C176:E176)</f>
        <v>0</v>
      </c>
      <c r="G176" s="969"/>
      <c r="H176" s="969"/>
      <c r="I176" s="969"/>
      <c r="J176" s="969"/>
      <c r="K176" s="969"/>
      <c r="L176" s="966"/>
      <c r="M176" s="966"/>
      <c r="N176" s="966"/>
      <c r="O176" s="966"/>
      <c r="P176" s="966"/>
      <c r="Q176" s="966"/>
      <c r="R176" s="966"/>
      <c r="S176" s="966"/>
      <c r="T176" s="967"/>
      <c r="U176" s="967"/>
      <c r="V176" s="967"/>
      <c r="W176" s="967"/>
      <c r="X176" s="967"/>
      <c r="Y176" s="967"/>
      <c r="Z176" s="967"/>
      <c r="AA176" s="967"/>
      <c r="AB176" s="967"/>
      <c r="AC176" s="967"/>
      <c r="AD176" s="967"/>
      <c r="AE176" s="967"/>
      <c r="AF176" s="968"/>
      <c r="AG176" s="968"/>
      <c r="AH176" s="968"/>
    </row>
    <row r="177" spans="1:34" x14ac:dyDescent="0.25">
      <c r="A177" s="963"/>
      <c r="B177" s="143" t="s">
        <v>131</v>
      </c>
      <c r="C177" s="973">
        <f>O80</f>
        <v>0</v>
      </c>
      <c r="D177" s="973">
        <f>O111</f>
        <v>0</v>
      </c>
      <c r="E177" s="973">
        <f>O167</f>
        <v>0</v>
      </c>
      <c r="F177" s="684">
        <f t="shared" si="38"/>
        <v>0</v>
      </c>
      <c r="G177" s="969"/>
      <c r="H177" s="969"/>
      <c r="I177" s="969"/>
      <c r="J177" s="969"/>
      <c r="K177" s="969"/>
      <c r="L177" s="966"/>
      <c r="M177" s="966"/>
      <c r="N177" s="966"/>
      <c r="O177" s="966"/>
      <c r="P177" s="966"/>
      <c r="Q177" s="966"/>
      <c r="R177" s="966"/>
      <c r="S177" s="966"/>
      <c r="T177" s="967"/>
      <c r="U177" s="967"/>
      <c r="V177" s="967"/>
      <c r="W177" s="967"/>
      <c r="X177" s="967"/>
      <c r="Y177" s="967"/>
      <c r="Z177" s="967"/>
      <c r="AA177" s="967"/>
      <c r="AB177" s="967"/>
      <c r="AC177" s="967"/>
      <c r="AD177" s="967"/>
      <c r="AE177" s="967"/>
      <c r="AF177" s="968"/>
      <c r="AG177" s="968"/>
      <c r="AH177" s="968"/>
    </row>
    <row r="178" spans="1:34" x14ac:dyDescent="0.25">
      <c r="A178" s="963"/>
      <c r="B178" s="143" t="s">
        <v>133</v>
      </c>
      <c r="C178" s="973">
        <f>P80</f>
        <v>0</v>
      </c>
      <c r="D178" s="973">
        <f>P111</f>
        <v>0</v>
      </c>
      <c r="E178" s="973">
        <f>P167</f>
        <v>0</v>
      </c>
      <c r="F178" s="684">
        <f t="shared" si="38"/>
        <v>0</v>
      </c>
      <c r="G178" s="969"/>
      <c r="H178" s="969"/>
      <c r="I178" s="969"/>
      <c r="J178" s="969"/>
      <c r="K178" s="969"/>
      <c r="L178" s="966"/>
      <c r="M178" s="966"/>
      <c r="N178" s="966"/>
      <c r="O178" s="966"/>
      <c r="P178" s="966"/>
      <c r="Q178" s="966"/>
      <c r="R178" s="966"/>
      <c r="S178" s="966"/>
      <c r="T178" s="967"/>
      <c r="U178" s="967"/>
      <c r="V178" s="967"/>
      <c r="W178" s="967"/>
      <c r="X178" s="967"/>
      <c r="Y178" s="967"/>
      <c r="Z178" s="967"/>
      <c r="AA178" s="967"/>
      <c r="AB178" s="967"/>
      <c r="AC178" s="967"/>
      <c r="AD178" s="967"/>
      <c r="AE178" s="967"/>
      <c r="AF178" s="968"/>
      <c r="AG178" s="968"/>
      <c r="AH178" s="968"/>
    </row>
    <row r="179" spans="1:34" x14ac:dyDescent="0.25">
      <c r="A179" s="963"/>
      <c r="B179" s="143" t="s">
        <v>1841</v>
      </c>
      <c r="C179" s="973">
        <f>Q80</f>
        <v>0</v>
      </c>
      <c r="D179" s="973">
        <f>Q111</f>
        <v>0</v>
      </c>
      <c r="E179" s="973">
        <f>Q167</f>
        <v>0</v>
      </c>
      <c r="F179" s="684">
        <f t="shared" si="38"/>
        <v>0</v>
      </c>
      <c r="G179" s="969"/>
      <c r="H179" s="969"/>
      <c r="I179" s="969"/>
      <c r="J179" s="969"/>
      <c r="K179" s="969"/>
      <c r="L179" s="966"/>
      <c r="M179" s="966"/>
      <c r="N179" s="966"/>
      <c r="O179" s="966"/>
      <c r="P179" s="966"/>
      <c r="Q179" s="966"/>
      <c r="R179" s="966"/>
      <c r="S179" s="966"/>
      <c r="T179" s="967"/>
      <c r="U179" s="967"/>
      <c r="V179" s="967"/>
      <c r="W179" s="967"/>
      <c r="X179" s="967"/>
      <c r="Y179" s="967"/>
      <c r="Z179" s="967"/>
      <c r="AA179" s="967"/>
      <c r="AB179" s="967"/>
      <c r="AC179" s="967"/>
      <c r="AD179" s="967"/>
      <c r="AE179" s="967"/>
      <c r="AF179" s="968"/>
      <c r="AG179" s="968"/>
      <c r="AH179" s="968"/>
    </row>
    <row r="180" spans="1:34" x14ac:dyDescent="0.25">
      <c r="A180" s="963"/>
      <c r="B180" s="143" t="s">
        <v>132</v>
      </c>
      <c r="C180" s="973">
        <f>R80</f>
        <v>0</v>
      </c>
      <c r="D180" s="973">
        <f>R111</f>
        <v>0</v>
      </c>
      <c r="E180" s="973">
        <f>R167</f>
        <v>0</v>
      </c>
      <c r="F180" s="684">
        <f t="shared" si="38"/>
        <v>0</v>
      </c>
      <c r="G180" s="969"/>
      <c r="H180" s="969"/>
      <c r="I180" s="969"/>
      <c r="J180" s="969"/>
      <c r="K180" s="969"/>
      <c r="L180" s="966"/>
      <c r="M180" s="966"/>
      <c r="N180" s="966"/>
      <c r="O180" s="966"/>
      <c r="P180" s="966"/>
      <c r="Q180" s="966"/>
      <c r="R180" s="966"/>
      <c r="S180" s="966"/>
      <c r="T180" s="967"/>
      <c r="U180" s="967"/>
      <c r="V180" s="967"/>
      <c r="W180" s="967"/>
      <c r="X180" s="967"/>
      <c r="Y180" s="967"/>
      <c r="Z180" s="967"/>
      <c r="AA180" s="967"/>
      <c r="AB180" s="967"/>
      <c r="AC180" s="967"/>
      <c r="AD180" s="967"/>
      <c r="AE180" s="967"/>
      <c r="AF180" s="968"/>
      <c r="AG180" s="968"/>
      <c r="AH180" s="968"/>
    </row>
    <row r="181" spans="1:34" x14ac:dyDescent="0.25">
      <c r="A181" s="963"/>
      <c r="B181" s="143" t="s">
        <v>87</v>
      </c>
      <c r="C181" s="974">
        <f>C175+C176+C177-(C178+C179+C180)</f>
        <v>0</v>
      </c>
      <c r="D181" s="974">
        <f t="shared" ref="D181:F181" si="39">D175+D176+D177-(D178+D179+D180)</f>
        <v>0</v>
      </c>
      <c r="E181" s="974">
        <f t="shared" si="39"/>
        <v>0</v>
      </c>
      <c r="F181" s="974">
        <f t="shared" si="39"/>
        <v>0</v>
      </c>
      <c r="G181" s="969"/>
      <c r="H181" s="969"/>
      <c r="I181" s="969"/>
      <c r="J181" s="969"/>
      <c r="K181" s="969"/>
      <c r="L181" s="966"/>
      <c r="M181" s="966"/>
      <c r="N181" s="966"/>
      <c r="O181" s="966"/>
      <c r="P181" s="966"/>
      <c r="Q181" s="966"/>
      <c r="R181" s="966"/>
      <c r="S181" s="966"/>
      <c r="T181" s="967"/>
      <c r="U181" s="967"/>
      <c r="V181" s="967"/>
      <c r="W181" s="967"/>
      <c r="X181" s="967"/>
      <c r="Y181" s="967"/>
      <c r="Z181" s="967"/>
      <c r="AA181" s="967"/>
      <c r="AB181" s="967"/>
      <c r="AC181" s="967"/>
      <c r="AD181" s="967"/>
      <c r="AE181" s="967"/>
      <c r="AF181" s="968"/>
      <c r="AG181" s="968"/>
      <c r="AH181" s="968"/>
    </row>
    <row r="182" spans="1:34" ht="15.75" thickBot="1" x14ac:dyDescent="0.3">
      <c r="A182" s="963"/>
      <c r="B182" s="143" t="s">
        <v>1619</v>
      </c>
      <c r="C182" s="975"/>
      <c r="D182" s="975"/>
      <c r="E182" s="975"/>
      <c r="F182" s="687">
        <f>SUM(C182:E182)</f>
        <v>0</v>
      </c>
      <c r="G182" s="969"/>
      <c r="H182" s="969"/>
      <c r="I182" s="969"/>
      <c r="J182" s="969"/>
      <c r="K182" s="969"/>
      <c r="L182" s="966"/>
      <c r="M182" s="966"/>
      <c r="N182" s="966"/>
      <c r="O182" s="966"/>
      <c r="P182" s="966"/>
      <c r="Q182" s="966"/>
      <c r="R182" s="966"/>
      <c r="S182" s="966"/>
      <c r="T182" s="967"/>
      <c r="U182" s="967"/>
      <c r="V182" s="967"/>
      <c r="W182" s="967"/>
      <c r="X182" s="967"/>
      <c r="Y182" s="967"/>
      <c r="Z182" s="967"/>
      <c r="AA182" s="967"/>
      <c r="AB182" s="967"/>
      <c r="AC182" s="967"/>
      <c r="AD182" s="967"/>
      <c r="AE182" s="967"/>
      <c r="AF182" s="968"/>
      <c r="AG182" s="968"/>
      <c r="AH182" s="968"/>
    </row>
    <row r="183" spans="1:34" ht="15.75" thickTop="1" x14ac:dyDescent="0.25">
      <c r="A183" s="288"/>
      <c r="B183" s="262"/>
    </row>
    <row r="184" spans="1:34" x14ac:dyDescent="0.25">
      <c r="A184" s="327"/>
    </row>
    <row r="185" spans="1:34" x14ac:dyDescent="0.25">
      <c r="A185" s="327">
        <v>13</v>
      </c>
      <c r="B185" s="262" t="s">
        <v>1319</v>
      </c>
    </row>
    <row r="186" spans="1:34" x14ac:dyDescent="0.25">
      <c r="A186" s="327" t="s">
        <v>1123</v>
      </c>
    </row>
    <row r="187" spans="1:34" x14ac:dyDescent="0.25">
      <c r="A187" s="288"/>
      <c r="B187" s="285" t="s">
        <v>1320</v>
      </c>
      <c r="C187" s="285" t="s">
        <v>1097</v>
      </c>
      <c r="D187" s="283"/>
      <c r="E187" s="287" t="s">
        <v>1098</v>
      </c>
      <c r="F187" s="283"/>
    </row>
    <row r="188" spans="1:34" x14ac:dyDescent="0.25">
      <c r="A188" s="288"/>
      <c r="B188" s="285"/>
      <c r="C188" s="285"/>
      <c r="E188" s="287"/>
    </row>
    <row r="189" spans="1:34" x14ac:dyDescent="0.25">
      <c r="A189" s="327" t="s">
        <v>1321</v>
      </c>
      <c r="B189" s="285" t="s">
        <v>1322</v>
      </c>
      <c r="C189" s="285" t="s">
        <v>1097</v>
      </c>
      <c r="D189" s="283"/>
      <c r="E189" s="287" t="s">
        <v>1098</v>
      </c>
      <c r="F189" s="283"/>
    </row>
    <row r="190" spans="1:34" x14ac:dyDescent="0.25">
      <c r="A190" s="288"/>
      <c r="B190" s="338"/>
    </row>
    <row r="191" spans="1:34" x14ac:dyDescent="0.25">
      <c r="A191" s="288"/>
      <c r="B191" s="285" t="s">
        <v>1323</v>
      </c>
    </row>
    <row r="192" spans="1:34" x14ac:dyDescent="0.25">
      <c r="A192" s="288"/>
      <c r="B192" s="339" t="s">
        <v>1358</v>
      </c>
    </row>
    <row r="193" spans="1:7" x14ac:dyDescent="0.25">
      <c r="A193" s="288"/>
      <c r="B193" s="339" t="s">
        <v>1359</v>
      </c>
    </row>
    <row r="194" spans="1:7" x14ac:dyDescent="0.25">
      <c r="A194" s="327"/>
    </row>
    <row r="195" spans="1:7" x14ac:dyDescent="0.25">
      <c r="A195" s="327">
        <v>14</v>
      </c>
      <c r="B195" s="262" t="s">
        <v>1324</v>
      </c>
    </row>
    <row r="196" spans="1:7" ht="15.75" thickBot="1" x14ac:dyDescent="0.3">
      <c r="A196" s="288"/>
      <c r="B196" s="285" t="s">
        <v>1325</v>
      </c>
    </row>
    <row r="197" spans="1:7" ht="30.75" thickBot="1" x14ac:dyDescent="0.3">
      <c r="A197" s="288"/>
      <c r="B197" s="340" t="s">
        <v>1209</v>
      </c>
      <c r="C197" s="341" t="s">
        <v>1326</v>
      </c>
      <c r="D197" s="341" t="s">
        <v>1327</v>
      </c>
      <c r="E197" s="341" t="s">
        <v>1328</v>
      </c>
      <c r="F197" s="341" t="s">
        <v>1329</v>
      </c>
    </row>
    <row r="198" spans="1:7" ht="15.75" thickBot="1" x14ac:dyDescent="0.3">
      <c r="A198" s="288"/>
      <c r="B198" s="323"/>
      <c r="C198" s="324"/>
      <c r="D198" s="324"/>
      <c r="E198" s="324"/>
      <c r="F198" s="324"/>
    </row>
    <row r="199" spans="1:7" ht="15.75" thickBot="1" x14ac:dyDescent="0.3">
      <c r="A199" s="288"/>
      <c r="B199" s="323"/>
      <c r="C199" s="324"/>
      <c r="D199" s="324"/>
      <c r="E199" s="324"/>
      <c r="F199" s="324"/>
    </row>
    <row r="200" spans="1:7" ht="15.75" thickBot="1" x14ac:dyDescent="0.3">
      <c r="A200" s="288"/>
      <c r="B200" s="323"/>
      <c r="C200" s="324"/>
      <c r="D200" s="324"/>
      <c r="E200" s="324"/>
      <c r="F200" s="324"/>
    </row>
    <row r="201" spans="1:7" ht="15.75" thickBot="1" x14ac:dyDescent="0.3">
      <c r="A201" s="288"/>
      <c r="B201" s="323"/>
      <c r="C201" s="324"/>
      <c r="D201" s="324"/>
      <c r="E201" s="324"/>
      <c r="F201" s="324"/>
    </row>
    <row r="202" spans="1:7" ht="15.75" thickBot="1" x14ac:dyDescent="0.3">
      <c r="A202" s="288"/>
      <c r="B202" s="323"/>
      <c r="C202" s="324"/>
      <c r="D202" s="324"/>
      <c r="E202" s="324"/>
      <c r="F202" s="324"/>
    </row>
    <row r="203" spans="1:7" x14ac:dyDescent="0.25">
      <c r="A203" s="327"/>
    </row>
    <row r="204" spans="1:7" ht="15.75" thickBot="1" x14ac:dyDescent="0.3">
      <c r="A204" s="288"/>
      <c r="B204" s="285" t="s">
        <v>1330</v>
      </c>
    </row>
    <row r="205" spans="1:7" ht="30.75" thickBot="1" x14ac:dyDescent="0.3">
      <c r="A205" s="288"/>
      <c r="B205" s="340" t="s">
        <v>1209</v>
      </c>
      <c r="C205" s="341" t="s">
        <v>1326</v>
      </c>
      <c r="D205" s="341" t="s">
        <v>1327</v>
      </c>
      <c r="E205" s="341" t="s">
        <v>1331</v>
      </c>
      <c r="F205" s="341" t="s">
        <v>1332</v>
      </c>
      <c r="G205" s="341" t="s">
        <v>1333</v>
      </c>
    </row>
    <row r="206" spans="1:7" ht="15.75" thickBot="1" x14ac:dyDescent="0.3">
      <c r="A206" s="288"/>
      <c r="B206" s="323"/>
      <c r="C206" s="324"/>
      <c r="D206" s="324"/>
      <c r="E206" s="324"/>
      <c r="F206" s="324"/>
      <c r="G206" s="324"/>
    </row>
    <row r="207" spans="1:7" ht="15.75" thickBot="1" x14ac:dyDescent="0.3">
      <c r="A207" s="288"/>
      <c r="B207" s="323"/>
      <c r="C207" s="324"/>
      <c r="D207" s="324"/>
      <c r="E207" s="324"/>
      <c r="F207" s="324"/>
      <c r="G207" s="324"/>
    </row>
    <row r="208" spans="1:7" ht="15.75" thickBot="1" x14ac:dyDescent="0.3">
      <c r="A208" s="288"/>
      <c r="B208" s="323"/>
      <c r="C208" s="324"/>
      <c r="D208" s="324"/>
      <c r="E208" s="324"/>
      <c r="F208" s="324"/>
      <c r="G208" s="324"/>
    </row>
    <row r="209" spans="1:13" ht="15.75" thickBot="1" x14ac:dyDescent="0.3">
      <c r="A209" s="288"/>
      <c r="B209" s="323"/>
      <c r="C209" s="324"/>
      <c r="D209" s="324"/>
      <c r="E209" s="324"/>
      <c r="F209" s="324"/>
      <c r="G209" s="324"/>
    </row>
    <row r="210" spans="1:13" ht="15.75" thickBot="1" x14ac:dyDescent="0.3">
      <c r="A210" s="288"/>
      <c r="B210" s="323"/>
      <c r="C210" s="324"/>
      <c r="D210" s="324"/>
      <c r="E210" s="324"/>
      <c r="F210" s="324"/>
      <c r="G210" s="324"/>
    </row>
    <row r="211" spans="1:13" x14ac:dyDescent="0.25">
      <c r="A211" s="327" t="s">
        <v>1123</v>
      </c>
    </row>
    <row r="212" spans="1:13" x14ac:dyDescent="0.25">
      <c r="A212" s="327">
        <v>15</v>
      </c>
      <c r="B212" s="262" t="s">
        <v>1124</v>
      </c>
    </row>
    <row r="213" spans="1:13" x14ac:dyDescent="0.25">
      <c r="A213" s="288"/>
      <c r="B213" s="285" t="s">
        <v>1125</v>
      </c>
      <c r="C213" s="285" t="s">
        <v>1126</v>
      </c>
    </row>
    <row r="214" spans="1:13" x14ac:dyDescent="0.25">
      <c r="A214" s="288"/>
      <c r="B214" s="285" t="s">
        <v>1127</v>
      </c>
      <c r="C214" s="285" t="s">
        <v>1126</v>
      </c>
    </row>
    <row r="215" spans="1:13" ht="15.75" thickBot="1" x14ac:dyDescent="0.3">
      <c r="A215" s="288"/>
      <c r="B215" s="285" t="s">
        <v>1128</v>
      </c>
      <c r="C215" s="342" t="s">
        <v>1129</v>
      </c>
    </row>
    <row r="216" spans="1:13" ht="15.75" thickTop="1" x14ac:dyDescent="0.25">
      <c r="A216" s="327"/>
    </row>
    <row r="217" spans="1:13" x14ac:dyDescent="0.25">
      <c r="A217" s="288"/>
      <c r="B217" s="285" t="s">
        <v>1130</v>
      </c>
    </row>
    <row r="218" spans="1:13" x14ac:dyDescent="0.25">
      <c r="A218" s="327"/>
    </row>
    <row r="219" spans="1:13" x14ac:dyDescent="0.25">
      <c r="A219" s="327">
        <v>16</v>
      </c>
      <c r="B219" s="262" t="s">
        <v>1360</v>
      </c>
    </row>
    <row r="220" spans="1:13" x14ac:dyDescent="0.25">
      <c r="A220" s="327"/>
    </row>
    <row r="221" spans="1:13" x14ac:dyDescent="0.25">
      <c r="A221" s="327">
        <v>17</v>
      </c>
      <c r="B221" s="262" t="s">
        <v>1131</v>
      </c>
    </row>
    <row r="222" spans="1:13" x14ac:dyDescent="0.25">
      <c r="A222" s="327"/>
    </row>
    <row r="223" spans="1:13" ht="33" customHeight="1" x14ac:dyDescent="0.25">
      <c r="A223" s="288"/>
      <c r="B223" s="1346" t="s">
        <v>2003</v>
      </c>
      <c r="C223" s="1346"/>
      <c r="D223" s="1346"/>
      <c r="E223" s="1346"/>
      <c r="F223" s="1346"/>
      <c r="G223" s="1346"/>
      <c r="H223" s="1346"/>
      <c r="I223" s="1346"/>
      <c r="J223" s="1346"/>
      <c r="K223" s="1346"/>
      <c r="L223" s="1346"/>
      <c r="M223" s="1346"/>
    </row>
    <row r="224" spans="1:13" x14ac:dyDescent="0.25">
      <c r="A224" s="285"/>
    </row>
    <row r="225" spans="1:10" x14ac:dyDescent="0.25">
      <c r="B225" s="285" t="s">
        <v>1132</v>
      </c>
      <c r="C225" s="1284" t="s">
        <v>1133</v>
      </c>
      <c r="D225" s="1284"/>
      <c r="E225" s="285" t="s">
        <v>1132</v>
      </c>
      <c r="F225" s="1284"/>
      <c r="G225" s="1284"/>
      <c r="H225" s="285" t="s">
        <v>1132</v>
      </c>
      <c r="I225" s="1284"/>
      <c r="J225" s="1284"/>
    </row>
    <row r="226" spans="1:10" x14ac:dyDescent="0.25">
      <c r="A226" s="285"/>
      <c r="B226" s="285"/>
      <c r="E226" s="285"/>
      <c r="H226" s="285"/>
    </row>
    <row r="227" spans="1:10" x14ac:dyDescent="0.25">
      <c r="B227" s="285" t="s">
        <v>1134</v>
      </c>
      <c r="C227" s="1284"/>
      <c r="D227" s="1284"/>
      <c r="E227" s="285" t="s">
        <v>1134</v>
      </c>
      <c r="F227" s="1284"/>
      <c r="G227" s="1284"/>
      <c r="H227" s="285" t="s">
        <v>1134</v>
      </c>
      <c r="I227" s="1284"/>
      <c r="J227" s="1284"/>
    </row>
    <row r="228" spans="1:10" x14ac:dyDescent="0.25">
      <c r="A228" s="285"/>
      <c r="B228" s="285"/>
      <c r="E228" s="285"/>
      <c r="H228" s="285"/>
    </row>
    <row r="229" spans="1:10" x14ac:dyDescent="0.25">
      <c r="B229" s="285" t="s">
        <v>1135</v>
      </c>
      <c r="C229" s="1284"/>
      <c r="D229" s="1284"/>
      <c r="E229" s="285" t="s">
        <v>1135</v>
      </c>
      <c r="F229" s="1284"/>
      <c r="G229" s="1284"/>
      <c r="H229" s="285" t="s">
        <v>1135</v>
      </c>
      <c r="I229" s="1284"/>
      <c r="J229" s="1284"/>
    </row>
    <row r="230" spans="1:10" x14ac:dyDescent="0.25">
      <c r="B230" s="262" t="s">
        <v>1136</v>
      </c>
    </row>
    <row r="231" spans="1:10" x14ac:dyDescent="0.25">
      <c r="A231" s="262"/>
      <c r="B231" s="262"/>
    </row>
    <row r="232" spans="1:10" x14ac:dyDescent="0.25">
      <c r="B232" s="262" t="s">
        <v>1137</v>
      </c>
    </row>
    <row r="233" spans="1:10" x14ac:dyDescent="0.25">
      <c r="A233" s="285"/>
    </row>
    <row r="234" spans="1:10" x14ac:dyDescent="0.25">
      <c r="A234" s="285"/>
    </row>
    <row r="235" spans="1:10" x14ac:dyDescent="0.25">
      <c r="A235" s="285"/>
    </row>
    <row r="236" spans="1:10" x14ac:dyDescent="0.25">
      <c r="A236" s="285"/>
    </row>
    <row r="237" spans="1:10" x14ac:dyDescent="0.25">
      <c r="A237" s="285"/>
    </row>
    <row r="238" spans="1:10" x14ac:dyDescent="0.25">
      <c r="A238" s="285"/>
    </row>
    <row r="239" spans="1:10" x14ac:dyDescent="0.25">
      <c r="A239" s="285"/>
    </row>
  </sheetData>
  <mergeCells count="38">
    <mergeCell ref="C47:F47"/>
    <mergeCell ref="C36:F36"/>
    <mergeCell ref="C42:F42"/>
    <mergeCell ref="C44:F44"/>
    <mergeCell ref="A1:B1"/>
    <mergeCell ref="B5:M5"/>
    <mergeCell ref="C7:G7"/>
    <mergeCell ref="C9:G9"/>
    <mergeCell ref="C11:G11"/>
    <mergeCell ref="M1:M2"/>
    <mergeCell ref="C22:G22"/>
    <mergeCell ref="C13:G13"/>
    <mergeCell ref="C15:G15"/>
    <mergeCell ref="C17:G17"/>
    <mergeCell ref="C19:G19"/>
    <mergeCell ref="C21:G21"/>
    <mergeCell ref="C38:F38"/>
    <mergeCell ref="C23:G23"/>
    <mergeCell ref="B28:B31"/>
    <mergeCell ref="C28:C31"/>
    <mergeCell ref="D28:D31"/>
    <mergeCell ref="C34:F34"/>
    <mergeCell ref="L50:S50"/>
    <mergeCell ref="T50:AG50"/>
    <mergeCell ref="L83:S83"/>
    <mergeCell ref="T83:AG83"/>
    <mergeCell ref="L114:S114"/>
    <mergeCell ref="T114:AG114"/>
    <mergeCell ref="C229:D229"/>
    <mergeCell ref="F229:G229"/>
    <mergeCell ref="I229:J229"/>
    <mergeCell ref="B223:M223"/>
    <mergeCell ref="C225:D225"/>
    <mergeCell ref="F225:G225"/>
    <mergeCell ref="I225:J225"/>
    <mergeCell ref="C227:D227"/>
    <mergeCell ref="F227:G227"/>
    <mergeCell ref="I227:J227"/>
  </mergeCells>
  <hyperlinks>
    <hyperlink ref="M1:M2" location="HOME!A1" display="HOME"/>
  </hyperlinks>
  <pageMargins left="0.51181102362204722" right="0.19685039370078741" top="0.74803149606299213" bottom="0.74803149606299213" header="0.31496062992125984" footer="0.31496062992125984"/>
  <pageSetup paperSize="9"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view="pageBreakPreview" zoomScaleNormal="100" zoomScaleSheetLayoutView="100" workbookViewId="0">
      <selection activeCell="I1" sqref="I1:I2"/>
    </sheetView>
  </sheetViews>
  <sheetFormatPr defaultColWidth="9.140625" defaultRowHeight="15" x14ac:dyDescent="0.25"/>
  <cols>
    <col min="1" max="1" width="4.7109375" style="258" customWidth="1"/>
    <col min="2" max="2" width="39.28515625" style="258" customWidth="1"/>
    <col min="3" max="3" width="15.7109375" style="258" customWidth="1"/>
    <col min="4" max="4" width="14.42578125" style="258" customWidth="1"/>
    <col min="5" max="5" width="14.140625" style="258" customWidth="1"/>
    <col min="6" max="6" width="9.140625" style="258"/>
    <col min="7" max="7" width="18" style="258" customWidth="1"/>
    <col min="8" max="8" width="13" style="258" customWidth="1"/>
    <col min="9" max="9" width="26.28515625" style="258" customWidth="1"/>
    <col min="10" max="10" width="9.140625" style="258" hidden="1" customWidth="1"/>
    <col min="11" max="11" width="7.28515625" style="258" hidden="1" customWidth="1"/>
    <col min="12" max="12" width="3.28515625" style="258" hidden="1" customWidth="1"/>
    <col min="13" max="13" width="3.140625" style="258" hidden="1" customWidth="1"/>
    <col min="14" max="15" width="0" style="258" hidden="1" customWidth="1"/>
    <col min="16" max="16" width="18.42578125" style="258" hidden="1" customWidth="1"/>
    <col min="17" max="16384" width="9.140625" style="258"/>
  </cols>
  <sheetData>
    <row r="1" spans="1:16" x14ac:dyDescent="0.25">
      <c r="A1" s="257" t="s">
        <v>1357</v>
      </c>
      <c r="C1" s="259" t="s">
        <v>1082</v>
      </c>
      <c r="D1" s="259"/>
      <c r="I1" s="1285" t="s">
        <v>278</v>
      </c>
      <c r="P1" s="1015" t="s">
        <v>1861</v>
      </c>
    </row>
    <row r="2" spans="1:16" x14ac:dyDescent="0.25">
      <c r="C2" s="260" t="s">
        <v>1356</v>
      </c>
      <c r="I2" s="1285"/>
    </row>
    <row r="3" spans="1:16" x14ac:dyDescent="0.25">
      <c r="C3" s="260" t="s">
        <v>1084</v>
      </c>
    </row>
    <row r="4" spans="1:16" x14ac:dyDescent="0.25">
      <c r="E4" s="261"/>
    </row>
    <row r="5" spans="1:16" ht="33.75" customHeight="1" x14ac:dyDescent="0.25">
      <c r="B5" s="1356" t="s">
        <v>1085</v>
      </c>
      <c r="C5" s="1356"/>
      <c r="D5" s="1356"/>
      <c r="E5" s="1356"/>
      <c r="F5" s="1356"/>
      <c r="G5" s="1356"/>
      <c r="H5" s="1356"/>
      <c r="I5" s="1356"/>
      <c r="J5" s="1356"/>
      <c r="K5" s="1356"/>
      <c r="L5" s="1356"/>
      <c r="M5" s="1356"/>
    </row>
    <row r="6" spans="1:16" x14ac:dyDescent="0.25">
      <c r="A6" s="285"/>
    </row>
    <row r="7" spans="1:16" ht="18.75" customHeight="1" x14ac:dyDescent="0.25">
      <c r="A7" s="327">
        <v>1</v>
      </c>
      <c r="B7" s="263" t="s">
        <v>1086</v>
      </c>
      <c r="C7" s="1284"/>
      <c r="D7" s="1284"/>
      <c r="E7" s="1284"/>
      <c r="F7" s="1284"/>
      <c r="G7" s="1284"/>
    </row>
    <row r="8" spans="1:16" x14ac:dyDescent="0.25">
      <c r="A8" s="327"/>
      <c r="B8" s="263"/>
    </row>
    <row r="9" spans="1:16" ht="18.75" customHeight="1" x14ac:dyDescent="0.25">
      <c r="A9" s="327">
        <v>2</v>
      </c>
      <c r="B9" s="263" t="s">
        <v>1087</v>
      </c>
      <c r="C9" s="1284"/>
      <c r="D9" s="1284"/>
      <c r="E9" s="1284"/>
      <c r="F9" s="1284"/>
      <c r="G9" s="1284"/>
    </row>
    <row r="10" spans="1:16" x14ac:dyDescent="0.25">
      <c r="A10" s="288"/>
      <c r="B10" s="265"/>
    </row>
    <row r="11" spans="1:16" ht="18" customHeight="1" x14ac:dyDescent="0.25">
      <c r="A11" s="327">
        <v>3</v>
      </c>
      <c r="B11" s="263" t="s">
        <v>1088</v>
      </c>
      <c r="C11" s="1284"/>
      <c r="D11" s="1284"/>
      <c r="E11" s="1284"/>
      <c r="F11" s="1284"/>
      <c r="G11" s="1284"/>
    </row>
    <row r="12" spans="1:16" x14ac:dyDescent="0.25">
      <c r="A12" s="327"/>
      <c r="B12" s="263"/>
    </row>
    <row r="13" spans="1:16" x14ac:dyDescent="0.25">
      <c r="A13" s="327">
        <v>4</v>
      </c>
      <c r="B13" s="263" t="s">
        <v>1140</v>
      </c>
      <c r="C13" s="1284"/>
      <c r="D13" s="1284"/>
      <c r="E13" s="1284"/>
      <c r="F13" s="1284"/>
      <c r="G13" s="1284"/>
    </row>
    <row r="14" spans="1:16" x14ac:dyDescent="0.25">
      <c r="A14" s="327"/>
      <c r="B14" s="263"/>
    </row>
    <row r="15" spans="1:16" ht="22.5" customHeight="1" x14ac:dyDescent="0.25">
      <c r="A15" s="327">
        <v>5</v>
      </c>
      <c r="B15" s="263" t="s">
        <v>1141</v>
      </c>
      <c r="C15" s="1284"/>
      <c r="D15" s="1284"/>
      <c r="E15" s="1284"/>
      <c r="F15" s="1284"/>
      <c r="G15" s="1284"/>
    </row>
    <row r="16" spans="1:16" x14ac:dyDescent="0.25">
      <c r="A16" s="327"/>
      <c r="B16" s="263"/>
    </row>
    <row r="17" spans="1:7" ht="16.5" customHeight="1" x14ac:dyDescent="0.25">
      <c r="A17" s="327">
        <v>6</v>
      </c>
      <c r="B17" s="263" t="s">
        <v>1142</v>
      </c>
      <c r="C17" s="1284"/>
      <c r="D17" s="1284"/>
      <c r="E17" s="1284"/>
      <c r="F17" s="1284"/>
      <c r="G17" s="1284"/>
    </row>
    <row r="18" spans="1:7" x14ac:dyDescent="0.25">
      <c r="A18" s="327"/>
      <c r="B18" s="263"/>
    </row>
    <row r="19" spans="1:7" ht="17.25" customHeight="1" x14ac:dyDescent="0.25">
      <c r="A19" s="327">
        <v>7</v>
      </c>
      <c r="B19" s="263" t="s">
        <v>1089</v>
      </c>
      <c r="C19" s="1284"/>
      <c r="D19" s="1284"/>
      <c r="E19" s="1284"/>
      <c r="F19" s="1284"/>
      <c r="G19" s="1284"/>
    </row>
    <row r="20" spans="1:7" ht="18.75" customHeight="1" x14ac:dyDescent="0.25">
      <c r="A20" s="327">
        <v>8</v>
      </c>
      <c r="B20" s="263" t="s">
        <v>1090</v>
      </c>
    </row>
    <row r="21" spans="1:7" ht="19.5" customHeight="1" x14ac:dyDescent="0.25">
      <c r="A21" s="288"/>
      <c r="B21" s="265" t="s">
        <v>1091</v>
      </c>
      <c r="C21" s="1284"/>
      <c r="D21" s="1284"/>
      <c r="E21" s="1284"/>
      <c r="F21" s="1284"/>
      <c r="G21" s="1284"/>
    </row>
    <row r="22" spans="1:7" ht="21" customHeight="1" x14ac:dyDescent="0.25">
      <c r="A22" s="288"/>
      <c r="B22" s="265" t="s">
        <v>1092</v>
      </c>
      <c r="C22" s="1284"/>
      <c r="D22" s="1284"/>
      <c r="E22" s="1284"/>
      <c r="F22" s="1284"/>
      <c r="G22" s="1284"/>
    </row>
    <row r="23" spans="1:7" ht="18.75" customHeight="1" x14ac:dyDescent="0.25">
      <c r="A23" s="288"/>
      <c r="B23" s="265" t="s">
        <v>1093</v>
      </c>
      <c r="C23" s="1284"/>
      <c r="D23" s="1284"/>
      <c r="E23" s="1284"/>
      <c r="F23" s="1284"/>
      <c r="G23" s="1284"/>
    </row>
    <row r="24" spans="1:7" x14ac:dyDescent="0.25">
      <c r="A24" s="327"/>
    </row>
    <row r="25" spans="1:7" x14ac:dyDescent="0.25">
      <c r="A25" s="327">
        <v>9</v>
      </c>
      <c r="B25" s="262" t="s">
        <v>1094</v>
      </c>
      <c r="C25" s="262"/>
      <c r="D25" s="262"/>
    </row>
    <row r="26" spans="1:7" ht="15.75" thickBot="1" x14ac:dyDescent="0.3">
      <c r="A26" s="288"/>
      <c r="B26" s="285"/>
    </row>
    <row r="27" spans="1:7" ht="15.75" thickBot="1" x14ac:dyDescent="0.3">
      <c r="A27" s="288"/>
      <c r="B27" s="337" t="s">
        <v>232</v>
      </c>
      <c r="C27" s="336" t="s">
        <v>1095</v>
      </c>
      <c r="D27" s="336" t="s">
        <v>151</v>
      </c>
    </row>
    <row r="28" spans="1:7" x14ac:dyDescent="0.25">
      <c r="A28" s="288"/>
      <c r="B28" s="1287"/>
      <c r="C28" s="1287"/>
      <c r="D28" s="1287"/>
    </row>
    <row r="29" spans="1:7" x14ac:dyDescent="0.25">
      <c r="A29" s="288"/>
      <c r="B29" s="1288"/>
      <c r="C29" s="1288"/>
      <c r="D29" s="1288"/>
    </row>
    <row r="30" spans="1:7" x14ac:dyDescent="0.25">
      <c r="A30" s="288"/>
      <c r="B30" s="1288"/>
      <c r="C30" s="1288"/>
      <c r="D30" s="1288"/>
    </row>
    <row r="31" spans="1:7" ht="15.75" thickBot="1" x14ac:dyDescent="0.3">
      <c r="A31" s="288"/>
      <c r="B31" s="1289"/>
      <c r="C31" s="1289"/>
      <c r="D31" s="1289"/>
    </row>
    <row r="32" spans="1:7" x14ac:dyDescent="0.25">
      <c r="A32" s="327"/>
    </row>
    <row r="33" spans="1:6" x14ac:dyDescent="0.25">
      <c r="A33" s="327">
        <v>10</v>
      </c>
      <c r="B33" s="285" t="s">
        <v>1096</v>
      </c>
      <c r="C33" s="285" t="s">
        <v>1097</v>
      </c>
      <c r="D33" s="283"/>
      <c r="E33" s="287" t="s">
        <v>1098</v>
      </c>
      <c r="F33" s="283"/>
    </row>
    <row r="34" spans="1:6" x14ac:dyDescent="0.25">
      <c r="A34" s="288"/>
      <c r="B34" s="285" t="s">
        <v>1099</v>
      </c>
      <c r="C34" s="1284"/>
      <c r="D34" s="1284"/>
      <c r="E34" s="1284"/>
      <c r="F34" s="1284"/>
    </row>
    <row r="35" spans="1:6" x14ac:dyDescent="0.25">
      <c r="A35" s="288"/>
      <c r="B35" s="285" t="s">
        <v>1100</v>
      </c>
      <c r="C35" s="285" t="s">
        <v>1101</v>
      </c>
      <c r="D35" s="283"/>
      <c r="E35" s="287" t="s">
        <v>1102</v>
      </c>
      <c r="F35" s="283"/>
    </row>
    <row r="36" spans="1:6" x14ac:dyDescent="0.25">
      <c r="A36" s="288"/>
      <c r="B36" s="258" t="s">
        <v>1099</v>
      </c>
      <c r="C36" s="1284"/>
      <c r="D36" s="1284"/>
      <c r="E36" s="1284"/>
      <c r="F36" s="1284"/>
    </row>
    <row r="37" spans="1:6" x14ac:dyDescent="0.25">
      <c r="A37" s="288"/>
      <c r="B37" s="285" t="s">
        <v>1103</v>
      </c>
      <c r="C37" s="285" t="s">
        <v>1101</v>
      </c>
      <c r="D37" s="283"/>
      <c r="E37" s="287" t="s">
        <v>1102</v>
      </c>
      <c r="F37" s="283"/>
    </row>
    <row r="38" spans="1:6" x14ac:dyDescent="0.25">
      <c r="A38" s="288"/>
      <c r="B38" s="285" t="s">
        <v>1104</v>
      </c>
      <c r="C38" s="1284"/>
      <c r="D38" s="1284"/>
      <c r="E38" s="1284"/>
      <c r="F38" s="1284"/>
    </row>
    <row r="39" spans="1:6" ht="30" x14ac:dyDescent="0.25">
      <c r="A39" s="288"/>
      <c r="B39" s="329" t="s">
        <v>1105</v>
      </c>
      <c r="C39" s="335"/>
    </row>
    <row r="40" spans="1:6" x14ac:dyDescent="0.25">
      <c r="A40" s="327"/>
    </row>
    <row r="41" spans="1:6" x14ac:dyDescent="0.25">
      <c r="A41" s="327">
        <v>11</v>
      </c>
      <c r="B41" s="285" t="s">
        <v>1106</v>
      </c>
      <c r="C41" s="285" t="s">
        <v>1097</v>
      </c>
      <c r="D41" s="283"/>
      <c r="E41" s="287" t="s">
        <v>1098</v>
      </c>
      <c r="F41" s="283"/>
    </row>
    <row r="42" spans="1:6" x14ac:dyDescent="0.25">
      <c r="A42" s="288"/>
      <c r="B42" s="285" t="s">
        <v>1107</v>
      </c>
      <c r="C42" s="1284"/>
      <c r="D42" s="1284"/>
      <c r="E42" s="1284"/>
      <c r="F42" s="1284"/>
    </row>
    <row r="43" spans="1:6" ht="30" x14ac:dyDescent="0.25">
      <c r="A43" s="288"/>
      <c r="B43" s="329" t="s">
        <v>1108</v>
      </c>
      <c r="C43" s="1284"/>
      <c r="D43" s="1284"/>
      <c r="E43" s="1284"/>
      <c r="F43" s="1284"/>
    </row>
    <row r="44" spans="1:6" ht="30" x14ac:dyDescent="0.25">
      <c r="A44" s="288"/>
      <c r="B44" s="334" t="s">
        <v>1109</v>
      </c>
      <c r="C44" s="1284"/>
      <c r="D44" s="1284"/>
      <c r="E44" s="1284"/>
      <c r="F44" s="1284"/>
    </row>
    <row r="45" spans="1:6" x14ac:dyDescent="0.25">
      <c r="A45" s="288"/>
      <c r="B45" s="285" t="s">
        <v>1110</v>
      </c>
      <c r="C45" s="285"/>
    </row>
    <row r="46" spans="1:6" ht="30" x14ac:dyDescent="0.25">
      <c r="A46" s="288"/>
      <c r="B46" s="334" t="s">
        <v>1111</v>
      </c>
      <c r="C46" s="1284"/>
      <c r="D46" s="1284"/>
      <c r="E46" s="1284"/>
      <c r="F46" s="1284"/>
    </row>
    <row r="47" spans="1:6" x14ac:dyDescent="0.25">
      <c r="A47" s="288"/>
      <c r="B47" s="285" t="s">
        <v>1112</v>
      </c>
      <c r="C47" s="1284"/>
      <c r="D47" s="1284"/>
      <c r="E47" s="1284"/>
      <c r="F47" s="1284"/>
    </row>
    <row r="49" spans="1:5" x14ac:dyDescent="0.25">
      <c r="A49" s="327">
        <v>12</v>
      </c>
      <c r="B49" s="283"/>
      <c r="C49" s="333">
        <v>1</v>
      </c>
      <c r="D49" s="333">
        <v>2</v>
      </c>
      <c r="E49" s="333">
        <v>3</v>
      </c>
    </row>
    <row r="50" spans="1:5" x14ac:dyDescent="0.25">
      <c r="B50" s="283" t="s">
        <v>1355</v>
      </c>
      <c r="C50" s="283"/>
      <c r="D50" s="283"/>
      <c r="E50" s="283"/>
    </row>
    <row r="51" spans="1:5" x14ac:dyDescent="0.25">
      <c r="B51" s="283" t="s">
        <v>1354</v>
      </c>
      <c r="C51" s="283"/>
      <c r="D51" s="283"/>
      <c r="E51" s="283"/>
    </row>
    <row r="52" spans="1:5" x14ac:dyDescent="0.25">
      <c r="B52" s="283" t="s">
        <v>1353</v>
      </c>
      <c r="C52" s="283"/>
      <c r="D52" s="283"/>
      <c r="E52" s="283"/>
    </row>
    <row r="53" spans="1:5" ht="30" x14ac:dyDescent="0.25">
      <c r="B53" s="332" t="s">
        <v>1352</v>
      </c>
      <c r="C53" s="283"/>
      <c r="D53" s="283"/>
      <c r="E53" s="283"/>
    </row>
    <row r="54" spans="1:5" x14ac:dyDescent="0.25">
      <c r="B54" s="283" t="s">
        <v>1351</v>
      </c>
      <c r="C54" s="283"/>
      <c r="D54" s="283"/>
      <c r="E54" s="283"/>
    </row>
    <row r="55" spans="1:5" x14ac:dyDescent="0.25">
      <c r="B55" s="283" t="s">
        <v>1350</v>
      </c>
      <c r="C55" s="283"/>
      <c r="D55" s="283"/>
      <c r="E55" s="283"/>
    </row>
    <row r="56" spans="1:5" x14ac:dyDescent="0.25">
      <c r="B56" s="283" t="s">
        <v>1349</v>
      </c>
      <c r="C56" s="283"/>
      <c r="D56" s="283"/>
      <c r="E56" s="283"/>
    </row>
    <row r="57" spans="1:5" x14ac:dyDescent="0.25">
      <c r="B57" s="283" t="s">
        <v>1348</v>
      </c>
      <c r="C57" s="283"/>
      <c r="D57" s="283"/>
      <c r="E57" s="283"/>
    </row>
    <row r="58" spans="1:5" ht="35.25" customHeight="1" x14ac:dyDescent="0.25">
      <c r="B58" s="332" t="s">
        <v>1347</v>
      </c>
      <c r="C58" s="283"/>
      <c r="D58" s="283"/>
      <c r="E58" s="283"/>
    </row>
    <row r="59" spans="1:5" x14ac:dyDescent="0.25">
      <c r="B59" s="283" t="s">
        <v>1346</v>
      </c>
      <c r="C59" s="283"/>
      <c r="D59" s="283"/>
      <c r="E59" s="283"/>
    </row>
    <row r="60" spans="1:5" x14ac:dyDescent="0.25">
      <c r="B60" s="283" t="s">
        <v>1345</v>
      </c>
      <c r="C60" s="283"/>
      <c r="D60" s="283"/>
      <c r="E60" s="283"/>
    </row>
    <row r="61" spans="1:5" x14ac:dyDescent="0.25">
      <c r="B61" s="283" t="s">
        <v>1344</v>
      </c>
      <c r="C61" s="283"/>
      <c r="D61" s="283"/>
      <c r="E61" s="283"/>
    </row>
    <row r="62" spans="1:5" x14ac:dyDescent="0.25">
      <c r="B62" s="283" t="s">
        <v>1343</v>
      </c>
      <c r="C62" s="283"/>
      <c r="D62" s="283"/>
      <c r="E62" s="283"/>
    </row>
    <row r="63" spans="1:5" ht="45" x14ac:dyDescent="0.25">
      <c r="B63" s="332" t="s">
        <v>1342</v>
      </c>
      <c r="C63" s="283"/>
      <c r="D63" s="283"/>
      <c r="E63" s="283"/>
    </row>
    <row r="64" spans="1:5" x14ac:dyDescent="0.25">
      <c r="B64" s="283" t="s">
        <v>1341</v>
      </c>
      <c r="C64" s="283"/>
      <c r="D64" s="283"/>
      <c r="E64" s="283"/>
    </row>
    <row r="65" spans="1:13" x14ac:dyDescent="0.25">
      <c r="B65" s="283" t="s">
        <v>1340</v>
      </c>
      <c r="C65" s="283"/>
      <c r="D65" s="283"/>
      <c r="E65" s="283"/>
    </row>
    <row r="66" spans="1:13" ht="30" x14ac:dyDescent="0.25">
      <c r="B66" s="332" t="s">
        <v>1339</v>
      </c>
      <c r="C66" s="283"/>
      <c r="D66" s="283"/>
      <c r="E66" s="283"/>
    </row>
    <row r="67" spans="1:13" ht="30" x14ac:dyDescent="0.25">
      <c r="B67" s="332" t="s">
        <v>1338</v>
      </c>
      <c r="C67" s="283"/>
      <c r="D67" s="283"/>
      <c r="E67" s="283"/>
    </row>
    <row r="68" spans="1:13" ht="30" x14ac:dyDescent="0.25">
      <c r="B68" s="332" t="s">
        <v>1337</v>
      </c>
      <c r="C68" s="283"/>
      <c r="D68" s="283"/>
      <c r="E68" s="283"/>
    </row>
    <row r="69" spans="1:13" ht="45" x14ac:dyDescent="0.25">
      <c r="B69" s="332" t="s">
        <v>1336</v>
      </c>
      <c r="C69" s="283"/>
      <c r="D69" s="283"/>
      <c r="E69" s="283"/>
    </row>
    <row r="70" spans="1:13" x14ac:dyDescent="0.25">
      <c r="B70" s="283" t="s">
        <v>1335</v>
      </c>
      <c r="C70" s="283"/>
      <c r="D70" s="283"/>
      <c r="E70" s="283"/>
    </row>
    <row r="71" spans="1:13" x14ac:dyDescent="0.25">
      <c r="B71" s="283" t="s">
        <v>1334</v>
      </c>
      <c r="C71" s="283"/>
      <c r="D71" s="283"/>
      <c r="E71" s="283"/>
    </row>
    <row r="73" spans="1:13" x14ac:dyDescent="0.25">
      <c r="A73" s="327"/>
    </row>
    <row r="74" spans="1:13" x14ac:dyDescent="0.25">
      <c r="A74" s="327">
        <v>14</v>
      </c>
      <c r="B74" s="262" t="s">
        <v>1131</v>
      </c>
    </row>
    <row r="75" spans="1:13" x14ac:dyDescent="0.25">
      <c r="A75" s="327"/>
    </row>
    <row r="76" spans="1:13" ht="62.25" customHeight="1" x14ac:dyDescent="0.25">
      <c r="A76" s="288"/>
      <c r="B76" s="1346" t="s">
        <v>2003</v>
      </c>
      <c r="C76" s="1346"/>
      <c r="D76" s="1346"/>
      <c r="E76" s="1346"/>
      <c r="F76" s="1346"/>
      <c r="G76" s="1346"/>
      <c r="H76" s="1346"/>
      <c r="I76" s="1346"/>
      <c r="J76" s="306"/>
      <c r="K76" s="306"/>
      <c r="L76" s="306"/>
      <c r="M76" s="306"/>
    </row>
    <row r="77" spans="1:13" x14ac:dyDescent="0.25">
      <c r="A77" s="285"/>
    </row>
    <row r="78" spans="1:13" x14ac:dyDescent="0.25">
      <c r="B78" s="285" t="s">
        <v>1132</v>
      </c>
      <c r="C78" s="1284" t="s">
        <v>1133</v>
      </c>
      <c r="D78" s="1284"/>
      <c r="E78" s="285" t="s">
        <v>1132</v>
      </c>
      <c r="F78" s="1284"/>
      <c r="G78" s="1284"/>
      <c r="H78" s="285" t="s">
        <v>1132</v>
      </c>
      <c r="I78" s="1284"/>
      <c r="J78" s="1284"/>
    </row>
    <row r="79" spans="1:13" x14ac:dyDescent="0.25">
      <c r="A79" s="285"/>
      <c r="B79" s="285"/>
      <c r="E79" s="285"/>
      <c r="H79" s="285"/>
    </row>
    <row r="80" spans="1:13" x14ac:dyDescent="0.25">
      <c r="B80" s="285" t="s">
        <v>1134</v>
      </c>
      <c r="C80" s="1284"/>
      <c r="D80" s="1284"/>
      <c r="E80" s="285" t="s">
        <v>1134</v>
      </c>
      <c r="F80" s="1284"/>
      <c r="G80" s="1284"/>
      <c r="H80" s="285" t="s">
        <v>1134</v>
      </c>
      <c r="I80" s="1284"/>
      <c r="J80" s="1284"/>
    </row>
    <row r="81" spans="1:10" x14ac:dyDescent="0.25">
      <c r="A81" s="285"/>
      <c r="B81" s="285"/>
      <c r="E81" s="285"/>
      <c r="H81" s="285"/>
    </row>
    <row r="82" spans="1:10" x14ac:dyDescent="0.25">
      <c r="B82" s="285" t="s">
        <v>1135</v>
      </c>
      <c r="C82" s="1284"/>
      <c r="D82" s="1284"/>
      <c r="E82" s="285" t="s">
        <v>1135</v>
      </c>
      <c r="F82" s="1284"/>
      <c r="G82" s="1284"/>
      <c r="H82" s="285" t="s">
        <v>1135</v>
      </c>
      <c r="I82" s="1284"/>
      <c r="J82" s="1284"/>
    </row>
    <row r="83" spans="1:10" x14ac:dyDescent="0.25">
      <c r="B83" s="262" t="s">
        <v>1136</v>
      </c>
    </row>
    <row r="84" spans="1:10" x14ac:dyDescent="0.25">
      <c r="A84" s="262"/>
      <c r="B84" s="262"/>
    </row>
    <row r="85" spans="1:10" x14ac:dyDescent="0.25">
      <c r="B85" s="262" t="s">
        <v>1137</v>
      </c>
    </row>
    <row r="86" spans="1:10" x14ac:dyDescent="0.25">
      <c r="A86" s="285"/>
    </row>
  </sheetData>
  <mergeCells count="33">
    <mergeCell ref="I80:J80"/>
    <mergeCell ref="I82:J82"/>
    <mergeCell ref="C21:G21"/>
    <mergeCell ref="C11:G11"/>
    <mergeCell ref="C13:G13"/>
    <mergeCell ref="C15:G15"/>
    <mergeCell ref="C17:G17"/>
    <mergeCell ref="C19:G19"/>
    <mergeCell ref="C82:D82"/>
    <mergeCell ref="F82:G82"/>
    <mergeCell ref="C38:F38"/>
    <mergeCell ref="C42:F42"/>
    <mergeCell ref="C43:F43"/>
    <mergeCell ref="C44:F44"/>
    <mergeCell ref="C46:F46"/>
    <mergeCell ref="C80:D80"/>
    <mergeCell ref="I1:I2"/>
    <mergeCell ref="B76:I76"/>
    <mergeCell ref="C78:D78"/>
    <mergeCell ref="F78:G78"/>
    <mergeCell ref="B5:M5"/>
    <mergeCell ref="C7:G7"/>
    <mergeCell ref="C9:G9"/>
    <mergeCell ref="I78:J78"/>
    <mergeCell ref="F80:G80"/>
    <mergeCell ref="C22:G22"/>
    <mergeCell ref="B28:B31"/>
    <mergeCell ref="C28:C31"/>
    <mergeCell ref="D28:D31"/>
    <mergeCell ref="C34:F34"/>
    <mergeCell ref="C36:F36"/>
    <mergeCell ref="C23:G23"/>
    <mergeCell ref="C47:F47"/>
  </mergeCells>
  <hyperlinks>
    <hyperlink ref="I1:I2" location="HOME!A1" display="HOME"/>
    <hyperlink ref="P1" location="HOME!A1" display="HOME!A1"/>
  </hyperlinks>
  <pageMargins left="0.7" right="0.7" top="0.75" bottom="0.75" header="0.3" footer="0.3"/>
  <pageSetup paperSize="9" scale="4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view="pageBreakPreview" zoomScaleNormal="100" zoomScaleSheetLayoutView="100" workbookViewId="0">
      <selection activeCell="J1" sqref="J1:J2"/>
    </sheetView>
  </sheetViews>
  <sheetFormatPr defaultColWidth="9.140625" defaultRowHeight="15" x14ac:dyDescent="0.25"/>
  <cols>
    <col min="1" max="1" width="4.5703125" style="258" customWidth="1"/>
    <col min="2" max="2" width="43.5703125" style="258" bestFit="1" customWidth="1"/>
    <col min="3" max="3" width="17.85546875" style="258" bestFit="1" customWidth="1"/>
    <col min="4" max="4" width="12.42578125" style="258" customWidth="1"/>
    <col min="5" max="5" width="16.140625" style="258" customWidth="1"/>
    <col min="6" max="6" width="13.42578125" style="258" customWidth="1"/>
    <col min="7" max="7" width="11.42578125" style="258" customWidth="1"/>
    <col min="8" max="8" width="9.140625" style="258"/>
    <col min="9" max="9" width="12" style="258" customWidth="1"/>
    <col min="10" max="10" width="13.42578125" style="258" customWidth="1"/>
    <col min="11" max="16384" width="9.140625" style="258"/>
  </cols>
  <sheetData>
    <row r="1" spans="1:10" x14ac:dyDescent="0.25">
      <c r="A1" s="260" t="s">
        <v>1434</v>
      </c>
      <c r="J1" s="1285" t="s">
        <v>278</v>
      </c>
    </row>
    <row r="2" spans="1:10" x14ac:dyDescent="0.25">
      <c r="C2" s="264" t="s">
        <v>1082</v>
      </c>
      <c r="J2" s="1285"/>
    </row>
    <row r="3" spans="1:10" x14ac:dyDescent="0.25">
      <c r="C3" s="264" t="s">
        <v>1376</v>
      </c>
    </row>
    <row r="4" spans="1:10" x14ac:dyDescent="0.25">
      <c r="C4" s="264" t="s">
        <v>1084</v>
      </c>
    </row>
    <row r="5" spans="1:10" ht="36" customHeight="1" x14ac:dyDescent="0.25">
      <c r="B5" s="1356" t="s">
        <v>1377</v>
      </c>
      <c r="C5" s="1356"/>
      <c r="D5" s="1356"/>
      <c r="E5" s="1356"/>
      <c r="F5" s="1356"/>
      <c r="G5" s="1356"/>
      <c r="H5" s="1356"/>
      <c r="I5" s="1356"/>
      <c r="J5" s="1356"/>
    </row>
    <row r="7" spans="1:10" x14ac:dyDescent="0.25">
      <c r="A7" s="380">
        <v>1</v>
      </c>
      <c r="B7" s="259" t="s">
        <v>1086</v>
      </c>
      <c r="C7" s="335"/>
      <c r="D7" s="335"/>
      <c r="E7" s="335"/>
      <c r="F7" s="335"/>
      <c r="G7" s="335"/>
      <c r="H7" s="335"/>
      <c r="I7" s="335"/>
    </row>
    <row r="9" spans="1:10" ht="16.5" customHeight="1" x14ac:dyDescent="0.25">
      <c r="A9" s="380">
        <v>2</v>
      </c>
      <c r="B9" s="259" t="s">
        <v>1378</v>
      </c>
      <c r="C9" s="335"/>
      <c r="D9" s="335"/>
      <c r="E9" s="335"/>
      <c r="F9" s="335"/>
      <c r="G9" s="335"/>
      <c r="H9" s="335"/>
      <c r="I9" s="335"/>
    </row>
    <row r="10" spans="1:10" ht="18" customHeight="1" x14ac:dyDescent="0.25">
      <c r="C10" s="259"/>
      <c r="D10" s="259"/>
      <c r="E10" s="259"/>
      <c r="F10" s="259"/>
      <c r="G10" s="259"/>
      <c r="H10" s="259"/>
      <c r="I10" s="259"/>
      <c r="J10" s="259"/>
    </row>
    <row r="11" spans="1:10" ht="18" customHeight="1" x14ac:dyDescent="0.25">
      <c r="A11" s="265">
        <v>3</v>
      </c>
      <c r="B11" s="263" t="s">
        <v>1090</v>
      </c>
      <c r="C11" s="286"/>
    </row>
    <row r="12" spans="1:10" x14ac:dyDescent="0.25">
      <c r="A12" s="265" t="s">
        <v>1181</v>
      </c>
      <c r="B12" s="265" t="s">
        <v>1229</v>
      </c>
      <c r="C12" s="335"/>
      <c r="D12" s="335"/>
      <c r="E12" s="335"/>
      <c r="F12" s="335"/>
      <c r="G12" s="335"/>
      <c r="H12" s="335"/>
      <c r="I12" s="335"/>
      <c r="J12" s="296"/>
    </row>
    <row r="13" spans="1:10" x14ac:dyDescent="0.25">
      <c r="A13" s="265"/>
      <c r="B13" s="265"/>
      <c r="C13" s="286"/>
      <c r="D13" s="296"/>
      <c r="E13" s="296"/>
      <c r="F13" s="296"/>
      <c r="G13" s="296"/>
      <c r="H13" s="296"/>
      <c r="I13" s="296"/>
      <c r="J13" s="296"/>
    </row>
    <row r="14" spans="1:10" x14ac:dyDescent="0.25">
      <c r="A14" s="265" t="s">
        <v>1182</v>
      </c>
      <c r="B14" s="265" t="s">
        <v>1230</v>
      </c>
      <c r="C14" s="335"/>
      <c r="D14" s="335"/>
      <c r="E14" s="335"/>
      <c r="F14" s="335"/>
      <c r="G14" s="335"/>
      <c r="H14" s="335"/>
      <c r="I14" s="335"/>
      <c r="J14" s="296"/>
    </row>
    <row r="15" spans="1:10" x14ac:dyDescent="0.25">
      <c r="A15" s="265"/>
      <c r="B15" s="265"/>
      <c r="C15" s="286"/>
    </row>
    <row r="16" spans="1:10" x14ac:dyDescent="0.25">
      <c r="A16" s="265" t="s">
        <v>1183</v>
      </c>
      <c r="B16" s="265" t="s">
        <v>1231</v>
      </c>
      <c r="C16" s="335"/>
      <c r="D16" s="335"/>
      <c r="E16" s="335"/>
      <c r="F16" s="335"/>
      <c r="G16" s="335"/>
      <c r="H16" s="335"/>
      <c r="I16" s="335"/>
    </row>
    <row r="19" spans="1:9" x14ac:dyDescent="0.25">
      <c r="A19" s="288">
        <v>4</v>
      </c>
      <c r="B19" s="260" t="s">
        <v>1379</v>
      </c>
      <c r="C19" s="258" t="s">
        <v>1380</v>
      </c>
      <c r="D19" s="283"/>
      <c r="E19" s="258" t="s">
        <v>1381</v>
      </c>
      <c r="F19" s="283"/>
    </row>
    <row r="20" spans="1:9" x14ac:dyDescent="0.25">
      <c r="C20" s="259"/>
      <c r="D20" s="259"/>
      <c r="E20" s="259"/>
      <c r="F20" s="259"/>
    </row>
    <row r="21" spans="1:9" x14ac:dyDescent="0.25">
      <c r="A21" s="380">
        <v>5</v>
      </c>
      <c r="B21" s="259" t="s">
        <v>1382</v>
      </c>
    </row>
    <row r="22" spans="1:9" x14ac:dyDescent="0.25">
      <c r="A22" s="380">
        <v>6</v>
      </c>
      <c r="B22" s="259" t="s">
        <v>1383</v>
      </c>
      <c r="C22" s="259"/>
      <c r="D22" s="259"/>
      <c r="E22" s="259"/>
      <c r="F22" s="259"/>
      <c r="G22" s="259"/>
      <c r="H22" s="259"/>
      <c r="I22" s="259"/>
    </row>
    <row r="23" spans="1:9" ht="15.75" thickBot="1" x14ac:dyDescent="0.3">
      <c r="A23" s="380"/>
    </row>
    <row r="24" spans="1:9" ht="30.75" thickBot="1" x14ac:dyDescent="0.3">
      <c r="B24" s="381" t="s">
        <v>74</v>
      </c>
      <c r="C24" s="382" t="s">
        <v>1384</v>
      </c>
      <c r="D24" s="382" t="s">
        <v>1385</v>
      </c>
      <c r="E24" s="382" t="s">
        <v>75</v>
      </c>
      <c r="F24" s="382" t="s">
        <v>76</v>
      </c>
      <c r="G24" s="382" t="s">
        <v>1386</v>
      </c>
      <c r="H24" s="382" t="s">
        <v>1387</v>
      </c>
    </row>
    <row r="25" spans="1:9" ht="15.75" thickBot="1" x14ac:dyDescent="0.3">
      <c r="B25" s="383"/>
      <c r="C25" s="384"/>
      <c r="D25" s="384"/>
      <c r="E25" s="384"/>
      <c r="F25" s="384"/>
      <c r="G25" s="384"/>
      <c r="H25" s="384"/>
    </row>
    <row r="26" spans="1:9" ht="15.75" thickBot="1" x14ac:dyDescent="0.3">
      <c r="B26" s="383"/>
      <c r="C26" s="384"/>
      <c r="D26" s="384"/>
      <c r="E26" s="384"/>
      <c r="F26" s="384"/>
      <c r="G26" s="384"/>
      <c r="H26" s="384"/>
    </row>
    <row r="27" spans="1:9" ht="15.75" thickBot="1" x14ac:dyDescent="0.3">
      <c r="B27" s="383"/>
      <c r="C27" s="384"/>
      <c r="D27" s="384"/>
      <c r="E27" s="384"/>
      <c r="F27" s="384"/>
      <c r="G27" s="384"/>
      <c r="H27" s="384"/>
    </row>
    <row r="28" spans="1:9" ht="15.75" thickBot="1" x14ac:dyDescent="0.3">
      <c r="B28" s="383"/>
      <c r="C28" s="384"/>
      <c r="D28" s="384"/>
      <c r="E28" s="384"/>
      <c r="F28" s="384"/>
      <c r="G28" s="384"/>
      <c r="H28" s="384"/>
    </row>
    <row r="29" spans="1:9" ht="15.75" thickBot="1" x14ac:dyDescent="0.3">
      <c r="B29" s="383"/>
      <c r="C29" s="384"/>
      <c r="D29" s="384"/>
      <c r="E29" s="384"/>
      <c r="F29" s="384"/>
      <c r="G29" s="384"/>
      <c r="H29" s="384"/>
    </row>
    <row r="30" spans="1:9" ht="15.75" thickBot="1" x14ac:dyDescent="0.3">
      <c r="B30" s="383"/>
      <c r="C30" s="384"/>
      <c r="D30" s="384"/>
      <c r="E30" s="384"/>
      <c r="F30" s="384"/>
      <c r="G30" s="384"/>
      <c r="H30" s="384"/>
    </row>
    <row r="31" spans="1:9" ht="15.75" thickBot="1" x14ac:dyDescent="0.3">
      <c r="B31" s="385" t="s">
        <v>7</v>
      </c>
      <c r="C31" s="361"/>
      <c r="D31" s="361"/>
      <c r="E31" s="361"/>
      <c r="F31" s="361"/>
      <c r="G31" s="386"/>
      <c r="H31" s="384"/>
    </row>
    <row r="32" spans="1:9" x14ac:dyDescent="0.25">
      <c r="A32" s="380"/>
      <c r="B32" s="387" t="s">
        <v>1388</v>
      </c>
    </row>
    <row r="33" spans="1:10" x14ac:dyDescent="0.25">
      <c r="A33" s="380">
        <v>7</v>
      </c>
      <c r="B33" s="259" t="s">
        <v>1389</v>
      </c>
      <c r="C33" s="259"/>
      <c r="D33" s="259"/>
      <c r="E33" s="259"/>
      <c r="F33" s="259"/>
      <c r="G33" s="259"/>
      <c r="H33" s="259"/>
      <c r="I33" s="259"/>
    </row>
    <row r="34" spans="1:10" ht="15.75" thickBot="1" x14ac:dyDescent="0.3">
      <c r="A34" s="380"/>
    </row>
    <row r="35" spans="1:10" ht="30.75" thickBot="1" x14ac:dyDescent="0.3">
      <c r="B35" s="381" t="s">
        <v>74</v>
      </c>
      <c r="C35" s="382" t="s">
        <v>1390</v>
      </c>
      <c r="D35" s="382" t="s">
        <v>1391</v>
      </c>
      <c r="E35" s="382" t="s">
        <v>1392</v>
      </c>
      <c r="F35" s="382" t="s">
        <v>1317</v>
      </c>
      <c r="G35" s="382" t="s">
        <v>1393</v>
      </c>
      <c r="H35" s="382" t="s">
        <v>1317</v>
      </c>
      <c r="I35" s="382" t="s">
        <v>1394</v>
      </c>
      <c r="J35" s="382" t="s">
        <v>1395</v>
      </c>
    </row>
    <row r="36" spans="1:10" ht="15.75" thickBot="1" x14ac:dyDescent="0.3">
      <c r="B36" s="383"/>
      <c r="C36" s="384"/>
      <c r="D36" s="384"/>
      <c r="E36" s="384"/>
      <c r="F36" s="384"/>
      <c r="G36" s="384"/>
      <c r="H36" s="384"/>
      <c r="I36" s="384"/>
      <c r="J36" s="384"/>
    </row>
    <row r="37" spans="1:10" ht="15.75" thickBot="1" x14ac:dyDescent="0.3">
      <c r="B37" s="383"/>
      <c r="C37" s="384"/>
      <c r="D37" s="384"/>
      <c r="E37" s="384"/>
      <c r="F37" s="384"/>
      <c r="G37" s="384"/>
      <c r="H37" s="384"/>
      <c r="I37" s="384"/>
      <c r="J37" s="384"/>
    </row>
    <row r="38" spans="1:10" ht="15.75" thickBot="1" x14ac:dyDescent="0.3">
      <c r="B38" s="383"/>
      <c r="C38" s="384"/>
      <c r="D38" s="384"/>
      <c r="E38" s="384"/>
      <c r="F38" s="384"/>
      <c r="G38" s="384"/>
      <c r="H38" s="384"/>
      <c r="I38" s="384"/>
      <c r="J38" s="384"/>
    </row>
    <row r="39" spans="1:10" ht="15.75" thickBot="1" x14ac:dyDescent="0.3">
      <c r="B39" s="383"/>
      <c r="C39" s="384"/>
      <c r="D39" s="384"/>
      <c r="E39" s="384"/>
      <c r="F39" s="384"/>
      <c r="G39" s="384"/>
      <c r="H39" s="384"/>
      <c r="I39" s="384"/>
      <c r="J39" s="384"/>
    </row>
    <row r="40" spans="1:10" ht="15.75" thickBot="1" x14ac:dyDescent="0.3">
      <c r="B40" s="383"/>
      <c r="C40" s="384"/>
      <c r="D40" s="384"/>
      <c r="E40" s="384"/>
      <c r="F40" s="384"/>
      <c r="G40" s="384"/>
      <c r="H40" s="384"/>
      <c r="I40" s="384"/>
      <c r="J40" s="384"/>
    </row>
    <row r="41" spans="1:10" ht="15.75" thickBot="1" x14ac:dyDescent="0.3">
      <c r="B41" s="383"/>
      <c r="C41" s="384"/>
      <c r="D41" s="384"/>
      <c r="E41" s="384"/>
      <c r="F41" s="384"/>
      <c r="G41" s="384"/>
      <c r="H41" s="384"/>
      <c r="I41" s="384"/>
      <c r="J41" s="384"/>
    </row>
    <row r="42" spans="1:10" ht="15.75" thickBot="1" x14ac:dyDescent="0.3">
      <c r="B42" s="383" t="s">
        <v>7</v>
      </c>
      <c r="C42" s="384"/>
      <c r="D42" s="384"/>
      <c r="E42" s="384"/>
      <c r="F42" s="384"/>
      <c r="G42" s="384"/>
      <c r="H42" s="384"/>
      <c r="I42" s="384"/>
      <c r="J42" s="384"/>
    </row>
    <row r="43" spans="1:10" x14ac:dyDescent="0.25">
      <c r="B43" s="387" t="s">
        <v>1388</v>
      </c>
    </row>
    <row r="44" spans="1:10" x14ac:dyDescent="0.25">
      <c r="B44" s="387"/>
    </row>
    <row r="45" spans="1:10" x14ac:dyDescent="0.25">
      <c r="A45" s="288">
        <v>8</v>
      </c>
      <c r="B45" s="260" t="s">
        <v>1396</v>
      </c>
      <c r="C45" s="258" t="s">
        <v>1397</v>
      </c>
      <c r="E45" s="258" t="s">
        <v>1398</v>
      </c>
    </row>
    <row r="46" spans="1:10" x14ac:dyDescent="0.25">
      <c r="A46" s="388"/>
      <c r="C46" s="389" t="s">
        <v>477</v>
      </c>
      <c r="E46" s="389" t="s">
        <v>477</v>
      </c>
    </row>
    <row r="47" spans="1:10" ht="25.5" customHeight="1" x14ac:dyDescent="0.25">
      <c r="B47" s="315" t="s">
        <v>1399</v>
      </c>
      <c r="C47" s="389" t="s">
        <v>1126</v>
      </c>
      <c r="E47" s="389" t="s">
        <v>1126</v>
      </c>
    </row>
    <row r="48" spans="1:10" ht="25.5" customHeight="1" x14ac:dyDescent="0.25">
      <c r="B48" s="315" t="s">
        <v>1400</v>
      </c>
      <c r="C48" s="389" t="s">
        <v>1401</v>
      </c>
      <c r="E48" s="389" t="s">
        <v>1401</v>
      </c>
    </row>
    <row r="49" spans="1:10" ht="25.5" customHeight="1" thickBot="1" x14ac:dyDescent="0.3">
      <c r="B49" s="315" t="s">
        <v>1402</v>
      </c>
      <c r="C49" s="390" t="s">
        <v>1126</v>
      </c>
      <c r="E49" s="390" t="s">
        <v>1126</v>
      </c>
    </row>
    <row r="50" spans="1:10" ht="15.75" thickTop="1" x14ac:dyDescent="0.25"/>
    <row r="51" spans="1:10" x14ac:dyDescent="0.25">
      <c r="A51" s="327">
        <v>9</v>
      </c>
      <c r="B51" s="262" t="s">
        <v>1269</v>
      </c>
    </row>
    <row r="52" spans="1:10" x14ac:dyDescent="0.25">
      <c r="E52" s="265"/>
    </row>
    <row r="53" spans="1:10" ht="52.5" customHeight="1" x14ac:dyDescent="0.25">
      <c r="B53" s="1346" t="s">
        <v>2003</v>
      </c>
      <c r="C53" s="1346"/>
      <c r="D53" s="1346"/>
      <c r="E53" s="1346"/>
      <c r="F53" s="1346"/>
      <c r="G53" s="1346"/>
      <c r="H53" s="1346"/>
      <c r="I53" s="1346"/>
      <c r="J53" s="1346"/>
    </row>
    <row r="54" spans="1:10" x14ac:dyDescent="0.25">
      <c r="E54" s="285"/>
    </row>
    <row r="55" spans="1:10" x14ac:dyDescent="0.25">
      <c r="E55" s="285"/>
    </row>
    <row r="56" spans="1:10" x14ac:dyDescent="0.25">
      <c r="B56" s="285" t="s">
        <v>1132</v>
      </c>
      <c r="C56" s="335" t="s">
        <v>1403</v>
      </c>
      <c r="D56" s="335" t="s">
        <v>1133</v>
      </c>
      <c r="E56" s="285" t="s">
        <v>1132</v>
      </c>
      <c r="F56" s="335"/>
      <c r="G56" s="335"/>
      <c r="H56" s="285" t="s">
        <v>1132</v>
      </c>
      <c r="I56" s="335"/>
      <c r="J56" s="335"/>
    </row>
    <row r="57" spans="1:10" x14ac:dyDescent="0.25">
      <c r="B57" s="285"/>
      <c r="E57" s="285"/>
      <c r="H57" s="285"/>
    </row>
    <row r="58" spans="1:10" x14ac:dyDescent="0.25">
      <c r="B58" s="285" t="s">
        <v>1134</v>
      </c>
      <c r="C58" s="335"/>
      <c r="D58" s="335"/>
      <c r="E58" s="285" t="s">
        <v>1134</v>
      </c>
      <c r="F58" s="335"/>
      <c r="G58" s="335"/>
      <c r="H58" s="285" t="s">
        <v>1134</v>
      </c>
      <c r="I58" s="335"/>
      <c r="J58" s="335"/>
    </row>
    <row r="59" spans="1:10" x14ac:dyDescent="0.25">
      <c r="B59" s="285"/>
      <c r="E59" s="285"/>
      <c r="H59" s="285"/>
    </row>
    <row r="60" spans="1:10" x14ac:dyDescent="0.25">
      <c r="B60" s="285" t="s">
        <v>1135</v>
      </c>
      <c r="C60" s="335"/>
      <c r="D60" s="335"/>
      <c r="E60" s="285" t="s">
        <v>1135</v>
      </c>
      <c r="F60" s="335"/>
      <c r="G60" s="335"/>
      <c r="H60" s="285" t="s">
        <v>1135</v>
      </c>
      <c r="I60" s="335"/>
      <c r="J60" s="335"/>
    </row>
    <row r="61" spans="1:10" x14ac:dyDescent="0.25">
      <c r="B61" s="262" t="s">
        <v>1136</v>
      </c>
    </row>
    <row r="62" spans="1:10" x14ac:dyDescent="0.25">
      <c r="B62" s="262"/>
    </row>
    <row r="63" spans="1:10" x14ac:dyDescent="0.25">
      <c r="B63" s="262" t="s">
        <v>1137</v>
      </c>
    </row>
  </sheetData>
  <mergeCells count="3">
    <mergeCell ref="B5:J5"/>
    <mergeCell ref="B53:J53"/>
    <mergeCell ref="J1:J2"/>
  </mergeCells>
  <hyperlinks>
    <hyperlink ref="J1:J2" location="HOME!A1" display="HOME"/>
  </hyperlinks>
  <pageMargins left="0.3" right="0.7" top="0.75" bottom="0.75" header="0.3" footer="0.3"/>
  <pageSetup scale="75"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view="pageBreakPreview" zoomScaleNormal="100" zoomScaleSheetLayoutView="100" workbookViewId="0">
      <selection activeCell="G1" sqref="G1:G2"/>
    </sheetView>
  </sheetViews>
  <sheetFormatPr defaultColWidth="9.140625" defaultRowHeight="15" x14ac:dyDescent="0.25"/>
  <cols>
    <col min="1" max="1" width="4.5703125" style="258" customWidth="1"/>
    <col min="2" max="2" width="50.85546875" style="258" customWidth="1"/>
    <col min="3" max="3" width="22.5703125" style="258" customWidth="1"/>
    <col min="4" max="4" width="13.140625" style="258" customWidth="1"/>
    <col min="5" max="5" width="28.7109375" style="258" customWidth="1"/>
    <col min="6" max="6" width="18" style="258" bestFit="1" customWidth="1"/>
    <col min="7" max="7" width="22.85546875" style="258" customWidth="1"/>
    <col min="8" max="8" width="9.140625" style="258"/>
    <col min="9" max="10" width="10.42578125" style="258" customWidth="1"/>
    <col min="11" max="16384" width="9.140625" style="258"/>
  </cols>
  <sheetData>
    <row r="1" spans="1:9" x14ac:dyDescent="0.25">
      <c r="B1" s="260" t="s">
        <v>1433</v>
      </c>
      <c r="G1" s="1285" t="s">
        <v>278</v>
      </c>
    </row>
    <row r="2" spans="1:9" x14ac:dyDescent="0.25">
      <c r="G2" s="1285"/>
    </row>
    <row r="3" spans="1:9" x14ac:dyDescent="0.25">
      <c r="C3" s="1286" t="s">
        <v>1082</v>
      </c>
      <c r="D3" s="1286"/>
      <c r="E3" s="1286"/>
    </row>
    <row r="4" spans="1:9" x14ac:dyDescent="0.25">
      <c r="B4" s="288"/>
      <c r="C4" s="260" t="s">
        <v>1432</v>
      </c>
    </row>
    <row r="5" spans="1:9" x14ac:dyDescent="0.25">
      <c r="C5" s="260" t="s">
        <v>1084</v>
      </c>
    </row>
    <row r="6" spans="1:9" ht="26.25" customHeight="1" x14ac:dyDescent="0.25">
      <c r="B6" s="1356" t="s">
        <v>1085</v>
      </c>
      <c r="C6" s="1356"/>
      <c r="D6" s="1356"/>
      <c r="E6" s="1356"/>
      <c r="F6" s="1356"/>
      <c r="G6" s="1356"/>
      <c r="H6" s="1356"/>
      <c r="I6" s="1356"/>
    </row>
    <row r="9" spans="1:9" x14ac:dyDescent="0.25">
      <c r="A9" s="265">
        <v>1</v>
      </c>
      <c r="B9" s="263" t="s">
        <v>1431</v>
      </c>
      <c r="C9" s="307"/>
      <c r="D9" s="307"/>
      <c r="E9" s="307"/>
      <c r="F9" s="307"/>
      <c r="G9" s="307"/>
    </row>
    <row r="11" spans="1:9" x14ac:dyDescent="0.25">
      <c r="A11" s="265">
        <v>2</v>
      </c>
      <c r="B11" s="263" t="s">
        <v>1087</v>
      </c>
      <c r="C11" s="1284"/>
      <c r="D11" s="1284"/>
      <c r="E11" s="1284"/>
      <c r="F11" s="1284"/>
      <c r="G11" s="1284"/>
    </row>
    <row r="13" spans="1:9" x14ac:dyDescent="0.25">
      <c r="A13" s="289">
        <v>3</v>
      </c>
      <c r="B13" s="343" t="s">
        <v>1225</v>
      </c>
      <c r="C13" s="1284"/>
      <c r="D13" s="1284"/>
      <c r="E13" s="1284"/>
      <c r="F13" s="1284"/>
      <c r="G13" s="1284"/>
    </row>
    <row r="15" spans="1:9" x14ac:dyDescent="0.25">
      <c r="A15" s="265">
        <v>4</v>
      </c>
      <c r="B15" s="263" t="s">
        <v>1140</v>
      </c>
      <c r="C15" s="310"/>
      <c r="D15" s="310"/>
      <c r="E15" s="310"/>
      <c r="F15" s="310"/>
      <c r="G15" s="310"/>
    </row>
    <row r="16" spans="1:9" x14ac:dyDescent="0.25">
      <c r="A16" s="265"/>
      <c r="B16" s="343"/>
      <c r="C16" s="286"/>
      <c r="D16" s="286"/>
      <c r="E16" s="286"/>
      <c r="F16" s="286"/>
      <c r="G16" s="286"/>
    </row>
    <row r="17" spans="1:7" x14ac:dyDescent="0.25">
      <c r="A17" s="265">
        <v>5</v>
      </c>
      <c r="B17" s="263" t="s">
        <v>1141</v>
      </c>
      <c r="C17" s="1284"/>
      <c r="D17" s="1284"/>
      <c r="E17" s="1284"/>
      <c r="F17" s="1284"/>
      <c r="G17" s="1284"/>
    </row>
    <row r="18" spans="1:7" x14ac:dyDescent="0.25">
      <c r="A18" s="265"/>
      <c r="B18" s="343"/>
      <c r="C18" s="286"/>
      <c r="D18" s="286"/>
      <c r="E18" s="286"/>
      <c r="F18" s="286"/>
    </row>
    <row r="19" spans="1:7" x14ac:dyDescent="0.25">
      <c r="A19" s="289">
        <v>6</v>
      </c>
      <c r="B19" s="263" t="s">
        <v>1226</v>
      </c>
      <c r="C19" s="1284"/>
      <c r="D19" s="1284"/>
      <c r="E19" s="1284"/>
      <c r="F19" s="1284"/>
      <c r="G19" s="1284"/>
    </row>
    <row r="20" spans="1:7" ht="24" customHeight="1" x14ac:dyDescent="0.25">
      <c r="B20" s="262" t="s">
        <v>1227</v>
      </c>
      <c r="C20" s="1299"/>
      <c r="D20" s="1299"/>
      <c r="E20" s="1299"/>
      <c r="F20" s="1299"/>
      <c r="G20" s="1299"/>
    </row>
    <row r="21" spans="1:7" x14ac:dyDescent="0.25">
      <c r="B21" s="263"/>
      <c r="C21" s="286"/>
    </row>
    <row r="22" spans="1:7" x14ac:dyDescent="0.25">
      <c r="A22" s="289">
        <v>7</v>
      </c>
      <c r="B22" s="263" t="s">
        <v>1228</v>
      </c>
      <c r="C22" s="1284"/>
      <c r="D22" s="1284"/>
      <c r="E22" s="1284"/>
      <c r="F22" s="1284"/>
      <c r="G22" s="1284"/>
    </row>
    <row r="24" spans="1:7" x14ac:dyDescent="0.25">
      <c r="A24" s="265">
        <v>8</v>
      </c>
      <c r="B24" s="263" t="s">
        <v>1090</v>
      </c>
      <c r="C24" s="286"/>
      <c r="D24" s="286"/>
    </row>
    <row r="25" spans="1:7" x14ac:dyDescent="0.25">
      <c r="A25" s="265" t="s">
        <v>1181</v>
      </c>
      <c r="B25" s="265" t="s">
        <v>1229</v>
      </c>
      <c r="C25" s="1284"/>
      <c r="D25" s="1284"/>
      <c r="E25" s="1284"/>
      <c r="F25" s="1284"/>
      <c r="G25" s="1284"/>
    </row>
    <row r="26" spans="1:7" x14ac:dyDescent="0.25">
      <c r="A26" s="265"/>
      <c r="B26" s="265"/>
      <c r="C26" s="286"/>
      <c r="D26" s="286"/>
    </row>
    <row r="27" spans="1:7" x14ac:dyDescent="0.25">
      <c r="A27" s="265" t="s">
        <v>1182</v>
      </c>
      <c r="B27" s="265" t="s">
        <v>1230</v>
      </c>
      <c r="C27" s="1284"/>
      <c r="D27" s="1284"/>
      <c r="E27" s="1284"/>
      <c r="F27" s="1284"/>
      <c r="G27" s="1284"/>
    </row>
    <row r="28" spans="1:7" x14ac:dyDescent="0.25">
      <c r="A28" s="265"/>
      <c r="B28" s="265"/>
      <c r="C28" s="286"/>
      <c r="D28" s="286"/>
    </row>
    <row r="29" spans="1:7" x14ac:dyDescent="0.25">
      <c r="A29" s="265" t="s">
        <v>1183</v>
      </c>
      <c r="B29" s="265" t="s">
        <v>1231</v>
      </c>
      <c r="C29" s="1284"/>
      <c r="D29" s="1284"/>
      <c r="E29" s="1284"/>
      <c r="F29" s="1284"/>
      <c r="G29" s="1284"/>
    </row>
    <row r="31" spans="1:7" ht="30.75" customHeight="1" x14ac:dyDescent="0.25">
      <c r="A31" s="312">
        <v>9</v>
      </c>
      <c r="B31" s="262" t="s">
        <v>1094</v>
      </c>
      <c r="C31" s="262"/>
      <c r="D31" s="262"/>
      <c r="E31" s="296"/>
      <c r="F31" s="296"/>
      <c r="G31" s="296"/>
    </row>
    <row r="33" spans="1:6" ht="15.75" thickBot="1" x14ac:dyDescent="0.3">
      <c r="B33" s="285"/>
    </row>
    <row r="34" spans="1:6" ht="15.75" thickBot="1" x14ac:dyDescent="0.3">
      <c r="B34" s="337" t="s">
        <v>232</v>
      </c>
      <c r="C34" s="336" t="s">
        <v>1095</v>
      </c>
      <c r="D34" s="346" t="s">
        <v>151</v>
      </c>
    </row>
    <row r="35" spans="1:6" x14ac:dyDescent="0.25">
      <c r="B35" s="266"/>
      <c r="C35" s="266"/>
      <c r="D35" s="266"/>
    </row>
    <row r="36" spans="1:6" x14ac:dyDescent="0.25">
      <c r="B36" s="347"/>
      <c r="C36" s="347"/>
      <c r="D36" s="347"/>
    </row>
    <row r="37" spans="1:6" x14ac:dyDescent="0.25">
      <c r="B37" s="347"/>
      <c r="C37" s="347"/>
      <c r="D37" s="347"/>
    </row>
    <row r="38" spans="1:6" ht="15.75" thickBot="1" x14ac:dyDescent="0.3">
      <c r="B38" s="348"/>
      <c r="C38" s="348"/>
      <c r="D38" s="347"/>
    </row>
    <row r="39" spans="1:6" x14ac:dyDescent="0.25">
      <c r="B39" s="285" t="s">
        <v>1430</v>
      </c>
      <c r="C39" s="285" t="s">
        <v>1097</v>
      </c>
      <c r="D39" s="283"/>
      <c r="E39" s="287" t="s">
        <v>1098</v>
      </c>
      <c r="F39" s="283"/>
    </row>
    <row r="40" spans="1:6" x14ac:dyDescent="0.25">
      <c r="B40" s="285" t="s">
        <v>1234</v>
      </c>
      <c r="E40" s="308"/>
    </row>
    <row r="41" spans="1:6" x14ac:dyDescent="0.25">
      <c r="B41" s="285"/>
      <c r="E41" s="281"/>
    </row>
    <row r="42" spans="1:6" x14ac:dyDescent="0.25">
      <c r="A42" s="285" t="s">
        <v>1182</v>
      </c>
      <c r="B42" s="285" t="s">
        <v>1429</v>
      </c>
      <c r="C42" s="285" t="s">
        <v>1101</v>
      </c>
      <c r="D42" s="283"/>
      <c r="E42" s="287" t="s">
        <v>1102</v>
      </c>
      <c r="F42" s="283"/>
    </row>
    <row r="43" spans="1:6" x14ac:dyDescent="0.25">
      <c r="B43" s="285" t="s">
        <v>1168</v>
      </c>
      <c r="E43" s="308"/>
    </row>
    <row r="44" spans="1:6" x14ac:dyDescent="0.25">
      <c r="A44" s="285" t="s">
        <v>1183</v>
      </c>
      <c r="B44" s="285" t="s">
        <v>1428</v>
      </c>
      <c r="C44" s="285" t="s">
        <v>1101</v>
      </c>
      <c r="D44" s="283"/>
      <c r="E44" s="287" t="s">
        <v>1102</v>
      </c>
      <c r="F44" s="283"/>
    </row>
    <row r="45" spans="1:6" x14ac:dyDescent="0.25">
      <c r="B45" s="285" t="s">
        <v>1234</v>
      </c>
      <c r="C45" s="335"/>
      <c r="D45" s="335"/>
    </row>
    <row r="46" spans="1:6" x14ac:dyDescent="0.25">
      <c r="B46" s="285"/>
      <c r="C46" s="286"/>
      <c r="D46" s="286"/>
    </row>
    <row r="47" spans="1:6" x14ac:dyDescent="0.25">
      <c r="A47" s="285" t="s">
        <v>1237</v>
      </c>
      <c r="B47" s="258" t="s">
        <v>1238</v>
      </c>
      <c r="D47" s="335"/>
    </row>
    <row r="49" spans="1:10" x14ac:dyDescent="0.25">
      <c r="A49" s="285" t="s">
        <v>1427</v>
      </c>
      <c r="B49" s="262" t="s">
        <v>1426</v>
      </c>
      <c r="C49" s="285"/>
    </row>
    <row r="50" spans="1:10" x14ac:dyDescent="0.25">
      <c r="B50" s="285" t="s">
        <v>1241</v>
      </c>
      <c r="C50" s="335"/>
      <c r="D50" s="335"/>
    </row>
    <row r="51" spans="1:10" x14ac:dyDescent="0.25">
      <c r="B51" s="285"/>
      <c r="C51" s="286"/>
      <c r="D51" s="286"/>
    </row>
    <row r="52" spans="1:10" x14ac:dyDescent="0.25">
      <c r="A52" s="285" t="s">
        <v>1182</v>
      </c>
      <c r="B52" s="285" t="s">
        <v>1242</v>
      </c>
      <c r="D52" s="335"/>
    </row>
    <row r="53" spans="1:10" x14ac:dyDescent="0.25">
      <c r="A53" s="285"/>
      <c r="B53" s="285"/>
      <c r="C53" s="286"/>
      <c r="D53" s="286"/>
    </row>
    <row r="54" spans="1:10" x14ac:dyDescent="0.25">
      <c r="B54" s="285" t="s">
        <v>1243</v>
      </c>
      <c r="C54" s="335"/>
      <c r="D54" s="335"/>
    </row>
    <row r="55" spans="1:10" x14ac:dyDescent="0.25">
      <c r="B55" s="285"/>
      <c r="C55" s="286"/>
      <c r="D55" s="286"/>
    </row>
    <row r="56" spans="1:10" x14ac:dyDescent="0.25">
      <c r="A56" s="285" t="s">
        <v>1183</v>
      </c>
      <c r="B56" s="285" t="s">
        <v>1244</v>
      </c>
    </row>
    <row r="57" spans="1:10" x14ac:dyDescent="0.25">
      <c r="B57" s="327" t="s">
        <v>1245</v>
      </c>
      <c r="D57" s="335"/>
    </row>
    <row r="58" spans="1:10" x14ac:dyDescent="0.25">
      <c r="B58" s="285"/>
      <c r="C58" s="286"/>
      <c r="D58" s="286"/>
    </row>
    <row r="59" spans="1:10" x14ac:dyDescent="0.25">
      <c r="B59" s="349" t="s">
        <v>1246</v>
      </c>
      <c r="C59" s="335"/>
      <c r="D59" s="335"/>
    </row>
    <row r="61" spans="1:10" x14ac:dyDescent="0.25">
      <c r="A61" s="327">
        <v>11</v>
      </c>
      <c r="B61" s="350" t="s">
        <v>1425</v>
      </c>
      <c r="C61" s="335"/>
    </row>
    <row r="63" spans="1:10" ht="15" customHeight="1" x14ac:dyDescent="0.25">
      <c r="A63" s="327">
        <v>12</v>
      </c>
      <c r="B63" s="350" t="s">
        <v>1424</v>
      </c>
      <c r="C63" s="296"/>
      <c r="D63" s="296"/>
      <c r="E63" s="296"/>
      <c r="F63" s="296"/>
      <c r="G63" s="296"/>
      <c r="H63" s="296"/>
      <c r="I63" s="296"/>
      <c r="J63" s="296"/>
    </row>
    <row r="64" spans="1:10" x14ac:dyDescent="0.25">
      <c r="C64" s="296"/>
      <c r="D64" s="296"/>
      <c r="E64" s="296"/>
      <c r="F64" s="296"/>
      <c r="H64" s="296"/>
      <c r="I64" s="296"/>
      <c r="J64" s="296"/>
    </row>
    <row r="65" spans="1:10" ht="15" customHeight="1" x14ac:dyDescent="0.25">
      <c r="B65" s="1360" t="s">
        <v>1423</v>
      </c>
      <c r="C65" s="1361"/>
      <c r="D65" s="1364" t="s">
        <v>1422</v>
      </c>
      <c r="E65" s="1358" t="s">
        <v>1421</v>
      </c>
      <c r="F65" s="1358" t="s">
        <v>1420</v>
      </c>
      <c r="G65" s="1358" t="s">
        <v>1419</v>
      </c>
      <c r="H65" s="1360" t="s">
        <v>1418</v>
      </c>
      <c r="I65" s="1361"/>
      <c r="J65" s="1364" t="s">
        <v>1417</v>
      </c>
    </row>
    <row r="66" spans="1:10" ht="23.25" customHeight="1" x14ac:dyDescent="0.25">
      <c r="B66" s="1362"/>
      <c r="C66" s="1363"/>
      <c r="D66" s="1365"/>
      <c r="E66" s="1359"/>
      <c r="F66" s="1359"/>
      <c r="G66" s="1359"/>
      <c r="H66" s="1362"/>
      <c r="I66" s="1363"/>
      <c r="J66" s="1365"/>
    </row>
    <row r="69" spans="1:10" x14ac:dyDescent="0.25">
      <c r="A69" s="327">
        <v>13</v>
      </c>
      <c r="B69" s="260" t="s">
        <v>1416</v>
      </c>
      <c r="C69" s="335"/>
    </row>
    <row r="71" spans="1:10" x14ac:dyDescent="0.25">
      <c r="B71" s="258" t="s">
        <v>1415</v>
      </c>
      <c r="C71" s="335"/>
    </row>
    <row r="73" spans="1:10" x14ac:dyDescent="0.25">
      <c r="B73" s="258" t="s">
        <v>1414</v>
      </c>
      <c r="C73" s="335"/>
    </row>
    <row r="75" spans="1:10" x14ac:dyDescent="0.25">
      <c r="A75" s="327">
        <v>14</v>
      </c>
      <c r="B75" s="1286" t="s">
        <v>1413</v>
      </c>
      <c r="C75" s="1286"/>
      <c r="D75" s="1286"/>
      <c r="E75" s="1286"/>
      <c r="F75" s="1286"/>
      <c r="G75" s="1286"/>
      <c r="H75" s="1286"/>
      <c r="I75" s="1286"/>
      <c r="J75" s="1286"/>
    </row>
    <row r="77" spans="1:10" ht="15" customHeight="1" x14ac:dyDescent="0.25">
      <c r="B77" s="1357" t="s">
        <v>1412</v>
      </c>
      <c r="C77" s="1357" t="s">
        <v>1411</v>
      </c>
      <c r="D77" s="1357" t="s">
        <v>1410</v>
      </c>
      <c r="E77" s="1357" t="s">
        <v>1409</v>
      </c>
      <c r="F77" s="1357" t="s">
        <v>1408</v>
      </c>
      <c r="G77" s="1358" t="s">
        <v>1407</v>
      </c>
      <c r="H77" s="1357"/>
      <c r="I77" s="1357" t="s">
        <v>1406</v>
      </c>
    </row>
    <row r="78" spans="1:10" ht="22.5" customHeight="1" x14ac:dyDescent="0.25">
      <c r="B78" s="1357"/>
      <c r="C78" s="1357"/>
      <c r="D78" s="1357"/>
      <c r="E78" s="1357"/>
      <c r="F78" s="1357"/>
      <c r="G78" s="1359"/>
      <c r="H78" s="1357"/>
      <c r="I78" s="1357"/>
    </row>
    <row r="80" spans="1:10" x14ac:dyDescent="0.25">
      <c r="A80" s="327">
        <v>15</v>
      </c>
      <c r="B80" s="262" t="s">
        <v>1405</v>
      </c>
    </row>
    <row r="81" spans="1:7" x14ac:dyDescent="0.25">
      <c r="A81" s="288"/>
    </row>
    <row r="82" spans="1:7" x14ac:dyDescent="0.25">
      <c r="A82" s="327">
        <v>16</v>
      </c>
      <c r="B82" s="262" t="s">
        <v>1404</v>
      </c>
      <c r="C82" s="285" t="s">
        <v>1101</v>
      </c>
      <c r="D82" s="283"/>
      <c r="E82" s="287" t="s">
        <v>1102</v>
      </c>
      <c r="F82" s="283"/>
    </row>
    <row r="83" spans="1:7" x14ac:dyDescent="0.25">
      <c r="A83" s="288"/>
      <c r="B83" s="285" t="s">
        <v>1168</v>
      </c>
      <c r="C83" s="286"/>
    </row>
    <row r="84" spans="1:7" x14ac:dyDescent="0.25">
      <c r="A84" s="288"/>
    </row>
    <row r="85" spans="1:7" x14ac:dyDescent="0.25">
      <c r="A85" s="327">
        <v>17</v>
      </c>
      <c r="B85" s="262" t="s">
        <v>1269</v>
      </c>
    </row>
    <row r="86" spans="1:7" x14ac:dyDescent="0.25">
      <c r="E86" s="265"/>
    </row>
    <row r="87" spans="1:7" ht="54" customHeight="1" x14ac:dyDescent="0.25">
      <c r="B87" s="1346" t="s">
        <v>2003</v>
      </c>
      <c r="C87" s="1346"/>
      <c r="D87" s="1346"/>
      <c r="E87" s="1346"/>
      <c r="F87" s="1346"/>
      <c r="G87" s="1346"/>
    </row>
    <row r="88" spans="1:7" x14ac:dyDescent="0.25">
      <c r="E88" s="285"/>
    </row>
    <row r="89" spans="1:7" x14ac:dyDescent="0.25">
      <c r="E89" s="285"/>
    </row>
    <row r="90" spans="1:7" x14ac:dyDescent="0.25">
      <c r="B90" s="285" t="s">
        <v>1132</v>
      </c>
      <c r="C90" s="310"/>
      <c r="D90" s="285" t="s">
        <v>1132</v>
      </c>
      <c r="E90" s="310"/>
      <c r="F90" s="285" t="s">
        <v>1132</v>
      </c>
      <c r="G90" s="310"/>
    </row>
    <row r="91" spans="1:7" x14ac:dyDescent="0.25">
      <c r="B91" s="285"/>
      <c r="D91" s="285"/>
      <c r="F91" s="285"/>
    </row>
    <row r="92" spans="1:7" x14ac:dyDescent="0.25">
      <c r="B92" s="285" t="s">
        <v>1134</v>
      </c>
      <c r="C92" s="310"/>
      <c r="D92" s="285" t="s">
        <v>1134</v>
      </c>
      <c r="E92" s="310"/>
      <c r="F92" s="285" t="s">
        <v>1134</v>
      </c>
      <c r="G92" s="310"/>
    </row>
    <row r="93" spans="1:7" x14ac:dyDescent="0.25">
      <c r="B93" s="285"/>
      <c r="D93" s="285"/>
      <c r="F93" s="285"/>
    </row>
    <row r="94" spans="1:7" x14ac:dyDescent="0.25">
      <c r="B94" s="285" t="s">
        <v>1135</v>
      </c>
      <c r="C94" s="310"/>
      <c r="D94" s="285" t="s">
        <v>1135</v>
      </c>
      <c r="E94" s="310"/>
      <c r="F94" s="285" t="s">
        <v>1135</v>
      </c>
      <c r="G94" s="310"/>
    </row>
    <row r="95" spans="1:7" x14ac:dyDescent="0.25">
      <c r="B95" s="262" t="s">
        <v>1136</v>
      </c>
    </row>
    <row r="96" spans="1:7" x14ac:dyDescent="0.25">
      <c r="B96" s="262"/>
    </row>
    <row r="97" spans="2:2" x14ac:dyDescent="0.25">
      <c r="B97" s="262" t="s">
        <v>1137</v>
      </c>
    </row>
  </sheetData>
  <mergeCells count="29">
    <mergeCell ref="B87:G87"/>
    <mergeCell ref="G65:G66"/>
    <mergeCell ref="H65:I66"/>
    <mergeCell ref="J65:J66"/>
    <mergeCell ref="C77:C78"/>
    <mergeCell ref="B77:B78"/>
    <mergeCell ref="D77:D78"/>
    <mergeCell ref="E77:E78"/>
    <mergeCell ref="B65:C66"/>
    <mergeCell ref="E65:E66"/>
    <mergeCell ref="F65:F66"/>
    <mergeCell ref="D65:D66"/>
    <mergeCell ref="G77:G78"/>
    <mergeCell ref="H77:H78"/>
    <mergeCell ref="B75:J75"/>
    <mergeCell ref="F77:F78"/>
    <mergeCell ref="I77:I78"/>
    <mergeCell ref="G1:G2"/>
    <mergeCell ref="C22:G22"/>
    <mergeCell ref="C25:G25"/>
    <mergeCell ref="C27:G27"/>
    <mergeCell ref="C29:G29"/>
    <mergeCell ref="C20:G20"/>
    <mergeCell ref="C19:G19"/>
    <mergeCell ref="B6:I6"/>
    <mergeCell ref="C17:G17"/>
    <mergeCell ref="C3:E3"/>
    <mergeCell ref="C11:G11"/>
    <mergeCell ref="C13:G13"/>
  </mergeCells>
  <hyperlinks>
    <hyperlink ref="G1:G2" location="HOME!A1" display="HOME"/>
  </hyperlinks>
  <pageMargins left="0.28999999999999998" right="0.7" top="0.75" bottom="0.53" header="0.3" footer="0.3"/>
  <pageSetup scale="7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02"/>
  <sheetViews>
    <sheetView showGridLines="0" zoomScale="80" zoomScaleNormal="80"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12.140625" customWidth="1"/>
    <col min="2" max="2" width="12.140625" style="122" customWidth="1"/>
    <col min="3" max="3" width="32.85546875" customWidth="1"/>
    <col min="4" max="4" width="19.5703125" customWidth="1"/>
    <col min="5" max="5" width="41.85546875" customWidth="1"/>
    <col min="6" max="6" width="39.42578125" customWidth="1"/>
    <col min="7" max="7" width="34.28515625" customWidth="1"/>
    <col min="8" max="8" width="34.140625" customWidth="1"/>
  </cols>
  <sheetData>
    <row r="1" spans="1:8" x14ac:dyDescent="0.25">
      <c r="A1" s="820" t="s">
        <v>278</v>
      </c>
      <c r="B1" s="1366" t="s">
        <v>2095</v>
      </c>
      <c r="C1" s="1367"/>
      <c r="D1" s="1367"/>
      <c r="E1" s="1367"/>
      <c r="F1" s="1367"/>
      <c r="G1" s="1367"/>
      <c r="H1" s="1368"/>
    </row>
    <row r="2" spans="1:8" x14ac:dyDescent="0.25">
      <c r="A2" s="820"/>
      <c r="B2" s="1369"/>
      <c r="C2" s="1370"/>
      <c r="D2" s="1370"/>
      <c r="E2" s="1370"/>
      <c r="F2" s="1370"/>
      <c r="G2" s="1370"/>
      <c r="H2" s="1371"/>
    </row>
    <row r="3" spans="1:8" ht="27" customHeight="1" thickBot="1" x14ac:dyDescent="0.3">
      <c r="A3" s="820" t="s">
        <v>1868</v>
      </c>
      <c r="B3" s="1372"/>
      <c r="C3" s="1373"/>
      <c r="D3" s="1373"/>
      <c r="E3" s="1373"/>
      <c r="F3" s="1373"/>
      <c r="G3" s="1373"/>
      <c r="H3" s="1374"/>
    </row>
    <row r="4" spans="1:8" s="1037" customFormat="1" ht="30.75" thickBot="1" x14ac:dyDescent="0.3">
      <c r="B4" s="1041" t="s">
        <v>74</v>
      </c>
      <c r="C4" s="1124" t="s">
        <v>2110</v>
      </c>
      <c r="D4" s="1042" t="s">
        <v>2019</v>
      </c>
      <c r="E4" s="1042" t="s">
        <v>2107</v>
      </c>
      <c r="F4" s="1042" t="s">
        <v>2017</v>
      </c>
      <c r="G4" s="1042" t="s">
        <v>2018</v>
      </c>
      <c r="H4" s="1043" t="s">
        <v>1695</v>
      </c>
    </row>
    <row r="5" spans="1:8" x14ac:dyDescent="0.25">
      <c r="B5" s="396">
        <v>1</v>
      </c>
      <c r="C5" s="1039"/>
      <c r="D5" s="1039"/>
      <c r="E5" s="1040"/>
      <c r="F5" s="1039"/>
      <c r="G5" s="1039"/>
      <c r="H5" s="1039"/>
    </row>
    <row r="6" spans="1:8" x14ac:dyDescent="0.25">
      <c r="B6" s="396">
        <v>2</v>
      </c>
      <c r="C6" s="283"/>
      <c r="D6" s="283"/>
      <c r="E6" s="859"/>
      <c r="F6" s="283"/>
      <c r="G6" s="283"/>
      <c r="H6" s="283"/>
    </row>
    <row r="7" spans="1:8" x14ac:dyDescent="0.25">
      <c r="B7" s="396">
        <v>3</v>
      </c>
      <c r="C7" s="283"/>
      <c r="D7" s="283"/>
      <c r="E7" s="859"/>
      <c r="F7" s="283"/>
      <c r="G7" s="283"/>
      <c r="H7" s="283"/>
    </row>
    <row r="8" spans="1:8" x14ac:dyDescent="0.25">
      <c r="B8" s="396">
        <v>4</v>
      </c>
      <c r="C8" s="283"/>
      <c r="D8" s="283"/>
      <c r="E8" s="859"/>
      <c r="F8" s="283"/>
      <c r="G8" s="283"/>
      <c r="H8" s="283"/>
    </row>
    <row r="9" spans="1:8" x14ac:dyDescent="0.25">
      <c r="B9" s="396">
        <v>5</v>
      </c>
      <c r="C9" s="283"/>
      <c r="D9" s="283"/>
      <c r="E9" s="859"/>
      <c r="F9" s="283"/>
      <c r="G9" s="283"/>
      <c r="H9" s="283"/>
    </row>
    <row r="10" spans="1:8" x14ac:dyDescent="0.25">
      <c r="B10" s="396">
        <v>6</v>
      </c>
      <c r="C10" s="283"/>
      <c r="D10" s="283"/>
      <c r="E10" s="859"/>
      <c r="F10" s="283"/>
      <c r="G10" s="283"/>
      <c r="H10" s="283"/>
    </row>
    <row r="11" spans="1:8" x14ac:dyDescent="0.25">
      <c r="B11" s="396">
        <v>7</v>
      </c>
      <c r="C11" s="283"/>
      <c r="D11" s="283"/>
      <c r="E11" s="859"/>
      <c r="F11" s="283"/>
      <c r="G11" s="283"/>
      <c r="H11" s="283"/>
    </row>
    <row r="12" spans="1:8" x14ac:dyDescent="0.25">
      <c r="B12" s="396">
        <v>8</v>
      </c>
      <c r="C12" s="283"/>
      <c r="D12" s="283"/>
      <c r="E12" s="859"/>
      <c r="F12" s="283"/>
      <c r="G12" s="283"/>
      <c r="H12" s="283"/>
    </row>
    <row r="13" spans="1:8" x14ac:dyDescent="0.25">
      <c r="B13" s="396">
        <v>9</v>
      </c>
      <c r="C13" s="283"/>
      <c r="D13" s="283"/>
      <c r="E13" s="859"/>
      <c r="F13" s="283"/>
      <c r="G13" s="283"/>
      <c r="H13" s="283"/>
    </row>
    <row r="14" spans="1:8" x14ac:dyDescent="0.25">
      <c r="B14" s="396">
        <v>10</v>
      </c>
      <c r="C14" s="283"/>
      <c r="D14" s="283"/>
      <c r="E14" s="859"/>
      <c r="F14" s="283"/>
      <c r="G14" s="283"/>
      <c r="H14" s="283"/>
    </row>
    <row r="15" spans="1:8" x14ac:dyDescent="0.25">
      <c r="B15" s="396">
        <v>11</v>
      </c>
      <c r="C15" s="283"/>
      <c r="D15" s="283"/>
      <c r="E15" s="859"/>
      <c r="F15" s="283"/>
      <c r="G15" s="283"/>
      <c r="H15" s="283"/>
    </row>
    <row r="16" spans="1:8" x14ac:dyDescent="0.25">
      <c r="B16" s="396">
        <v>12</v>
      </c>
      <c r="C16" s="283"/>
      <c r="D16" s="283"/>
      <c r="E16" s="859"/>
      <c r="F16" s="283"/>
      <c r="G16" s="283"/>
      <c r="H16" s="283"/>
    </row>
    <row r="17" spans="2:8" x14ac:dyDescent="0.25">
      <c r="B17" s="396">
        <v>13</v>
      </c>
      <c r="C17" s="283"/>
      <c r="D17" s="283"/>
      <c r="E17" s="859"/>
      <c r="F17" s="283"/>
      <c r="G17" s="283"/>
      <c r="H17" s="283"/>
    </row>
    <row r="18" spans="2:8" x14ac:dyDescent="0.25">
      <c r="B18" s="396">
        <v>14</v>
      </c>
      <c r="C18" s="283"/>
      <c r="D18" s="283"/>
      <c r="E18" s="859"/>
      <c r="F18" s="283"/>
      <c r="G18" s="283"/>
      <c r="H18" s="283"/>
    </row>
    <row r="19" spans="2:8" x14ac:dyDescent="0.25">
      <c r="B19" s="396">
        <v>15</v>
      </c>
      <c r="C19" s="283"/>
      <c r="D19" s="283"/>
      <c r="E19" s="859"/>
      <c r="F19" s="283"/>
      <c r="G19" s="283"/>
      <c r="H19" s="283"/>
    </row>
    <row r="20" spans="2:8" x14ac:dyDescent="0.25">
      <c r="B20" s="396">
        <v>16</v>
      </c>
      <c r="C20" s="283"/>
      <c r="D20" s="283"/>
      <c r="E20" s="859"/>
      <c r="F20" s="283"/>
      <c r="G20" s="283"/>
      <c r="H20" s="283"/>
    </row>
    <row r="21" spans="2:8" x14ac:dyDescent="0.25">
      <c r="B21" s="396">
        <v>17</v>
      </c>
      <c r="C21" s="283"/>
      <c r="D21" s="283"/>
      <c r="E21" s="859"/>
      <c r="F21" s="283"/>
      <c r="G21" s="283"/>
      <c r="H21" s="283"/>
    </row>
    <row r="22" spans="2:8" x14ac:dyDescent="0.25">
      <c r="B22" s="396">
        <v>18</v>
      </c>
      <c r="C22" s="283"/>
      <c r="D22" s="283"/>
      <c r="E22" s="859"/>
      <c r="F22" s="283"/>
      <c r="G22" s="283"/>
      <c r="H22" s="283"/>
    </row>
    <row r="23" spans="2:8" x14ac:dyDescent="0.25">
      <c r="B23" s="396">
        <v>19</v>
      </c>
      <c r="C23" s="283"/>
      <c r="D23" s="283"/>
      <c r="E23" s="859"/>
      <c r="F23" s="283"/>
      <c r="G23" s="283"/>
      <c r="H23" s="283"/>
    </row>
    <row r="24" spans="2:8" x14ac:dyDescent="0.25">
      <c r="B24" s="396">
        <v>20</v>
      </c>
      <c r="C24" s="283"/>
      <c r="D24" s="283"/>
      <c r="E24" s="859"/>
      <c r="F24" s="283"/>
      <c r="G24" s="283"/>
      <c r="H24" s="283"/>
    </row>
    <row r="25" spans="2:8" x14ac:dyDescent="0.25">
      <c r="B25" s="396">
        <v>21</v>
      </c>
      <c r="C25" s="283"/>
      <c r="D25" s="283"/>
      <c r="E25" s="859"/>
      <c r="F25" s="283"/>
      <c r="G25" s="283"/>
      <c r="H25" s="283"/>
    </row>
    <row r="26" spans="2:8" x14ac:dyDescent="0.25">
      <c r="B26" s="396">
        <v>22</v>
      </c>
      <c r="C26" s="283"/>
      <c r="D26" s="283"/>
      <c r="E26" s="859"/>
      <c r="F26" s="283"/>
      <c r="G26" s="283"/>
      <c r="H26" s="283"/>
    </row>
    <row r="27" spans="2:8" x14ac:dyDescent="0.25">
      <c r="B27" s="396">
        <v>23</v>
      </c>
      <c r="C27" s="283"/>
      <c r="D27" s="283"/>
      <c r="E27" s="859"/>
      <c r="F27" s="283"/>
      <c r="G27" s="283"/>
      <c r="H27" s="283"/>
    </row>
    <row r="28" spans="2:8" x14ac:dyDescent="0.25">
      <c r="B28" s="396">
        <v>24</v>
      </c>
      <c r="C28" s="283"/>
      <c r="D28" s="283"/>
      <c r="E28" s="859"/>
      <c r="F28" s="283"/>
      <c r="G28" s="283"/>
      <c r="H28" s="283"/>
    </row>
    <row r="29" spans="2:8" x14ac:dyDescent="0.25">
      <c r="B29" s="396">
        <v>25</v>
      </c>
      <c r="C29" s="283"/>
      <c r="D29" s="283"/>
      <c r="E29" s="859"/>
      <c r="F29" s="283"/>
      <c r="G29" s="283"/>
      <c r="H29" s="283"/>
    </row>
    <row r="30" spans="2:8" x14ac:dyDescent="0.25">
      <c r="B30" s="396">
        <v>26</v>
      </c>
      <c r="C30" s="283"/>
      <c r="D30" s="283"/>
      <c r="E30" s="859"/>
      <c r="F30" s="283"/>
      <c r="G30" s="283"/>
      <c r="H30" s="283"/>
    </row>
    <row r="31" spans="2:8" x14ac:dyDescent="0.25">
      <c r="B31" s="396">
        <v>27</v>
      </c>
      <c r="C31" s="283"/>
      <c r="D31" s="283"/>
      <c r="E31" s="859"/>
      <c r="F31" s="283"/>
      <c r="G31" s="283"/>
      <c r="H31" s="283"/>
    </row>
    <row r="32" spans="2:8" x14ac:dyDescent="0.25">
      <c r="B32" s="396">
        <v>28</v>
      </c>
      <c r="C32" s="283"/>
      <c r="D32" s="283"/>
      <c r="E32" s="859"/>
      <c r="F32" s="283"/>
      <c r="G32" s="283"/>
      <c r="H32" s="283"/>
    </row>
    <row r="33" spans="2:8" x14ac:dyDescent="0.25">
      <c r="B33" s="396">
        <v>29</v>
      </c>
      <c r="C33" s="283"/>
      <c r="D33" s="283"/>
      <c r="E33" s="859"/>
      <c r="F33" s="283"/>
      <c r="G33" s="283"/>
      <c r="H33" s="283"/>
    </row>
    <row r="34" spans="2:8" x14ac:dyDescent="0.25">
      <c r="B34" s="396">
        <v>30</v>
      </c>
      <c r="C34" s="283"/>
      <c r="D34" s="283"/>
      <c r="E34" s="859"/>
      <c r="F34" s="283"/>
      <c r="G34" s="283"/>
      <c r="H34" s="283"/>
    </row>
    <row r="35" spans="2:8" x14ac:dyDescent="0.25">
      <c r="B35" s="396">
        <v>31</v>
      </c>
      <c r="C35" s="283"/>
      <c r="D35" s="283"/>
      <c r="E35" s="859"/>
      <c r="F35" s="283"/>
      <c r="G35" s="283"/>
      <c r="H35" s="283"/>
    </row>
    <row r="36" spans="2:8" x14ac:dyDescent="0.25">
      <c r="B36" s="396">
        <v>32</v>
      </c>
      <c r="C36" s="283"/>
      <c r="D36" s="283"/>
      <c r="E36" s="859"/>
      <c r="F36" s="283"/>
      <c r="G36" s="283"/>
      <c r="H36" s="283"/>
    </row>
    <row r="37" spans="2:8" x14ac:dyDescent="0.25">
      <c r="B37" s="396">
        <v>33</v>
      </c>
      <c r="C37" s="283"/>
      <c r="D37" s="283"/>
      <c r="E37" s="859"/>
      <c r="F37" s="283"/>
      <c r="G37" s="283"/>
      <c r="H37" s="283"/>
    </row>
    <row r="38" spans="2:8" x14ac:dyDescent="0.25">
      <c r="B38" s="396">
        <v>34</v>
      </c>
      <c r="C38" s="283"/>
      <c r="D38" s="283"/>
      <c r="E38" s="859"/>
      <c r="F38" s="283"/>
      <c r="G38" s="283"/>
      <c r="H38" s="283"/>
    </row>
    <row r="39" spans="2:8" x14ac:dyDescent="0.25">
      <c r="B39" s="396">
        <v>35</v>
      </c>
      <c r="C39" s="283"/>
      <c r="D39" s="283"/>
      <c r="E39" s="859"/>
      <c r="F39" s="283"/>
      <c r="G39" s="283"/>
      <c r="H39" s="283"/>
    </row>
    <row r="40" spans="2:8" x14ac:dyDescent="0.25">
      <c r="B40" s="396">
        <v>36</v>
      </c>
      <c r="C40" s="283"/>
      <c r="D40" s="283"/>
      <c r="E40" s="859"/>
      <c r="F40" s="283"/>
      <c r="G40" s="283"/>
      <c r="H40" s="283"/>
    </row>
    <row r="41" spans="2:8" x14ac:dyDescent="0.25">
      <c r="B41" s="396">
        <v>37</v>
      </c>
      <c r="C41" s="283"/>
      <c r="D41" s="283"/>
      <c r="E41" s="859"/>
      <c r="F41" s="283"/>
      <c r="G41" s="283"/>
      <c r="H41" s="283"/>
    </row>
    <row r="42" spans="2:8" x14ac:dyDescent="0.25">
      <c r="B42" s="396">
        <v>38</v>
      </c>
      <c r="C42" s="283"/>
      <c r="D42" s="283"/>
      <c r="E42" s="859"/>
      <c r="F42" s="283"/>
      <c r="G42" s="283"/>
      <c r="H42" s="283"/>
    </row>
    <row r="43" spans="2:8" x14ac:dyDescent="0.25">
      <c r="B43" s="396">
        <v>39</v>
      </c>
      <c r="C43" s="283"/>
      <c r="D43" s="283"/>
      <c r="E43" s="859"/>
      <c r="F43" s="283"/>
      <c r="G43" s="283"/>
      <c r="H43" s="283"/>
    </row>
    <row r="44" spans="2:8" x14ac:dyDescent="0.25">
      <c r="B44" s="396">
        <v>40</v>
      </c>
      <c r="C44" s="283"/>
      <c r="D44" s="283"/>
      <c r="E44" s="859"/>
      <c r="F44" s="283"/>
      <c r="G44" s="283"/>
      <c r="H44" s="283"/>
    </row>
    <row r="45" spans="2:8" x14ac:dyDescent="0.25">
      <c r="B45" s="396">
        <v>41</v>
      </c>
      <c r="C45" s="283"/>
      <c r="D45" s="283"/>
      <c r="E45" s="859"/>
      <c r="F45" s="283"/>
      <c r="G45" s="283"/>
      <c r="H45" s="283"/>
    </row>
    <row r="46" spans="2:8" x14ac:dyDescent="0.25">
      <c r="B46" s="396">
        <v>42</v>
      </c>
      <c r="C46" s="283"/>
      <c r="D46" s="283"/>
      <c r="E46" s="859"/>
      <c r="F46" s="283"/>
      <c r="G46" s="283"/>
      <c r="H46" s="283"/>
    </row>
    <row r="47" spans="2:8" x14ac:dyDescent="0.25">
      <c r="B47" s="396">
        <v>43</v>
      </c>
      <c r="C47" s="283"/>
      <c r="D47" s="283"/>
      <c r="E47" s="859"/>
      <c r="F47" s="283"/>
      <c r="G47" s="283"/>
      <c r="H47" s="283"/>
    </row>
    <row r="48" spans="2:8" x14ac:dyDescent="0.25">
      <c r="B48" s="396">
        <v>44</v>
      </c>
      <c r="C48" s="283"/>
      <c r="D48" s="283"/>
      <c r="E48" s="859"/>
      <c r="F48" s="283"/>
      <c r="G48" s="283"/>
      <c r="H48" s="283"/>
    </row>
    <row r="49" spans="2:8" x14ac:dyDescent="0.25">
      <c r="B49" s="396">
        <v>45</v>
      </c>
      <c r="C49" s="283"/>
      <c r="D49" s="283"/>
      <c r="E49" s="859"/>
      <c r="F49" s="283"/>
      <c r="G49" s="283"/>
      <c r="H49" s="283"/>
    </row>
    <row r="50" spans="2:8" x14ac:dyDescent="0.25">
      <c r="B50" s="396">
        <v>46</v>
      </c>
      <c r="C50" s="283"/>
      <c r="D50" s="283"/>
      <c r="E50" s="859"/>
      <c r="F50" s="283"/>
      <c r="G50" s="283"/>
      <c r="H50" s="283"/>
    </row>
    <row r="51" spans="2:8" x14ac:dyDescent="0.25">
      <c r="B51" s="396">
        <v>47</v>
      </c>
      <c r="C51" s="283"/>
      <c r="D51" s="283"/>
      <c r="E51" s="859"/>
      <c r="F51" s="283"/>
      <c r="G51" s="283"/>
      <c r="H51" s="283"/>
    </row>
    <row r="52" spans="2:8" x14ac:dyDescent="0.25">
      <c r="B52" s="396">
        <v>48</v>
      </c>
      <c r="C52" s="283"/>
      <c r="D52" s="283"/>
      <c r="E52" s="859"/>
      <c r="F52" s="283"/>
      <c r="G52" s="283"/>
      <c r="H52" s="283"/>
    </row>
    <row r="53" spans="2:8" x14ac:dyDescent="0.25">
      <c r="B53" s="396">
        <v>49</v>
      </c>
      <c r="C53" s="283"/>
      <c r="D53" s="283"/>
      <c r="E53" s="859"/>
      <c r="F53" s="283"/>
      <c r="G53" s="283"/>
      <c r="H53" s="283"/>
    </row>
    <row r="54" spans="2:8" x14ac:dyDescent="0.25">
      <c r="B54" s="396">
        <v>50</v>
      </c>
      <c r="C54" s="283"/>
      <c r="D54" s="283"/>
      <c r="E54" s="859"/>
      <c r="F54" s="283"/>
      <c r="G54" s="283"/>
      <c r="H54" s="283"/>
    </row>
    <row r="55" spans="2:8" x14ac:dyDescent="0.25">
      <c r="B55" s="396">
        <v>51</v>
      </c>
      <c r="C55" s="283"/>
      <c r="D55" s="283"/>
      <c r="E55" s="859"/>
      <c r="F55" s="283"/>
      <c r="G55" s="283"/>
      <c r="H55" s="283"/>
    </row>
    <row r="56" spans="2:8" x14ac:dyDescent="0.25">
      <c r="B56" s="396">
        <v>52</v>
      </c>
      <c r="C56" s="283"/>
      <c r="D56" s="283"/>
      <c r="E56" s="859"/>
      <c r="F56" s="283"/>
      <c r="G56" s="283"/>
      <c r="H56" s="283"/>
    </row>
    <row r="57" spans="2:8" x14ac:dyDescent="0.25">
      <c r="B57" s="396">
        <v>53</v>
      </c>
      <c r="C57" s="283"/>
      <c r="D57" s="283"/>
      <c r="E57" s="859"/>
      <c r="F57" s="283"/>
      <c r="G57" s="283"/>
      <c r="H57" s="283"/>
    </row>
    <row r="58" spans="2:8" x14ac:dyDescent="0.25">
      <c r="B58" s="396">
        <v>54</v>
      </c>
      <c r="C58" s="283"/>
      <c r="D58" s="283"/>
      <c r="E58" s="859"/>
      <c r="F58" s="283"/>
      <c r="G58" s="283"/>
      <c r="H58" s="283"/>
    </row>
    <row r="59" spans="2:8" x14ac:dyDescent="0.25">
      <c r="B59" s="396">
        <v>55</v>
      </c>
      <c r="C59" s="283"/>
      <c r="D59" s="283"/>
      <c r="E59" s="859"/>
      <c r="F59" s="283"/>
      <c r="G59" s="283"/>
      <c r="H59" s="283"/>
    </row>
    <row r="60" spans="2:8" x14ac:dyDescent="0.25">
      <c r="B60" s="396">
        <v>56</v>
      </c>
      <c r="C60" s="283"/>
      <c r="D60" s="283"/>
      <c r="E60" s="859"/>
      <c r="F60" s="283"/>
      <c r="G60" s="283"/>
      <c r="H60" s="283"/>
    </row>
    <row r="61" spans="2:8" x14ac:dyDescent="0.25">
      <c r="B61" s="396">
        <v>57</v>
      </c>
      <c r="C61" s="283"/>
      <c r="D61" s="283"/>
      <c r="E61" s="859"/>
      <c r="F61" s="283"/>
      <c r="G61" s="283"/>
      <c r="H61" s="283"/>
    </row>
    <row r="62" spans="2:8" x14ac:dyDescent="0.25">
      <c r="B62" s="396">
        <v>58</v>
      </c>
      <c r="C62" s="283"/>
      <c r="D62" s="283"/>
      <c r="E62" s="859"/>
      <c r="F62" s="283"/>
      <c r="G62" s="283"/>
      <c r="H62" s="283"/>
    </row>
    <row r="63" spans="2:8" x14ac:dyDescent="0.25">
      <c r="B63" s="396">
        <v>59</v>
      </c>
      <c r="C63" s="283"/>
      <c r="D63" s="283"/>
      <c r="E63" s="859"/>
      <c r="F63" s="283"/>
      <c r="G63" s="283"/>
      <c r="H63" s="283"/>
    </row>
    <row r="64" spans="2:8" x14ac:dyDescent="0.25">
      <c r="B64" s="396">
        <v>60</v>
      </c>
      <c r="C64" s="283"/>
      <c r="D64" s="283"/>
      <c r="E64" s="859"/>
      <c r="F64" s="283"/>
      <c r="G64" s="283"/>
      <c r="H64" s="283"/>
    </row>
    <row r="65" spans="2:8" x14ac:dyDescent="0.25">
      <c r="B65" s="396">
        <v>61</v>
      </c>
      <c r="C65" s="283"/>
      <c r="D65" s="283"/>
      <c r="E65" s="859"/>
      <c r="F65" s="283"/>
      <c r="G65" s="283"/>
      <c r="H65" s="283"/>
    </row>
    <row r="66" spans="2:8" x14ac:dyDescent="0.25">
      <c r="B66" s="396">
        <v>62</v>
      </c>
      <c r="C66" s="283"/>
      <c r="D66" s="283"/>
      <c r="E66" s="859"/>
      <c r="F66" s="283"/>
      <c r="G66" s="283"/>
      <c r="H66" s="283"/>
    </row>
    <row r="67" spans="2:8" x14ac:dyDescent="0.25">
      <c r="B67" s="396">
        <v>63</v>
      </c>
      <c r="C67" s="283"/>
      <c r="D67" s="283"/>
      <c r="E67" s="859"/>
      <c r="F67" s="283"/>
      <c r="G67" s="283"/>
      <c r="H67" s="283"/>
    </row>
    <row r="68" spans="2:8" x14ac:dyDescent="0.25">
      <c r="B68" s="396">
        <v>64</v>
      </c>
      <c r="C68" s="283"/>
      <c r="D68" s="283"/>
      <c r="E68" s="859"/>
      <c r="F68" s="283"/>
      <c r="G68" s="283"/>
      <c r="H68" s="283"/>
    </row>
    <row r="69" spans="2:8" x14ac:dyDescent="0.25">
      <c r="B69" s="396">
        <v>65</v>
      </c>
      <c r="C69" s="283"/>
      <c r="D69" s="283"/>
      <c r="E69" s="859"/>
      <c r="F69" s="283"/>
      <c r="G69" s="283"/>
      <c r="H69" s="283"/>
    </row>
    <row r="70" spans="2:8" x14ac:dyDescent="0.25">
      <c r="B70" s="396">
        <v>66</v>
      </c>
      <c r="C70" s="283"/>
      <c r="D70" s="283"/>
      <c r="E70" s="859"/>
      <c r="F70" s="283"/>
      <c r="G70" s="283"/>
      <c r="H70" s="283"/>
    </row>
    <row r="71" spans="2:8" x14ac:dyDescent="0.25">
      <c r="B71" s="396">
        <v>67</v>
      </c>
      <c r="C71" s="283"/>
      <c r="D71" s="283"/>
      <c r="E71" s="859"/>
      <c r="F71" s="283"/>
      <c r="G71" s="283"/>
      <c r="H71" s="283"/>
    </row>
    <row r="72" spans="2:8" x14ac:dyDescent="0.25">
      <c r="B72" s="396">
        <v>68</v>
      </c>
      <c r="C72" s="283"/>
      <c r="D72" s="283"/>
      <c r="E72" s="859"/>
      <c r="F72" s="283"/>
      <c r="G72" s="283"/>
      <c r="H72" s="283"/>
    </row>
    <row r="73" spans="2:8" x14ac:dyDescent="0.25">
      <c r="B73" s="396">
        <v>69</v>
      </c>
      <c r="C73" s="283"/>
      <c r="D73" s="283"/>
      <c r="E73" s="859"/>
      <c r="F73" s="283"/>
      <c r="G73" s="283"/>
      <c r="H73" s="283"/>
    </row>
    <row r="74" spans="2:8" x14ac:dyDescent="0.25">
      <c r="B74" s="396">
        <v>70</v>
      </c>
      <c r="C74" s="283"/>
      <c r="D74" s="283"/>
      <c r="E74" s="859"/>
      <c r="F74" s="283"/>
      <c r="G74" s="283"/>
      <c r="H74" s="283"/>
    </row>
    <row r="75" spans="2:8" x14ac:dyDescent="0.25">
      <c r="B75" s="396">
        <v>71</v>
      </c>
      <c r="C75" s="283"/>
      <c r="D75" s="283"/>
      <c r="E75" s="859"/>
      <c r="F75" s="283"/>
      <c r="G75" s="283"/>
      <c r="H75" s="283"/>
    </row>
    <row r="76" spans="2:8" x14ac:dyDescent="0.25">
      <c r="B76" s="396">
        <v>72</v>
      </c>
      <c r="C76" s="283"/>
      <c r="D76" s="283"/>
      <c r="E76" s="859"/>
      <c r="F76" s="283"/>
      <c r="G76" s="283"/>
      <c r="H76" s="283"/>
    </row>
    <row r="77" spans="2:8" x14ac:dyDescent="0.25">
      <c r="B77" s="396">
        <v>73</v>
      </c>
      <c r="C77" s="283"/>
      <c r="D77" s="283"/>
      <c r="E77" s="859"/>
      <c r="F77" s="283"/>
      <c r="G77" s="283"/>
      <c r="H77" s="283"/>
    </row>
    <row r="78" spans="2:8" x14ac:dyDescent="0.25">
      <c r="B78" s="396">
        <v>74</v>
      </c>
      <c r="C78" s="283"/>
      <c r="D78" s="283"/>
      <c r="E78" s="859"/>
      <c r="F78" s="283"/>
      <c r="G78" s="283"/>
      <c r="H78" s="283"/>
    </row>
    <row r="79" spans="2:8" x14ac:dyDescent="0.25">
      <c r="B79" s="396">
        <v>75</v>
      </c>
      <c r="C79" s="283"/>
      <c r="D79" s="283"/>
      <c r="E79" s="859"/>
      <c r="F79" s="283"/>
      <c r="G79" s="283"/>
      <c r="H79" s="283"/>
    </row>
    <row r="80" spans="2:8" x14ac:dyDescent="0.25">
      <c r="B80" s="396">
        <v>76</v>
      </c>
      <c r="C80" s="283"/>
      <c r="D80" s="283"/>
      <c r="E80" s="859"/>
      <c r="F80" s="283"/>
      <c r="G80" s="283"/>
      <c r="H80" s="283"/>
    </row>
    <row r="81" spans="2:8" x14ac:dyDescent="0.25">
      <c r="B81" s="396">
        <v>77</v>
      </c>
      <c r="C81" s="283"/>
      <c r="D81" s="283"/>
      <c r="E81" s="859"/>
      <c r="F81" s="283"/>
      <c r="G81" s="283"/>
      <c r="H81" s="283"/>
    </row>
    <row r="82" spans="2:8" x14ac:dyDescent="0.25">
      <c r="B82" s="396">
        <v>78</v>
      </c>
      <c r="C82" s="283"/>
      <c r="D82" s="283"/>
      <c r="E82" s="859"/>
      <c r="F82" s="283"/>
      <c r="G82" s="283"/>
      <c r="H82" s="283"/>
    </row>
    <row r="83" spans="2:8" x14ac:dyDescent="0.25">
      <c r="B83" s="396">
        <v>79</v>
      </c>
      <c r="C83" s="283"/>
      <c r="D83" s="283"/>
      <c r="E83" s="859"/>
      <c r="F83" s="283"/>
      <c r="G83" s="283"/>
      <c r="H83" s="283"/>
    </row>
    <row r="84" spans="2:8" x14ac:dyDescent="0.25">
      <c r="B84" s="396">
        <v>80</v>
      </c>
      <c r="C84" s="283"/>
      <c r="D84" s="283"/>
      <c r="E84" s="859"/>
      <c r="F84" s="283"/>
      <c r="G84" s="283"/>
      <c r="H84" s="283"/>
    </row>
    <row r="85" spans="2:8" x14ac:dyDescent="0.25">
      <c r="B85" s="396">
        <v>81</v>
      </c>
      <c r="C85" s="283"/>
      <c r="D85" s="283"/>
      <c r="E85" s="859"/>
      <c r="F85" s="283"/>
      <c r="G85" s="283"/>
      <c r="H85" s="283"/>
    </row>
    <row r="86" spans="2:8" x14ac:dyDescent="0.25">
      <c r="B86" s="396">
        <v>82</v>
      </c>
      <c r="C86" s="283"/>
      <c r="D86" s="283"/>
      <c r="E86" s="859"/>
      <c r="F86" s="283"/>
      <c r="G86" s="283"/>
      <c r="H86" s="283"/>
    </row>
    <row r="87" spans="2:8" x14ac:dyDescent="0.25">
      <c r="B87" s="396">
        <v>83</v>
      </c>
      <c r="C87" s="283"/>
      <c r="D87" s="283"/>
      <c r="E87" s="859"/>
      <c r="F87" s="283"/>
      <c r="G87" s="283"/>
      <c r="H87" s="283"/>
    </row>
    <row r="88" spans="2:8" x14ac:dyDescent="0.25">
      <c r="B88" s="396">
        <v>84</v>
      </c>
      <c r="C88" s="283"/>
      <c r="D88" s="283"/>
      <c r="E88" s="859"/>
      <c r="F88" s="283"/>
      <c r="G88" s="283"/>
      <c r="H88" s="283"/>
    </row>
    <row r="89" spans="2:8" x14ac:dyDescent="0.25">
      <c r="B89" s="396">
        <v>85</v>
      </c>
      <c r="C89" s="283"/>
      <c r="D89" s="283"/>
      <c r="E89" s="859"/>
      <c r="F89" s="283"/>
      <c r="G89" s="283"/>
      <c r="H89" s="283"/>
    </row>
    <row r="90" spans="2:8" x14ac:dyDescent="0.25">
      <c r="B90" s="396">
        <v>86</v>
      </c>
      <c r="C90" s="283"/>
      <c r="D90" s="283"/>
      <c r="E90" s="859"/>
      <c r="F90" s="283"/>
      <c r="G90" s="283"/>
      <c r="H90" s="283"/>
    </row>
    <row r="91" spans="2:8" x14ac:dyDescent="0.25">
      <c r="B91" s="396">
        <v>87</v>
      </c>
      <c r="C91" s="283"/>
      <c r="D91" s="283"/>
      <c r="E91" s="859"/>
      <c r="F91" s="283"/>
      <c r="G91" s="283"/>
      <c r="H91" s="283"/>
    </row>
    <row r="92" spans="2:8" x14ac:dyDescent="0.25">
      <c r="B92" s="396">
        <v>88</v>
      </c>
      <c r="C92" s="283"/>
      <c r="D92" s="283"/>
      <c r="E92" s="859"/>
      <c r="F92" s="283"/>
      <c r="G92" s="283"/>
      <c r="H92" s="283"/>
    </row>
    <row r="93" spans="2:8" x14ac:dyDescent="0.25">
      <c r="B93" s="396">
        <v>89</v>
      </c>
      <c r="C93" s="283"/>
      <c r="D93" s="283"/>
      <c r="E93" s="859"/>
      <c r="F93" s="283"/>
      <c r="G93" s="283"/>
      <c r="H93" s="283"/>
    </row>
    <row r="94" spans="2:8" x14ac:dyDescent="0.25">
      <c r="B94" s="396">
        <v>90</v>
      </c>
      <c r="C94" s="283"/>
      <c r="D94" s="283"/>
      <c r="E94" s="859"/>
      <c r="F94" s="283"/>
      <c r="G94" s="283"/>
      <c r="H94" s="283"/>
    </row>
    <row r="95" spans="2:8" x14ac:dyDescent="0.25">
      <c r="B95" s="396">
        <v>91</v>
      </c>
      <c r="C95" s="283"/>
      <c r="D95" s="283"/>
      <c r="E95" s="859"/>
      <c r="F95" s="283"/>
      <c r="G95" s="283"/>
      <c r="H95" s="283"/>
    </row>
    <row r="96" spans="2:8" x14ac:dyDescent="0.25">
      <c r="B96" s="396">
        <v>92</v>
      </c>
      <c r="C96" s="283"/>
      <c r="D96" s="283"/>
      <c r="E96" s="859"/>
      <c r="F96" s="283"/>
      <c r="G96" s="283"/>
      <c r="H96" s="283"/>
    </row>
    <row r="97" spans="2:8" x14ac:dyDescent="0.25">
      <c r="B97" s="396">
        <v>93</v>
      </c>
      <c r="C97" s="283"/>
      <c r="D97" s="283"/>
      <c r="E97" s="859"/>
      <c r="F97" s="283"/>
      <c r="G97" s="283"/>
      <c r="H97" s="283"/>
    </row>
    <row r="98" spans="2:8" x14ac:dyDescent="0.25">
      <c r="B98" s="396">
        <v>94</v>
      </c>
      <c r="C98" s="283"/>
      <c r="D98" s="283"/>
      <c r="E98" s="859"/>
      <c r="F98" s="283"/>
      <c r="G98" s="283"/>
      <c r="H98" s="283"/>
    </row>
    <row r="99" spans="2:8" x14ac:dyDescent="0.25">
      <c r="B99" s="396">
        <v>95</v>
      </c>
      <c r="C99" s="283"/>
      <c r="D99" s="283"/>
      <c r="E99" s="859"/>
      <c r="F99" s="283"/>
      <c r="G99" s="283"/>
      <c r="H99" s="283"/>
    </row>
    <row r="100" spans="2:8" x14ac:dyDescent="0.25">
      <c r="B100" s="396">
        <v>96</v>
      </c>
      <c r="C100" s="283"/>
      <c r="D100" s="283"/>
      <c r="E100" s="859"/>
      <c r="F100" s="283"/>
      <c r="G100" s="283"/>
      <c r="H100" s="283"/>
    </row>
    <row r="101" spans="2:8" x14ac:dyDescent="0.25">
      <c r="B101" s="396">
        <v>97</v>
      </c>
      <c r="C101" s="283"/>
      <c r="D101" s="283"/>
      <c r="E101" s="859"/>
      <c r="F101" s="283"/>
      <c r="G101" s="283"/>
      <c r="H101" s="283"/>
    </row>
    <row r="102" spans="2:8" x14ac:dyDescent="0.25">
      <c r="B102" s="396">
        <v>98</v>
      </c>
      <c r="C102" s="283"/>
      <c r="D102" s="283"/>
      <c r="E102" s="859"/>
      <c r="F102" s="283"/>
      <c r="G102" s="283"/>
      <c r="H102" s="283"/>
    </row>
    <row r="103" spans="2:8" x14ac:dyDescent="0.25">
      <c r="B103" s="396">
        <v>99</v>
      </c>
      <c r="C103" s="283"/>
      <c r="D103" s="283"/>
      <c r="E103" s="859"/>
      <c r="F103" s="283"/>
      <c r="G103" s="283"/>
      <c r="H103" s="283"/>
    </row>
    <row r="104" spans="2:8" x14ac:dyDescent="0.25">
      <c r="B104" s="396">
        <v>100</v>
      </c>
      <c r="C104" s="283"/>
      <c r="D104" s="283"/>
      <c r="E104" s="859"/>
      <c r="F104" s="283"/>
      <c r="G104" s="283"/>
      <c r="H104" s="283"/>
    </row>
    <row r="105" spans="2:8" x14ac:dyDescent="0.25">
      <c r="B105" s="396">
        <v>101</v>
      </c>
      <c r="C105" s="283"/>
      <c r="D105" s="283"/>
      <c r="E105" s="859"/>
      <c r="F105" s="283"/>
      <c r="G105" s="283"/>
      <c r="H105" s="283"/>
    </row>
    <row r="106" spans="2:8" x14ac:dyDescent="0.25">
      <c r="B106" s="396">
        <v>102</v>
      </c>
      <c r="C106" s="283"/>
      <c r="D106" s="283"/>
      <c r="E106" s="859"/>
      <c r="F106" s="283"/>
      <c r="G106" s="283"/>
      <c r="H106" s="283"/>
    </row>
    <row r="107" spans="2:8" x14ac:dyDescent="0.25">
      <c r="B107" s="396">
        <v>103</v>
      </c>
      <c r="C107" s="283"/>
      <c r="D107" s="283"/>
      <c r="E107" s="859"/>
      <c r="F107" s="283"/>
      <c r="G107" s="283"/>
      <c r="H107" s="283"/>
    </row>
    <row r="108" spans="2:8" x14ac:dyDescent="0.25">
      <c r="B108" s="396">
        <v>104</v>
      </c>
      <c r="C108" s="283"/>
      <c r="D108" s="283"/>
      <c r="E108" s="859"/>
      <c r="F108" s="283"/>
      <c r="G108" s="283"/>
      <c r="H108" s="283"/>
    </row>
    <row r="109" spans="2:8" x14ac:dyDescent="0.25">
      <c r="B109" s="396">
        <v>105</v>
      </c>
      <c r="C109" s="283"/>
      <c r="D109" s="283"/>
      <c r="E109" s="859"/>
      <c r="F109" s="283"/>
      <c r="G109" s="283"/>
      <c r="H109" s="283"/>
    </row>
    <row r="110" spans="2:8" x14ac:dyDescent="0.25">
      <c r="B110" s="396">
        <v>106</v>
      </c>
      <c r="C110" s="283"/>
      <c r="D110" s="283"/>
      <c r="E110" s="859"/>
      <c r="F110" s="283"/>
      <c r="G110" s="283"/>
      <c r="H110" s="283"/>
    </row>
    <row r="111" spans="2:8" x14ac:dyDescent="0.25">
      <c r="B111" s="396">
        <v>107</v>
      </c>
      <c r="C111" s="283"/>
      <c r="D111" s="283"/>
      <c r="E111" s="859"/>
      <c r="F111" s="283"/>
      <c r="G111" s="283"/>
      <c r="H111" s="283"/>
    </row>
    <row r="112" spans="2:8" x14ac:dyDescent="0.25">
      <c r="B112" s="396">
        <v>108</v>
      </c>
      <c r="C112" s="283"/>
      <c r="D112" s="283"/>
      <c r="E112" s="859"/>
      <c r="F112" s="283"/>
      <c r="G112" s="283"/>
      <c r="H112" s="283"/>
    </row>
    <row r="113" spans="2:8" x14ac:dyDescent="0.25">
      <c r="B113" s="396">
        <v>109</v>
      </c>
      <c r="C113" s="283"/>
      <c r="D113" s="283"/>
      <c r="E113" s="859"/>
      <c r="F113" s="283"/>
      <c r="G113" s="283"/>
      <c r="H113" s="283"/>
    </row>
    <row r="114" spans="2:8" x14ac:dyDescent="0.25">
      <c r="B114" s="396">
        <v>110</v>
      </c>
      <c r="C114" s="283"/>
      <c r="D114" s="283"/>
      <c r="E114" s="859"/>
      <c r="F114" s="283"/>
      <c r="G114" s="283"/>
      <c r="H114" s="283"/>
    </row>
    <row r="115" spans="2:8" x14ac:dyDescent="0.25">
      <c r="B115" s="396">
        <v>111</v>
      </c>
      <c r="C115" s="283"/>
      <c r="D115" s="283"/>
      <c r="E115" s="859"/>
      <c r="F115" s="283"/>
      <c r="G115" s="283"/>
      <c r="H115" s="283"/>
    </row>
    <row r="116" spans="2:8" x14ac:dyDescent="0.25">
      <c r="B116" s="396">
        <v>112</v>
      </c>
      <c r="C116" s="283"/>
      <c r="D116" s="283"/>
      <c r="E116" s="859"/>
      <c r="F116" s="283"/>
      <c r="G116" s="283"/>
      <c r="H116" s="283"/>
    </row>
    <row r="117" spans="2:8" x14ac:dyDescent="0.25">
      <c r="B117" s="396">
        <v>113</v>
      </c>
      <c r="C117" s="283"/>
      <c r="D117" s="283"/>
      <c r="E117" s="859"/>
      <c r="F117" s="283"/>
      <c r="G117" s="283"/>
      <c r="H117" s="283"/>
    </row>
    <row r="118" spans="2:8" x14ac:dyDescent="0.25">
      <c r="B118" s="396">
        <v>114</v>
      </c>
      <c r="C118" s="283"/>
      <c r="D118" s="283"/>
      <c r="E118" s="859"/>
      <c r="F118" s="283"/>
      <c r="G118" s="283"/>
      <c r="H118" s="283"/>
    </row>
    <row r="119" spans="2:8" x14ac:dyDescent="0.25">
      <c r="B119" s="396">
        <v>115</v>
      </c>
      <c r="C119" s="283"/>
      <c r="D119" s="283"/>
      <c r="E119" s="859"/>
      <c r="F119" s="283"/>
      <c r="G119" s="283"/>
      <c r="H119" s="283"/>
    </row>
    <row r="120" spans="2:8" x14ac:dyDescent="0.25">
      <c r="B120" s="396">
        <v>116</v>
      </c>
      <c r="C120" s="283"/>
      <c r="D120" s="283"/>
      <c r="E120" s="859"/>
      <c r="F120" s="283"/>
      <c r="G120" s="283"/>
      <c r="H120" s="283"/>
    </row>
    <row r="121" spans="2:8" x14ac:dyDescent="0.25">
      <c r="B121" s="396">
        <v>117</v>
      </c>
      <c r="C121" s="283"/>
      <c r="D121" s="283"/>
      <c r="E121" s="859"/>
      <c r="F121" s="283"/>
      <c r="G121" s="283"/>
      <c r="H121" s="283"/>
    </row>
    <row r="122" spans="2:8" x14ac:dyDescent="0.25">
      <c r="B122" s="396">
        <v>118</v>
      </c>
      <c r="C122" s="283"/>
      <c r="D122" s="283"/>
      <c r="E122" s="859"/>
      <c r="F122" s="283"/>
      <c r="G122" s="283"/>
      <c r="H122" s="283"/>
    </row>
    <row r="123" spans="2:8" x14ac:dyDescent="0.25">
      <c r="B123" s="396">
        <v>119</v>
      </c>
      <c r="C123" s="283"/>
      <c r="D123" s="283"/>
      <c r="E123" s="859"/>
      <c r="F123" s="283"/>
      <c r="G123" s="283"/>
      <c r="H123" s="283"/>
    </row>
    <row r="124" spans="2:8" x14ac:dyDescent="0.25">
      <c r="B124" s="396">
        <v>120</v>
      </c>
      <c r="C124" s="283"/>
      <c r="D124" s="283"/>
      <c r="E124" s="859"/>
      <c r="F124" s="283"/>
      <c r="G124" s="283"/>
      <c r="H124" s="283"/>
    </row>
    <row r="125" spans="2:8" x14ac:dyDescent="0.25">
      <c r="B125" s="396">
        <v>121</v>
      </c>
      <c r="C125" s="283"/>
      <c r="D125" s="283"/>
      <c r="E125" s="859"/>
      <c r="F125" s="283"/>
      <c r="G125" s="283"/>
      <c r="H125" s="283"/>
    </row>
    <row r="126" spans="2:8" x14ac:dyDescent="0.25">
      <c r="B126" s="396">
        <v>122</v>
      </c>
      <c r="C126" s="283"/>
      <c r="D126" s="283"/>
      <c r="E126" s="859"/>
      <c r="F126" s="283"/>
      <c r="G126" s="283"/>
      <c r="H126" s="283"/>
    </row>
    <row r="127" spans="2:8" x14ac:dyDescent="0.25">
      <c r="B127" s="396">
        <v>123</v>
      </c>
      <c r="C127" s="283"/>
      <c r="D127" s="283"/>
      <c r="E127" s="859"/>
      <c r="F127" s="283"/>
      <c r="G127" s="283"/>
      <c r="H127" s="283"/>
    </row>
    <row r="128" spans="2:8" x14ac:dyDescent="0.25">
      <c r="B128" s="396">
        <v>124</v>
      </c>
      <c r="C128" s="283"/>
      <c r="D128" s="283"/>
      <c r="E128" s="859"/>
      <c r="F128" s="283"/>
      <c r="G128" s="283"/>
      <c r="H128" s="283"/>
    </row>
    <row r="129" spans="2:8" x14ac:dyDescent="0.25">
      <c r="B129" s="396">
        <v>125</v>
      </c>
      <c r="C129" s="283"/>
      <c r="D129" s="283"/>
      <c r="E129" s="859"/>
      <c r="F129" s="283"/>
      <c r="G129" s="283"/>
      <c r="H129" s="283"/>
    </row>
    <row r="130" spans="2:8" x14ac:dyDescent="0.25">
      <c r="B130" s="396">
        <v>126</v>
      </c>
      <c r="C130" s="283"/>
      <c r="D130" s="283"/>
      <c r="E130" s="859"/>
      <c r="F130" s="283"/>
      <c r="G130" s="283"/>
      <c r="H130" s="283"/>
    </row>
    <row r="131" spans="2:8" x14ac:dyDescent="0.25">
      <c r="B131" s="396">
        <v>127</v>
      </c>
      <c r="C131" s="283"/>
      <c r="D131" s="283"/>
      <c r="E131" s="859"/>
      <c r="F131" s="283"/>
      <c r="G131" s="283"/>
      <c r="H131" s="283"/>
    </row>
    <row r="132" spans="2:8" x14ac:dyDescent="0.25">
      <c r="B132" s="396">
        <v>128</v>
      </c>
      <c r="C132" s="283"/>
      <c r="D132" s="283"/>
      <c r="E132" s="859"/>
      <c r="F132" s="283"/>
      <c r="G132" s="283"/>
      <c r="H132" s="283"/>
    </row>
    <row r="133" spans="2:8" x14ac:dyDescent="0.25">
      <c r="B133" s="396">
        <v>129</v>
      </c>
      <c r="C133" s="283"/>
      <c r="D133" s="283"/>
      <c r="E133" s="859"/>
      <c r="F133" s="283"/>
      <c r="G133" s="283"/>
      <c r="H133" s="283"/>
    </row>
    <row r="134" spans="2:8" x14ac:dyDescent="0.25">
      <c r="B134" s="396">
        <v>130</v>
      </c>
      <c r="C134" s="283"/>
      <c r="D134" s="283"/>
      <c r="E134" s="859"/>
      <c r="F134" s="283"/>
      <c r="G134" s="283"/>
      <c r="H134" s="283"/>
    </row>
    <row r="135" spans="2:8" x14ac:dyDescent="0.25">
      <c r="B135" s="396">
        <v>131</v>
      </c>
      <c r="C135" s="283"/>
      <c r="D135" s="283"/>
      <c r="E135" s="859"/>
      <c r="F135" s="283"/>
      <c r="G135" s="283"/>
      <c r="H135" s="283"/>
    </row>
    <row r="136" spans="2:8" x14ac:dyDescent="0.25">
      <c r="B136" s="396">
        <v>132</v>
      </c>
      <c r="C136" s="283"/>
      <c r="D136" s="283"/>
      <c r="E136" s="859"/>
      <c r="F136" s="283"/>
      <c r="G136" s="283"/>
      <c r="H136" s="283"/>
    </row>
    <row r="137" spans="2:8" x14ac:dyDescent="0.25">
      <c r="B137" s="396">
        <v>133</v>
      </c>
      <c r="C137" s="283"/>
      <c r="D137" s="283"/>
      <c r="E137" s="859"/>
      <c r="F137" s="283"/>
      <c r="G137" s="283"/>
      <c r="H137" s="283"/>
    </row>
    <row r="138" spans="2:8" x14ac:dyDescent="0.25">
      <c r="B138" s="396">
        <v>134</v>
      </c>
      <c r="C138" s="283"/>
      <c r="D138" s="283"/>
      <c r="E138" s="859"/>
      <c r="F138" s="283"/>
      <c r="G138" s="283"/>
      <c r="H138" s="283"/>
    </row>
    <row r="139" spans="2:8" x14ac:dyDescent="0.25">
      <c r="B139" s="396">
        <v>135</v>
      </c>
      <c r="C139" s="283"/>
      <c r="D139" s="283"/>
      <c r="E139" s="859"/>
      <c r="F139" s="283"/>
      <c r="G139" s="283"/>
      <c r="H139" s="283"/>
    </row>
    <row r="140" spans="2:8" x14ac:dyDescent="0.25">
      <c r="B140" s="396">
        <v>136</v>
      </c>
      <c r="C140" s="283"/>
      <c r="D140" s="283"/>
      <c r="E140" s="859"/>
      <c r="F140" s="283"/>
      <c r="G140" s="283"/>
      <c r="H140" s="283"/>
    </row>
    <row r="141" spans="2:8" x14ac:dyDescent="0.25">
      <c r="B141" s="396">
        <v>137</v>
      </c>
      <c r="C141" s="283"/>
      <c r="D141" s="283"/>
      <c r="E141" s="859"/>
      <c r="F141" s="283"/>
      <c r="G141" s="283"/>
      <c r="H141" s="283"/>
    </row>
    <row r="142" spans="2:8" x14ac:dyDescent="0.25">
      <c r="B142" s="396">
        <v>138</v>
      </c>
      <c r="C142" s="283"/>
      <c r="D142" s="283"/>
      <c r="E142" s="859"/>
      <c r="F142" s="283"/>
      <c r="G142" s="283"/>
      <c r="H142" s="283"/>
    </row>
    <row r="143" spans="2:8" x14ac:dyDescent="0.25">
      <c r="B143" s="396">
        <v>139</v>
      </c>
      <c r="C143" s="283"/>
      <c r="D143" s="283"/>
      <c r="E143" s="859"/>
      <c r="F143" s="283"/>
      <c r="G143" s="283"/>
      <c r="H143" s="283"/>
    </row>
    <row r="144" spans="2:8" x14ac:dyDescent="0.25">
      <c r="B144" s="396">
        <v>140</v>
      </c>
      <c r="C144" s="283"/>
      <c r="D144" s="283"/>
      <c r="E144" s="859"/>
      <c r="F144" s="283"/>
      <c r="G144" s="283"/>
      <c r="H144" s="283"/>
    </row>
    <row r="145" spans="2:8" x14ac:dyDescent="0.25">
      <c r="B145" s="396">
        <v>141</v>
      </c>
      <c r="C145" s="283"/>
      <c r="D145" s="283"/>
      <c r="E145" s="859"/>
      <c r="F145" s="283"/>
      <c r="G145" s="283"/>
      <c r="H145" s="283"/>
    </row>
    <row r="146" spans="2:8" x14ac:dyDescent="0.25">
      <c r="B146" s="396">
        <v>142</v>
      </c>
      <c r="C146" s="283"/>
      <c r="D146" s="283"/>
      <c r="E146" s="859"/>
      <c r="F146" s="283"/>
      <c r="G146" s="283"/>
      <c r="H146" s="283"/>
    </row>
    <row r="147" spans="2:8" x14ac:dyDescent="0.25">
      <c r="B147" s="396">
        <v>143</v>
      </c>
      <c r="C147" s="283"/>
      <c r="D147" s="283"/>
      <c r="E147" s="859"/>
      <c r="F147" s="283"/>
      <c r="G147" s="283"/>
      <c r="H147" s="283"/>
    </row>
    <row r="148" spans="2:8" x14ac:dyDescent="0.25">
      <c r="B148" s="396">
        <v>144</v>
      </c>
      <c r="C148" s="283"/>
      <c r="D148" s="283"/>
      <c r="E148" s="859"/>
      <c r="F148" s="283"/>
      <c r="G148" s="283"/>
      <c r="H148" s="283"/>
    </row>
    <row r="149" spans="2:8" x14ac:dyDescent="0.25">
      <c r="B149" s="396">
        <v>145</v>
      </c>
      <c r="C149" s="283"/>
      <c r="D149" s="283"/>
      <c r="E149" s="859"/>
      <c r="F149" s="283"/>
      <c r="G149" s="283"/>
      <c r="H149" s="283"/>
    </row>
    <row r="150" spans="2:8" x14ac:dyDescent="0.25">
      <c r="B150" s="396">
        <v>146</v>
      </c>
      <c r="C150" s="283"/>
      <c r="D150" s="283"/>
      <c r="E150" s="859"/>
      <c r="F150" s="283"/>
      <c r="G150" s="283"/>
      <c r="H150" s="283"/>
    </row>
    <row r="151" spans="2:8" x14ac:dyDescent="0.25">
      <c r="B151" s="396">
        <v>147</v>
      </c>
      <c r="C151" s="283"/>
      <c r="D151" s="283"/>
      <c r="E151" s="859"/>
      <c r="F151" s="283"/>
      <c r="G151" s="283"/>
      <c r="H151" s="283"/>
    </row>
    <row r="152" spans="2:8" x14ac:dyDescent="0.25">
      <c r="B152" s="396">
        <v>148</v>
      </c>
      <c r="C152" s="283"/>
      <c r="D152" s="283"/>
      <c r="E152" s="859"/>
      <c r="F152" s="283"/>
      <c r="G152" s="283"/>
      <c r="H152" s="283"/>
    </row>
    <row r="153" spans="2:8" x14ac:dyDescent="0.25">
      <c r="B153" s="396">
        <v>149</v>
      </c>
      <c r="C153" s="283"/>
      <c r="D153" s="283"/>
      <c r="E153" s="859"/>
      <c r="F153" s="283"/>
      <c r="G153" s="283"/>
      <c r="H153" s="283"/>
    </row>
    <row r="154" spans="2:8" x14ac:dyDescent="0.25">
      <c r="B154" s="396">
        <v>150</v>
      </c>
      <c r="C154" s="283"/>
      <c r="D154" s="283"/>
      <c r="E154" s="859"/>
      <c r="F154" s="283"/>
      <c r="G154" s="283"/>
      <c r="H154" s="283"/>
    </row>
    <row r="155" spans="2:8" x14ac:dyDescent="0.25">
      <c r="B155" s="396">
        <v>151</v>
      </c>
      <c r="C155" s="283"/>
      <c r="D155" s="283"/>
      <c r="E155" s="859"/>
      <c r="F155" s="283"/>
      <c r="G155" s="283"/>
      <c r="H155" s="283"/>
    </row>
    <row r="156" spans="2:8" x14ac:dyDescent="0.25">
      <c r="B156" s="396">
        <v>152</v>
      </c>
      <c r="C156" s="283"/>
      <c r="D156" s="283"/>
      <c r="E156" s="859"/>
      <c r="F156" s="283"/>
      <c r="G156" s="283"/>
      <c r="H156" s="283"/>
    </row>
    <row r="157" spans="2:8" x14ac:dyDescent="0.25">
      <c r="B157" s="396">
        <v>153</v>
      </c>
      <c r="C157" s="283"/>
      <c r="D157" s="283"/>
      <c r="E157" s="859"/>
      <c r="F157" s="283"/>
      <c r="G157" s="283"/>
      <c r="H157" s="283"/>
    </row>
    <row r="158" spans="2:8" x14ac:dyDescent="0.25">
      <c r="B158" s="396">
        <v>154</v>
      </c>
      <c r="C158" s="283"/>
      <c r="D158" s="283"/>
      <c r="E158" s="859"/>
      <c r="F158" s="283"/>
      <c r="G158" s="283"/>
      <c r="H158" s="283"/>
    </row>
    <row r="159" spans="2:8" x14ac:dyDescent="0.25">
      <c r="B159" s="396">
        <v>155</v>
      </c>
      <c r="C159" s="283"/>
      <c r="D159" s="283"/>
      <c r="E159" s="859"/>
      <c r="F159" s="283"/>
      <c r="G159" s="283"/>
      <c r="H159" s="283"/>
    </row>
    <row r="160" spans="2:8" x14ac:dyDescent="0.25">
      <c r="B160" s="396">
        <v>156</v>
      </c>
      <c r="C160" s="283"/>
      <c r="D160" s="283"/>
      <c r="E160" s="859"/>
      <c r="F160" s="283"/>
      <c r="G160" s="283"/>
      <c r="H160" s="283"/>
    </row>
    <row r="161" spans="2:8" x14ac:dyDescent="0.25">
      <c r="B161" s="396">
        <v>157</v>
      </c>
      <c r="C161" s="283"/>
      <c r="D161" s="283"/>
      <c r="E161" s="859"/>
      <c r="F161" s="283"/>
      <c r="G161" s="283"/>
      <c r="H161" s="283"/>
    </row>
    <row r="162" spans="2:8" x14ac:dyDescent="0.25">
      <c r="B162" s="396">
        <v>158</v>
      </c>
      <c r="C162" s="283"/>
      <c r="D162" s="283"/>
      <c r="E162" s="859"/>
      <c r="F162" s="283"/>
      <c r="G162" s="283"/>
      <c r="H162" s="283"/>
    </row>
    <row r="163" spans="2:8" x14ac:dyDescent="0.25">
      <c r="B163" s="396">
        <v>159</v>
      </c>
      <c r="C163" s="283"/>
      <c r="D163" s="283"/>
      <c r="E163" s="859"/>
      <c r="F163" s="283"/>
      <c r="G163" s="283"/>
      <c r="H163" s="283"/>
    </row>
    <row r="164" spans="2:8" x14ac:dyDescent="0.25">
      <c r="B164" s="396">
        <v>160</v>
      </c>
      <c r="C164" s="283"/>
      <c r="D164" s="283"/>
      <c r="E164" s="859"/>
      <c r="F164" s="283"/>
      <c r="G164" s="283"/>
      <c r="H164" s="283"/>
    </row>
    <row r="165" spans="2:8" x14ac:dyDescent="0.25">
      <c r="B165" s="396">
        <v>161</v>
      </c>
      <c r="C165" s="283"/>
      <c r="D165" s="283"/>
      <c r="E165" s="859"/>
      <c r="F165" s="283"/>
      <c r="G165" s="283"/>
      <c r="H165" s="283"/>
    </row>
    <row r="166" spans="2:8" x14ac:dyDescent="0.25">
      <c r="B166" s="396">
        <v>162</v>
      </c>
      <c r="C166" s="283"/>
      <c r="D166" s="283"/>
      <c r="E166" s="859"/>
      <c r="F166" s="283"/>
      <c r="G166" s="283"/>
      <c r="H166" s="283"/>
    </row>
    <row r="167" spans="2:8" x14ac:dyDescent="0.25">
      <c r="B167" s="396">
        <v>163</v>
      </c>
      <c r="C167" s="283"/>
      <c r="D167" s="283"/>
      <c r="E167" s="859"/>
      <c r="F167" s="283"/>
      <c r="G167" s="283"/>
      <c r="H167" s="283"/>
    </row>
    <row r="168" spans="2:8" x14ac:dyDescent="0.25">
      <c r="B168" s="396">
        <v>164</v>
      </c>
      <c r="C168" s="283"/>
      <c r="D168" s="283"/>
      <c r="E168" s="859"/>
      <c r="F168" s="283"/>
      <c r="G168" s="283"/>
      <c r="H168" s="283"/>
    </row>
    <row r="169" spans="2:8" x14ac:dyDescent="0.25">
      <c r="B169" s="396">
        <v>165</v>
      </c>
      <c r="C169" s="283"/>
      <c r="D169" s="283"/>
      <c r="E169" s="859"/>
      <c r="F169" s="283"/>
      <c r="G169" s="283"/>
      <c r="H169" s="283"/>
    </row>
    <row r="170" spans="2:8" x14ac:dyDescent="0.25">
      <c r="B170" s="396">
        <v>166</v>
      </c>
      <c r="C170" s="283"/>
      <c r="D170" s="283"/>
      <c r="E170" s="859"/>
      <c r="F170" s="283"/>
      <c r="G170" s="283"/>
      <c r="H170" s="283"/>
    </row>
    <row r="171" spans="2:8" x14ac:dyDescent="0.25">
      <c r="B171" s="396">
        <v>167</v>
      </c>
      <c r="C171" s="283"/>
      <c r="D171" s="283"/>
      <c r="E171" s="859"/>
      <c r="F171" s="283"/>
      <c r="G171" s="283"/>
      <c r="H171" s="283"/>
    </row>
    <row r="172" spans="2:8" x14ac:dyDescent="0.25">
      <c r="B172" s="396">
        <v>168</v>
      </c>
      <c r="C172" s="283"/>
      <c r="D172" s="283"/>
      <c r="E172" s="859"/>
      <c r="F172" s="283"/>
      <c r="G172" s="283"/>
      <c r="H172" s="283"/>
    </row>
    <row r="173" spans="2:8" x14ac:dyDescent="0.25">
      <c r="B173" s="396">
        <v>169</v>
      </c>
      <c r="C173" s="283"/>
      <c r="D173" s="283"/>
      <c r="E173" s="859"/>
      <c r="F173" s="283"/>
      <c r="G173" s="283"/>
      <c r="H173" s="283"/>
    </row>
    <row r="174" spans="2:8" x14ac:dyDescent="0.25">
      <c r="B174" s="396">
        <v>170</v>
      </c>
      <c r="C174" s="283"/>
      <c r="D174" s="283"/>
      <c r="E174" s="859"/>
      <c r="F174" s="283"/>
      <c r="G174" s="283"/>
      <c r="H174" s="283"/>
    </row>
    <row r="175" spans="2:8" x14ac:dyDescent="0.25">
      <c r="B175" s="396">
        <v>171</v>
      </c>
      <c r="C175" s="283"/>
      <c r="D175" s="283"/>
      <c r="E175" s="859"/>
      <c r="F175" s="283"/>
      <c r="G175" s="283"/>
      <c r="H175" s="283"/>
    </row>
    <row r="176" spans="2:8" x14ac:dyDescent="0.25">
      <c r="B176" s="396">
        <v>172</v>
      </c>
      <c r="C176" s="283"/>
      <c r="D176" s="283"/>
      <c r="E176" s="859"/>
      <c r="F176" s="283"/>
      <c r="G176" s="283"/>
      <c r="H176" s="283"/>
    </row>
    <row r="177" spans="2:8" x14ac:dyDescent="0.25">
      <c r="B177" s="396">
        <v>173</v>
      </c>
      <c r="C177" s="283"/>
      <c r="D177" s="283"/>
      <c r="E177" s="859"/>
      <c r="F177" s="283"/>
      <c r="G177" s="283"/>
      <c r="H177" s="283"/>
    </row>
    <row r="178" spans="2:8" x14ac:dyDescent="0.25">
      <c r="B178" s="396">
        <v>174</v>
      </c>
      <c r="C178" s="283"/>
      <c r="D178" s="283"/>
      <c r="E178" s="859"/>
      <c r="F178" s="283"/>
      <c r="G178" s="283"/>
      <c r="H178" s="283"/>
    </row>
    <row r="179" spans="2:8" x14ac:dyDescent="0.25">
      <c r="B179" s="396">
        <v>175</v>
      </c>
      <c r="C179" s="283"/>
      <c r="D179" s="283"/>
      <c r="E179" s="859"/>
      <c r="F179" s="283"/>
      <c r="G179" s="283"/>
      <c r="H179" s="283"/>
    </row>
    <row r="180" spans="2:8" x14ac:dyDescent="0.25">
      <c r="B180" s="396">
        <v>176</v>
      </c>
      <c r="C180" s="283"/>
      <c r="D180" s="283"/>
      <c r="E180" s="859"/>
      <c r="F180" s="283"/>
      <c r="G180" s="283"/>
      <c r="H180" s="283"/>
    </row>
    <row r="181" spans="2:8" x14ac:dyDescent="0.25">
      <c r="B181" s="396">
        <v>177</v>
      </c>
      <c r="C181" s="283"/>
      <c r="D181" s="283"/>
      <c r="E181" s="859"/>
      <c r="F181" s="283"/>
      <c r="G181" s="283"/>
      <c r="H181" s="283"/>
    </row>
    <row r="182" spans="2:8" x14ac:dyDescent="0.25">
      <c r="B182" s="396">
        <v>178</v>
      </c>
      <c r="C182" s="283"/>
      <c r="D182" s="283"/>
      <c r="E182" s="859"/>
      <c r="F182" s="283"/>
      <c r="G182" s="283"/>
      <c r="H182" s="283"/>
    </row>
    <row r="183" spans="2:8" x14ac:dyDescent="0.25">
      <c r="B183" s="396">
        <v>179</v>
      </c>
      <c r="C183" s="283"/>
      <c r="D183" s="283"/>
      <c r="E183" s="859"/>
      <c r="F183" s="283"/>
      <c r="G183" s="283"/>
      <c r="H183" s="283"/>
    </row>
    <row r="184" spans="2:8" x14ac:dyDescent="0.25">
      <c r="B184" s="396">
        <v>180</v>
      </c>
      <c r="C184" s="283"/>
      <c r="D184" s="283"/>
      <c r="E184" s="859"/>
      <c r="F184" s="283"/>
      <c r="G184" s="283"/>
      <c r="H184" s="283"/>
    </row>
    <row r="185" spans="2:8" x14ac:dyDescent="0.25">
      <c r="B185" s="396">
        <v>181</v>
      </c>
      <c r="C185" s="283"/>
      <c r="D185" s="283"/>
      <c r="E185" s="859"/>
      <c r="F185" s="283"/>
      <c r="G185" s="283"/>
      <c r="H185" s="283"/>
    </row>
    <row r="186" spans="2:8" x14ac:dyDescent="0.25">
      <c r="B186" s="396">
        <v>182</v>
      </c>
      <c r="C186" s="283"/>
      <c r="D186" s="283"/>
      <c r="E186" s="859"/>
      <c r="F186" s="283"/>
      <c r="G186" s="283"/>
      <c r="H186" s="283"/>
    </row>
    <row r="187" spans="2:8" x14ac:dyDescent="0.25">
      <c r="B187" s="396">
        <v>183</v>
      </c>
      <c r="C187" s="283"/>
      <c r="D187" s="283"/>
      <c r="E187" s="859"/>
      <c r="F187" s="283"/>
      <c r="G187" s="283"/>
      <c r="H187" s="283"/>
    </row>
    <row r="188" spans="2:8" x14ac:dyDescent="0.25">
      <c r="B188" s="396">
        <v>184</v>
      </c>
      <c r="C188" s="283"/>
      <c r="D188" s="283"/>
      <c r="E188" s="859"/>
      <c r="F188" s="283"/>
      <c r="G188" s="283"/>
      <c r="H188" s="283"/>
    </row>
    <row r="189" spans="2:8" x14ac:dyDescent="0.25">
      <c r="B189" s="396">
        <v>185</v>
      </c>
      <c r="C189" s="283"/>
      <c r="D189" s="283"/>
      <c r="E189" s="859"/>
      <c r="F189" s="283"/>
      <c r="G189" s="283"/>
      <c r="H189" s="283"/>
    </row>
    <row r="190" spans="2:8" x14ac:dyDescent="0.25">
      <c r="B190" s="396">
        <v>186</v>
      </c>
      <c r="C190" s="283"/>
      <c r="D190" s="283"/>
      <c r="E190" s="859"/>
      <c r="F190" s="283"/>
      <c r="G190" s="283"/>
      <c r="H190" s="283"/>
    </row>
    <row r="191" spans="2:8" x14ac:dyDescent="0.25">
      <c r="B191" s="396">
        <v>187</v>
      </c>
      <c r="C191" s="283"/>
      <c r="D191" s="283"/>
      <c r="E191" s="859"/>
      <c r="F191" s="283"/>
      <c r="G191" s="283"/>
      <c r="H191" s="283"/>
    </row>
    <row r="192" spans="2:8" x14ac:dyDescent="0.25">
      <c r="B192" s="396">
        <v>188</v>
      </c>
      <c r="C192" s="283"/>
      <c r="D192" s="283"/>
      <c r="E192" s="859"/>
      <c r="F192" s="283"/>
      <c r="G192" s="283"/>
      <c r="H192" s="283"/>
    </row>
    <row r="193" spans="2:8" x14ac:dyDescent="0.25">
      <c r="B193" s="396">
        <v>189</v>
      </c>
      <c r="C193" s="283"/>
      <c r="D193" s="283"/>
      <c r="E193" s="859"/>
      <c r="F193" s="283"/>
      <c r="G193" s="283"/>
      <c r="H193" s="283"/>
    </row>
    <row r="194" spans="2:8" x14ac:dyDescent="0.25">
      <c r="B194" s="396">
        <v>190</v>
      </c>
      <c r="C194" s="283"/>
      <c r="D194" s="283"/>
      <c r="E194" s="859"/>
      <c r="F194" s="283"/>
      <c r="G194" s="283"/>
      <c r="H194" s="283"/>
    </row>
    <row r="195" spans="2:8" x14ac:dyDescent="0.25">
      <c r="B195" s="396">
        <v>191</v>
      </c>
      <c r="C195" s="283"/>
      <c r="D195" s="283"/>
      <c r="E195" s="859"/>
      <c r="F195" s="283"/>
      <c r="G195" s="283"/>
      <c r="H195" s="283"/>
    </row>
    <row r="196" spans="2:8" x14ac:dyDescent="0.25">
      <c r="B196" s="396">
        <v>192</v>
      </c>
      <c r="C196" s="283"/>
      <c r="D196" s="283"/>
      <c r="E196" s="859"/>
      <c r="F196" s="283"/>
      <c r="G196" s="283"/>
      <c r="H196" s="283"/>
    </row>
    <row r="197" spans="2:8" x14ac:dyDescent="0.25">
      <c r="B197" s="396">
        <v>193</v>
      </c>
      <c r="C197" s="283"/>
      <c r="D197" s="283"/>
      <c r="E197" s="859"/>
      <c r="F197" s="283"/>
      <c r="G197" s="283"/>
      <c r="H197" s="283"/>
    </row>
    <row r="198" spans="2:8" x14ac:dyDescent="0.25">
      <c r="B198" s="396">
        <v>194</v>
      </c>
      <c r="C198" s="283"/>
      <c r="D198" s="283"/>
      <c r="E198" s="859"/>
      <c r="F198" s="283"/>
      <c r="G198" s="283"/>
      <c r="H198" s="283"/>
    </row>
    <row r="199" spans="2:8" x14ac:dyDescent="0.25">
      <c r="B199" s="396">
        <v>195</v>
      </c>
      <c r="C199" s="283"/>
      <c r="D199" s="283"/>
      <c r="E199" s="859"/>
      <c r="F199" s="283"/>
      <c r="G199" s="283"/>
      <c r="H199" s="283"/>
    </row>
    <row r="200" spans="2:8" x14ac:dyDescent="0.25">
      <c r="B200" s="396">
        <v>196</v>
      </c>
      <c r="C200" s="283"/>
      <c r="D200" s="283"/>
      <c r="E200" s="859"/>
      <c r="F200" s="283"/>
      <c r="G200" s="283"/>
      <c r="H200" s="283"/>
    </row>
    <row r="201" spans="2:8" x14ac:dyDescent="0.25">
      <c r="B201" s="396">
        <v>197</v>
      </c>
      <c r="C201" s="283"/>
      <c r="D201" s="283"/>
      <c r="E201" s="859"/>
      <c r="F201" s="283"/>
      <c r="G201" s="283"/>
      <c r="H201" s="283"/>
    </row>
    <row r="202" spans="2:8" x14ac:dyDescent="0.25">
      <c r="B202" s="396">
        <v>198</v>
      </c>
      <c r="C202" s="283"/>
      <c r="D202" s="283"/>
      <c r="E202" s="859"/>
      <c r="F202" s="283"/>
      <c r="G202" s="283"/>
      <c r="H202" s="283"/>
    </row>
    <row r="203" spans="2:8" x14ac:dyDescent="0.25">
      <c r="B203" s="396">
        <v>199</v>
      </c>
      <c r="C203" s="283"/>
      <c r="D203" s="283"/>
      <c r="E203" s="859"/>
      <c r="F203" s="283"/>
      <c r="G203" s="283"/>
      <c r="H203" s="283"/>
    </row>
    <row r="204" spans="2:8" x14ac:dyDescent="0.25">
      <c r="B204" s="396">
        <v>200</v>
      </c>
      <c r="C204" s="283"/>
      <c r="D204" s="283"/>
      <c r="E204" s="859"/>
      <c r="F204" s="283"/>
      <c r="G204" s="283"/>
      <c r="H204" s="283"/>
    </row>
    <row r="205" spans="2:8" x14ac:dyDescent="0.25">
      <c r="B205" s="396">
        <v>201</v>
      </c>
      <c r="C205" s="283"/>
      <c r="D205" s="283"/>
      <c r="E205" s="859"/>
      <c r="F205" s="283"/>
      <c r="G205" s="283"/>
      <c r="H205" s="283"/>
    </row>
    <row r="206" spans="2:8" x14ac:dyDescent="0.25">
      <c r="B206" s="396">
        <v>202</v>
      </c>
      <c r="C206" s="283"/>
      <c r="D206" s="283"/>
      <c r="E206" s="859"/>
      <c r="F206" s="283"/>
      <c r="G206" s="283"/>
      <c r="H206" s="283"/>
    </row>
    <row r="207" spans="2:8" x14ac:dyDescent="0.25">
      <c r="B207" s="396">
        <v>203</v>
      </c>
      <c r="C207" s="283"/>
      <c r="D207" s="283"/>
      <c r="E207" s="859"/>
      <c r="F207" s="283"/>
      <c r="G207" s="283"/>
      <c r="H207" s="283"/>
    </row>
    <row r="208" spans="2:8" x14ac:dyDescent="0.25">
      <c r="B208" s="396">
        <v>204</v>
      </c>
      <c r="C208" s="283"/>
      <c r="D208" s="283"/>
      <c r="E208" s="859"/>
      <c r="F208" s="283"/>
      <c r="G208" s="283"/>
      <c r="H208" s="283"/>
    </row>
    <row r="209" spans="2:8" x14ac:dyDescent="0.25">
      <c r="B209" s="396">
        <v>205</v>
      </c>
      <c r="C209" s="283"/>
      <c r="D209" s="283"/>
      <c r="E209" s="859"/>
      <c r="F209" s="283"/>
      <c r="G209" s="283"/>
      <c r="H209" s="283"/>
    </row>
    <row r="210" spans="2:8" x14ac:dyDescent="0.25">
      <c r="B210" s="396">
        <v>206</v>
      </c>
      <c r="C210" s="283"/>
      <c r="D210" s="283"/>
      <c r="E210" s="859"/>
      <c r="F210" s="283"/>
      <c r="G210" s="283"/>
      <c r="H210" s="283"/>
    </row>
    <row r="211" spans="2:8" x14ac:dyDescent="0.25">
      <c r="B211" s="396">
        <v>207</v>
      </c>
      <c r="C211" s="283"/>
      <c r="D211" s="283"/>
      <c r="E211" s="859"/>
      <c r="F211" s="283"/>
      <c r="G211" s="283"/>
      <c r="H211" s="283"/>
    </row>
    <row r="212" spans="2:8" x14ac:dyDescent="0.25">
      <c r="B212" s="396">
        <v>208</v>
      </c>
      <c r="C212" s="283"/>
      <c r="D212" s="283"/>
      <c r="E212" s="859"/>
      <c r="F212" s="283"/>
      <c r="G212" s="283"/>
      <c r="H212" s="283"/>
    </row>
    <row r="213" spans="2:8" x14ac:dyDescent="0.25">
      <c r="B213" s="396">
        <v>209</v>
      </c>
      <c r="C213" s="283"/>
      <c r="D213" s="283"/>
      <c r="E213" s="859"/>
      <c r="F213" s="283"/>
      <c r="G213" s="283"/>
      <c r="H213" s="283"/>
    </row>
    <row r="214" spans="2:8" x14ac:dyDescent="0.25">
      <c r="B214" s="396">
        <v>210</v>
      </c>
      <c r="C214" s="283"/>
      <c r="D214" s="283"/>
      <c r="E214" s="859"/>
      <c r="F214" s="283"/>
      <c r="G214" s="283"/>
      <c r="H214" s="283"/>
    </row>
    <row r="215" spans="2:8" x14ac:dyDescent="0.25">
      <c r="B215" s="396">
        <v>211</v>
      </c>
      <c r="C215" s="283"/>
      <c r="D215" s="283"/>
      <c r="E215" s="859"/>
      <c r="F215" s="283"/>
      <c r="G215" s="283"/>
      <c r="H215" s="283"/>
    </row>
    <row r="216" spans="2:8" x14ac:dyDescent="0.25">
      <c r="B216" s="396">
        <v>212</v>
      </c>
      <c r="C216" s="283"/>
      <c r="D216" s="283"/>
      <c r="E216" s="859"/>
      <c r="F216" s="283"/>
      <c r="G216" s="283"/>
      <c r="H216" s="283"/>
    </row>
    <row r="217" spans="2:8" x14ac:dyDescent="0.25">
      <c r="B217" s="396">
        <v>213</v>
      </c>
      <c r="C217" s="283"/>
      <c r="D217" s="283"/>
      <c r="E217" s="859"/>
      <c r="F217" s="283"/>
      <c r="G217" s="283"/>
      <c r="H217" s="283"/>
    </row>
    <row r="218" spans="2:8" x14ac:dyDescent="0.25">
      <c r="B218" s="396">
        <v>214</v>
      </c>
      <c r="C218" s="283"/>
      <c r="D218" s="283"/>
      <c r="E218" s="859"/>
      <c r="F218" s="283"/>
      <c r="G218" s="283"/>
      <c r="H218" s="283"/>
    </row>
    <row r="219" spans="2:8" x14ac:dyDescent="0.25">
      <c r="B219" s="396">
        <v>215</v>
      </c>
      <c r="C219" s="283"/>
      <c r="D219" s="283"/>
      <c r="E219" s="859"/>
      <c r="F219" s="283"/>
      <c r="G219" s="283"/>
      <c r="H219" s="283"/>
    </row>
    <row r="220" spans="2:8" x14ac:dyDescent="0.25">
      <c r="B220" s="396">
        <v>216</v>
      </c>
      <c r="C220" s="283"/>
      <c r="D220" s="283"/>
      <c r="E220" s="859"/>
      <c r="F220" s="283"/>
      <c r="G220" s="283"/>
      <c r="H220" s="283"/>
    </row>
    <row r="221" spans="2:8" x14ac:dyDescent="0.25">
      <c r="B221" s="396">
        <v>217</v>
      </c>
      <c r="C221" s="283"/>
      <c r="D221" s="283"/>
      <c r="E221" s="859"/>
      <c r="F221" s="283"/>
      <c r="G221" s="283"/>
      <c r="H221" s="283"/>
    </row>
    <row r="222" spans="2:8" x14ac:dyDescent="0.25">
      <c r="B222" s="396">
        <v>218</v>
      </c>
      <c r="C222" s="283"/>
      <c r="D222" s="283"/>
      <c r="E222" s="859"/>
      <c r="F222" s="283"/>
      <c r="G222" s="283"/>
      <c r="H222" s="283"/>
    </row>
    <row r="223" spans="2:8" x14ac:dyDescent="0.25">
      <c r="B223" s="396">
        <v>219</v>
      </c>
      <c r="C223" s="283"/>
      <c r="D223" s="283"/>
      <c r="E223" s="859"/>
      <c r="F223" s="283"/>
      <c r="G223" s="283"/>
      <c r="H223" s="283"/>
    </row>
    <row r="224" spans="2:8" x14ac:dyDescent="0.25">
      <c r="B224" s="396">
        <v>220</v>
      </c>
      <c r="C224" s="283"/>
      <c r="D224" s="283"/>
      <c r="E224" s="859"/>
      <c r="F224" s="283"/>
      <c r="G224" s="283"/>
      <c r="H224" s="283"/>
    </row>
    <row r="225" spans="2:8" x14ac:dyDescent="0.25">
      <c r="B225" s="396">
        <v>221</v>
      </c>
      <c r="C225" s="283"/>
      <c r="D225" s="283"/>
      <c r="E225" s="859"/>
      <c r="F225" s="283"/>
      <c r="G225" s="283"/>
      <c r="H225" s="283"/>
    </row>
    <row r="226" spans="2:8" x14ac:dyDescent="0.25">
      <c r="B226" s="396">
        <v>222</v>
      </c>
      <c r="C226" s="283"/>
      <c r="D226" s="283"/>
      <c r="E226" s="859"/>
      <c r="F226" s="283"/>
      <c r="G226" s="283"/>
      <c r="H226" s="283"/>
    </row>
    <row r="227" spans="2:8" x14ac:dyDescent="0.25">
      <c r="B227" s="396">
        <v>223</v>
      </c>
      <c r="C227" s="283"/>
      <c r="D227" s="283"/>
      <c r="E227" s="859"/>
      <c r="F227" s="283"/>
      <c r="G227" s="283"/>
      <c r="H227" s="283"/>
    </row>
    <row r="228" spans="2:8" x14ac:dyDescent="0.25">
      <c r="B228" s="396">
        <v>224</v>
      </c>
      <c r="C228" s="283"/>
      <c r="D228" s="283"/>
      <c r="E228" s="859"/>
      <c r="F228" s="283"/>
      <c r="G228" s="283"/>
      <c r="H228" s="283"/>
    </row>
    <row r="229" spans="2:8" x14ac:dyDescent="0.25">
      <c r="B229" s="396">
        <v>225</v>
      </c>
      <c r="C229" s="283"/>
      <c r="D229" s="283"/>
      <c r="E229" s="859"/>
      <c r="F229" s="283"/>
      <c r="G229" s="283"/>
      <c r="H229" s="283"/>
    </row>
    <row r="230" spans="2:8" x14ac:dyDescent="0.25">
      <c r="B230" s="396">
        <v>226</v>
      </c>
      <c r="C230" s="283"/>
      <c r="D230" s="283"/>
      <c r="E230" s="859"/>
      <c r="F230" s="283"/>
      <c r="G230" s="283"/>
      <c r="H230" s="283"/>
    </row>
    <row r="231" spans="2:8" x14ac:dyDescent="0.25">
      <c r="B231" s="396">
        <v>227</v>
      </c>
      <c r="C231" s="283"/>
      <c r="D231" s="283"/>
      <c r="E231" s="859"/>
      <c r="F231" s="283"/>
      <c r="G231" s="283"/>
      <c r="H231" s="283"/>
    </row>
    <row r="232" spans="2:8" x14ac:dyDescent="0.25">
      <c r="B232" s="396">
        <v>228</v>
      </c>
      <c r="C232" s="283"/>
      <c r="D232" s="283"/>
      <c r="E232" s="859"/>
      <c r="F232" s="283"/>
      <c r="G232" s="283"/>
      <c r="H232" s="283"/>
    </row>
    <row r="233" spans="2:8" x14ac:dyDescent="0.25">
      <c r="B233" s="396">
        <v>229</v>
      </c>
      <c r="C233" s="283"/>
      <c r="D233" s="283"/>
      <c r="E233" s="859"/>
      <c r="F233" s="283"/>
      <c r="G233" s="283"/>
      <c r="H233" s="283"/>
    </row>
    <row r="234" spans="2:8" x14ac:dyDescent="0.25">
      <c r="B234" s="396">
        <v>230</v>
      </c>
      <c r="C234" s="283"/>
      <c r="D234" s="283"/>
      <c r="E234" s="859"/>
      <c r="F234" s="283"/>
      <c r="G234" s="283"/>
      <c r="H234" s="283"/>
    </row>
    <row r="235" spans="2:8" x14ac:dyDescent="0.25">
      <c r="B235" s="396">
        <v>231</v>
      </c>
      <c r="C235" s="283"/>
      <c r="D235" s="283"/>
      <c r="E235" s="859"/>
      <c r="F235" s="283"/>
      <c r="G235" s="283"/>
      <c r="H235" s="283"/>
    </row>
    <row r="236" spans="2:8" x14ac:dyDescent="0.25">
      <c r="B236" s="396">
        <v>232</v>
      </c>
      <c r="C236" s="283"/>
      <c r="D236" s="283"/>
      <c r="E236" s="859"/>
      <c r="F236" s="283"/>
      <c r="G236" s="283"/>
      <c r="H236" s="283"/>
    </row>
    <row r="237" spans="2:8" x14ac:dyDescent="0.25">
      <c r="B237" s="396">
        <v>233</v>
      </c>
      <c r="C237" s="283"/>
      <c r="D237" s="283"/>
      <c r="E237" s="859"/>
      <c r="F237" s="283"/>
      <c r="G237" s="283"/>
      <c r="H237" s="283"/>
    </row>
    <row r="238" spans="2:8" x14ac:dyDescent="0.25">
      <c r="B238" s="396">
        <v>234</v>
      </c>
      <c r="C238" s="283"/>
      <c r="D238" s="283"/>
      <c r="E238" s="859"/>
      <c r="F238" s="283"/>
      <c r="G238" s="283"/>
      <c r="H238" s="283"/>
    </row>
    <row r="239" spans="2:8" x14ac:dyDescent="0.25">
      <c r="B239" s="396">
        <v>235</v>
      </c>
      <c r="C239" s="283"/>
      <c r="D239" s="283"/>
      <c r="E239" s="859"/>
      <c r="F239" s="283"/>
      <c r="G239" s="283"/>
      <c r="H239" s="283"/>
    </row>
    <row r="240" spans="2:8" x14ac:dyDescent="0.25">
      <c r="B240" s="396">
        <v>236</v>
      </c>
      <c r="C240" s="283"/>
      <c r="D240" s="283"/>
      <c r="E240" s="859"/>
      <c r="F240" s="283"/>
      <c r="G240" s="283"/>
      <c r="H240" s="283"/>
    </row>
    <row r="241" spans="2:8" x14ac:dyDescent="0.25">
      <c r="B241" s="396">
        <v>237</v>
      </c>
      <c r="C241" s="283"/>
      <c r="D241" s="283"/>
      <c r="E241" s="859"/>
      <c r="F241" s="283"/>
      <c r="G241" s="283"/>
      <c r="H241" s="283"/>
    </row>
    <row r="242" spans="2:8" x14ac:dyDescent="0.25">
      <c r="B242" s="396">
        <v>238</v>
      </c>
      <c r="C242" s="283"/>
      <c r="D242" s="283"/>
      <c r="E242" s="859"/>
      <c r="F242" s="283"/>
      <c r="G242" s="283"/>
      <c r="H242" s="283"/>
    </row>
    <row r="243" spans="2:8" x14ac:dyDescent="0.25">
      <c r="B243" s="396">
        <v>239</v>
      </c>
      <c r="C243" s="283"/>
      <c r="D243" s="283"/>
      <c r="E243" s="859"/>
      <c r="F243" s="283"/>
      <c r="G243" s="283"/>
      <c r="H243" s="283"/>
    </row>
    <row r="244" spans="2:8" x14ac:dyDescent="0.25">
      <c r="B244" s="396">
        <v>240</v>
      </c>
      <c r="C244" s="283"/>
      <c r="D244" s="283"/>
      <c r="E244" s="859"/>
      <c r="F244" s="283"/>
      <c r="G244" s="283"/>
      <c r="H244" s="283"/>
    </row>
    <row r="245" spans="2:8" x14ac:dyDescent="0.25">
      <c r="B245" s="396">
        <v>241</v>
      </c>
      <c r="C245" s="283"/>
      <c r="D245" s="283"/>
      <c r="E245" s="859"/>
      <c r="F245" s="283"/>
      <c r="G245" s="283"/>
      <c r="H245" s="283"/>
    </row>
    <row r="246" spans="2:8" x14ac:dyDescent="0.25">
      <c r="B246" s="396">
        <v>242</v>
      </c>
      <c r="C246" s="283"/>
      <c r="D246" s="283"/>
      <c r="E246" s="859"/>
      <c r="F246" s="283"/>
      <c r="G246" s="283"/>
      <c r="H246" s="283"/>
    </row>
    <row r="247" spans="2:8" x14ac:dyDescent="0.25">
      <c r="B247" s="396">
        <v>243</v>
      </c>
      <c r="C247" s="283"/>
      <c r="D247" s="283"/>
      <c r="E247" s="859"/>
      <c r="F247" s="283"/>
      <c r="G247" s="283"/>
      <c r="H247" s="283"/>
    </row>
    <row r="248" spans="2:8" x14ac:dyDescent="0.25">
      <c r="B248" s="396">
        <v>244</v>
      </c>
      <c r="C248" s="283"/>
      <c r="D248" s="283"/>
      <c r="E248" s="859"/>
      <c r="F248" s="283"/>
      <c r="G248" s="283"/>
      <c r="H248" s="283"/>
    </row>
    <row r="249" spans="2:8" x14ac:dyDescent="0.25">
      <c r="B249" s="396">
        <v>245</v>
      </c>
      <c r="C249" s="283"/>
      <c r="D249" s="283"/>
      <c r="E249" s="859"/>
      <c r="F249" s="283"/>
      <c r="G249" s="283"/>
      <c r="H249" s="283"/>
    </row>
    <row r="250" spans="2:8" x14ac:dyDescent="0.25">
      <c r="B250" s="396">
        <v>246</v>
      </c>
      <c r="C250" s="283"/>
      <c r="D250" s="283"/>
      <c r="E250" s="859"/>
      <c r="F250" s="283"/>
      <c r="G250" s="283"/>
      <c r="H250" s="283"/>
    </row>
    <row r="251" spans="2:8" x14ac:dyDescent="0.25">
      <c r="B251" s="396">
        <v>247</v>
      </c>
      <c r="C251" s="283"/>
      <c r="D251" s="283"/>
      <c r="E251" s="859"/>
      <c r="F251" s="283"/>
      <c r="G251" s="283"/>
      <c r="H251" s="283"/>
    </row>
    <row r="252" spans="2:8" x14ac:dyDescent="0.25">
      <c r="B252" s="396">
        <v>248</v>
      </c>
      <c r="C252" s="283"/>
      <c r="D252" s="283"/>
      <c r="E252" s="859"/>
      <c r="F252" s="283"/>
      <c r="G252" s="283"/>
      <c r="H252" s="283"/>
    </row>
    <row r="253" spans="2:8" x14ac:dyDescent="0.25">
      <c r="B253" s="396">
        <v>249</v>
      </c>
      <c r="C253" s="283"/>
      <c r="D253" s="283"/>
      <c r="E253" s="859"/>
      <c r="F253" s="283"/>
      <c r="G253" s="283"/>
      <c r="H253" s="283"/>
    </row>
    <row r="254" spans="2:8" x14ac:dyDescent="0.25">
      <c r="B254" s="396">
        <v>250</v>
      </c>
      <c r="C254" s="283"/>
      <c r="D254" s="283"/>
      <c r="E254" s="859"/>
      <c r="F254" s="283"/>
      <c r="G254" s="283"/>
      <c r="H254" s="283"/>
    </row>
    <row r="255" spans="2:8" x14ac:dyDescent="0.25">
      <c r="B255" s="396">
        <v>251</v>
      </c>
      <c r="C255" s="283"/>
      <c r="D255" s="283"/>
      <c r="E255" s="859"/>
      <c r="F255" s="283"/>
      <c r="G255" s="283"/>
      <c r="H255" s="283"/>
    </row>
    <row r="256" spans="2:8" x14ac:dyDescent="0.25">
      <c r="B256" s="396">
        <v>252</v>
      </c>
      <c r="C256" s="283"/>
      <c r="D256" s="283"/>
      <c r="E256" s="859"/>
      <c r="F256" s="283"/>
      <c r="G256" s="283"/>
      <c r="H256" s="283"/>
    </row>
    <row r="257" spans="2:8" x14ac:dyDescent="0.25">
      <c r="B257" s="396">
        <v>253</v>
      </c>
      <c r="C257" s="283"/>
      <c r="D257" s="283"/>
      <c r="E257" s="859"/>
      <c r="F257" s="283"/>
      <c r="G257" s="283"/>
      <c r="H257" s="283"/>
    </row>
    <row r="258" spans="2:8" x14ac:dyDescent="0.25">
      <c r="B258" s="396">
        <v>254</v>
      </c>
      <c r="C258" s="283"/>
      <c r="D258" s="283"/>
      <c r="E258" s="859"/>
      <c r="F258" s="283"/>
      <c r="G258" s="283"/>
      <c r="H258" s="283"/>
    </row>
    <row r="259" spans="2:8" x14ac:dyDescent="0.25">
      <c r="B259" s="396">
        <v>255</v>
      </c>
      <c r="C259" s="283"/>
      <c r="D259" s="283"/>
      <c r="E259" s="859"/>
      <c r="F259" s="283"/>
      <c r="G259" s="283"/>
      <c r="H259" s="283"/>
    </row>
    <row r="260" spans="2:8" x14ac:dyDescent="0.25">
      <c r="B260" s="396">
        <v>256</v>
      </c>
      <c r="C260" s="283"/>
      <c r="D260" s="283"/>
      <c r="E260" s="859"/>
      <c r="F260" s="283"/>
      <c r="G260" s="283"/>
      <c r="H260" s="283"/>
    </row>
    <row r="261" spans="2:8" x14ac:dyDescent="0.25">
      <c r="B261" s="396">
        <v>257</v>
      </c>
      <c r="C261" s="283"/>
      <c r="D261" s="283"/>
      <c r="E261" s="859"/>
      <c r="F261" s="283"/>
      <c r="G261" s="283"/>
      <c r="H261" s="283"/>
    </row>
    <row r="262" spans="2:8" x14ac:dyDescent="0.25">
      <c r="B262" s="396">
        <v>258</v>
      </c>
      <c r="C262" s="283"/>
      <c r="D262" s="283"/>
      <c r="E262" s="859"/>
      <c r="F262" s="283"/>
      <c r="G262" s="283"/>
      <c r="H262" s="283"/>
    </row>
    <row r="263" spans="2:8" x14ac:dyDescent="0.25">
      <c r="B263" s="396">
        <v>259</v>
      </c>
      <c r="C263" s="283"/>
      <c r="D263" s="283"/>
      <c r="E263" s="859"/>
      <c r="F263" s="283"/>
      <c r="G263" s="283"/>
      <c r="H263" s="283"/>
    </row>
    <row r="264" spans="2:8" x14ac:dyDescent="0.25">
      <c r="B264" s="396">
        <v>260</v>
      </c>
      <c r="C264" s="283"/>
      <c r="D264" s="283"/>
      <c r="E264" s="859"/>
      <c r="F264" s="283"/>
      <c r="G264" s="283"/>
      <c r="H264" s="283"/>
    </row>
    <row r="265" spans="2:8" x14ac:dyDescent="0.25">
      <c r="B265" s="396">
        <v>261</v>
      </c>
      <c r="C265" s="283"/>
      <c r="D265" s="283"/>
      <c r="E265" s="859"/>
      <c r="F265" s="283"/>
      <c r="G265" s="283"/>
      <c r="H265" s="283"/>
    </row>
    <row r="266" spans="2:8" x14ac:dyDescent="0.25">
      <c r="B266" s="396">
        <v>262</v>
      </c>
      <c r="C266" s="283"/>
      <c r="D266" s="283"/>
      <c r="E266" s="859"/>
      <c r="F266" s="283"/>
      <c r="G266" s="283"/>
      <c r="H266" s="283"/>
    </row>
    <row r="267" spans="2:8" x14ac:dyDescent="0.25">
      <c r="B267" s="396">
        <v>263</v>
      </c>
      <c r="C267" s="283"/>
      <c r="D267" s="283"/>
      <c r="E267" s="859"/>
      <c r="F267" s="283"/>
      <c r="G267" s="283"/>
      <c r="H267" s="283"/>
    </row>
    <row r="268" spans="2:8" x14ac:dyDescent="0.25">
      <c r="B268" s="396">
        <v>264</v>
      </c>
      <c r="C268" s="283"/>
      <c r="D268" s="283"/>
      <c r="E268" s="859"/>
      <c r="F268" s="283"/>
      <c r="G268" s="283"/>
      <c r="H268" s="283"/>
    </row>
    <row r="269" spans="2:8" x14ac:dyDescent="0.25">
      <c r="B269" s="396">
        <v>265</v>
      </c>
      <c r="C269" s="283"/>
      <c r="D269" s="283"/>
      <c r="E269" s="859"/>
      <c r="F269" s="283"/>
      <c r="G269" s="283"/>
      <c r="H269" s="283"/>
    </row>
    <row r="270" spans="2:8" x14ac:dyDescent="0.25">
      <c r="B270" s="396">
        <v>266</v>
      </c>
      <c r="C270" s="283"/>
      <c r="D270" s="283"/>
      <c r="E270" s="859"/>
      <c r="F270" s="283"/>
      <c r="G270" s="283"/>
      <c r="H270" s="283"/>
    </row>
    <row r="271" spans="2:8" x14ac:dyDescent="0.25">
      <c r="B271" s="396">
        <v>267</v>
      </c>
      <c r="C271" s="283"/>
      <c r="D271" s="283"/>
      <c r="E271" s="859"/>
      <c r="F271" s="283"/>
      <c r="G271" s="283"/>
      <c r="H271" s="283"/>
    </row>
    <row r="272" spans="2:8" x14ac:dyDescent="0.25">
      <c r="B272" s="396">
        <v>268</v>
      </c>
      <c r="C272" s="283"/>
      <c r="D272" s="283"/>
      <c r="E272" s="859"/>
      <c r="F272" s="283"/>
      <c r="G272" s="283"/>
      <c r="H272" s="283"/>
    </row>
    <row r="273" spans="2:8" x14ac:dyDescent="0.25">
      <c r="B273" s="396">
        <v>269</v>
      </c>
      <c r="C273" s="283"/>
      <c r="D273" s="283"/>
      <c r="E273" s="859"/>
      <c r="F273" s="283"/>
      <c r="G273" s="283"/>
      <c r="H273" s="283"/>
    </row>
    <row r="274" spans="2:8" x14ac:dyDescent="0.25">
      <c r="B274" s="396">
        <v>270</v>
      </c>
      <c r="C274" s="283"/>
      <c r="D274" s="283"/>
      <c r="E274" s="859"/>
      <c r="F274" s="283"/>
      <c r="G274" s="283"/>
      <c r="H274" s="283"/>
    </row>
    <row r="275" spans="2:8" x14ac:dyDescent="0.25">
      <c r="B275" s="396">
        <v>271</v>
      </c>
      <c r="C275" s="283"/>
      <c r="D275" s="283"/>
      <c r="E275" s="859"/>
      <c r="F275" s="283"/>
      <c r="G275" s="283"/>
      <c r="H275" s="283"/>
    </row>
    <row r="276" spans="2:8" x14ac:dyDescent="0.25">
      <c r="B276" s="396">
        <v>272</v>
      </c>
      <c r="C276" s="283"/>
      <c r="D276" s="283"/>
      <c r="E276" s="859"/>
      <c r="F276" s="283"/>
      <c r="G276" s="283"/>
      <c r="H276" s="283"/>
    </row>
    <row r="277" spans="2:8" x14ac:dyDescent="0.25">
      <c r="B277" s="396">
        <v>273</v>
      </c>
      <c r="C277" s="283"/>
      <c r="D277" s="283"/>
      <c r="E277" s="859"/>
      <c r="F277" s="283"/>
      <c r="G277" s="283"/>
      <c r="H277" s="283"/>
    </row>
    <row r="278" spans="2:8" x14ac:dyDescent="0.25">
      <c r="B278" s="396">
        <v>274</v>
      </c>
      <c r="C278" s="283"/>
      <c r="D278" s="283"/>
      <c r="E278" s="859"/>
      <c r="F278" s="283"/>
      <c r="G278" s="283"/>
      <c r="H278" s="283"/>
    </row>
    <row r="279" spans="2:8" x14ac:dyDescent="0.25">
      <c r="B279" s="396">
        <v>275</v>
      </c>
      <c r="C279" s="283"/>
      <c r="D279" s="283"/>
      <c r="E279" s="859"/>
      <c r="F279" s="283"/>
      <c r="G279" s="283"/>
      <c r="H279" s="283"/>
    </row>
    <row r="280" spans="2:8" x14ac:dyDescent="0.25">
      <c r="B280" s="396">
        <v>276</v>
      </c>
      <c r="C280" s="283"/>
      <c r="D280" s="283"/>
      <c r="E280" s="859"/>
      <c r="F280" s="283"/>
      <c r="G280" s="283"/>
      <c r="H280" s="283"/>
    </row>
    <row r="281" spans="2:8" x14ac:dyDescent="0.25">
      <c r="B281" s="396">
        <v>277</v>
      </c>
      <c r="C281" s="283"/>
      <c r="D281" s="283"/>
      <c r="E281" s="859"/>
      <c r="F281" s="283"/>
      <c r="G281" s="283"/>
      <c r="H281" s="283"/>
    </row>
    <row r="282" spans="2:8" x14ac:dyDescent="0.25">
      <c r="B282" s="396">
        <v>278</v>
      </c>
      <c r="C282" s="283"/>
      <c r="D282" s="283"/>
      <c r="E282" s="859"/>
      <c r="F282" s="283"/>
      <c r="G282" s="283"/>
      <c r="H282" s="283"/>
    </row>
    <row r="283" spans="2:8" x14ac:dyDescent="0.25">
      <c r="B283" s="396">
        <v>279</v>
      </c>
      <c r="C283" s="283"/>
      <c r="D283" s="283"/>
      <c r="E283" s="859"/>
      <c r="F283" s="283"/>
      <c r="G283" s="283"/>
      <c r="H283" s="283"/>
    </row>
    <row r="284" spans="2:8" x14ac:dyDescent="0.25">
      <c r="B284" s="396">
        <v>280</v>
      </c>
      <c r="C284" s="283"/>
      <c r="D284" s="283"/>
      <c r="E284" s="859"/>
      <c r="F284" s="283"/>
      <c r="G284" s="283"/>
      <c r="H284" s="283"/>
    </row>
    <row r="285" spans="2:8" x14ac:dyDescent="0.25">
      <c r="B285" s="396">
        <v>281</v>
      </c>
      <c r="C285" s="283"/>
      <c r="D285" s="283"/>
      <c r="E285" s="859"/>
      <c r="F285" s="283"/>
      <c r="G285" s="283"/>
      <c r="H285" s="283"/>
    </row>
    <row r="286" spans="2:8" x14ac:dyDescent="0.25">
      <c r="B286" s="396">
        <v>282</v>
      </c>
      <c r="C286" s="283"/>
      <c r="D286" s="283"/>
      <c r="E286" s="859"/>
      <c r="F286" s="283"/>
      <c r="G286" s="283"/>
      <c r="H286" s="283"/>
    </row>
    <row r="287" spans="2:8" x14ac:dyDescent="0.25">
      <c r="B287" s="396">
        <v>283</v>
      </c>
      <c r="C287" s="283"/>
      <c r="D287" s="283"/>
      <c r="E287" s="859"/>
      <c r="F287" s="283"/>
      <c r="G287" s="283"/>
      <c r="H287" s="283"/>
    </row>
    <row r="288" spans="2:8" x14ac:dyDescent="0.25">
      <c r="B288" s="396">
        <v>284</v>
      </c>
      <c r="C288" s="283"/>
      <c r="D288" s="283"/>
      <c r="E288" s="859"/>
      <c r="F288" s="283"/>
      <c r="G288" s="283"/>
      <c r="H288" s="283"/>
    </row>
    <row r="289" spans="2:8" x14ac:dyDescent="0.25">
      <c r="B289" s="396">
        <v>285</v>
      </c>
      <c r="C289" s="283"/>
      <c r="D289" s="283"/>
      <c r="E289" s="859"/>
      <c r="F289" s="283"/>
      <c r="G289" s="283"/>
      <c r="H289" s="283"/>
    </row>
    <row r="290" spans="2:8" x14ac:dyDescent="0.25">
      <c r="B290" s="396">
        <v>286</v>
      </c>
      <c r="C290" s="283"/>
      <c r="D290" s="283"/>
      <c r="E290" s="859"/>
      <c r="F290" s="283"/>
      <c r="G290" s="283"/>
      <c r="H290" s="283"/>
    </row>
    <row r="291" spans="2:8" x14ac:dyDescent="0.25">
      <c r="B291" s="396">
        <v>287</v>
      </c>
      <c r="C291" s="283"/>
      <c r="D291" s="283"/>
      <c r="E291" s="859"/>
      <c r="F291" s="283"/>
      <c r="G291" s="283"/>
      <c r="H291" s="283"/>
    </row>
    <row r="292" spans="2:8" x14ac:dyDescent="0.25">
      <c r="B292" s="396">
        <v>288</v>
      </c>
      <c r="C292" s="283"/>
      <c r="D292" s="283"/>
      <c r="E292" s="859"/>
      <c r="F292" s="283"/>
      <c r="G292" s="283"/>
      <c r="H292" s="283"/>
    </row>
    <row r="293" spans="2:8" x14ac:dyDescent="0.25">
      <c r="B293" s="396">
        <v>289</v>
      </c>
      <c r="C293" s="283"/>
      <c r="D293" s="283"/>
      <c r="E293" s="859"/>
      <c r="F293" s="283"/>
      <c r="G293" s="283"/>
      <c r="H293" s="283"/>
    </row>
    <row r="294" spans="2:8" x14ac:dyDescent="0.25">
      <c r="B294" s="396">
        <v>290</v>
      </c>
      <c r="C294" s="283"/>
      <c r="D294" s="283"/>
      <c r="E294" s="859"/>
      <c r="F294" s="283"/>
      <c r="G294" s="283"/>
      <c r="H294" s="283"/>
    </row>
    <row r="295" spans="2:8" x14ac:dyDescent="0.25">
      <c r="B295" s="396">
        <v>291</v>
      </c>
      <c r="C295" s="283"/>
      <c r="D295" s="283"/>
      <c r="E295" s="859"/>
      <c r="F295" s="283"/>
      <c r="G295" s="283"/>
      <c r="H295" s="283"/>
    </row>
    <row r="296" spans="2:8" x14ac:dyDescent="0.25">
      <c r="B296" s="396">
        <v>292</v>
      </c>
      <c r="C296" s="283"/>
      <c r="D296" s="283"/>
      <c r="E296" s="859"/>
      <c r="F296" s="283"/>
      <c r="G296" s="283"/>
      <c r="H296" s="283"/>
    </row>
    <row r="297" spans="2:8" x14ac:dyDescent="0.25">
      <c r="B297" s="396">
        <v>293</v>
      </c>
      <c r="C297" s="283"/>
      <c r="D297" s="283"/>
      <c r="E297" s="859"/>
      <c r="F297" s="283"/>
      <c r="G297" s="283"/>
      <c r="H297" s="283"/>
    </row>
    <row r="298" spans="2:8" x14ac:dyDescent="0.25">
      <c r="B298" s="396">
        <v>294</v>
      </c>
      <c r="C298" s="283"/>
      <c r="D298" s="283"/>
      <c r="E298" s="859"/>
      <c r="F298" s="283"/>
      <c r="G298" s="283"/>
      <c r="H298" s="283"/>
    </row>
    <row r="299" spans="2:8" x14ac:dyDescent="0.25">
      <c r="B299" s="396">
        <v>295</v>
      </c>
      <c r="C299" s="283"/>
      <c r="D299" s="283"/>
      <c r="E299" s="859"/>
      <c r="F299" s="283"/>
      <c r="G299" s="283"/>
      <c r="H299" s="283"/>
    </row>
    <row r="300" spans="2:8" x14ac:dyDescent="0.25">
      <c r="B300" s="396">
        <v>296</v>
      </c>
      <c r="C300" s="283"/>
      <c r="D300" s="283"/>
      <c r="E300" s="859"/>
      <c r="F300" s="283"/>
      <c r="G300" s="283"/>
      <c r="H300" s="283"/>
    </row>
    <row r="301" spans="2:8" x14ac:dyDescent="0.25">
      <c r="B301" s="396">
        <v>297</v>
      </c>
      <c r="C301" s="283"/>
      <c r="D301" s="283"/>
      <c r="E301" s="859"/>
      <c r="F301" s="283"/>
      <c r="G301" s="283"/>
      <c r="H301" s="283"/>
    </row>
    <row r="302" spans="2:8" x14ac:dyDescent="0.25">
      <c r="B302" s="396">
        <v>298</v>
      </c>
      <c r="C302" s="283"/>
      <c r="D302" s="283"/>
      <c r="E302" s="859"/>
      <c r="F302" s="283"/>
      <c r="G302" s="283"/>
      <c r="H302" s="283"/>
    </row>
    <row r="303" spans="2:8" x14ac:dyDescent="0.25">
      <c r="B303" s="396">
        <v>299</v>
      </c>
      <c r="C303" s="283"/>
      <c r="D303" s="283"/>
      <c r="E303" s="859"/>
      <c r="F303" s="283"/>
      <c r="G303" s="283"/>
      <c r="H303" s="283"/>
    </row>
    <row r="304" spans="2:8" x14ac:dyDescent="0.25">
      <c r="B304" s="396">
        <v>300</v>
      </c>
      <c r="C304" s="283"/>
      <c r="D304" s="283"/>
      <c r="E304" s="859"/>
      <c r="F304" s="283"/>
      <c r="G304" s="283"/>
      <c r="H304" s="283"/>
    </row>
    <row r="305" spans="2:8" x14ac:dyDescent="0.25">
      <c r="B305" s="396">
        <v>301</v>
      </c>
      <c r="C305" s="283"/>
      <c r="D305" s="283"/>
      <c r="E305" s="859"/>
      <c r="F305" s="283"/>
      <c r="G305" s="283"/>
      <c r="H305" s="283"/>
    </row>
    <row r="306" spans="2:8" x14ac:dyDescent="0.25">
      <c r="B306" s="396">
        <v>302</v>
      </c>
      <c r="C306" s="283"/>
      <c r="D306" s="283"/>
      <c r="E306" s="859"/>
      <c r="F306" s="283"/>
      <c r="G306" s="283"/>
      <c r="H306" s="283"/>
    </row>
    <row r="307" spans="2:8" x14ac:dyDescent="0.25">
      <c r="B307" s="396">
        <v>303</v>
      </c>
      <c r="C307" s="283"/>
      <c r="D307" s="283"/>
      <c r="E307" s="859"/>
      <c r="F307" s="283"/>
      <c r="G307" s="283"/>
      <c r="H307" s="283"/>
    </row>
    <row r="308" spans="2:8" x14ac:dyDescent="0.25">
      <c r="B308" s="396">
        <v>304</v>
      </c>
      <c r="C308" s="283"/>
      <c r="D308" s="283"/>
      <c r="E308" s="859"/>
      <c r="F308" s="283"/>
      <c r="G308" s="283"/>
      <c r="H308" s="283"/>
    </row>
    <row r="309" spans="2:8" x14ac:dyDescent="0.25">
      <c r="B309" s="396">
        <v>305</v>
      </c>
      <c r="C309" s="283"/>
      <c r="D309" s="283"/>
      <c r="E309" s="859"/>
      <c r="F309" s="283"/>
      <c r="G309" s="283"/>
      <c r="H309" s="283"/>
    </row>
    <row r="310" spans="2:8" x14ac:dyDescent="0.25">
      <c r="B310" s="396">
        <v>306</v>
      </c>
      <c r="C310" s="283"/>
      <c r="D310" s="283"/>
      <c r="E310" s="859"/>
      <c r="F310" s="283"/>
      <c r="G310" s="283"/>
      <c r="H310" s="283"/>
    </row>
    <row r="311" spans="2:8" x14ac:dyDescent="0.25">
      <c r="B311" s="396">
        <v>307</v>
      </c>
      <c r="C311" s="283"/>
      <c r="D311" s="283"/>
      <c r="E311" s="859"/>
      <c r="F311" s="283"/>
      <c r="G311" s="283"/>
      <c r="H311" s="283"/>
    </row>
    <row r="312" spans="2:8" x14ac:dyDescent="0.25">
      <c r="B312" s="396">
        <v>308</v>
      </c>
      <c r="C312" s="283"/>
      <c r="D312" s="283"/>
      <c r="E312" s="859"/>
      <c r="F312" s="283"/>
      <c r="G312" s="283"/>
      <c r="H312" s="283"/>
    </row>
    <row r="313" spans="2:8" x14ac:dyDescent="0.25">
      <c r="B313" s="396">
        <v>309</v>
      </c>
      <c r="C313" s="283"/>
      <c r="D313" s="283"/>
      <c r="E313" s="859"/>
      <c r="F313" s="283"/>
      <c r="G313" s="283"/>
      <c r="H313" s="283"/>
    </row>
    <row r="314" spans="2:8" x14ac:dyDescent="0.25">
      <c r="B314" s="396">
        <v>310</v>
      </c>
      <c r="C314" s="283"/>
      <c r="D314" s="283"/>
      <c r="E314" s="859"/>
      <c r="F314" s="283"/>
      <c r="G314" s="283"/>
      <c r="H314" s="283"/>
    </row>
    <row r="315" spans="2:8" x14ac:dyDescent="0.25">
      <c r="B315" s="396">
        <v>311</v>
      </c>
      <c r="C315" s="283"/>
      <c r="D315" s="283"/>
      <c r="E315" s="859"/>
      <c r="F315" s="283"/>
      <c r="G315" s="283"/>
      <c r="H315" s="283"/>
    </row>
    <row r="316" spans="2:8" x14ac:dyDescent="0.25">
      <c r="B316" s="396">
        <v>312</v>
      </c>
      <c r="C316" s="283"/>
      <c r="D316" s="283"/>
      <c r="E316" s="859"/>
      <c r="F316" s="283"/>
      <c r="G316" s="283"/>
      <c r="H316" s="283"/>
    </row>
    <row r="317" spans="2:8" x14ac:dyDescent="0.25">
      <c r="B317" s="396">
        <v>313</v>
      </c>
      <c r="C317" s="283"/>
      <c r="D317" s="283"/>
      <c r="E317" s="859"/>
      <c r="F317" s="283"/>
      <c r="G317" s="283"/>
      <c r="H317" s="283"/>
    </row>
    <row r="318" spans="2:8" x14ac:dyDescent="0.25">
      <c r="B318" s="396">
        <v>314</v>
      </c>
      <c r="C318" s="283"/>
      <c r="D318" s="283"/>
      <c r="E318" s="859"/>
      <c r="F318" s="283"/>
      <c r="G318" s="283"/>
      <c r="H318" s="283"/>
    </row>
    <row r="319" spans="2:8" x14ac:dyDescent="0.25">
      <c r="B319" s="396">
        <v>315</v>
      </c>
      <c r="C319" s="283"/>
      <c r="D319" s="283"/>
      <c r="E319" s="859"/>
      <c r="F319" s="283"/>
      <c r="G319" s="283"/>
      <c r="H319" s="283"/>
    </row>
    <row r="320" spans="2:8" x14ac:dyDescent="0.25">
      <c r="B320" s="396">
        <v>316</v>
      </c>
      <c r="C320" s="283"/>
      <c r="D320" s="283"/>
      <c r="E320" s="859"/>
      <c r="F320" s="283"/>
      <c r="G320" s="283"/>
      <c r="H320" s="283"/>
    </row>
    <row r="321" spans="2:8" x14ac:dyDescent="0.25">
      <c r="B321" s="396">
        <v>317</v>
      </c>
      <c r="C321" s="283"/>
      <c r="D321" s="283"/>
      <c r="E321" s="859"/>
      <c r="F321" s="283"/>
      <c r="G321" s="283"/>
      <c r="H321" s="283"/>
    </row>
    <row r="322" spans="2:8" x14ac:dyDescent="0.25">
      <c r="B322" s="396">
        <v>318</v>
      </c>
      <c r="C322" s="283"/>
      <c r="D322" s="283"/>
      <c r="E322" s="859"/>
      <c r="F322" s="283"/>
      <c r="G322" s="283"/>
      <c r="H322" s="283"/>
    </row>
    <row r="323" spans="2:8" x14ac:dyDescent="0.25">
      <c r="B323" s="396">
        <v>319</v>
      </c>
      <c r="C323" s="283"/>
      <c r="D323" s="283"/>
      <c r="E323" s="859"/>
      <c r="F323" s="283"/>
      <c r="G323" s="283"/>
      <c r="H323" s="283"/>
    </row>
    <row r="324" spans="2:8" x14ac:dyDescent="0.25">
      <c r="B324" s="396">
        <v>320</v>
      </c>
      <c r="C324" s="283"/>
      <c r="D324" s="283"/>
      <c r="E324" s="859"/>
      <c r="F324" s="283"/>
      <c r="G324" s="283"/>
      <c r="H324" s="283"/>
    </row>
    <row r="325" spans="2:8" x14ac:dyDescent="0.25">
      <c r="B325" s="396">
        <v>321</v>
      </c>
      <c r="C325" s="283"/>
      <c r="D325" s="283"/>
      <c r="E325" s="859"/>
      <c r="F325" s="283"/>
      <c r="G325" s="283"/>
      <c r="H325" s="283"/>
    </row>
    <row r="326" spans="2:8" x14ac:dyDescent="0.25">
      <c r="B326" s="396">
        <v>322</v>
      </c>
      <c r="C326" s="283"/>
      <c r="D326" s="283"/>
      <c r="E326" s="859"/>
      <c r="F326" s="283"/>
      <c r="G326" s="283"/>
      <c r="H326" s="283"/>
    </row>
    <row r="327" spans="2:8" x14ac:dyDescent="0.25">
      <c r="B327" s="396">
        <v>323</v>
      </c>
      <c r="C327" s="283"/>
      <c r="D327" s="283"/>
      <c r="E327" s="859"/>
      <c r="F327" s="283"/>
      <c r="G327" s="283"/>
      <c r="H327" s="283"/>
    </row>
    <row r="328" spans="2:8" x14ac:dyDescent="0.25">
      <c r="B328" s="396">
        <v>324</v>
      </c>
      <c r="C328" s="283"/>
      <c r="D328" s="283"/>
      <c r="E328" s="859"/>
      <c r="F328" s="283"/>
      <c r="G328" s="283"/>
      <c r="H328" s="283"/>
    </row>
    <row r="329" spans="2:8" x14ac:dyDescent="0.25">
      <c r="B329" s="396">
        <v>325</v>
      </c>
      <c r="C329" s="283"/>
      <c r="D329" s="283"/>
      <c r="E329" s="859"/>
      <c r="F329" s="283"/>
      <c r="G329" s="283"/>
      <c r="H329" s="283"/>
    </row>
    <row r="330" spans="2:8" x14ac:dyDescent="0.25">
      <c r="B330" s="396">
        <v>326</v>
      </c>
      <c r="C330" s="283"/>
      <c r="D330" s="283"/>
      <c r="E330" s="859"/>
      <c r="F330" s="283"/>
      <c r="G330" s="283"/>
      <c r="H330" s="283"/>
    </row>
    <row r="331" spans="2:8" x14ac:dyDescent="0.25">
      <c r="B331" s="396">
        <v>327</v>
      </c>
      <c r="C331" s="283"/>
      <c r="D331" s="283"/>
      <c r="E331" s="859"/>
      <c r="F331" s="283"/>
      <c r="G331" s="283"/>
      <c r="H331" s="283"/>
    </row>
    <row r="332" spans="2:8" x14ac:dyDescent="0.25">
      <c r="B332" s="396">
        <v>328</v>
      </c>
      <c r="C332" s="283"/>
      <c r="D332" s="283"/>
      <c r="E332" s="859"/>
      <c r="F332" s="283"/>
      <c r="G332" s="283"/>
      <c r="H332" s="283"/>
    </row>
    <row r="333" spans="2:8" x14ac:dyDescent="0.25">
      <c r="B333" s="396">
        <v>329</v>
      </c>
      <c r="C333" s="283"/>
      <c r="D333" s="283"/>
      <c r="E333" s="859"/>
      <c r="F333" s="283"/>
      <c r="G333" s="283"/>
      <c r="H333" s="283"/>
    </row>
    <row r="334" spans="2:8" x14ac:dyDescent="0.25">
      <c r="B334" s="396">
        <v>330</v>
      </c>
      <c r="C334" s="283"/>
      <c r="D334" s="283"/>
      <c r="E334" s="859"/>
      <c r="F334" s="283"/>
      <c r="G334" s="283"/>
      <c r="H334" s="283"/>
    </row>
    <row r="335" spans="2:8" x14ac:dyDescent="0.25">
      <c r="B335" s="396">
        <v>331</v>
      </c>
      <c r="C335" s="283"/>
      <c r="D335" s="283"/>
      <c r="E335" s="859"/>
      <c r="F335" s="283"/>
      <c r="G335" s="283"/>
      <c r="H335" s="283"/>
    </row>
    <row r="336" spans="2:8" x14ac:dyDescent="0.25">
      <c r="B336" s="396">
        <v>332</v>
      </c>
      <c r="C336" s="283"/>
      <c r="D336" s="283"/>
      <c r="E336" s="859"/>
      <c r="F336" s="283"/>
      <c r="G336" s="283"/>
      <c r="H336" s="283"/>
    </row>
    <row r="337" spans="2:8" x14ac:dyDescent="0.25">
      <c r="B337" s="396">
        <v>333</v>
      </c>
      <c r="C337" s="283"/>
      <c r="D337" s="283"/>
      <c r="E337" s="859"/>
      <c r="F337" s="283"/>
      <c r="G337" s="283"/>
      <c r="H337" s="283"/>
    </row>
    <row r="338" spans="2:8" x14ac:dyDescent="0.25">
      <c r="B338" s="396">
        <v>334</v>
      </c>
      <c r="C338" s="283"/>
      <c r="D338" s="283"/>
      <c r="E338" s="859"/>
      <c r="F338" s="283"/>
      <c r="G338" s="283"/>
      <c r="H338" s="283"/>
    </row>
    <row r="339" spans="2:8" x14ac:dyDescent="0.25">
      <c r="B339" s="396">
        <v>335</v>
      </c>
      <c r="C339" s="283"/>
      <c r="D339" s="283"/>
      <c r="E339" s="859"/>
      <c r="F339" s="283"/>
      <c r="G339" s="283"/>
      <c r="H339" s="283"/>
    </row>
    <row r="340" spans="2:8" x14ac:dyDescent="0.25">
      <c r="B340" s="396">
        <v>336</v>
      </c>
      <c r="C340" s="283"/>
      <c r="D340" s="283"/>
      <c r="E340" s="859"/>
      <c r="F340" s="283"/>
      <c r="G340" s="283"/>
      <c r="H340" s="283"/>
    </row>
    <row r="341" spans="2:8" x14ac:dyDescent="0.25">
      <c r="B341" s="396">
        <v>337</v>
      </c>
      <c r="C341" s="283"/>
      <c r="D341" s="283"/>
      <c r="E341" s="859"/>
      <c r="F341" s="283"/>
      <c r="G341" s="283"/>
      <c r="H341" s="283"/>
    </row>
    <row r="342" spans="2:8" x14ac:dyDescent="0.25">
      <c r="B342" s="396">
        <v>338</v>
      </c>
      <c r="C342" s="283"/>
      <c r="D342" s="283"/>
      <c r="E342" s="859"/>
      <c r="F342" s="283"/>
      <c r="G342" s="283"/>
      <c r="H342" s="283"/>
    </row>
    <row r="343" spans="2:8" x14ac:dyDescent="0.25">
      <c r="B343" s="396">
        <v>339</v>
      </c>
      <c r="C343" s="283"/>
      <c r="D343" s="283"/>
      <c r="E343" s="859"/>
      <c r="F343" s="283"/>
      <c r="G343" s="283"/>
      <c r="H343" s="283"/>
    </row>
    <row r="344" spans="2:8" x14ac:dyDescent="0.25">
      <c r="B344" s="396">
        <v>340</v>
      </c>
      <c r="C344" s="283"/>
      <c r="D344" s="283"/>
      <c r="E344" s="859"/>
      <c r="F344" s="283"/>
      <c r="G344" s="283"/>
      <c r="H344" s="283"/>
    </row>
    <row r="345" spans="2:8" x14ac:dyDescent="0.25">
      <c r="B345" s="396">
        <v>341</v>
      </c>
      <c r="C345" s="283"/>
      <c r="D345" s="283"/>
      <c r="E345" s="859"/>
      <c r="F345" s="283"/>
      <c r="G345" s="283"/>
      <c r="H345" s="283"/>
    </row>
    <row r="346" spans="2:8" x14ac:dyDescent="0.25">
      <c r="B346" s="396">
        <v>342</v>
      </c>
      <c r="C346" s="283"/>
      <c r="D346" s="283"/>
      <c r="E346" s="859"/>
      <c r="F346" s="283"/>
      <c r="G346" s="283"/>
      <c r="H346" s="283"/>
    </row>
    <row r="347" spans="2:8" x14ac:dyDescent="0.25">
      <c r="B347" s="396">
        <v>343</v>
      </c>
      <c r="C347" s="283"/>
      <c r="D347" s="283"/>
      <c r="E347" s="859"/>
      <c r="F347" s="283"/>
      <c r="G347" s="283"/>
      <c r="H347" s="283"/>
    </row>
    <row r="348" spans="2:8" x14ac:dyDescent="0.25">
      <c r="B348" s="396">
        <v>344</v>
      </c>
      <c r="C348" s="283"/>
      <c r="D348" s="283"/>
      <c r="E348" s="859"/>
      <c r="F348" s="283"/>
      <c r="G348" s="283"/>
      <c r="H348" s="283"/>
    </row>
    <row r="349" spans="2:8" x14ac:dyDescent="0.25">
      <c r="B349" s="396">
        <v>345</v>
      </c>
      <c r="C349" s="283"/>
      <c r="D349" s="283"/>
      <c r="E349" s="859"/>
      <c r="F349" s="283"/>
      <c r="G349" s="283"/>
      <c r="H349" s="283"/>
    </row>
    <row r="350" spans="2:8" x14ac:dyDescent="0.25">
      <c r="B350" s="396">
        <v>346</v>
      </c>
      <c r="C350" s="283"/>
      <c r="D350" s="283"/>
      <c r="E350" s="859"/>
      <c r="F350" s="283"/>
      <c r="G350" s="283"/>
      <c r="H350" s="283"/>
    </row>
    <row r="351" spans="2:8" x14ac:dyDescent="0.25">
      <c r="B351" s="396">
        <v>347</v>
      </c>
      <c r="C351" s="283"/>
      <c r="D351" s="283"/>
      <c r="E351" s="859"/>
      <c r="F351" s="283"/>
      <c r="G351" s="283"/>
      <c r="H351" s="283"/>
    </row>
    <row r="352" spans="2:8" x14ac:dyDescent="0.25">
      <c r="B352" s="396">
        <v>348</v>
      </c>
      <c r="C352" s="283"/>
      <c r="D352" s="283"/>
      <c r="E352" s="859"/>
      <c r="F352" s="283"/>
      <c r="G352" s="283"/>
      <c r="H352" s="283"/>
    </row>
    <row r="353" spans="2:8" x14ac:dyDescent="0.25">
      <c r="B353" s="396">
        <v>349</v>
      </c>
      <c r="C353" s="283"/>
      <c r="D353" s="283"/>
      <c r="E353" s="859"/>
      <c r="F353" s="283"/>
      <c r="G353" s="283"/>
      <c r="H353" s="283"/>
    </row>
    <row r="354" spans="2:8" x14ac:dyDescent="0.25">
      <c r="B354" s="396">
        <v>350</v>
      </c>
      <c r="C354" s="283"/>
      <c r="D354" s="283"/>
      <c r="E354" s="859"/>
      <c r="F354" s="283"/>
      <c r="G354" s="283"/>
      <c r="H354" s="283"/>
    </row>
    <row r="355" spans="2:8" x14ac:dyDescent="0.25">
      <c r="B355" s="396">
        <v>351</v>
      </c>
      <c r="C355" s="283"/>
      <c r="D355" s="283"/>
      <c r="E355" s="859"/>
      <c r="F355" s="283"/>
      <c r="G355" s="283"/>
      <c r="H355" s="283"/>
    </row>
    <row r="356" spans="2:8" x14ac:dyDescent="0.25">
      <c r="B356" s="396">
        <v>352</v>
      </c>
      <c r="C356" s="283"/>
      <c r="D356" s="283"/>
      <c r="E356" s="859"/>
      <c r="F356" s="283"/>
      <c r="G356" s="283"/>
      <c r="H356" s="283"/>
    </row>
    <row r="357" spans="2:8" x14ac:dyDescent="0.25">
      <c r="B357" s="396">
        <v>353</v>
      </c>
      <c r="C357" s="283"/>
      <c r="D357" s="283"/>
      <c r="E357" s="859"/>
      <c r="F357" s="283"/>
      <c r="G357" s="283"/>
      <c r="H357" s="283"/>
    </row>
    <row r="358" spans="2:8" x14ac:dyDescent="0.25">
      <c r="B358" s="396">
        <v>354</v>
      </c>
      <c r="C358" s="283"/>
      <c r="D358" s="283"/>
      <c r="E358" s="859"/>
      <c r="F358" s="283"/>
      <c r="G358" s="283"/>
      <c r="H358" s="283"/>
    </row>
    <row r="359" spans="2:8" x14ac:dyDescent="0.25">
      <c r="B359" s="396">
        <v>355</v>
      </c>
      <c r="C359" s="283"/>
      <c r="D359" s="283"/>
      <c r="E359" s="859"/>
      <c r="F359" s="283"/>
      <c r="G359" s="283"/>
      <c r="H359" s="283"/>
    </row>
    <row r="360" spans="2:8" x14ac:dyDescent="0.25">
      <c r="B360" s="396">
        <v>356</v>
      </c>
      <c r="C360" s="283"/>
      <c r="D360" s="283"/>
      <c r="E360" s="859"/>
      <c r="F360" s="283"/>
      <c r="G360" s="283"/>
      <c r="H360" s="283"/>
    </row>
    <row r="361" spans="2:8" x14ac:dyDescent="0.25">
      <c r="B361" s="396">
        <v>357</v>
      </c>
      <c r="C361" s="283"/>
      <c r="D361" s="283"/>
      <c r="E361" s="859"/>
      <c r="F361" s="283"/>
      <c r="G361" s="283"/>
      <c r="H361" s="283"/>
    </row>
    <row r="362" spans="2:8" x14ac:dyDescent="0.25">
      <c r="B362" s="396">
        <v>358</v>
      </c>
      <c r="C362" s="283"/>
      <c r="D362" s="283"/>
      <c r="E362" s="859"/>
      <c r="F362" s="283"/>
      <c r="G362" s="283"/>
      <c r="H362" s="283"/>
    </row>
    <row r="363" spans="2:8" x14ac:dyDescent="0.25">
      <c r="B363" s="396">
        <v>359</v>
      </c>
      <c r="C363" s="283"/>
      <c r="D363" s="283"/>
      <c r="E363" s="859"/>
      <c r="F363" s="283"/>
      <c r="G363" s="283"/>
      <c r="H363" s="283"/>
    </row>
    <row r="364" spans="2:8" x14ac:dyDescent="0.25">
      <c r="B364" s="396">
        <v>360</v>
      </c>
      <c r="C364" s="283"/>
      <c r="D364" s="283"/>
      <c r="E364" s="859"/>
      <c r="F364" s="283"/>
      <c r="G364" s="283"/>
      <c r="H364" s="283"/>
    </row>
    <row r="365" spans="2:8" x14ac:dyDescent="0.25">
      <c r="B365" s="396">
        <v>361</v>
      </c>
      <c r="C365" s="283"/>
      <c r="D365" s="283"/>
      <c r="E365" s="859"/>
      <c r="F365" s="283"/>
      <c r="G365" s="283"/>
      <c r="H365" s="283"/>
    </row>
    <row r="366" spans="2:8" x14ac:dyDescent="0.25">
      <c r="B366" s="396">
        <v>362</v>
      </c>
      <c r="C366" s="283"/>
      <c r="D366" s="283"/>
      <c r="E366" s="859"/>
      <c r="F366" s="283"/>
      <c r="G366" s="283"/>
      <c r="H366" s="283"/>
    </row>
    <row r="367" spans="2:8" x14ac:dyDescent="0.25">
      <c r="B367" s="396">
        <v>363</v>
      </c>
      <c r="C367" s="283"/>
      <c r="D367" s="283"/>
      <c r="E367" s="859"/>
      <c r="F367" s="283"/>
      <c r="G367" s="283"/>
      <c r="H367" s="283"/>
    </row>
    <row r="368" spans="2:8" x14ac:dyDescent="0.25">
      <c r="B368" s="396">
        <v>364</v>
      </c>
      <c r="C368" s="283"/>
      <c r="D368" s="283"/>
      <c r="E368" s="859"/>
      <c r="F368" s="283"/>
      <c r="G368" s="283"/>
      <c r="H368" s="283"/>
    </row>
    <row r="369" spans="2:8" x14ac:dyDescent="0.25">
      <c r="B369" s="396">
        <v>365</v>
      </c>
      <c r="C369" s="283"/>
      <c r="D369" s="283"/>
      <c r="E369" s="859"/>
      <c r="F369" s="283"/>
      <c r="G369" s="283"/>
      <c r="H369" s="283"/>
    </row>
    <row r="370" spans="2:8" x14ac:dyDescent="0.25">
      <c r="B370" s="396">
        <v>366</v>
      </c>
      <c r="C370" s="283"/>
      <c r="D370" s="283"/>
      <c r="E370" s="859"/>
      <c r="F370" s="283"/>
      <c r="G370" s="283"/>
      <c r="H370" s="283"/>
    </row>
    <row r="371" spans="2:8" x14ac:dyDescent="0.25">
      <c r="B371" s="396">
        <v>367</v>
      </c>
      <c r="C371" s="283"/>
      <c r="D371" s="283"/>
      <c r="E371" s="859"/>
      <c r="F371" s="283"/>
      <c r="G371" s="283"/>
      <c r="H371" s="283"/>
    </row>
    <row r="372" spans="2:8" x14ac:dyDescent="0.25">
      <c r="B372" s="396">
        <v>368</v>
      </c>
      <c r="C372" s="283"/>
      <c r="D372" s="283"/>
      <c r="E372" s="859"/>
      <c r="F372" s="283"/>
      <c r="G372" s="283"/>
      <c r="H372" s="283"/>
    </row>
    <row r="373" spans="2:8" x14ac:dyDescent="0.25">
      <c r="B373" s="396">
        <v>369</v>
      </c>
      <c r="C373" s="283"/>
      <c r="D373" s="283"/>
      <c r="E373" s="859"/>
      <c r="F373" s="283"/>
      <c r="G373" s="283"/>
      <c r="H373" s="283"/>
    </row>
    <row r="374" spans="2:8" x14ac:dyDescent="0.25">
      <c r="B374" s="396">
        <v>370</v>
      </c>
      <c r="C374" s="283"/>
      <c r="D374" s="283"/>
      <c r="E374" s="859"/>
      <c r="F374" s="283"/>
      <c r="G374" s="283"/>
      <c r="H374" s="283"/>
    </row>
    <row r="375" spans="2:8" x14ac:dyDescent="0.25">
      <c r="B375" s="396">
        <v>371</v>
      </c>
      <c r="C375" s="283"/>
      <c r="D375" s="283"/>
      <c r="E375" s="859"/>
      <c r="F375" s="283"/>
      <c r="G375" s="283"/>
      <c r="H375" s="283"/>
    </row>
    <row r="376" spans="2:8" x14ac:dyDescent="0.25">
      <c r="B376" s="396">
        <v>372</v>
      </c>
      <c r="C376" s="283"/>
      <c r="D376" s="283"/>
      <c r="E376" s="859"/>
      <c r="F376" s="283"/>
      <c r="G376" s="283"/>
      <c r="H376" s="283"/>
    </row>
    <row r="377" spans="2:8" x14ac:dyDescent="0.25">
      <c r="B377" s="396">
        <v>373</v>
      </c>
      <c r="C377" s="283"/>
      <c r="D377" s="283"/>
      <c r="E377" s="859"/>
      <c r="F377" s="283"/>
      <c r="G377" s="283"/>
      <c r="H377" s="283"/>
    </row>
    <row r="378" spans="2:8" x14ac:dyDescent="0.25">
      <c r="B378" s="396">
        <v>374</v>
      </c>
      <c r="C378" s="283"/>
      <c r="D378" s="283"/>
      <c r="E378" s="859"/>
      <c r="F378" s="283"/>
      <c r="G378" s="283"/>
      <c r="H378" s="283"/>
    </row>
    <row r="379" spans="2:8" x14ac:dyDescent="0.25">
      <c r="B379" s="396">
        <v>375</v>
      </c>
      <c r="C379" s="283"/>
      <c r="D379" s="283"/>
      <c r="E379" s="859"/>
      <c r="F379" s="283"/>
      <c r="G379" s="283"/>
      <c r="H379" s="283"/>
    </row>
    <row r="380" spans="2:8" x14ac:dyDescent="0.25">
      <c r="B380" s="396">
        <v>376</v>
      </c>
      <c r="C380" s="283"/>
      <c r="D380" s="283"/>
      <c r="E380" s="859"/>
      <c r="F380" s="283"/>
      <c r="G380" s="283"/>
      <c r="H380" s="283"/>
    </row>
    <row r="381" spans="2:8" x14ac:dyDescent="0.25">
      <c r="B381" s="396">
        <v>377</v>
      </c>
      <c r="C381" s="283"/>
      <c r="D381" s="283"/>
      <c r="E381" s="859"/>
      <c r="F381" s="283"/>
      <c r="G381" s="283"/>
      <c r="H381" s="283"/>
    </row>
    <row r="382" spans="2:8" x14ac:dyDescent="0.25">
      <c r="B382" s="396">
        <v>378</v>
      </c>
      <c r="C382" s="283"/>
      <c r="D382" s="283"/>
      <c r="E382" s="859"/>
      <c r="F382" s="283"/>
      <c r="G382" s="283"/>
      <c r="H382" s="283"/>
    </row>
    <row r="383" spans="2:8" x14ac:dyDescent="0.25">
      <c r="B383" s="396">
        <v>379</v>
      </c>
      <c r="C383" s="283"/>
      <c r="D383" s="283"/>
      <c r="E383" s="859"/>
      <c r="F383" s="283"/>
      <c r="G383" s="283"/>
      <c r="H383" s="283"/>
    </row>
    <row r="384" spans="2:8" x14ac:dyDescent="0.25">
      <c r="B384" s="396">
        <v>380</v>
      </c>
      <c r="C384" s="283"/>
      <c r="D384" s="283"/>
      <c r="E384" s="859"/>
      <c r="F384" s="283"/>
      <c r="G384" s="283"/>
      <c r="H384" s="283"/>
    </row>
    <row r="385" spans="2:8" x14ac:dyDescent="0.25">
      <c r="B385" s="396">
        <v>381</v>
      </c>
      <c r="C385" s="283"/>
      <c r="D385" s="283"/>
      <c r="E385" s="859"/>
      <c r="F385" s="283"/>
      <c r="G385" s="283"/>
      <c r="H385" s="283"/>
    </row>
    <row r="386" spans="2:8" x14ac:dyDescent="0.25">
      <c r="B386" s="396">
        <v>382</v>
      </c>
      <c r="C386" s="283"/>
      <c r="D386" s="283"/>
      <c r="E386" s="859"/>
      <c r="F386" s="283"/>
      <c r="G386" s="283"/>
      <c r="H386" s="283"/>
    </row>
    <row r="387" spans="2:8" x14ac:dyDescent="0.25">
      <c r="B387" s="396">
        <v>383</v>
      </c>
      <c r="C387" s="283"/>
      <c r="D387" s="283"/>
      <c r="E387" s="859"/>
      <c r="F387" s="283"/>
      <c r="G387" s="283"/>
      <c r="H387" s="283"/>
    </row>
    <row r="388" spans="2:8" x14ac:dyDescent="0.25">
      <c r="B388" s="396">
        <v>384</v>
      </c>
      <c r="C388" s="283"/>
      <c r="D388" s="283"/>
      <c r="E388" s="859"/>
      <c r="F388" s="283"/>
      <c r="G388" s="283"/>
      <c r="H388" s="283"/>
    </row>
    <row r="389" spans="2:8" x14ac:dyDescent="0.25">
      <c r="B389" s="396">
        <v>385</v>
      </c>
      <c r="C389" s="283"/>
      <c r="D389" s="283"/>
      <c r="E389" s="859"/>
      <c r="F389" s="283"/>
      <c r="G389" s="283"/>
      <c r="H389" s="283"/>
    </row>
    <row r="390" spans="2:8" x14ac:dyDescent="0.25">
      <c r="B390" s="396">
        <v>386</v>
      </c>
      <c r="C390" s="283"/>
      <c r="D390" s="283"/>
      <c r="E390" s="859"/>
      <c r="F390" s="283"/>
      <c r="G390" s="283"/>
      <c r="H390" s="283"/>
    </row>
    <row r="391" spans="2:8" x14ac:dyDescent="0.25">
      <c r="B391" s="396">
        <v>387</v>
      </c>
      <c r="C391" s="283"/>
      <c r="D391" s="283"/>
      <c r="E391" s="859"/>
      <c r="F391" s="283"/>
      <c r="G391" s="283"/>
      <c r="H391" s="283"/>
    </row>
    <row r="392" spans="2:8" x14ac:dyDescent="0.25">
      <c r="B392" s="396">
        <v>388</v>
      </c>
      <c r="C392" s="283"/>
      <c r="D392" s="283"/>
      <c r="E392" s="859"/>
      <c r="F392" s="283"/>
      <c r="G392" s="283"/>
      <c r="H392" s="283"/>
    </row>
    <row r="393" spans="2:8" x14ac:dyDescent="0.25">
      <c r="B393" s="396">
        <v>389</v>
      </c>
      <c r="C393" s="283"/>
      <c r="D393" s="283"/>
      <c r="E393" s="859"/>
      <c r="F393" s="283"/>
      <c r="G393" s="283"/>
      <c r="H393" s="283"/>
    </row>
    <row r="394" spans="2:8" x14ac:dyDescent="0.25">
      <c r="B394" s="396">
        <v>390</v>
      </c>
      <c r="C394" s="283"/>
      <c r="D394" s="283"/>
      <c r="E394" s="859"/>
      <c r="F394" s="283"/>
      <c r="G394" s="283"/>
      <c r="H394" s="283"/>
    </row>
    <row r="395" spans="2:8" x14ac:dyDescent="0.25">
      <c r="B395" s="396">
        <v>391</v>
      </c>
      <c r="C395" s="283"/>
      <c r="D395" s="283"/>
      <c r="E395" s="859"/>
      <c r="F395" s="283"/>
      <c r="G395" s="283"/>
      <c r="H395" s="283"/>
    </row>
    <row r="396" spans="2:8" x14ac:dyDescent="0.25">
      <c r="B396" s="396">
        <v>392</v>
      </c>
      <c r="C396" s="283"/>
      <c r="D396" s="283"/>
      <c r="E396" s="859"/>
      <c r="F396" s="283"/>
      <c r="G396" s="283"/>
      <c r="H396" s="283"/>
    </row>
    <row r="397" spans="2:8" x14ac:dyDescent="0.25">
      <c r="B397" s="396">
        <v>393</v>
      </c>
      <c r="C397" s="283"/>
      <c r="D397" s="283"/>
      <c r="E397" s="859"/>
      <c r="F397" s="283"/>
      <c r="G397" s="283"/>
      <c r="H397" s="283"/>
    </row>
    <row r="398" spans="2:8" x14ac:dyDescent="0.25">
      <c r="B398" s="396">
        <v>394</v>
      </c>
      <c r="C398" s="283"/>
      <c r="D398" s="283"/>
      <c r="E398" s="859"/>
      <c r="F398" s="283"/>
      <c r="G398" s="283"/>
      <c r="H398" s="283"/>
    </row>
    <row r="399" spans="2:8" x14ac:dyDescent="0.25">
      <c r="B399" s="396">
        <v>395</v>
      </c>
      <c r="C399" s="283"/>
      <c r="D399" s="283"/>
      <c r="E399" s="859"/>
      <c r="F399" s="283"/>
      <c r="G399" s="283"/>
      <c r="H399" s="283"/>
    </row>
    <row r="400" spans="2:8" x14ac:dyDescent="0.25">
      <c r="B400" s="396">
        <v>396</v>
      </c>
      <c r="C400" s="283"/>
      <c r="D400" s="283"/>
      <c r="E400" s="859"/>
      <c r="F400" s="283"/>
      <c r="G400" s="283"/>
      <c r="H400" s="283"/>
    </row>
    <row r="401" spans="2:8" x14ac:dyDescent="0.25">
      <c r="B401" s="396">
        <v>397</v>
      </c>
      <c r="C401" s="283"/>
      <c r="D401" s="283"/>
      <c r="E401" s="859"/>
      <c r="F401" s="283"/>
      <c r="G401" s="283"/>
      <c r="H401" s="283"/>
    </row>
    <row r="402" spans="2:8" x14ac:dyDescent="0.25">
      <c r="B402" s="396">
        <v>398</v>
      </c>
      <c r="C402" s="283"/>
      <c r="D402" s="283"/>
      <c r="E402" s="859"/>
      <c r="F402" s="283"/>
      <c r="G402" s="283"/>
      <c r="H402" s="283"/>
    </row>
    <row r="403" spans="2:8" x14ac:dyDescent="0.25">
      <c r="B403" s="396">
        <v>399</v>
      </c>
      <c r="C403" s="283"/>
      <c r="D403" s="283"/>
      <c r="E403" s="859"/>
      <c r="F403" s="283"/>
      <c r="G403" s="283"/>
      <c r="H403" s="283"/>
    </row>
    <row r="404" spans="2:8" x14ac:dyDescent="0.25">
      <c r="B404" s="396">
        <v>400</v>
      </c>
      <c r="C404" s="283"/>
      <c r="D404" s="283"/>
      <c r="E404" s="859"/>
      <c r="F404" s="283"/>
      <c r="G404" s="283"/>
      <c r="H404" s="283"/>
    </row>
    <row r="405" spans="2:8" x14ac:dyDescent="0.25">
      <c r="B405" s="396">
        <v>401</v>
      </c>
      <c r="C405" s="283"/>
      <c r="D405" s="283"/>
      <c r="E405" s="859"/>
      <c r="F405" s="283"/>
      <c r="G405" s="283"/>
      <c r="H405" s="283"/>
    </row>
    <row r="406" spans="2:8" x14ac:dyDescent="0.25">
      <c r="B406" s="396">
        <v>402</v>
      </c>
      <c r="C406" s="283"/>
      <c r="D406" s="283"/>
      <c r="E406" s="859"/>
      <c r="F406" s="283"/>
      <c r="G406" s="283"/>
      <c r="H406" s="283"/>
    </row>
    <row r="407" spans="2:8" x14ac:dyDescent="0.25">
      <c r="B407" s="396">
        <v>403</v>
      </c>
      <c r="C407" s="283"/>
      <c r="D407" s="283"/>
      <c r="E407" s="859"/>
      <c r="F407" s="283"/>
      <c r="G407" s="283"/>
      <c r="H407" s="283"/>
    </row>
    <row r="408" spans="2:8" x14ac:dyDescent="0.25">
      <c r="B408" s="396">
        <v>404</v>
      </c>
      <c r="C408" s="283"/>
      <c r="D408" s="283"/>
      <c r="E408" s="859"/>
      <c r="F408" s="283"/>
      <c r="G408" s="283"/>
      <c r="H408" s="283"/>
    </row>
    <row r="409" spans="2:8" x14ac:dyDescent="0.25">
      <c r="B409" s="396">
        <v>405</v>
      </c>
      <c r="C409" s="283"/>
      <c r="D409" s="283"/>
      <c r="E409" s="859"/>
      <c r="F409" s="283"/>
      <c r="G409" s="283"/>
      <c r="H409" s="283"/>
    </row>
    <row r="410" spans="2:8" x14ac:dyDescent="0.25">
      <c r="B410" s="396">
        <v>406</v>
      </c>
      <c r="C410" s="283"/>
      <c r="D410" s="283"/>
      <c r="E410" s="859"/>
      <c r="F410" s="283"/>
      <c r="G410" s="283"/>
      <c r="H410" s="283"/>
    </row>
    <row r="411" spans="2:8" x14ac:dyDescent="0.25">
      <c r="B411" s="396">
        <v>407</v>
      </c>
      <c r="C411" s="283"/>
      <c r="D411" s="283"/>
      <c r="E411" s="859"/>
      <c r="F411" s="283"/>
      <c r="G411" s="283"/>
      <c r="H411" s="283"/>
    </row>
    <row r="412" spans="2:8" x14ac:dyDescent="0.25">
      <c r="B412" s="396">
        <v>408</v>
      </c>
      <c r="C412" s="283"/>
      <c r="D412" s="283"/>
      <c r="E412" s="859"/>
      <c r="F412" s="283"/>
      <c r="G412" s="283"/>
      <c r="H412" s="283"/>
    </row>
    <row r="413" spans="2:8" x14ac:dyDescent="0.25">
      <c r="B413" s="396">
        <v>409</v>
      </c>
      <c r="C413" s="283"/>
      <c r="D413" s="283"/>
      <c r="E413" s="859"/>
      <c r="F413" s="283"/>
      <c r="G413" s="283"/>
      <c r="H413" s="283"/>
    </row>
    <row r="414" spans="2:8" x14ac:dyDescent="0.25">
      <c r="B414" s="396">
        <v>410</v>
      </c>
      <c r="C414" s="283"/>
      <c r="D414" s="283"/>
      <c r="E414" s="859"/>
      <c r="F414" s="283"/>
      <c r="G414" s="283"/>
      <c r="H414" s="283"/>
    </row>
    <row r="415" spans="2:8" x14ac:dyDescent="0.25">
      <c r="B415" s="396">
        <v>411</v>
      </c>
      <c r="C415" s="283"/>
      <c r="D415" s="283"/>
      <c r="E415" s="859"/>
      <c r="F415" s="283"/>
      <c r="G415" s="283"/>
      <c r="H415" s="283"/>
    </row>
    <row r="416" spans="2:8" x14ac:dyDescent="0.25">
      <c r="B416" s="396">
        <v>412</v>
      </c>
      <c r="C416" s="283"/>
      <c r="D416" s="283"/>
      <c r="E416" s="859"/>
      <c r="F416" s="283"/>
      <c r="G416" s="283"/>
      <c r="H416" s="283"/>
    </row>
    <row r="417" spans="2:8" x14ac:dyDescent="0.25">
      <c r="B417" s="396">
        <v>413</v>
      </c>
      <c r="C417" s="283"/>
      <c r="D417" s="283"/>
      <c r="E417" s="859"/>
      <c r="F417" s="283"/>
      <c r="G417" s="283"/>
      <c r="H417" s="283"/>
    </row>
    <row r="418" spans="2:8" x14ac:dyDescent="0.25">
      <c r="B418" s="396">
        <v>414</v>
      </c>
      <c r="C418" s="283"/>
      <c r="D418" s="283"/>
      <c r="E418" s="859"/>
      <c r="F418" s="283"/>
      <c r="G418" s="283"/>
      <c r="H418" s="283"/>
    </row>
    <row r="419" spans="2:8" x14ac:dyDescent="0.25">
      <c r="B419" s="396">
        <v>415</v>
      </c>
      <c r="C419" s="283"/>
      <c r="D419" s="283"/>
      <c r="E419" s="859"/>
      <c r="F419" s="283"/>
      <c r="G419" s="283"/>
      <c r="H419" s="283"/>
    </row>
    <row r="420" spans="2:8" x14ac:dyDescent="0.25">
      <c r="B420" s="396">
        <v>416</v>
      </c>
      <c r="C420" s="283"/>
      <c r="D420" s="283"/>
      <c r="E420" s="859"/>
      <c r="F420" s="283"/>
      <c r="G420" s="283"/>
      <c r="H420" s="283"/>
    </row>
    <row r="421" spans="2:8" x14ac:dyDescent="0.25">
      <c r="B421" s="396">
        <v>417</v>
      </c>
      <c r="C421" s="283"/>
      <c r="D421" s="283"/>
      <c r="E421" s="859"/>
      <c r="F421" s="283"/>
      <c r="G421" s="283"/>
      <c r="H421" s="283"/>
    </row>
    <row r="422" spans="2:8" x14ac:dyDescent="0.25">
      <c r="B422" s="396">
        <v>418</v>
      </c>
      <c r="C422" s="283"/>
      <c r="D422" s="283"/>
      <c r="E422" s="859"/>
      <c r="F422" s="283"/>
      <c r="G422" s="283"/>
      <c r="H422" s="283"/>
    </row>
    <row r="423" spans="2:8" x14ac:dyDescent="0.25">
      <c r="B423" s="396">
        <v>419</v>
      </c>
      <c r="C423" s="283"/>
      <c r="D423" s="283"/>
      <c r="E423" s="859"/>
      <c r="F423" s="283"/>
      <c r="G423" s="283"/>
      <c r="H423" s="283"/>
    </row>
    <row r="424" spans="2:8" x14ac:dyDescent="0.25">
      <c r="B424" s="396">
        <v>420</v>
      </c>
      <c r="C424" s="283"/>
      <c r="D424" s="283"/>
      <c r="E424" s="859"/>
      <c r="F424" s="283"/>
      <c r="G424" s="283"/>
      <c r="H424" s="283"/>
    </row>
    <row r="425" spans="2:8" x14ac:dyDescent="0.25">
      <c r="B425" s="396">
        <v>421</v>
      </c>
      <c r="C425" s="283"/>
      <c r="D425" s="283"/>
      <c r="E425" s="859"/>
      <c r="F425" s="283"/>
      <c r="G425" s="283"/>
      <c r="H425" s="283"/>
    </row>
    <row r="426" spans="2:8" x14ac:dyDescent="0.25">
      <c r="B426" s="396">
        <v>422</v>
      </c>
      <c r="C426" s="283"/>
      <c r="D426" s="283"/>
      <c r="E426" s="859"/>
      <c r="F426" s="283"/>
      <c r="G426" s="283"/>
      <c r="H426" s="283"/>
    </row>
    <row r="427" spans="2:8" x14ac:dyDescent="0.25">
      <c r="B427" s="396">
        <v>423</v>
      </c>
      <c r="C427" s="283"/>
      <c r="D427" s="283"/>
      <c r="E427" s="859"/>
      <c r="F427" s="283"/>
      <c r="G427" s="283"/>
      <c r="H427" s="283"/>
    </row>
    <row r="428" spans="2:8" x14ac:dyDescent="0.25">
      <c r="B428" s="396">
        <v>424</v>
      </c>
      <c r="C428" s="283"/>
      <c r="D428" s="283"/>
      <c r="E428" s="859"/>
      <c r="F428" s="283"/>
      <c r="G428" s="283"/>
      <c r="H428" s="283"/>
    </row>
    <row r="429" spans="2:8" x14ac:dyDescent="0.25">
      <c r="B429" s="396">
        <v>425</v>
      </c>
      <c r="C429" s="283"/>
      <c r="D429" s="283"/>
      <c r="E429" s="859"/>
      <c r="F429" s="283"/>
      <c r="G429" s="283"/>
      <c r="H429" s="283"/>
    </row>
    <row r="430" spans="2:8" x14ac:dyDescent="0.25">
      <c r="B430" s="396">
        <v>426</v>
      </c>
      <c r="C430" s="283"/>
      <c r="D430" s="283"/>
      <c r="E430" s="859"/>
      <c r="F430" s="283"/>
      <c r="G430" s="283"/>
      <c r="H430" s="283"/>
    </row>
    <row r="431" spans="2:8" x14ac:dyDescent="0.25">
      <c r="B431" s="396">
        <v>427</v>
      </c>
      <c r="C431" s="283"/>
      <c r="D431" s="283"/>
      <c r="E431" s="859"/>
      <c r="F431" s="283"/>
      <c r="G431" s="283"/>
      <c r="H431" s="283"/>
    </row>
    <row r="432" spans="2:8" x14ac:dyDescent="0.25">
      <c r="B432" s="396">
        <v>428</v>
      </c>
      <c r="C432" s="283"/>
      <c r="D432" s="283"/>
      <c r="E432" s="859"/>
      <c r="F432" s="283"/>
      <c r="G432" s="283"/>
      <c r="H432" s="283"/>
    </row>
    <row r="433" spans="2:8" x14ac:dyDescent="0.25">
      <c r="B433" s="396">
        <v>429</v>
      </c>
      <c r="C433" s="283"/>
      <c r="D433" s="283"/>
      <c r="E433" s="859"/>
      <c r="F433" s="283"/>
      <c r="G433" s="283"/>
      <c r="H433" s="283"/>
    </row>
    <row r="434" spans="2:8" x14ac:dyDescent="0.25">
      <c r="B434" s="396">
        <v>430</v>
      </c>
      <c r="C434" s="283"/>
      <c r="D434" s="283"/>
      <c r="E434" s="859"/>
      <c r="F434" s="283"/>
      <c r="G434" s="283"/>
      <c r="H434" s="283"/>
    </row>
    <row r="435" spans="2:8" x14ac:dyDescent="0.25">
      <c r="B435" s="396">
        <v>431</v>
      </c>
      <c r="C435" s="283"/>
      <c r="D435" s="283"/>
      <c r="E435" s="859"/>
      <c r="F435" s="283"/>
      <c r="G435" s="283"/>
      <c r="H435" s="283"/>
    </row>
    <row r="436" spans="2:8" x14ac:dyDescent="0.25">
      <c r="B436" s="396">
        <v>432</v>
      </c>
      <c r="C436" s="283"/>
      <c r="D436" s="283"/>
      <c r="E436" s="859"/>
      <c r="F436" s="283"/>
      <c r="G436" s="283"/>
      <c r="H436" s="283"/>
    </row>
    <row r="437" spans="2:8" x14ac:dyDescent="0.25">
      <c r="B437" s="396">
        <v>433</v>
      </c>
      <c r="C437" s="283"/>
      <c r="D437" s="283"/>
      <c r="E437" s="859"/>
      <c r="F437" s="283"/>
      <c r="G437" s="283"/>
      <c r="H437" s="283"/>
    </row>
    <row r="438" spans="2:8" x14ac:dyDescent="0.25">
      <c r="B438" s="396">
        <v>434</v>
      </c>
      <c r="C438" s="283"/>
      <c r="D438" s="283"/>
      <c r="E438" s="859"/>
      <c r="F438" s="283"/>
      <c r="G438" s="283"/>
      <c r="H438" s="283"/>
    </row>
    <row r="439" spans="2:8" x14ac:dyDescent="0.25">
      <c r="B439" s="396">
        <v>435</v>
      </c>
      <c r="C439" s="283"/>
      <c r="D439" s="283"/>
      <c r="E439" s="859"/>
      <c r="F439" s="283"/>
      <c r="G439" s="283"/>
      <c r="H439" s="283"/>
    </row>
    <row r="440" spans="2:8" x14ac:dyDescent="0.25">
      <c r="B440" s="396">
        <v>436</v>
      </c>
      <c r="C440" s="283"/>
      <c r="D440" s="283"/>
      <c r="E440" s="859"/>
      <c r="F440" s="283"/>
      <c r="G440" s="283"/>
      <c r="H440" s="283"/>
    </row>
    <row r="441" spans="2:8" x14ac:dyDescent="0.25">
      <c r="B441" s="396">
        <v>437</v>
      </c>
      <c r="C441" s="283"/>
      <c r="D441" s="283"/>
      <c r="E441" s="859"/>
      <c r="F441" s="283"/>
      <c r="G441" s="283"/>
      <c r="H441" s="283"/>
    </row>
    <row r="442" spans="2:8" x14ac:dyDescent="0.25">
      <c r="B442" s="396">
        <v>438</v>
      </c>
      <c r="C442" s="283"/>
      <c r="D442" s="283"/>
      <c r="E442" s="859"/>
      <c r="F442" s="283"/>
      <c r="G442" s="283"/>
      <c r="H442" s="283"/>
    </row>
    <row r="443" spans="2:8" x14ac:dyDescent="0.25">
      <c r="B443" s="396">
        <v>439</v>
      </c>
      <c r="C443" s="283"/>
      <c r="D443" s="283"/>
      <c r="E443" s="859"/>
      <c r="F443" s="283"/>
      <c r="G443" s="283"/>
      <c r="H443" s="283"/>
    </row>
    <row r="444" spans="2:8" x14ac:dyDescent="0.25">
      <c r="B444" s="396">
        <v>440</v>
      </c>
      <c r="C444" s="283"/>
      <c r="D444" s="283"/>
      <c r="E444" s="859"/>
      <c r="F444" s="283"/>
      <c r="G444" s="283"/>
      <c r="H444" s="283"/>
    </row>
    <row r="445" spans="2:8" x14ac:dyDescent="0.25">
      <c r="B445" s="396">
        <v>441</v>
      </c>
      <c r="C445" s="283"/>
      <c r="D445" s="283"/>
      <c r="E445" s="859"/>
      <c r="F445" s="283"/>
      <c r="G445" s="283"/>
      <c r="H445" s="283"/>
    </row>
    <row r="446" spans="2:8" x14ac:dyDescent="0.25">
      <c r="B446" s="396">
        <v>442</v>
      </c>
      <c r="C446" s="283"/>
      <c r="D446" s="283"/>
      <c r="E446" s="859"/>
      <c r="F446" s="283"/>
      <c r="G446" s="283"/>
      <c r="H446" s="283"/>
    </row>
    <row r="447" spans="2:8" x14ac:dyDescent="0.25">
      <c r="B447" s="396">
        <v>443</v>
      </c>
      <c r="C447" s="283"/>
      <c r="D447" s="283"/>
      <c r="E447" s="859"/>
      <c r="F447" s="283"/>
      <c r="G447" s="283"/>
      <c r="H447" s="283"/>
    </row>
    <row r="448" spans="2:8" x14ac:dyDescent="0.25">
      <c r="B448" s="396">
        <v>444</v>
      </c>
      <c r="C448" s="283"/>
      <c r="D448" s="283"/>
      <c r="E448" s="859"/>
      <c r="F448" s="283"/>
      <c r="G448" s="283"/>
      <c r="H448" s="283"/>
    </row>
    <row r="449" spans="2:8" x14ac:dyDescent="0.25">
      <c r="B449" s="396">
        <v>445</v>
      </c>
      <c r="C449" s="283"/>
      <c r="D449" s="283"/>
      <c r="E449" s="859"/>
      <c r="F449" s="283"/>
      <c r="G449" s="283"/>
      <c r="H449" s="283"/>
    </row>
    <row r="450" spans="2:8" x14ac:dyDescent="0.25">
      <c r="B450" s="396">
        <v>446</v>
      </c>
      <c r="C450" s="283"/>
      <c r="D450" s="283"/>
      <c r="E450" s="859"/>
      <c r="F450" s="283"/>
      <c r="G450" s="283"/>
      <c r="H450" s="283"/>
    </row>
    <row r="451" spans="2:8" x14ac:dyDescent="0.25">
      <c r="B451" s="396">
        <v>447</v>
      </c>
      <c r="C451" s="283"/>
      <c r="D451" s="283"/>
      <c r="E451" s="859"/>
      <c r="F451" s="283"/>
      <c r="G451" s="283"/>
      <c r="H451" s="283"/>
    </row>
    <row r="452" spans="2:8" x14ac:dyDescent="0.25">
      <c r="B452" s="396">
        <v>448</v>
      </c>
      <c r="C452" s="283"/>
      <c r="D452" s="283"/>
      <c r="E452" s="859"/>
      <c r="F452" s="283"/>
      <c r="G452" s="283"/>
      <c r="H452" s="283"/>
    </row>
    <row r="453" spans="2:8" x14ac:dyDescent="0.25">
      <c r="B453" s="396">
        <v>449</v>
      </c>
      <c r="C453" s="283"/>
      <c r="D453" s="283"/>
      <c r="E453" s="859"/>
      <c r="F453" s="283"/>
      <c r="G453" s="283"/>
      <c r="H453" s="283"/>
    </row>
    <row r="454" spans="2:8" x14ac:dyDescent="0.25">
      <c r="B454" s="396">
        <v>450</v>
      </c>
      <c r="C454" s="283"/>
      <c r="D454" s="283"/>
      <c r="E454" s="859"/>
      <c r="F454" s="283"/>
      <c r="G454" s="283"/>
      <c r="H454" s="283"/>
    </row>
    <row r="455" spans="2:8" x14ac:dyDescent="0.25">
      <c r="B455" s="396">
        <v>451</v>
      </c>
      <c r="C455" s="283"/>
      <c r="D455" s="283"/>
      <c r="E455" s="859"/>
      <c r="F455" s="283"/>
      <c r="G455" s="283"/>
      <c r="H455" s="283"/>
    </row>
    <row r="456" spans="2:8" x14ac:dyDescent="0.25">
      <c r="B456" s="396">
        <v>452</v>
      </c>
      <c r="C456" s="283"/>
      <c r="D456" s="283"/>
      <c r="E456" s="859"/>
      <c r="F456" s="283"/>
      <c r="G456" s="283"/>
      <c r="H456" s="283"/>
    </row>
    <row r="457" spans="2:8" x14ac:dyDescent="0.25">
      <c r="B457" s="396">
        <v>453</v>
      </c>
      <c r="C457" s="283"/>
      <c r="D457" s="283"/>
      <c r="E457" s="859"/>
      <c r="F457" s="283"/>
      <c r="G457" s="283"/>
      <c r="H457" s="283"/>
    </row>
    <row r="458" spans="2:8" x14ac:dyDescent="0.25">
      <c r="B458" s="396">
        <v>454</v>
      </c>
      <c r="C458" s="283"/>
      <c r="D458" s="283"/>
      <c r="E458" s="859"/>
      <c r="F458" s="283"/>
      <c r="G458" s="283"/>
      <c r="H458" s="283"/>
    </row>
    <row r="459" spans="2:8" x14ac:dyDescent="0.25">
      <c r="B459" s="396">
        <v>455</v>
      </c>
      <c r="C459" s="283"/>
      <c r="D459" s="283"/>
      <c r="E459" s="859"/>
      <c r="F459" s="283"/>
      <c r="G459" s="283"/>
      <c r="H459" s="283"/>
    </row>
    <row r="460" spans="2:8" x14ac:dyDescent="0.25">
      <c r="B460" s="396">
        <v>456</v>
      </c>
      <c r="C460" s="283"/>
      <c r="D460" s="283"/>
      <c r="E460" s="859"/>
      <c r="F460" s="283"/>
      <c r="G460" s="283"/>
      <c r="H460" s="283"/>
    </row>
    <row r="461" spans="2:8" x14ac:dyDescent="0.25">
      <c r="B461" s="396">
        <v>457</v>
      </c>
      <c r="C461" s="283"/>
      <c r="D461" s="283"/>
      <c r="E461" s="859"/>
      <c r="F461" s="283"/>
      <c r="G461" s="283"/>
      <c r="H461" s="283"/>
    </row>
    <row r="462" spans="2:8" x14ac:dyDescent="0.25">
      <c r="B462" s="396">
        <v>458</v>
      </c>
      <c r="C462" s="283"/>
      <c r="D462" s="283"/>
      <c r="E462" s="859"/>
      <c r="F462" s="283"/>
      <c r="G462" s="283"/>
      <c r="H462" s="283"/>
    </row>
    <row r="463" spans="2:8" x14ac:dyDescent="0.25">
      <c r="B463" s="396">
        <v>459</v>
      </c>
      <c r="C463" s="283"/>
      <c r="D463" s="283"/>
      <c r="E463" s="859"/>
      <c r="F463" s="283"/>
      <c r="G463" s="283"/>
      <c r="H463" s="283"/>
    </row>
    <row r="464" spans="2:8" x14ac:dyDescent="0.25">
      <c r="B464" s="396">
        <v>460</v>
      </c>
      <c r="C464" s="283"/>
      <c r="D464" s="283"/>
      <c r="E464" s="859"/>
      <c r="F464" s="283"/>
      <c r="G464" s="283"/>
      <c r="H464" s="283"/>
    </row>
    <row r="465" spans="2:8" x14ac:dyDescent="0.25">
      <c r="B465" s="396">
        <v>461</v>
      </c>
      <c r="C465" s="283"/>
      <c r="D465" s="283"/>
      <c r="E465" s="859"/>
      <c r="F465" s="283"/>
      <c r="G465" s="283"/>
      <c r="H465" s="283"/>
    </row>
    <row r="466" spans="2:8" x14ac:dyDescent="0.25">
      <c r="B466" s="396">
        <v>462</v>
      </c>
      <c r="C466" s="283"/>
      <c r="D466" s="283"/>
      <c r="E466" s="859"/>
      <c r="F466" s="283"/>
      <c r="G466" s="283"/>
      <c r="H466" s="283"/>
    </row>
    <row r="467" spans="2:8" x14ac:dyDescent="0.25">
      <c r="B467" s="396">
        <v>463</v>
      </c>
      <c r="C467" s="283"/>
      <c r="D467" s="283"/>
      <c r="E467" s="859"/>
      <c r="F467" s="283"/>
      <c r="G467" s="283"/>
      <c r="H467" s="283"/>
    </row>
    <row r="468" spans="2:8" x14ac:dyDescent="0.25">
      <c r="B468" s="396">
        <v>464</v>
      </c>
      <c r="C468" s="283"/>
      <c r="D468" s="283"/>
      <c r="E468" s="859"/>
      <c r="F468" s="283"/>
      <c r="G468" s="283"/>
      <c r="H468" s="283"/>
    </row>
    <row r="469" spans="2:8" x14ac:dyDescent="0.25">
      <c r="B469" s="396">
        <v>465</v>
      </c>
      <c r="C469" s="283"/>
      <c r="D469" s="283"/>
      <c r="E469" s="859"/>
      <c r="F469" s="283"/>
      <c r="G469" s="283"/>
      <c r="H469" s="283"/>
    </row>
    <row r="470" spans="2:8" x14ac:dyDescent="0.25">
      <c r="B470" s="396">
        <v>466</v>
      </c>
      <c r="C470" s="283"/>
      <c r="D470" s="283"/>
      <c r="E470" s="859"/>
      <c r="F470" s="283"/>
      <c r="G470" s="283"/>
      <c r="H470" s="283"/>
    </row>
    <row r="471" spans="2:8" x14ac:dyDescent="0.25">
      <c r="B471" s="396">
        <v>467</v>
      </c>
      <c r="C471" s="283"/>
      <c r="D471" s="283"/>
      <c r="E471" s="859"/>
      <c r="F471" s="283"/>
      <c r="G471" s="283"/>
      <c r="H471" s="283"/>
    </row>
    <row r="472" spans="2:8" x14ac:dyDescent="0.25">
      <c r="B472" s="396">
        <v>468</v>
      </c>
      <c r="C472" s="283"/>
      <c r="D472" s="283"/>
      <c r="E472" s="859"/>
      <c r="F472" s="283"/>
      <c r="G472" s="283"/>
      <c r="H472" s="283"/>
    </row>
    <row r="473" spans="2:8" x14ac:dyDescent="0.25">
      <c r="B473" s="396">
        <v>469</v>
      </c>
      <c r="C473" s="283"/>
      <c r="D473" s="283"/>
      <c r="E473" s="859"/>
      <c r="F473" s="283"/>
      <c r="G473" s="283"/>
      <c r="H473" s="283"/>
    </row>
    <row r="474" spans="2:8" x14ac:dyDescent="0.25">
      <c r="B474" s="396">
        <v>470</v>
      </c>
      <c r="C474" s="283"/>
      <c r="D474" s="283"/>
      <c r="E474" s="859"/>
      <c r="F474" s="283"/>
      <c r="G474" s="283"/>
      <c r="H474" s="283"/>
    </row>
    <row r="475" spans="2:8" x14ac:dyDescent="0.25">
      <c r="B475" s="396">
        <v>471</v>
      </c>
      <c r="C475" s="283"/>
      <c r="D475" s="283"/>
      <c r="E475" s="859"/>
      <c r="F475" s="283"/>
      <c r="G475" s="283"/>
      <c r="H475" s="283"/>
    </row>
    <row r="476" spans="2:8" x14ac:dyDescent="0.25">
      <c r="B476" s="396">
        <v>472</v>
      </c>
      <c r="C476" s="283"/>
      <c r="D476" s="283"/>
      <c r="E476" s="859"/>
      <c r="F476" s="283"/>
      <c r="G476" s="283"/>
      <c r="H476" s="283"/>
    </row>
    <row r="477" spans="2:8" x14ac:dyDescent="0.25">
      <c r="B477" s="396">
        <v>473</v>
      </c>
      <c r="C477" s="283"/>
      <c r="D477" s="283"/>
      <c r="E477" s="859"/>
      <c r="F477" s="283"/>
      <c r="G477" s="283"/>
      <c r="H477" s="283"/>
    </row>
    <row r="478" spans="2:8" x14ac:dyDescent="0.25">
      <c r="B478" s="396">
        <v>474</v>
      </c>
      <c r="C478" s="283"/>
      <c r="D478" s="283"/>
      <c r="E478" s="859"/>
      <c r="F478" s="283"/>
      <c r="G478" s="283"/>
      <c r="H478" s="283"/>
    </row>
    <row r="479" spans="2:8" x14ac:dyDescent="0.25">
      <c r="B479" s="396">
        <v>475</v>
      </c>
      <c r="C479" s="283"/>
      <c r="D479" s="283"/>
      <c r="E479" s="859"/>
      <c r="F479" s="283"/>
      <c r="G479" s="283"/>
      <c r="H479" s="283"/>
    </row>
    <row r="480" spans="2:8" x14ac:dyDescent="0.25">
      <c r="B480" s="396">
        <v>476</v>
      </c>
      <c r="C480" s="283"/>
      <c r="D480" s="283"/>
      <c r="E480" s="859"/>
      <c r="F480" s="283"/>
      <c r="G480" s="283"/>
      <c r="H480" s="283"/>
    </row>
    <row r="481" spans="2:8" x14ac:dyDescent="0.25">
      <c r="B481" s="396">
        <v>477</v>
      </c>
      <c r="C481" s="283"/>
      <c r="D481" s="283"/>
      <c r="E481" s="859"/>
      <c r="F481" s="283"/>
      <c r="G481" s="283"/>
      <c r="H481" s="283"/>
    </row>
    <row r="482" spans="2:8" x14ac:dyDescent="0.25">
      <c r="B482" s="396">
        <v>478</v>
      </c>
      <c r="C482" s="283"/>
      <c r="D482" s="283"/>
      <c r="E482" s="859"/>
      <c r="F482" s="283"/>
      <c r="G482" s="283"/>
      <c r="H482" s="283"/>
    </row>
    <row r="483" spans="2:8" x14ac:dyDescent="0.25">
      <c r="B483" s="396">
        <v>479</v>
      </c>
      <c r="C483" s="283"/>
      <c r="D483" s="283"/>
      <c r="E483" s="859"/>
      <c r="F483" s="283"/>
      <c r="G483" s="283"/>
      <c r="H483" s="283"/>
    </row>
    <row r="484" spans="2:8" x14ac:dyDescent="0.25">
      <c r="B484" s="396">
        <v>480</v>
      </c>
      <c r="C484" s="283"/>
      <c r="D484" s="283"/>
      <c r="E484" s="859"/>
      <c r="F484" s="283"/>
      <c r="G484" s="283"/>
      <c r="H484" s="283"/>
    </row>
    <row r="485" spans="2:8" x14ac:dyDescent="0.25">
      <c r="B485" s="396">
        <v>481</v>
      </c>
      <c r="C485" s="283"/>
      <c r="D485" s="283"/>
      <c r="E485" s="859"/>
      <c r="F485" s="283"/>
      <c r="G485" s="283"/>
      <c r="H485" s="283"/>
    </row>
    <row r="486" spans="2:8" x14ac:dyDescent="0.25">
      <c r="B486" s="396">
        <v>482</v>
      </c>
      <c r="C486" s="283"/>
      <c r="D486" s="283"/>
      <c r="E486" s="859"/>
      <c r="F486" s="283"/>
      <c r="G486" s="283"/>
      <c r="H486" s="283"/>
    </row>
    <row r="487" spans="2:8" x14ac:dyDescent="0.25">
      <c r="B487" s="396">
        <v>483</v>
      </c>
      <c r="C487" s="283"/>
      <c r="D487" s="283"/>
      <c r="E487" s="859"/>
      <c r="F487" s="283"/>
      <c r="G487" s="283"/>
      <c r="H487" s="283"/>
    </row>
    <row r="488" spans="2:8" x14ac:dyDescent="0.25">
      <c r="B488" s="396">
        <v>484</v>
      </c>
      <c r="C488" s="283"/>
      <c r="D488" s="283"/>
      <c r="E488" s="859"/>
      <c r="F488" s="283"/>
      <c r="G488" s="283"/>
      <c r="H488" s="283"/>
    </row>
    <row r="489" spans="2:8" x14ac:dyDescent="0.25">
      <c r="B489" s="396">
        <v>485</v>
      </c>
      <c r="C489" s="283"/>
      <c r="D489" s="283"/>
      <c r="E489" s="859"/>
      <c r="F489" s="283"/>
      <c r="G489" s="283"/>
      <c r="H489" s="283"/>
    </row>
    <row r="490" spans="2:8" x14ac:dyDescent="0.25">
      <c r="B490" s="396">
        <v>486</v>
      </c>
      <c r="C490" s="283"/>
      <c r="D490" s="283"/>
      <c r="E490" s="859"/>
      <c r="F490" s="283"/>
      <c r="G490" s="283"/>
      <c r="H490" s="283"/>
    </row>
    <row r="491" spans="2:8" x14ac:dyDescent="0.25">
      <c r="B491" s="396">
        <v>487</v>
      </c>
      <c r="C491" s="283"/>
      <c r="D491" s="283"/>
      <c r="E491" s="859"/>
      <c r="F491" s="283"/>
      <c r="G491" s="283"/>
      <c r="H491" s="283"/>
    </row>
    <row r="492" spans="2:8" x14ac:dyDescent="0.25">
      <c r="B492" s="396">
        <v>488</v>
      </c>
      <c r="C492" s="283"/>
      <c r="D492" s="283"/>
      <c r="E492" s="859"/>
      <c r="F492" s="283"/>
      <c r="G492" s="283"/>
      <c r="H492" s="283"/>
    </row>
    <row r="493" spans="2:8" x14ac:dyDescent="0.25">
      <c r="B493" s="396">
        <v>489</v>
      </c>
      <c r="C493" s="283"/>
      <c r="D493" s="283"/>
      <c r="E493" s="859"/>
      <c r="F493" s="283"/>
      <c r="G493" s="283"/>
      <c r="H493" s="283"/>
    </row>
    <row r="494" spans="2:8" x14ac:dyDescent="0.25">
      <c r="B494" s="396">
        <v>490</v>
      </c>
      <c r="C494" s="283"/>
      <c r="D494" s="283"/>
      <c r="E494" s="859"/>
      <c r="F494" s="283"/>
      <c r="G494" s="283"/>
      <c r="H494" s="283"/>
    </row>
    <row r="495" spans="2:8" x14ac:dyDescent="0.25">
      <c r="B495" s="396">
        <v>491</v>
      </c>
      <c r="C495" s="283"/>
      <c r="D495" s="283"/>
      <c r="E495" s="859"/>
      <c r="F495" s="283"/>
      <c r="G495" s="283"/>
      <c r="H495" s="283"/>
    </row>
    <row r="496" spans="2:8" x14ac:dyDescent="0.25">
      <c r="B496" s="396">
        <v>492</v>
      </c>
      <c r="C496" s="283"/>
      <c r="D496" s="283"/>
      <c r="E496" s="859"/>
      <c r="F496" s="283"/>
      <c r="G496" s="283"/>
      <c r="H496" s="283"/>
    </row>
    <row r="497" spans="2:8" x14ac:dyDescent="0.25">
      <c r="B497" s="396">
        <v>493</v>
      </c>
      <c r="C497" s="283"/>
      <c r="D497" s="283"/>
      <c r="E497" s="859"/>
      <c r="F497" s="283"/>
      <c r="G497" s="283"/>
      <c r="H497" s="283"/>
    </row>
    <row r="498" spans="2:8" x14ac:dyDescent="0.25">
      <c r="B498" s="396">
        <v>494</v>
      </c>
      <c r="C498" s="283"/>
      <c r="D498" s="283"/>
      <c r="E498" s="859"/>
      <c r="F498" s="283"/>
      <c r="G498" s="283"/>
      <c r="H498" s="283"/>
    </row>
    <row r="499" spans="2:8" x14ac:dyDescent="0.25">
      <c r="B499" s="396">
        <v>495</v>
      </c>
      <c r="C499" s="283"/>
      <c r="D499" s="283"/>
      <c r="E499" s="859"/>
      <c r="F499" s="283"/>
      <c r="G499" s="283"/>
      <c r="H499" s="283"/>
    </row>
    <row r="500" spans="2:8" x14ac:dyDescent="0.25">
      <c r="B500" s="396">
        <v>496</v>
      </c>
      <c r="C500" s="283"/>
      <c r="D500" s="283"/>
      <c r="E500" s="859"/>
      <c r="F500" s="283"/>
      <c r="G500" s="283"/>
      <c r="H500" s="283"/>
    </row>
    <row r="501" spans="2:8" x14ac:dyDescent="0.25">
      <c r="B501" s="396">
        <v>497</v>
      </c>
      <c r="C501" s="283"/>
      <c r="D501" s="283"/>
      <c r="E501" s="859"/>
      <c r="F501" s="283"/>
      <c r="G501" s="283"/>
      <c r="H501" s="283"/>
    </row>
    <row r="502" spans="2:8" x14ac:dyDescent="0.25">
      <c r="B502" s="396">
        <v>498</v>
      </c>
      <c r="C502" s="283"/>
      <c r="D502" s="283"/>
      <c r="E502" s="859"/>
      <c r="F502" s="283"/>
      <c r="G502" s="283"/>
      <c r="H502" s="283"/>
    </row>
    <row r="503" spans="2:8" x14ac:dyDescent="0.25">
      <c r="B503" s="396">
        <v>499</v>
      </c>
      <c r="C503" s="283"/>
      <c r="D503" s="283"/>
      <c r="E503" s="859"/>
      <c r="F503" s="283"/>
      <c r="G503" s="283"/>
      <c r="H503" s="283"/>
    </row>
    <row r="504" spans="2:8" x14ac:dyDescent="0.25">
      <c r="B504" s="396">
        <v>500</v>
      </c>
      <c r="C504" s="283"/>
      <c r="D504" s="283"/>
      <c r="E504" s="859"/>
      <c r="F504" s="283"/>
      <c r="G504" s="283"/>
      <c r="H504" s="283"/>
    </row>
    <row r="505" spans="2:8" x14ac:dyDescent="0.25">
      <c r="B505" s="396">
        <v>501</v>
      </c>
      <c r="C505" s="283"/>
      <c r="D505" s="283"/>
      <c r="E505" s="859"/>
      <c r="F505" s="283"/>
      <c r="G505" s="283"/>
      <c r="H505" s="283"/>
    </row>
    <row r="506" spans="2:8" x14ac:dyDescent="0.25">
      <c r="B506" s="396">
        <v>502</v>
      </c>
      <c r="C506" s="283"/>
      <c r="D506" s="283"/>
      <c r="E506" s="859"/>
      <c r="F506" s="283"/>
      <c r="G506" s="283"/>
      <c r="H506" s="283"/>
    </row>
    <row r="507" spans="2:8" x14ac:dyDescent="0.25">
      <c r="B507" s="396">
        <v>503</v>
      </c>
      <c r="C507" s="283"/>
      <c r="D507" s="283"/>
      <c r="E507" s="859"/>
      <c r="F507" s="283"/>
      <c r="G507" s="283"/>
      <c r="H507" s="283"/>
    </row>
    <row r="508" spans="2:8" x14ac:dyDescent="0.25">
      <c r="B508" s="396">
        <v>504</v>
      </c>
      <c r="C508" s="283"/>
      <c r="D508" s="283"/>
      <c r="E508" s="859"/>
      <c r="F508" s="283"/>
      <c r="G508" s="283"/>
      <c r="H508" s="283"/>
    </row>
    <row r="509" spans="2:8" x14ac:dyDescent="0.25">
      <c r="B509" s="396">
        <v>505</v>
      </c>
      <c r="C509" s="283"/>
      <c r="D509" s="283"/>
      <c r="E509" s="859"/>
      <c r="F509" s="283"/>
      <c r="G509" s="283"/>
      <c r="H509" s="283"/>
    </row>
    <row r="510" spans="2:8" x14ac:dyDescent="0.25">
      <c r="B510" s="396">
        <v>506</v>
      </c>
      <c r="C510" s="283"/>
      <c r="D510" s="283"/>
      <c r="E510" s="859"/>
      <c r="F510" s="283"/>
      <c r="G510" s="283"/>
      <c r="H510" s="283"/>
    </row>
    <row r="511" spans="2:8" x14ac:dyDescent="0.25">
      <c r="B511" s="396">
        <v>507</v>
      </c>
      <c r="C511" s="283"/>
      <c r="D511" s="283"/>
      <c r="E511" s="859"/>
      <c r="F511" s="283"/>
      <c r="G511" s="283"/>
      <c r="H511" s="283"/>
    </row>
    <row r="512" spans="2:8" x14ac:dyDescent="0.25">
      <c r="B512" s="396">
        <v>508</v>
      </c>
      <c r="C512" s="283"/>
      <c r="D512" s="283"/>
      <c r="E512" s="859"/>
      <c r="F512" s="283"/>
      <c r="G512" s="283"/>
      <c r="H512" s="283"/>
    </row>
    <row r="513" spans="2:8" x14ac:dyDescent="0.25">
      <c r="B513" s="396">
        <v>509</v>
      </c>
      <c r="C513" s="283"/>
      <c r="D513" s="283"/>
      <c r="E513" s="859"/>
      <c r="F513" s="283"/>
      <c r="G513" s="283"/>
      <c r="H513" s="283"/>
    </row>
    <row r="514" spans="2:8" x14ac:dyDescent="0.25">
      <c r="B514" s="396">
        <v>510</v>
      </c>
      <c r="C514" s="283"/>
      <c r="D514" s="283"/>
      <c r="E514" s="859"/>
      <c r="F514" s="283"/>
      <c r="G514" s="283"/>
      <c r="H514" s="283"/>
    </row>
    <row r="515" spans="2:8" x14ac:dyDescent="0.25">
      <c r="B515" s="396">
        <v>511</v>
      </c>
      <c r="C515" s="283"/>
      <c r="D515" s="283"/>
      <c r="E515" s="859"/>
      <c r="F515" s="283"/>
      <c r="G515" s="283"/>
      <c r="H515" s="283"/>
    </row>
    <row r="516" spans="2:8" x14ac:dyDescent="0.25">
      <c r="B516" s="396">
        <v>512</v>
      </c>
      <c r="C516" s="283"/>
      <c r="D516" s="283"/>
      <c r="E516" s="859"/>
      <c r="F516" s="283"/>
      <c r="G516" s="283"/>
      <c r="H516" s="283"/>
    </row>
    <row r="517" spans="2:8" x14ac:dyDescent="0.25">
      <c r="B517" s="396">
        <v>513</v>
      </c>
      <c r="C517" s="283"/>
      <c r="D517" s="283"/>
      <c r="E517" s="859"/>
      <c r="F517" s="283"/>
      <c r="G517" s="283"/>
      <c r="H517" s="283"/>
    </row>
    <row r="518" spans="2:8" x14ac:dyDescent="0.25">
      <c r="B518" s="396">
        <v>514</v>
      </c>
      <c r="C518" s="283"/>
      <c r="D518" s="283"/>
      <c r="E518" s="859"/>
      <c r="F518" s="283"/>
      <c r="G518" s="283"/>
      <c r="H518" s="283"/>
    </row>
    <row r="519" spans="2:8" x14ac:dyDescent="0.25">
      <c r="B519" s="396">
        <v>515</v>
      </c>
      <c r="C519" s="283"/>
      <c r="D519" s="283"/>
      <c r="E519" s="859"/>
      <c r="F519" s="283"/>
      <c r="G519" s="283"/>
      <c r="H519" s="283"/>
    </row>
    <row r="520" spans="2:8" x14ac:dyDescent="0.25">
      <c r="B520" s="396">
        <v>516</v>
      </c>
      <c r="C520" s="283"/>
      <c r="D520" s="283"/>
      <c r="E520" s="859"/>
      <c r="F520" s="283"/>
      <c r="G520" s="283"/>
      <c r="H520" s="283"/>
    </row>
    <row r="521" spans="2:8" x14ac:dyDescent="0.25">
      <c r="B521" s="396">
        <v>517</v>
      </c>
      <c r="C521" s="283"/>
      <c r="D521" s="283"/>
      <c r="E521" s="859"/>
      <c r="F521" s="283"/>
      <c r="G521" s="283"/>
      <c r="H521" s="283"/>
    </row>
    <row r="522" spans="2:8" x14ac:dyDescent="0.25">
      <c r="B522" s="396">
        <v>518</v>
      </c>
      <c r="C522" s="283"/>
      <c r="D522" s="283"/>
      <c r="E522" s="859"/>
      <c r="F522" s="283"/>
      <c r="G522" s="283"/>
      <c r="H522" s="283"/>
    </row>
    <row r="523" spans="2:8" x14ac:dyDescent="0.25">
      <c r="B523" s="396">
        <v>519</v>
      </c>
      <c r="C523" s="283"/>
      <c r="D523" s="283"/>
      <c r="E523" s="859"/>
      <c r="F523" s="283"/>
      <c r="G523" s="283"/>
      <c r="H523" s="283"/>
    </row>
    <row r="524" spans="2:8" x14ac:dyDescent="0.25">
      <c r="B524" s="396">
        <v>520</v>
      </c>
      <c r="C524" s="283"/>
      <c r="D524" s="283"/>
      <c r="E524" s="859"/>
      <c r="F524" s="283"/>
      <c r="G524" s="283"/>
      <c r="H524" s="283"/>
    </row>
    <row r="525" spans="2:8" x14ac:dyDescent="0.25">
      <c r="B525" s="396">
        <v>521</v>
      </c>
      <c r="C525" s="283"/>
      <c r="D525" s="283"/>
      <c r="E525" s="859"/>
      <c r="F525" s="283"/>
      <c r="G525" s="283"/>
      <c r="H525" s="283"/>
    </row>
    <row r="526" spans="2:8" x14ac:dyDescent="0.25">
      <c r="B526" s="396">
        <v>522</v>
      </c>
      <c r="C526" s="283"/>
      <c r="D526" s="283"/>
      <c r="E526" s="859"/>
      <c r="F526" s="283"/>
      <c r="G526" s="283"/>
      <c r="H526" s="283"/>
    </row>
    <row r="527" spans="2:8" x14ac:dyDescent="0.25">
      <c r="B527" s="396">
        <v>523</v>
      </c>
      <c r="C527" s="283"/>
      <c r="D527" s="283"/>
      <c r="E527" s="859"/>
      <c r="F527" s="283"/>
      <c r="G527" s="283"/>
      <c r="H527" s="283"/>
    </row>
    <row r="528" spans="2:8" x14ac:dyDescent="0.25">
      <c r="B528" s="396">
        <v>524</v>
      </c>
      <c r="C528" s="283"/>
      <c r="D528" s="283"/>
      <c r="E528" s="859"/>
      <c r="F528" s="283"/>
      <c r="G528" s="283"/>
      <c r="H528" s="283"/>
    </row>
    <row r="529" spans="2:8" x14ac:dyDescent="0.25">
      <c r="B529" s="396">
        <v>525</v>
      </c>
      <c r="C529" s="283"/>
      <c r="D529" s="283"/>
      <c r="E529" s="859"/>
      <c r="F529" s="283"/>
      <c r="G529" s="283"/>
      <c r="H529" s="283"/>
    </row>
    <row r="530" spans="2:8" x14ac:dyDescent="0.25">
      <c r="B530" s="396">
        <v>526</v>
      </c>
      <c r="C530" s="283"/>
      <c r="D530" s="283"/>
      <c r="E530" s="859"/>
      <c r="F530" s="283"/>
      <c r="G530" s="283"/>
      <c r="H530" s="283"/>
    </row>
    <row r="531" spans="2:8" x14ac:dyDescent="0.25">
      <c r="B531" s="396">
        <v>527</v>
      </c>
      <c r="C531" s="283"/>
      <c r="D531" s="283"/>
      <c r="E531" s="859"/>
      <c r="F531" s="283"/>
      <c r="G531" s="283"/>
      <c r="H531" s="283"/>
    </row>
    <row r="532" spans="2:8" x14ac:dyDescent="0.25">
      <c r="B532" s="396">
        <v>528</v>
      </c>
      <c r="C532" s="283"/>
      <c r="D532" s="283"/>
      <c r="E532" s="859"/>
      <c r="F532" s="283"/>
      <c r="G532" s="283"/>
      <c r="H532" s="283"/>
    </row>
    <row r="533" spans="2:8" x14ac:dyDescent="0.25">
      <c r="B533" s="396">
        <v>529</v>
      </c>
      <c r="C533" s="283"/>
      <c r="D533" s="283"/>
      <c r="E533" s="859"/>
      <c r="F533" s="283"/>
      <c r="G533" s="283"/>
      <c r="H533" s="283"/>
    </row>
    <row r="534" spans="2:8" x14ac:dyDescent="0.25">
      <c r="B534" s="396">
        <v>530</v>
      </c>
      <c r="C534" s="283"/>
      <c r="D534" s="283"/>
      <c r="E534" s="859"/>
      <c r="F534" s="283"/>
      <c r="G534" s="283"/>
      <c r="H534" s="283"/>
    </row>
    <row r="535" spans="2:8" x14ac:dyDescent="0.25">
      <c r="B535" s="396">
        <v>531</v>
      </c>
      <c r="C535" s="283"/>
      <c r="D535" s="283"/>
      <c r="E535" s="859"/>
      <c r="F535" s="283"/>
      <c r="G535" s="283"/>
      <c r="H535" s="283"/>
    </row>
    <row r="536" spans="2:8" x14ac:dyDescent="0.25">
      <c r="B536" s="396">
        <v>532</v>
      </c>
      <c r="C536" s="283"/>
      <c r="D536" s="283"/>
      <c r="E536" s="859"/>
      <c r="F536" s="283"/>
      <c r="G536" s="283"/>
      <c r="H536" s="283"/>
    </row>
    <row r="537" spans="2:8" x14ac:dyDescent="0.25">
      <c r="B537" s="396">
        <v>533</v>
      </c>
      <c r="C537" s="283"/>
      <c r="D537" s="283"/>
      <c r="E537" s="859"/>
      <c r="F537" s="283"/>
      <c r="G537" s="283"/>
      <c r="H537" s="283"/>
    </row>
    <row r="538" spans="2:8" x14ac:dyDescent="0.25">
      <c r="B538" s="396">
        <v>534</v>
      </c>
      <c r="C538" s="283"/>
      <c r="D538" s="283"/>
      <c r="E538" s="859"/>
      <c r="F538" s="283"/>
      <c r="G538" s="283"/>
      <c r="H538" s="283"/>
    </row>
    <row r="539" spans="2:8" x14ac:dyDescent="0.25">
      <c r="B539" s="396">
        <v>535</v>
      </c>
      <c r="C539" s="283"/>
      <c r="D539" s="283"/>
      <c r="E539" s="859"/>
      <c r="F539" s="283"/>
      <c r="G539" s="283"/>
      <c r="H539" s="283"/>
    </row>
    <row r="540" spans="2:8" x14ac:dyDescent="0.25">
      <c r="B540" s="396">
        <v>536</v>
      </c>
      <c r="C540" s="283"/>
      <c r="D540" s="283"/>
      <c r="E540" s="859"/>
      <c r="F540" s="283"/>
      <c r="G540" s="283"/>
      <c r="H540" s="283"/>
    </row>
    <row r="541" spans="2:8" x14ac:dyDescent="0.25">
      <c r="B541" s="396">
        <v>537</v>
      </c>
      <c r="C541" s="283"/>
      <c r="D541" s="283"/>
      <c r="E541" s="859"/>
      <c r="F541" s="283"/>
      <c r="G541" s="283"/>
      <c r="H541" s="283"/>
    </row>
    <row r="542" spans="2:8" x14ac:dyDescent="0.25">
      <c r="B542" s="396">
        <v>538</v>
      </c>
      <c r="C542" s="283"/>
      <c r="D542" s="283"/>
      <c r="E542" s="859"/>
      <c r="F542" s="283"/>
      <c r="G542" s="283"/>
      <c r="H542" s="283"/>
    </row>
    <row r="543" spans="2:8" x14ac:dyDescent="0.25">
      <c r="B543" s="396">
        <v>539</v>
      </c>
      <c r="C543" s="283"/>
      <c r="D543" s="283"/>
      <c r="E543" s="859"/>
      <c r="F543" s="283"/>
      <c r="G543" s="283"/>
      <c r="H543" s="283"/>
    </row>
    <row r="544" spans="2:8" x14ac:dyDescent="0.25">
      <c r="B544" s="396">
        <v>540</v>
      </c>
      <c r="C544" s="283"/>
      <c r="D544" s="283"/>
      <c r="E544" s="859"/>
      <c r="F544" s="283"/>
      <c r="G544" s="283"/>
      <c r="H544" s="283"/>
    </row>
    <row r="545" spans="2:8" x14ac:dyDescent="0.25">
      <c r="B545" s="396">
        <v>541</v>
      </c>
      <c r="C545" s="283"/>
      <c r="D545" s="283"/>
      <c r="E545" s="859"/>
      <c r="F545" s="283"/>
      <c r="G545" s="283"/>
      <c r="H545" s="283"/>
    </row>
    <row r="546" spans="2:8" x14ac:dyDescent="0.25">
      <c r="B546" s="396">
        <v>542</v>
      </c>
      <c r="C546" s="283"/>
      <c r="D546" s="283"/>
      <c r="E546" s="859"/>
      <c r="F546" s="283"/>
      <c r="G546" s="283"/>
      <c r="H546" s="283"/>
    </row>
    <row r="547" spans="2:8" x14ac:dyDescent="0.25">
      <c r="B547" s="396">
        <v>543</v>
      </c>
      <c r="C547" s="283"/>
      <c r="D547" s="283"/>
      <c r="E547" s="859"/>
      <c r="F547" s="283"/>
      <c r="G547" s="283"/>
      <c r="H547" s="283"/>
    </row>
    <row r="548" spans="2:8" x14ac:dyDescent="0.25">
      <c r="B548" s="396">
        <v>544</v>
      </c>
      <c r="C548" s="283"/>
      <c r="D548" s="283"/>
      <c r="E548" s="859"/>
      <c r="F548" s="283"/>
      <c r="G548" s="283"/>
      <c r="H548" s="283"/>
    </row>
    <row r="549" spans="2:8" x14ac:dyDescent="0.25">
      <c r="B549" s="396">
        <v>545</v>
      </c>
      <c r="C549" s="283"/>
      <c r="D549" s="283"/>
      <c r="E549" s="859"/>
      <c r="F549" s="283"/>
      <c r="G549" s="283"/>
      <c r="H549" s="283"/>
    </row>
    <row r="550" spans="2:8" x14ac:dyDescent="0.25">
      <c r="B550" s="396">
        <v>546</v>
      </c>
      <c r="C550" s="283"/>
      <c r="D550" s="283"/>
      <c r="E550" s="859"/>
      <c r="F550" s="283"/>
      <c r="G550" s="283"/>
      <c r="H550" s="283"/>
    </row>
    <row r="551" spans="2:8" x14ac:dyDescent="0.25">
      <c r="B551" s="396">
        <v>547</v>
      </c>
      <c r="C551" s="283"/>
      <c r="D551" s="283"/>
      <c r="E551" s="859"/>
      <c r="F551" s="283"/>
      <c r="G551" s="283"/>
      <c r="H551" s="283"/>
    </row>
    <row r="552" spans="2:8" x14ac:dyDescent="0.25">
      <c r="B552" s="396">
        <v>548</v>
      </c>
      <c r="C552" s="283"/>
      <c r="D552" s="283"/>
      <c r="E552" s="859"/>
      <c r="F552" s="283"/>
      <c r="G552" s="283"/>
      <c r="H552" s="283"/>
    </row>
    <row r="553" spans="2:8" x14ac:dyDescent="0.25">
      <c r="B553" s="396">
        <v>549</v>
      </c>
      <c r="C553" s="283"/>
      <c r="D553" s="283"/>
      <c r="E553" s="859"/>
      <c r="F553" s="283"/>
      <c r="G553" s="283"/>
      <c r="H553" s="283"/>
    </row>
    <row r="554" spans="2:8" x14ac:dyDescent="0.25">
      <c r="B554" s="396">
        <v>550</v>
      </c>
      <c r="C554" s="283"/>
      <c r="D554" s="283"/>
      <c r="E554" s="859"/>
      <c r="F554" s="283"/>
      <c r="G554" s="283"/>
      <c r="H554" s="283"/>
    </row>
    <row r="555" spans="2:8" x14ac:dyDescent="0.25">
      <c r="B555" s="396">
        <v>551</v>
      </c>
      <c r="C555" s="283"/>
      <c r="D555" s="283"/>
      <c r="E555" s="859"/>
      <c r="F555" s="283"/>
      <c r="G555" s="283"/>
      <c r="H555" s="283"/>
    </row>
    <row r="556" spans="2:8" x14ac:dyDescent="0.25">
      <c r="B556" s="396">
        <v>552</v>
      </c>
      <c r="C556" s="283"/>
      <c r="D556" s="283"/>
      <c r="E556" s="859"/>
      <c r="F556" s="283"/>
      <c r="G556" s="283"/>
      <c r="H556" s="283"/>
    </row>
    <row r="557" spans="2:8" x14ac:dyDescent="0.25">
      <c r="B557" s="396">
        <v>553</v>
      </c>
      <c r="C557" s="283"/>
      <c r="D557" s="283"/>
      <c r="E557" s="859"/>
      <c r="F557" s="283"/>
      <c r="G557" s="283"/>
      <c r="H557" s="283"/>
    </row>
    <row r="558" spans="2:8" x14ac:dyDescent="0.25">
      <c r="B558" s="396">
        <v>554</v>
      </c>
      <c r="C558" s="283"/>
      <c r="D558" s="283"/>
      <c r="E558" s="859"/>
      <c r="F558" s="283"/>
      <c r="G558" s="283"/>
      <c r="H558" s="283"/>
    </row>
    <row r="559" spans="2:8" x14ac:dyDescent="0.25">
      <c r="B559" s="396">
        <v>555</v>
      </c>
      <c r="C559" s="283"/>
      <c r="D559" s="283"/>
      <c r="E559" s="859"/>
      <c r="F559" s="283"/>
      <c r="G559" s="283"/>
      <c r="H559" s="283"/>
    </row>
    <row r="560" spans="2:8" x14ac:dyDescent="0.25">
      <c r="B560" s="396">
        <v>556</v>
      </c>
      <c r="C560" s="283"/>
      <c r="D560" s="283"/>
      <c r="E560" s="859"/>
      <c r="F560" s="283"/>
      <c r="G560" s="283"/>
      <c r="H560" s="283"/>
    </row>
    <row r="561" spans="2:8" x14ac:dyDescent="0.25">
      <c r="B561" s="396">
        <v>557</v>
      </c>
      <c r="C561" s="283"/>
      <c r="D561" s="283"/>
      <c r="E561" s="859"/>
      <c r="F561" s="283"/>
      <c r="G561" s="283"/>
      <c r="H561" s="283"/>
    </row>
    <row r="562" spans="2:8" x14ac:dyDescent="0.25">
      <c r="B562" s="396">
        <v>558</v>
      </c>
      <c r="C562" s="283"/>
      <c r="D562" s="283"/>
      <c r="E562" s="859"/>
      <c r="F562" s="283"/>
      <c r="G562" s="283"/>
      <c r="H562" s="283"/>
    </row>
    <row r="563" spans="2:8" x14ac:dyDescent="0.25">
      <c r="B563" s="396">
        <v>559</v>
      </c>
      <c r="C563" s="283"/>
      <c r="D563" s="283"/>
      <c r="E563" s="859"/>
      <c r="F563" s="283"/>
      <c r="G563" s="283"/>
      <c r="H563" s="283"/>
    </row>
    <row r="564" spans="2:8" x14ac:dyDescent="0.25">
      <c r="B564" s="396">
        <v>560</v>
      </c>
      <c r="C564" s="283"/>
      <c r="D564" s="283"/>
      <c r="E564" s="859"/>
      <c r="F564" s="283"/>
      <c r="G564" s="283"/>
      <c r="H564" s="283"/>
    </row>
    <row r="565" spans="2:8" x14ac:dyDescent="0.25">
      <c r="B565" s="396">
        <v>561</v>
      </c>
      <c r="C565" s="283"/>
      <c r="D565" s="283"/>
      <c r="E565" s="859"/>
      <c r="F565" s="283"/>
      <c r="G565" s="283"/>
      <c r="H565" s="283"/>
    </row>
    <row r="566" spans="2:8" x14ac:dyDescent="0.25">
      <c r="B566" s="396">
        <v>562</v>
      </c>
      <c r="C566" s="283"/>
      <c r="D566" s="283"/>
      <c r="E566" s="859"/>
      <c r="F566" s="283"/>
      <c r="G566" s="283"/>
      <c r="H566" s="283"/>
    </row>
    <row r="567" spans="2:8" x14ac:dyDescent="0.25">
      <c r="B567" s="396">
        <v>563</v>
      </c>
      <c r="C567" s="283"/>
      <c r="D567" s="283"/>
      <c r="E567" s="859"/>
      <c r="F567" s="283"/>
      <c r="G567" s="283"/>
      <c r="H567" s="283"/>
    </row>
    <row r="568" spans="2:8" x14ac:dyDescent="0.25">
      <c r="B568" s="396">
        <v>564</v>
      </c>
      <c r="C568" s="283"/>
      <c r="D568" s="283"/>
      <c r="E568" s="859"/>
      <c r="F568" s="283"/>
      <c r="G568" s="283"/>
      <c r="H568" s="283"/>
    </row>
    <row r="569" spans="2:8" x14ac:dyDescent="0.25">
      <c r="B569" s="396">
        <v>565</v>
      </c>
      <c r="C569" s="283"/>
      <c r="D569" s="283"/>
      <c r="E569" s="859"/>
      <c r="F569" s="283"/>
      <c r="G569" s="283"/>
      <c r="H569" s="283"/>
    </row>
    <row r="570" spans="2:8" x14ac:dyDescent="0.25">
      <c r="B570" s="396">
        <v>566</v>
      </c>
      <c r="C570" s="283"/>
      <c r="D570" s="283"/>
      <c r="E570" s="859"/>
      <c r="F570" s="283"/>
      <c r="G570" s="283"/>
      <c r="H570" s="283"/>
    </row>
    <row r="571" spans="2:8" x14ac:dyDescent="0.25">
      <c r="B571" s="396">
        <v>567</v>
      </c>
      <c r="C571" s="283"/>
      <c r="D571" s="283"/>
      <c r="E571" s="859"/>
      <c r="F571" s="283"/>
      <c r="G571" s="283"/>
      <c r="H571" s="283"/>
    </row>
    <row r="572" spans="2:8" x14ac:dyDescent="0.25">
      <c r="B572" s="396">
        <v>568</v>
      </c>
      <c r="C572" s="283"/>
      <c r="D572" s="283"/>
      <c r="E572" s="859"/>
      <c r="F572" s="283"/>
      <c r="G572" s="283"/>
      <c r="H572" s="283"/>
    </row>
    <row r="573" spans="2:8" x14ac:dyDescent="0.25">
      <c r="B573" s="396">
        <v>569</v>
      </c>
      <c r="C573" s="283"/>
      <c r="D573" s="283"/>
      <c r="E573" s="859"/>
      <c r="F573" s="283"/>
      <c r="G573" s="283"/>
      <c r="H573" s="283"/>
    </row>
    <row r="574" spans="2:8" x14ac:dyDescent="0.25">
      <c r="B574" s="396">
        <v>570</v>
      </c>
      <c r="C574" s="283"/>
      <c r="D574" s="283"/>
      <c r="E574" s="859"/>
      <c r="F574" s="283"/>
      <c r="G574" s="283"/>
      <c r="H574" s="283"/>
    </row>
    <row r="575" spans="2:8" x14ac:dyDescent="0.25">
      <c r="B575" s="396">
        <v>571</v>
      </c>
      <c r="C575" s="283"/>
      <c r="D575" s="283"/>
      <c r="E575" s="859"/>
      <c r="F575" s="283"/>
      <c r="G575" s="283"/>
      <c r="H575" s="283"/>
    </row>
    <row r="576" spans="2:8" x14ac:dyDescent="0.25">
      <c r="B576" s="396">
        <v>572</v>
      </c>
      <c r="C576" s="283"/>
      <c r="D576" s="283"/>
      <c r="E576" s="859"/>
      <c r="F576" s="283"/>
      <c r="G576" s="283"/>
      <c r="H576" s="283"/>
    </row>
    <row r="577" spans="2:8" x14ac:dyDescent="0.25">
      <c r="B577" s="396">
        <v>573</v>
      </c>
      <c r="C577" s="283"/>
      <c r="D577" s="283"/>
      <c r="E577" s="859"/>
      <c r="F577" s="283"/>
      <c r="G577" s="283"/>
      <c r="H577" s="283"/>
    </row>
    <row r="578" spans="2:8" x14ac:dyDescent="0.25">
      <c r="B578" s="396">
        <v>574</v>
      </c>
      <c r="C578" s="283"/>
      <c r="D578" s="283"/>
      <c r="E578" s="859"/>
      <c r="F578" s="283"/>
      <c r="G578" s="283"/>
      <c r="H578" s="283"/>
    </row>
    <row r="579" spans="2:8" x14ac:dyDescent="0.25">
      <c r="B579" s="396">
        <v>575</v>
      </c>
      <c r="C579" s="283"/>
      <c r="D579" s="283"/>
      <c r="E579" s="859"/>
      <c r="F579" s="283"/>
      <c r="G579" s="283"/>
      <c r="H579" s="283"/>
    </row>
    <row r="580" spans="2:8" x14ac:dyDescent="0.25">
      <c r="B580" s="396">
        <v>576</v>
      </c>
      <c r="C580" s="283"/>
      <c r="D580" s="283"/>
      <c r="E580" s="859"/>
      <c r="F580" s="283"/>
      <c r="G580" s="283"/>
      <c r="H580" s="283"/>
    </row>
    <row r="581" spans="2:8" x14ac:dyDescent="0.25">
      <c r="B581" s="396">
        <v>577</v>
      </c>
      <c r="C581" s="283"/>
      <c r="D581" s="283"/>
      <c r="E581" s="859"/>
      <c r="F581" s="283"/>
      <c r="G581" s="283"/>
      <c r="H581" s="283"/>
    </row>
    <row r="582" spans="2:8" x14ac:dyDescent="0.25">
      <c r="B582" s="396">
        <v>578</v>
      </c>
      <c r="C582" s="283"/>
      <c r="D582" s="283"/>
      <c r="E582" s="859"/>
      <c r="F582" s="283"/>
      <c r="G582" s="283"/>
      <c r="H582" s="283"/>
    </row>
    <row r="583" spans="2:8" x14ac:dyDescent="0.25">
      <c r="B583" s="396">
        <v>579</v>
      </c>
      <c r="C583" s="283"/>
      <c r="D583" s="283"/>
      <c r="E583" s="859"/>
      <c r="F583" s="283"/>
      <c r="G583" s="283"/>
      <c r="H583" s="283"/>
    </row>
    <row r="584" spans="2:8" x14ac:dyDescent="0.25">
      <c r="B584" s="396">
        <v>580</v>
      </c>
      <c r="C584" s="283"/>
      <c r="D584" s="283"/>
      <c r="E584" s="859"/>
      <c r="F584" s="283"/>
      <c r="G584" s="283"/>
      <c r="H584" s="283"/>
    </row>
    <row r="585" spans="2:8" x14ac:dyDescent="0.25">
      <c r="B585" s="396">
        <v>581</v>
      </c>
      <c r="C585" s="283"/>
      <c r="D585" s="283"/>
      <c r="E585" s="859"/>
      <c r="F585" s="283"/>
      <c r="G585" s="283"/>
      <c r="H585" s="283"/>
    </row>
    <row r="586" spans="2:8" x14ac:dyDescent="0.25">
      <c r="B586" s="396">
        <v>582</v>
      </c>
      <c r="C586" s="283"/>
      <c r="D586" s="283"/>
      <c r="E586" s="859"/>
      <c r="F586" s="283"/>
      <c r="G586" s="283"/>
      <c r="H586" s="283"/>
    </row>
    <row r="587" spans="2:8" x14ac:dyDescent="0.25">
      <c r="B587" s="396">
        <v>583</v>
      </c>
      <c r="C587" s="283"/>
      <c r="D587" s="283"/>
      <c r="E587" s="859"/>
      <c r="F587" s="283"/>
      <c r="G587" s="283"/>
      <c r="H587" s="283"/>
    </row>
    <row r="588" spans="2:8" x14ac:dyDescent="0.25">
      <c r="B588" s="396">
        <v>584</v>
      </c>
      <c r="C588" s="283"/>
      <c r="D588" s="283"/>
      <c r="E588" s="859"/>
      <c r="F588" s="283"/>
      <c r="G588" s="283"/>
      <c r="H588" s="283"/>
    </row>
    <row r="589" spans="2:8" x14ac:dyDescent="0.25">
      <c r="B589" s="396">
        <v>585</v>
      </c>
      <c r="C589" s="283"/>
      <c r="D589" s="283"/>
      <c r="E589" s="859"/>
      <c r="F589" s="283"/>
      <c r="G589" s="283"/>
      <c r="H589" s="283"/>
    </row>
    <row r="590" spans="2:8" x14ac:dyDescent="0.25">
      <c r="B590" s="396">
        <v>586</v>
      </c>
      <c r="C590" s="283"/>
      <c r="D590" s="283"/>
      <c r="E590" s="859"/>
      <c r="F590" s="283"/>
      <c r="G590" s="283"/>
      <c r="H590" s="283"/>
    </row>
    <row r="591" spans="2:8" x14ac:dyDescent="0.25">
      <c r="B591" s="396">
        <v>587</v>
      </c>
      <c r="C591" s="283"/>
      <c r="D591" s="283"/>
      <c r="E591" s="859"/>
      <c r="F591" s="283"/>
      <c r="G591" s="283"/>
      <c r="H591" s="283"/>
    </row>
    <row r="592" spans="2:8" x14ac:dyDescent="0.25">
      <c r="B592" s="396">
        <v>588</v>
      </c>
      <c r="C592" s="283"/>
      <c r="D592" s="283"/>
      <c r="E592" s="859"/>
      <c r="F592" s="283"/>
      <c r="G592" s="283"/>
      <c r="H592" s="283"/>
    </row>
    <row r="593" spans="2:8" x14ac:dyDescent="0.25">
      <c r="B593" s="396">
        <v>589</v>
      </c>
      <c r="C593" s="283"/>
      <c r="D593" s="283"/>
      <c r="E593" s="859"/>
      <c r="F593" s="283"/>
      <c r="G593" s="283"/>
      <c r="H593" s="283"/>
    </row>
    <row r="594" spans="2:8" x14ac:dyDescent="0.25">
      <c r="B594" s="396">
        <v>590</v>
      </c>
      <c r="C594" s="283"/>
      <c r="D594" s="283"/>
      <c r="E594" s="859"/>
      <c r="F594" s="283"/>
      <c r="G594" s="283"/>
      <c r="H594" s="283"/>
    </row>
    <row r="595" spans="2:8" x14ac:dyDescent="0.25">
      <c r="B595" s="396">
        <v>591</v>
      </c>
      <c r="C595" s="283"/>
      <c r="D595" s="283"/>
      <c r="E595" s="859"/>
      <c r="F595" s="283"/>
      <c r="G595" s="283"/>
      <c r="H595" s="283"/>
    </row>
    <row r="596" spans="2:8" x14ac:dyDescent="0.25">
      <c r="B596" s="396">
        <v>592</v>
      </c>
      <c r="C596" s="283"/>
      <c r="D596" s="283"/>
      <c r="E596" s="859"/>
      <c r="F596" s="283"/>
      <c r="G596" s="283"/>
      <c r="H596" s="283"/>
    </row>
    <row r="597" spans="2:8" x14ac:dyDescent="0.25">
      <c r="B597" s="396">
        <v>593</v>
      </c>
      <c r="C597" s="283"/>
      <c r="D597" s="283"/>
      <c r="E597" s="859"/>
      <c r="F597" s="283"/>
      <c r="G597" s="283"/>
      <c r="H597" s="283"/>
    </row>
    <row r="598" spans="2:8" x14ac:dyDescent="0.25">
      <c r="B598" s="396">
        <v>594</v>
      </c>
      <c r="C598" s="283"/>
      <c r="D598" s="283"/>
      <c r="E598" s="859"/>
      <c r="F598" s="283"/>
      <c r="G598" s="283"/>
      <c r="H598" s="283"/>
    </row>
    <row r="599" spans="2:8" x14ac:dyDescent="0.25">
      <c r="B599" s="396">
        <v>595</v>
      </c>
      <c r="C599" s="283"/>
      <c r="D599" s="283"/>
      <c r="E599" s="859"/>
      <c r="F599" s="283"/>
      <c r="G599" s="283"/>
      <c r="H599" s="283"/>
    </row>
    <row r="600" spans="2:8" x14ac:dyDescent="0.25">
      <c r="B600" s="396">
        <v>596</v>
      </c>
      <c r="C600" s="283"/>
      <c r="D600" s="283"/>
      <c r="E600" s="859"/>
      <c r="F600" s="283"/>
      <c r="G600" s="283"/>
      <c r="H600" s="283"/>
    </row>
    <row r="601" spans="2:8" x14ac:dyDescent="0.25">
      <c r="B601" s="396">
        <v>597</v>
      </c>
      <c r="C601" s="283"/>
      <c r="D601" s="283"/>
      <c r="E601" s="859"/>
      <c r="F601" s="283"/>
      <c r="G601" s="283"/>
      <c r="H601" s="283"/>
    </row>
    <row r="602" spans="2:8" x14ac:dyDescent="0.25">
      <c r="B602" s="396">
        <v>598</v>
      </c>
      <c r="C602" s="283"/>
      <c r="D602" s="283"/>
      <c r="E602" s="859"/>
      <c r="F602" s="283"/>
      <c r="G602" s="283"/>
      <c r="H602" s="283"/>
    </row>
    <row r="603" spans="2:8" x14ac:dyDescent="0.25">
      <c r="B603" s="396">
        <v>599</v>
      </c>
      <c r="C603" s="283"/>
      <c r="D603" s="283"/>
      <c r="E603" s="859"/>
      <c r="F603" s="283"/>
      <c r="G603" s="283"/>
      <c r="H603" s="283"/>
    </row>
    <row r="604" spans="2:8" x14ac:dyDescent="0.25">
      <c r="B604" s="396">
        <v>600</v>
      </c>
      <c r="C604" s="283"/>
      <c r="D604" s="283"/>
      <c r="E604" s="859"/>
      <c r="F604" s="283"/>
      <c r="G604" s="283"/>
      <c r="H604" s="283"/>
    </row>
    <row r="605" spans="2:8" x14ac:dyDescent="0.25">
      <c r="B605" s="396">
        <v>601</v>
      </c>
      <c r="C605" s="283"/>
      <c r="D605" s="283"/>
      <c r="E605" s="859"/>
      <c r="F605" s="283"/>
      <c r="G605" s="283"/>
      <c r="H605" s="283"/>
    </row>
    <row r="606" spans="2:8" x14ac:dyDescent="0.25">
      <c r="B606" s="396">
        <v>602</v>
      </c>
      <c r="C606" s="283"/>
      <c r="D606" s="283"/>
      <c r="E606" s="859"/>
      <c r="F606" s="283"/>
      <c r="G606" s="283"/>
      <c r="H606" s="283"/>
    </row>
    <row r="607" spans="2:8" x14ac:dyDescent="0.25">
      <c r="B607" s="396">
        <v>603</v>
      </c>
      <c r="C607" s="283"/>
      <c r="D607" s="283"/>
      <c r="E607" s="859"/>
      <c r="F607" s="283"/>
      <c r="G607" s="283"/>
      <c r="H607" s="283"/>
    </row>
    <row r="608" spans="2:8" x14ac:dyDescent="0.25">
      <c r="B608" s="396">
        <v>604</v>
      </c>
      <c r="C608" s="283"/>
      <c r="D608" s="283"/>
      <c r="E608" s="859"/>
      <c r="F608" s="283"/>
      <c r="G608" s="283"/>
      <c r="H608" s="283"/>
    </row>
    <row r="609" spans="2:8" x14ac:dyDescent="0.25">
      <c r="B609" s="396">
        <v>605</v>
      </c>
      <c r="C609" s="283"/>
      <c r="D609" s="283"/>
      <c r="E609" s="859"/>
      <c r="F609" s="283"/>
      <c r="G609" s="283"/>
      <c r="H609" s="283"/>
    </row>
    <row r="610" spans="2:8" x14ac:dyDescent="0.25">
      <c r="B610" s="396">
        <v>606</v>
      </c>
      <c r="C610" s="283"/>
      <c r="D610" s="283"/>
      <c r="E610" s="859"/>
      <c r="F610" s="283"/>
      <c r="G610" s="283"/>
      <c r="H610" s="283"/>
    </row>
    <row r="611" spans="2:8" x14ac:dyDescent="0.25">
      <c r="B611" s="396">
        <v>607</v>
      </c>
      <c r="C611" s="283"/>
      <c r="D611" s="283"/>
      <c r="E611" s="859"/>
      <c r="F611" s="283"/>
      <c r="G611" s="283"/>
      <c r="H611" s="283"/>
    </row>
    <row r="612" spans="2:8" x14ac:dyDescent="0.25">
      <c r="B612" s="396">
        <v>608</v>
      </c>
      <c r="C612" s="283"/>
      <c r="D612" s="283"/>
      <c r="E612" s="859"/>
      <c r="F612" s="283"/>
      <c r="G612" s="283"/>
      <c r="H612" s="283"/>
    </row>
    <row r="613" spans="2:8" x14ac:dyDescent="0.25">
      <c r="B613" s="396">
        <v>609</v>
      </c>
      <c r="C613" s="283"/>
      <c r="D613" s="283"/>
      <c r="E613" s="859"/>
      <c r="F613" s="283"/>
      <c r="G613" s="283"/>
      <c r="H613" s="283"/>
    </row>
    <row r="614" spans="2:8" x14ac:dyDescent="0.25">
      <c r="B614" s="396">
        <v>610</v>
      </c>
      <c r="C614" s="283"/>
      <c r="D614" s="283"/>
      <c r="E614" s="859"/>
      <c r="F614" s="283"/>
      <c r="G614" s="283"/>
      <c r="H614" s="283"/>
    </row>
    <row r="615" spans="2:8" x14ac:dyDescent="0.25">
      <c r="B615" s="396">
        <v>611</v>
      </c>
      <c r="C615" s="283"/>
      <c r="D615" s="283"/>
      <c r="E615" s="859"/>
      <c r="F615" s="283"/>
      <c r="G615" s="283"/>
      <c r="H615" s="283"/>
    </row>
    <row r="616" spans="2:8" x14ac:dyDescent="0.25">
      <c r="B616" s="396">
        <v>612</v>
      </c>
      <c r="C616" s="283"/>
      <c r="D616" s="283"/>
      <c r="E616" s="859"/>
      <c r="F616" s="283"/>
      <c r="G616" s="283"/>
      <c r="H616" s="283"/>
    </row>
    <row r="617" spans="2:8" x14ac:dyDescent="0.25">
      <c r="B617" s="396">
        <v>613</v>
      </c>
      <c r="C617" s="283"/>
      <c r="D617" s="283"/>
      <c r="E617" s="859"/>
      <c r="F617" s="283"/>
      <c r="G617" s="283"/>
      <c r="H617" s="283"/>
    </row>
    <row r="618" spans="2:8" x14ac:dyDescent="0.25">
      <c r="B618" s="396">
        <v>614</v>
      </c>
      <c r="C618" s="283"/>
      <c r="D618" s="283"/>
      <c r="E618" s="859"/>
      <c r="F618" s="283"/>
      <c r="G618" s="283"/>
      <c r="H618" s="283"/>
    </row>
    <row r="619" spans="2:8" x14ac:dyDescent="0.25">
      <c r="B619" s="396">
        <v>615</v>
      </c>
      <c r="C619" s="283"/>
      <c r="D619" s="283"/>
      <c r="E619" s="859"/>
      <c r="F619" s="283"/>
      <c r="G619" s="283"/>
      <c r="H619" s="283"/>
    </row>
    <row r="620" spans="2:8" x14ac:dyDescent="0.25">
      <c r="B620" s="396">
        <v>616</v>
      </c>
      <c r="C620" s="283"/>
      <c r="D620" s="283"/>
      <c r="E620" s="859"/>
      <c r="F620" s="283"/>
      <c r="G620" s="283"/>
      <c r="H620" s="283"/>
    </row>
    <row r="621" spans="2:8" x14ac:dyDescent="0.25">
      <c r="B621" s="396">
        <v>617</v>
      </c>
      <c r="C621" s="283"/>
      <c r="D621" s="283"/>
      <c r="E621" s="859"/>
      <c r="F621" s="283"/>
      <c r="G621" s="283"/>
      <c r="H621" s="283"/>
    </row>
    <row r="622" spans="2:8" x14ac:dyDescent="0.25">
      <c r="B622" s="396">
        <v>618</v>
      </c>
      <c r="C622" s="283"/>
      <c r="D622" s="283"/>
      <c r="E622" s="859"/>
      <c r="F622" s="283"/>
      <c r="G622" s="283"/>
      <c r="H622" s="283"/>
    </row>
    <row r="623" spans="2:8" x14ac:dyDescent="0.25">
      <c r="B623" s="396">
        <v>619</v>
      </c>
      <c r="C623" s="283"/>
      <c r="D623" s="283"/>
      <c r="E623" s="859"/>
      <c r="F623" s="283"/>
      <c r="G623" s="283"/>
      <c r="H623" s="283"/>
    </row>
    <row r="624" spans="2:8" x14ac:dyDescent="0.25">
      <c r="B624" s="396">
        <v>620</v>
      </c>
      <c r="C624" s="283"/>
      <c r="D624" s="283"/>
      <c r="E624" s="859"/>
      <c r="F624" s="283"/>
      <c r="G624" s="283"/>
      <c r="H624" s="283"/>
    </row>
    <row r="625" spans="2:8" x14ac:dyDescent="0.25">
      <c r="B625" s="396">
        <v>621</v>
      </c>
      <c r="C625" s="283"/>
      <c r="D625" s="283"/>
      <c r="E625" s="859"/>
      <c r="F625" s="283"/>
      <c r="G625" s="283"/>
      <c r="H625" s="283"/>
    </row>
    <row r="626" spans="2:8" x14ac:dyDescent="0.25">
      <c r="B626" s="396">
        <v>622</v>
      </c>
      <c r="C626" s="283"/>
      <c r="D626" s="283"/>
      <c r="E626" s="859"/>
      <c r="F626" s="283"/>
      <c r="G626" s="283"/>
      <c r="H626" s="283"/>
    </row>
    <row r="627" spans="2:8" x14ac:dyDescent="0.25">
      <c r="B627" s="396">
        <v>623</v>
      </c>
      <c r="C627" s="283"/>
      <c r="D627" s="283"/>
      <c r="E627" s="859"/>
      <c r="F627" s="283"/>
      <c r="G627" s="283"/>
      <c r="H627" s="283"/>
    </row>
    <row r="628" spans="2:8" x14ac:dyDescent="0.25">
      <c r="B628" s="396">
        <v>624</v>
      </c>
      <c r="C628" s="283"/>
      <c r="D628" s="283"/>
      <c r="E628" s="859"/>
      <c r="F628" s="283"/>
      <c r="G628" s="283"/>
      <c r="H628" s="283"/>
    </row>
    <row r="629" spans="2:8" x14ac:dyDescent="0.25">
      <c r="B629" s="396">
        <v>625</v>
      </c>
      <c r="C629" s="283"/>
      <c r="D629" s="283"/>
      <c r="E629" s="859"/>
      <c r="F629" s="283"/>
      <c r="G629" s="283"/>
      <c r="H629" s="283"/>
    </row>
    <row r="630" spans="2:8" x14ac:dyDescent="0.25">
      <c r="B630" s="396">
        <v>626</v>
      </c>
      <c r="C630" s="283"/>
      <c r="D630" s="283"/>
      <c r="E630" s="859"/>
      <c r="F630" s="283"/>
      <c r="G630" s="283"/>
      <c r="H630" s="283"/>
    </row>
    <row r="631" spans="2:8" x14ac:dyDescent="0.25">
      <c r="B631" s="396">
        <v>627</v>
      </c>
      <c r="C631" s="283"/>
      <c r="D631" s="283"/>
      <c r="E631" s="859"/>
      <c r="F631" s="283"/>
      <c r="G631" s="283"/>
      <c r="H631" s="283"/>
    </row>
    <row r="632" spans="2:8" x14ac:dyDescent="0.25">
      <c r="B632" s="396">
        <v>628</v>
      </c>
      <c r="C632" s="283"/>
      <c r="D632" s="283"/>
      <c r="E632" s="859"/>
      <c r="F632" s="283"/>
      <c r="G632" s="283"/>
      <c r="H632" s="283"/>
    </row>
    <row r="633" spans="2:8" x14ac:dyDescent="0.25">
      <c r="B633" s="396">
        <v>629</v>
      </c>
      <c r="C633" s="283"/>
      <c r="D633" s="283"/>
      <c r="E633" s="859"/>
      <c r="F633" s="283"/>
      <c r="G633" s="283"/>
      <c r="H633" s="283"/>
    </row>
    <row r="634" spans="2:8" x14ac:dyDescent="0.25">
      <c r="B634" s="396">
        <v>630</v>
      </c>
      <c r="C634" s="283"/>
      <c r="D634" s="283"/>
      <c r="E634" s="859"/>
      <c r="F634" s="283"/>
      <c r="G634" s="283"/>
      <c r="H634" s="283"/>
    </row>
    <row r="635" spans="2:8" x14ac:dyDescent="0.25">
      <c r="B635" s="396">
        <v>631</v>
      </c>
      <c r="C635" s="283"/>
      <c r="D635" s="283"/>
      <c r="E635" s="859"/>
      <c r="F635" s="283"/>
      <c r="G635" s="283"/>
      <c r="H635" s="283"/>
    </row>
    <row r="636" spans="2:8" x14ac:dyDescent="0.25">
      <c r="B636" s="396">
        <v>632</v>
      </c>
      <c r="C636" s="283"/>
      <c r="D636" s="283"/>
      <c r="E636" s="859"/>
      <c r="F636" s="283"/>
      <c r="G636" s="283"/>
      <c r="H636" s="283"/>
    </row>
    <row r="637" spans="2:8" x14ac:dyDescent="0.25">
      <c r="B637" s="396">
        <v>633</v>
      </c>
      <c r="C637" s="283"/>
      <c r="D637" s="283"/>
      <c r="E637" s="859"/>
      <c r="F637" s="283"/>
      <c r="G637" s="283"/>
      <c r="H637" s="283"/>
    </row>
    <row r="638" spans="2:8" x14ac:dyDescent="0.25">
      <c r="B638" s="396">
        <v>634</v>
      </c>
      <c r="C638" s="283"/>
      <c r="D638" s="283"/>
      <c r="E638" s="859"/>
      <c r="F638" s="283"/>
      <c r="G638" s="283"/>
      <c r="H638" s="283"/>
    </row>
    <row r="639" spans="2:8" x14ac:dyDescent="0.25">
      <c r="B639" s="396">
        <v>635</v>
      </c>
      <c r="C639" s="283"/>
      <c r="D639" s="283"/>
      <c r="E639" s="859"/>
      <c r="F639" s="283"/>
      <c r="G639" s="283"/>
      <c r="H639" s="283"/>
    </row>
    <row r="640" spans="2:8" x14ac:dyDescent="0.25">
      <c r="B640" s="396">
        <v>636</v>
      </c>
      <c r="C640" s="283"/>
      <c r="D640" s="283"/>
      <c r="E640" s="859"/>
      <c r="F640" s="283"/>
      <c r="G640" s="283"/>
      <c r="H640" s="283"/>
    </row>
    <row r="641" spans="2:8" x14ac:dyDescent="0.25">
      <c r="B641" s="396">
        <v>637</v>
      </c>
      <c r="C641" s="283"/>
      <c r="D641" s="283"/>
      <c r="E641" s="859"/>
      <c r="F641" s="283"/>
      <c r="G641" s="283"/>
      <c r="H641" s="283"/>
    </row>
    <row r="642" spans="2:8" x14ac:dyDescent="0.25">
      <c r="B642" s="396">
        <v>638</v>
      </c>
      <c r="C642" s="283"/>
      <c r="D642" s="283"/>
      <c r="E642" s="859"/>
      <c r="F642" s="283"/>
      <c r="G642" s="283"/>
      <c r="H642" s="283"/>
    </row>
    <row r="643" spans="2:8" x14ac:dyDescent="0.25">
      <c r="B643" s="396">
        <v>639</v>
      </c>
      <c r="C643" s="283"/>
      <c r="D643" s="283"/>
      <c r="E643" s="859"/>
      <c r="F643" s="283"/>
      <c r="G643" s="283"/>
      <c r="H643" s="283"/>
    </row>
    <row r="644" spans="2:8" x14ac:dyDescent="0.25">
      <c r="B644" s="396">
        <v>640</v>
      </c>
      <c r="C644" s="283"/>
      <c r="D644" s="283"/>
      <c r="E644" s="859"/>
      <c r="F644" s="283"/>
      <c r="G644" s="283"/>
      <c r="H644" s="283"/>
    </row>
    <row r="645" spans="2:8" x14ac:dyDescent="0.25">
      <c r="B645" s="396">
        <v>641</v>
      </c>
      <c r="C645" s="283"/>
      <c r="D645" s="283"/>
      <c r="E645" s="859"/>
      <c r="F645" s="283"/>
      <c r="G645" s="283"/>
      <c r="H645" s="283"/>
    </row>
    <row r="646" spans="2:8" x14ac:dyDescent="0.25">
      <c r="B646" s="396">
        <v>642</v>
      </c>
      <c r="C646" s="283"/>
      <c r="D646" s="283"/>
      <c r="E646" s="859"/>
      <c r="F646" s="283"/>
      <c r="G646" s="283"/>
      <c r="H646" s="283"/>
    </row>
    <row r="647" spans="2:8" x14ac:dyDescent="0.25">
      <c r="B647" s="396">
        <v>643</v>
      </c>
      <c r="C647" s="283"/>
      <c r="D647" s="283"/>
      <c r="E647" s="859"/>
      <c r="F647" s="283"/>
      <c r="G647" s="283"/>
      <c r="H647" s="283"/>
    </row>
    <row r="648" spans="2:8" x14ac:dyDescent="0.25">
      <c r="B648" s="396">
        <v>644</v>
      </c>
      <c r="C648" s="283"/>
      <c r="D648" s="283"/>
      <c r="E648" s="859"/>
      <c r="F648" s="283"/>
      <c r="G648" s="283"/>
      <c r="H648" s="283"/>
    </row>
    <row r="649" spans="2:8" x14ac:dyDescent="0.25">
      <c r="B649" s="396">
        <v>645</v>
      </c>
      <c r="C649" s="283"/>
      <c r="D649" s="283"/>
      <c r="E649" s="859"/>
      <c r="F649" s="283"/>
      <c r="G649" s="283"/>
      <c r="H649" s="283"/>
    </row>
    <row r="650" spans="2:8" x14ac:dyDescent="0.25">
      <c r="B650" s="396">
        <v>646</v>
      </c>
      <c r="C650" s="283"/>
      <c r="D650" s="283"/>
      <c r="E650" s="859"/>
      <c r="F650" s="283"/>
      <c r="G650" s="283"/>
      <c r="H650" s="283"/>
    </row>
    <row r="651" spans="2:8" x14ac:dyDescent="0.25">
      <c r="B651" s="396">
        <v>647</v>
      </c>
      <c r="C651" s="283"/>
      <c r="D651" s="283"/>
      <c r="E651" s="859"/>
      <c r="F651" s="283"/>
      <c r="G651" s="283"/>
      <c r="H651" s="283"/>
    </row>
    <row r="652" spans="2:8" x14ac:dyDescent="0.25">
      <c r="B652" s="396">
        <v>648</v>
      </c>
      <c r="C652" s="283"/>
      <c r="D652" s="283"/>
      <c r="E652" s="859"/>
      <c r="F652" s="283"/>
      <c r="G652" s="283"/>
      <c r="H652" s="283"/>
    </row>
    <row r="653" spans="2:8" x14ac:dyDescent="0.25">
      <c r="B653" s="396">
        <v>649</v>
      </c>
      <c r="C653" s="283"/>
      <c r="D653" s="283"/>
      <c r="E653" s="859"/>
      <c r="F653" s="283"/>
      <c r="G653" s="283"/>
      <c r="H653" s="283"/>
    </row>
    <row r="654" spans="2:8" x14ac:dyDescent="0.25">
      <c r="B654" s="396">
        <v>650</v>
      </c>
      <c r="C654" s="283"/>
      <c r="D654" s="283"/>
      <c r="E654" s="859"/>
      <c r="F654" s="283"/>
      <c r="G654" s="283"/>
      <c r="H654" s="283"/>
    </row>
    <row r="655" spans="2:8" x14ac:dyDescent="0.25">
      <c r="B655" s="396">
        <v>651</v>
      </c>
      <c r="C655" s="283"/>
      <c r="D655" s="283"/>
      <c r="E655" s="859"/>
      <c r="F655" s="283"/>
      <c r="G655" s="283"/>
      <c r="H655" s="283"/>
    </row>
    <row r="656" spans="2:8" x14ac:dyDescent="0.25">
      <c r="B656" s="396">
        <v>652</v>
      </c>
      <c r="C656" s="283"/>
      <c r="D656" s="283"/>
      <c r="E656" s="859"/>
      <c r="F656" s="283"/>
      <c r="G656" s="283"/>
      <c r="H656" s="283"/>
    </row>
    <row r="657" spans="2:8" x14ac:dyDescent="0.25">
      <c r="B657" s="396">
        <v>653</v>
      </c>
      <c r="C657" s="283"/>
      <c r="D657" s="283"/>
      <c r="E657" s="859"/>
      <c r="F657" s="283"/>
      <c r="G657" s="283"/>
      <c r="H657" s="283"/>
    </row>
    <row r="658" spans="2:8" x14ac:dyDescent="0.25">
      <c r="B658" s="396">
        <v>654</v>
      </c>
      <c r="C658" s="283"/>
      <c r="D658" s="283"/>
      <c r="E658" s="859"/>
      <c r="F658" s="283"/>
      <c r="G658" s="283"/>
      <c r="H658" s="283"/>
    </row>
    <row r="659" spans="2:8" x14ac:dyDescent="0.25">
      <c r="B659" s="396">
        <v>655</v>
      </c>
      <c r="C659" s="283"/>
      <c r="D659" s="283"/>
      <c r="E659" s="859"/>
      <c r="F659" s="283"/>
      <c r="G659" s="283"/>
      <c r="H659" s="283"/>
    </row>
    <row r="660" spans="2:8" x14ac:dyDescent="0.25">
      <c r="B660" s="396">
        <v>656</v>
      </c>
      <c r="C660" s="283"/>
      <c r="D660" s="283"/>
      <c r="E660" s="859"/>
      <c r="F660" s="283"/>
      <c r="G660" s="283"/>
      <c r="H660" s="283"/>
    </row>
    <row r="661" spans="2:8" x14ac:dyDescent="0.25">
      <c r="B661" s="396">
        <v>657</v>
      </c>
      <c r="C661" s="283"/>
      <c r="D661" s="283"/>
      <c r="E661" s="859"/>
      <c r="F661" s="283"/>
      <c r="G661" s="283"/>
      <c r="H661" s="283"/>
    </row>
    <row r="662" spans="2:8" x14ac:dyDescent="0.25">
      <c r="B662" s="396">
        <v>658</v>
      </c>
      <c r="C662" s="283"/>
      <c r="D662" s="283"/>
      <c r="E662" s="859"/>
      <c r="F662" s="283"/>
      <c r="G662" s="283"/>
      <c r="H662" s="283"/>
    </row>
    <row r="663" spans="2:8" x14ac:dyDescent="0.25">
      <c r="B663" s="396">
        <v>659</v>
      </c>
      <c r="C663" s="283"/>
      <c r="D663" s="283"/>
      <c r="E663" s="859"/>
      <c r="F663" s="283"/>
      <c r="G663" s="283"/>
      <c r="H663" s="283"/>
    </row>
    <row r="664" spans="2:8" x14ac:dyDescent="0.25">
      <c r="B664" s="396">
        <v>660</v>
      </c>
      <c r="C664" s="283"/>
      <c r="D664" s="283"/>
      <c r="E664" s="859"/>
      <c r="F664" s="283"/>
      <c r="G664" s="283"/>
      <c r="H664" s="283"/>
    </row>
    <row r="665" spans="2:8" x14ac:dyDescent="0.25">
      <c r="B665" s="396">
        <v>661</v>
      </c>
      <c r="C665" s="283"/>
      <c r="D665" s="283"/>
      <c r="E665" s="859"/>
      <c r="F665" s="283"/>
      <c r="G665" s="283"/>
      <c r="H665" s="283"/>
    </row>
    <row r="666" spans="2:8" x14ac:dyDescent="0.25">
      <c r="B666" s="396">
        <v>662</v>
      </c>
      <c r="C666" s="283"/>
      <c r="D666" s="283"/>
      <c r="E666" s="859"/>
      <c r="F666" s="283"/>
      <c r="G666" s="283"/>
      <c r="H666" s="283"/>
    </row>
    <row r="667" spans="2:8" x14ac:dyDescent="0.25">
      <c r="B667" s="396">
        <v>663</v>
      </c>
      <c r="C667" s="283"/>
      <c r="D667" s="283"/>
      <c r="E667" s="859"/>
      <c r="F667" s="283"/>
      <c r="G667" s="283"/>
      <c r="H667" s="283"/>
    </row>
    <row r="668" spans="2:8" x14ac:dyDescent="0.25">
      <c r="B668" s="396">
        <v>664</v>
      </c>
      <c r="C668" s="283"/>
      <c r="D668" s="283"/>
      <c r="E668" s="859"/>
      <c r="F668" s="283"/>
      <c r="G668" s="283"/>
      <c r="H668" s="283"/>
    </row>
    <row r="669" spans="2:8" x14ac:dyDescent="0.25">
      <c r="B669" s="396">
        <v>665</v>
      </c>
      <c r="C669" s="283"/>
      <c r="D669" s="283"/>
      <c r="E669" s="859"/>
      <c r="F669" s="283"/>
      <c r="G669" s="283"/>
      <c r="H669" s="283"/>
    </row>
    <row r="670" spans="2:8" x14ac:dyDescent="0.25">
      <c r="B670" s="396">
        <v>666</v>
      </c>
      <c r="C670" s="283"/>
      <c r="D670" s="283"/>
      <c r="E670" s="859"/>
      <c r="F670" s="283"/>
      <c r="G670" s="283"/>
      <c r="H670" s="283"/>
    </row>
    <row r="671" spans="2:8" x14ac:dyDescent="0.25">
      <c r="B671" s="396">
        <v>667</v>
      </c>
      <c r="C671" s="283"/>
      <c r="D671" s="283"/>
      <c r="E671" s="859"/>
      <c r="F671" s="283"/>
      <c r="G671" s="283"/>
      <c r="H671" s="283"/>
    </row>
    <row r="672" spans="2:8" x14ac:dyDescent="0.25">
      <c r="B672" s="396">
        <v>668</v>
      </c>
      <c r="C672" s="283"/>
      <c r="D672" s="283"/>
      <c r="E672" s="859"/>
      <c r="F672" s="283"/>
      <c r="G672" s="283"/>
      <c r="H672" s="283"/>
    </row>
    <row r="673" spans="2:8" x14ac:dyDescent="0.25">
      <c r="B673" s="396">
        <v>669</v>
      </c>
      <c r="C673" s="283"/>
      <c r="D673" s="283"/>
      <c r="E673" s="859"/>
      <c r="F673" s="283"/>
      <c r="G673" s="283"/>
      <c r="H673" s="283"/>
    </row>
    <row r="674" spans="2:8" x14ac:dyDescent="0.25">
      <c r="B674" s="396">
        <v>670</v>
      </c>
      <c r="C674" s="283"/>
      <c r="D674" s="283"/>
      <c r="E674" s="859"/>
      <c r="F674" s="283"/>
      <c r="G674" s="283"/>
      <c r="H674" s="283"/>
    </row>
    <row r="675" spans="2:8" x14ac:dyDescent="0.25">
      <c r="B675" s="396">
        <v>671</v>
      </c>
      <c r="C675" s="283"/>
      <c r="D675" s="283"/>
      <c r="E675" s="859"/>
      <c r="F675" s="283"/>
      <c r="G675" s="283"/>
      <c r="H675" s="283"/>
    </row>
    <row r="676" spans="2:8" x14ac:dyDescent="0.25">
      <c r="B676" s="396">
        <v>672</v>
      </c>
      <c r="C676" s="283"/>
      <c r="D676" s="283"/>
      <c r="E676" s="859"/>
      <c r="F676" s="283"/>
      <c r="G676" s="283"/>
      <c r="H676" s="283"/>
    </row>
    <row r="677" spans="2:8" x14ac:dyDescent="0.25">
      <c r="B677" s="396">
        <v>673</v>
      </c>
      <c r="C677" s="283"/>
      <c r="D677" s="283"/>
      <c r="E677" s="859"/>
      <c r="F677" s="283"/>
      <c r="G677" s="283"/>
      <c r="H677" s="283"/>
    </row>
    <row r="678" spans="2:8" x14ac:dyDescent="0.25">
      <c r="B678" s="396">
        <v>674</v>
      </c>
      <c r="C678" s="283"/>
      <c r="D678" s="283"/>
      <c r="E678" s="859"/>
      <c r="F678" s="283"/>
      <c r="G678" s="283"/>
      <c r="H678" s="283"/>
    </row>
    <row r="679" spans="2:8" x14ac:dyDescent="0.25">
      <c r="B679" s="396">
        <v>675</v>
      </c>
      <c r="C679" s="283"/>
      <c r="D679" s="283"/>
      <c r="E679" s="859"/>
      <c r="F679" s="283"/>
      <c r="G679" s="283"/>
      <c r="H679" s="283"/>
    </row>
    <row r="680" spans="2:8" x14ac:dyDescent="0.25">
      <c r="B680" s="396">
        <v>676</v>
      </c>
      <c r="C680" s="283"/>
      <c r="D680" s="283"/>
      <c r="E680" s="859"/>
      <c r="F680" s="283"/>
      <c r="G680" s="283"/>
      <c r="H680" s="283"/>
    </row>
    <row r="681" spans="2:8" x14ac:dyDescent="0.25">
      <c r="B681" s="396">
        <v>677</v>
      </c>
      <c r="C681" s="283"/>
      <c r="D681" s="283"/>
      <c r="E681" s="859"/>
      <c r="F681" s="283"/>
      <c r="G681" s="283"/>
      <c r="H681" s="283"/>
    </row>
    <row r="682" spans="2:8" x14ac:dyDescent="0.25">
      <c r="B682" s="396">
        <v>678</v>
      </c>
      <c r="C682" s="283"/>
      <c r="D682" s="283"/>
      <c r="E682" s="859"/>
      <c r="F682" s="283"/>
      <c r="G682" s="283"/>
      <c r="H682" s="283"/>
    </row>
    <row r="683" spans="2:8" x14ac:dyDescent="0.25">
      <c r="B683" s="396">
        <v>679</v>
      </c>
      <c r="C683" s="283"/>
      <c r="D683" s="283"/>
      <c r="E683" s="859"/>
      <c r="F683" s="283"/>
      <c r="G683" s="283"/>
      <c r="H683" s="283"/>
    </row>
    <row r="684" spans="2:8" x14ac:dyDescent="0.25">
      <c r="B684" s="396">
        <v>680</v>
      </c>
      <c r="C684" s="283"/>
      <c r="D684" s="283"/>
      <c r="E684" s="859"/>
      <c r="F684" s="283"/>
      <c r="G684" s="283"/>
      <c r="H684" s="283"/>
    </row>
    <row r="685" spans="2:8" x14ac:dyDescent="0.25">
      <c r="B685" s="396">
        <v>681</v>
      </c>
      <c r="C685" s="283"/>
      <c r="D685" s="283"/>
      <c r="E685" s="859"/>
      <c r="F685" s="283"/>
      <c r="G685" s="283"/>
      <c r="H685" s="283"/>
    </row>
    <row r="686" spans="2:8" x14ac:dyDescent="0.25">
      <c r="B686" s="396">
        <v>682</v>
      </c>
      <c r="C686" s="283"/>
      <c r="D686" s="283"/>
      <c r="E686" s="859"/>
      <c r="F686" s="283"/>
      <c r="G686" s="283"/>
      <c r="H686" s="283"/>
    </row>
    <row r="687" spans="2:8" x14ac:dyDescent="0.25">
      <c r="B687" s="396">
        <v>683</v>
      </c>
      <c r="C687" s="283"/>
      <c r="D687" s="283"/>
      <c r="E687" s="859"/>
      <c r="F687" s="283"/>
      <c r="G687" s="283"/>
      <c r="H687" s="283"/>
    </row>
    <row r="688" spans="2:8" x14ac:dyDescent="0.25">
      <c r="B688" s="396">
        <v>684</v>
      </c>
      <c r="C688" s="283"/>
      <c r="D688" s="283"/>
      <c r="E688" s="859"/>
      <c r="F688" s="283"/>
      <c r="G688" s="283"/>
      <c r="H688" s="283"/>
    </row>
    <row r="689" spans="2:8" x14ac:dyDescent="0.25">
      <c r="B689" s="396">
        <v>685</v>
      </c>
      <c r="C689" s="283"/>
      <c r="D689" s="283"/>
      <c r="E689" s="859"/>
      <c r="F689" s="283"/>
      <c r="G689" s="283"/>
      <c r="H689" s="283"/>
    </row>
    <row r="690" spans="2:8" x14ac:dyDescent="0.25">
      <c r="B690" s="396">
        <v>686</v>
      </c>
      <c r="C690" s="283"/>
      <c r="D690" s="283"/>
      <c r="E690" s="859"/>
      <c r="F690" s="283"/>
      <c r="G690" s="283"/>
      <c r="H690" s="283"/>
    </row>
    <row r="691" spans="2:8" x14ac:dyDescent="0.25">
      <c r="B691" s="396">
        <v>687</v>
      </c>
      <c r="C691" s="283"/>
      <c r="D691" s="283"/>
      <c r="E691" s="859"/>
      <c r="F691" s="283"/>
      <c r="G691" s="283"/>
      <c r="H691" s="283"/>
    </row>
    <row r="692" spans="2:8" x14ac:dyDescent="0.25">
      <c r="B692" s="396">
        <v>688</v>
      </c>
      <c r="C692" s="283"/>
      <c r="D692" s="283"/>
      <c r="E692" s="859"/>
      <c r="F692" s="283"/>
      <c r="G692" s="283"/>
      <c r="H692" s="283"/>
    </row>
    <row r="693" spans="2:8" x14ac:dyDescent="0.25">
      <c r="B693" s="396">
        <v>689</v>
      </c>
      <c r="C693" s="283"/>
      <c r="D693" s="283"/>
      <c r="E693" s="859"/>
      <c r="F693" s="283"/>
      <c r="G693" s="283"/>
      <c r="H693" s="283"/>
    </row>
    <row r="694" spans="2:8" x14ac:dyDescent="0.25">
      <c r="B694" s="396">
        <v>690</v>
      </c>
      <c r="C694" s="283"/>
      <c r="D694" s="283"/>
      <c r="E694" s="859"/>
      <c r="F694" s="283"/>
      <c r="G694" s="283"/>
      <c r="H694" s="283"/>
    </row>
    <row r="695" spans="2:8" x14ac:dyDescent="0.25">
      <c r="B695" s="396">
        <v>691</v>
      </c>
      <c r="C695" s="283"/>
      <c r="D695" s="283"/>
      <c r="E695" s="859"/>
      <c r="F695" s="283"/>
      <c r="G695" s="283"/>
      <c r="H695" s="283"/>
    </row>
    <row r="696" spans="2:8" x14ac:dyDescent="0.25">
      <c r="B696" s="396">
        <v>692</v>
      </c>
      <c r="C696" s="283"/>
      <c r="D696" s="283"/>
      <c r="E696" s="859"/>
      <c r="F696" s="283"/>
      <c r="G696" s="283"/>
      <c r="H696" s="283"/>
    </row>
    <row r="697" spans="2:8" x14ac:dyDescent="0.25">
      <c r="B697" s="396">
        <v>693</v>
      </c>
      <c r="C697" s="283"/>
      <c r="D697" s="283"/>
      <c r="E697" s="859"/>
      <c r="F697" s="283"/>
      <c r="G697" s="283"/>
      <c r="H697" s="283"/>
    </row>
    <row r="698" spans="2:8" x14ac:dyDescent="0.25">
      <c r="B698" s="396">
        <v>694</v>
      </c>
      <c r="C698" s="283"/>
      <c r="D698" s="283"/>
      <c r="E698" s="859"/>
      <c r="F698" s="283"/>
      <c r="G698" s="283"/>
      <c r="H698" s="283"/>
    </row>
    <row r="699" spans="2:8" x14ac:dyDescent="0.25">
      <c r="B699" s="396">
        <v>695</v>
      </c>
      <c r="C699" s="283"/>
      <c r="D699" s="283"/>
      <c r="E699" s="859"/>
      <c r="F699" s="283"/>
      <c r="G699" s="283"/>
      <c r="H699" s="283"/>
    </row>
    <row r="700" spans="2:8" x14ac:dyDescent="0.25">
      <c r="B700" s="396">
        <v>696</v>
      </c>
      <c r="C700" s="283"/>
      <c r="D700" s="283"/>
      <c r="E700" s="859"/>
      <c r="F700" s="283"/>
      <c r="G700" s="283"/>
      <c r="H700" s="283"/>
    </row>
    <row r="701" spans="2:8" x14ac:dyDescent="0.25">
      <c r="B701" s="396">
        <v>697</v>
      </c>
      <c r="C701" s="283"/>
      <c r="D701" s="283"/>
      <c r="E701" s="859"/>
      <c r="F701" s="283"/>
      <c r="G701" s="283"/>
      <c r="H701" s="283"/>
    </row>
    <row r="702" spans="2:8" x14ac:dyDescent="0.25">
      <c r="B702" s="396">
        <v>698</v>
      </c>
      <c r="C702" s="283"/>
      <c r="D702" s="283"/>
      <c r="E702" s="859"/>
      <c r="F702" s="283"/>
      <c r="G702" s="283"/>
      <c r="H702" s="283"/>
    </row>
    <row r="703" spans="2:8" x14ac:dyDescent="0.25">
      <c r="B703" s="396">
        <v>699</v>
      </c>
      <c r="C703" s="283"/>
      <c r="D703" s="283"/>
      <c r="E703" s="859"/>
      <c r="F703" s="283"/>
      <c r="G703" s="283"/>
      <c r="H703" s="283"/>
    </row>
    <row r="704" spans="2:8" x14ac:dyDescent="0.25">
      <c r="B704" s="396">
        <v>700</v>
      </c>
      <c r="C704" s="283"/>
      <c r="D704" s="283"/>
      <c r="E704" s="859"/>
      <c r="F704" s="283"/>
      <c r="G704" s="283"/>
      <c r="H704" s="283"/>
    </row>
    <row r="705" spans="2:8" x14ac:dyDescent="0.25">
      <c r="B705" s="396">
        <v>701</v>
      </c>
      <c r="C705" s="283"/>
      <c r="D705" s="283"/>
      <c r="E705" s="859"/>
      <c r="F705" s="283"/>
      <c r="G705" s="283"/>
      <c r="H705" s="283"/>
    </row>
    <row r="706" spans="2:8" x14ac:dyDescent="0.25">
      <c r="B706" s="396">
        <v>702</v>
      </c>
      <c r="C706" s="283"/>
      <c r="D706" s="283"/>
      <c r="E706" s="859"/>
      <c r="F706" s="283"/>
      <c r="G706" s="283"/>
      <c r="H706" s="283"/>
    </row>
    <row r="707" spans="2:8" x14ac:dyDescent="0.25">
      <c r="B707" s="396">
        <v>703</v>
      </c>
      <c r="C707" s="283"/>
      <c r="D707" s="283"/>
      <c r="E707" s="859"/>
      <c r="F707" s="283"/>
      <c r="G707" s="283"/>
      <c r="H707" s="283"/>
    </row>
    <row r="708" spans="2:8" x14ac:dyDescent="0.25">
      <c r="B708" s="396">
        <v>704</v>
      </c>
      <c r="C708" s="283"/>
      <c r="D708" s="283"/>
      <c r="E708" s="859"/>
      <c r="F708" s="283"/>
      <c r="G708" s="283"/>
      <c r="H708" s="283"/>
    </row>
    <row r="709" spans="2:8" x14ac:dyDescent="0.25">
      <c r="B709" s="396">
        <v>705</v>
      </c>
      <c r="C709" s="283"/>
      <c r="D709" s="283"/>
      <c r="E709" s="859"/>
      <c r="F709" s="283"/>
      <c r="G709" s="283"/>
      <c r="H709" s="283"/>
    </row>
    <row r="710" spans="2:8" x14ac:dyDescent="0.25">
      <c r="B710" s="396">
        <v>706</v>
      </c>
      <c r="C710" s="283"/>
      <c r="D710" s="283"/>
      <c r="E710" s="859"/>
      <c r="F710" s="283"/>
      <c r="G710" s="283"/>
      <c r="H710" s="283"/>
    </row>
    <row r="711" spans="2:8" x14ac:dyDescent="0.25">
      <c r="B711" s="396">
        <v>707</v>
      </c>
      <c r="C711" s="283"/>
      <c r="D711" s="283"/>
      <c r="E711" s="859"/>
      <c r="F711" s="283"/>
      <c r="G711" s="283"/>
      <c r="H711" s="283"/>
    </row>
    <row r="712" spans="2:8" x14ac:dyDescent="0.25">
      <c r="B712" s="396">
        <v>708</v>
      </c>
      <c r="C712" s="283"/>
      <c r="D712" s="283"/>
      <c r="E712" s="859"/>
      <c r="F712" s="283"/>
      <c r="G712" s="283"/>
      <c r="H712" s="283"/>
    </row>
    <row r="713" spans="2:8" x14ac:dyDescent="0.25">
      <c r="B713" s="396">
        <v>709</v>
      </c>
      <c r="C713" s="283"/>
      <c r="D713" s="283"/>
      <c r="E713" s="859"/>
      <c r="F713" s="283"/>
      <c r="G713" s="283"/>
      <c r="H713" s="283"/>
    </row>
    <row r="714" spans="2:8" x14ac:dyDescent="0.25">
      <c r="B714" s="396">
        <v>710</v>
      </c>
      <c r="C714" s="283"/>
      <c r="D714" s="283"/>
      <c r="E714" s="859"/>
      <c r="F714" s="283"/>
      <c r="G714" s="283"/>
      <c r="H714" s="283"/>
    </row>
    <row r="715" spans="2:8" x14ac:dyDescent="0.25">
      <c r="B715" s="396">
        <v>711</v>
      </c>
      <c r="C715" s="283"/>
      <c r="D715" s="283"/>
      <c r="E715" s="859"/>
      <c r="F715" s="283"/>
      <c r="G715" s="283"/>
      <c r="H715" s="283"/>
    </row>
    <row r="716" spans="2:8" x14ac:dyDescent="0.25">
      <c r="B716" s="396">
        <v>712</v>
      </c>
      <c r="C716" s="283"/>
      <c r="D716" s="283"/>
      <c r="E716" s="859"/>
      <c r="F716" s="283"/>
      <c r="G716" s="283"/>
      <c r="H716" s="283"/>
    </row>
    <row r="717" spans="2:8" x14ac:dyDescent="0.25">
      <c r="B717" s="396">
        <v>713</v>
      </c>
      <c r="C717" s="283"/>
      <c r="D717" s="283"/>
      <c r="E717" s="859"/>
      <c r="F717" s="283"/>
      <c r="G717" s="283"/>
      <c r="H717" s="283"/>
    </row>
    <row r="718" spans="2:8" x14ac:dyDescent="0.25">
      <c r="B718" s="396">
        <v>714</v>
      </c>
      <c r="C718" s="283"/>
      <c r="D718" s="283"/>
      <c r="E718" s="859"/>
      <c r="F718" s="283"/>
      <c r="G718" s="283"/>
      <c r="H718" s="283"/>
    </row>
    <row r="719" spans="2:8" x14ac:dyDescent="0.25">
      <c r="B719" s="396">
        <v>715</v>
      </c>
      <c r="C719" s="283"/>
      <c r="D719" s="283"/>
      <c r="E719" s="859"/>
      <c r="F719" s="283"/>
      <c r="G719" s="283"/>
      <c r="H719" s="283"/>
    </row>
    <row r="720" spans="2:8" x14ac:dyDescent="0.25">
      <c r="B720" s="396">
        <v>716</v>
      </c>
      <c r="C720" s="283"/>
      <c r="D720" s="283"/>
      <c r="E720" s="859"/>
      <c r="F720" s="283"/>
      <c r="G720" s="283"/>
      <c r="H720" s="283"/>
    </row>
    <row r="721" spans="2:8" x14ac:dyDescent="0.25">
      <c r="B721" s="396">
        <v>717</v>
      </c>
      <c r="C721" s="283"/>
      <c r="D721" s="283"/>
      <c r="E721" s="859"/>
      <c r="F721" s="283"/>
      <c r="G721" s="283"/>
      <c r="H721" s="283"/>
    </row>
    <row r="722" spans="2:8" x14ac:dyDescent="0.25">
      <c r="B722" s="396">
        <v>718</v>
      </c>
      <c r="C722" s="283"/>
      <c r="D722" s="283"/>
      <c r="E722" s="859"/>
      <c r="F722" s="283"/>
      <c r="G722" s="283"/>
      <c r="H722" s="283"/>
    </row>
    <row r="723" spans="2:8" x14ac:dyDescent="0.25">
      <c r="B723" s="396">
        <v>719</v>
      </c>
      <c r="C723" s="283"/>
      <c r="D723" s="283"/>
      <c r="E723" s="859"/>
      <c r="F723" s="283"/>
      <c r="G723" s="283"/>
      <c r="H723" s="283"/>
    </row>
    <row r="724" spans="2:8" x14ac:dyDescent="0.25">
      <c r="B724" s="396">
        <v>720</v>
      </c>
      <c r="C724" s="283"/>
      <c r="D724" s="283"/>
      <c r="E724" s="859"/>
      <c r="F724" s="283"/>
      <c r="G724" s="283"/>
      <c r="H724" s="283"/>
    </row>
    <row r="725" spans="2:8" x14ac:dyDescent="0.25">
      <c r="B725" s="396">
        <v>721</v>
      </c>
      <c r="C725" s="283"/>
      <c r="D725" s="283"/>
      <c r="E725" s="859"/>
      <c r="F725" s="283"/>
      <c r="G725" s="283"/>
      <c r="H725" s="283"/>
    </row>
    <row r="726" spans="2:8" x14ac:dyDescent="0.25">
      <c r="B726" s="396">
        <v>722</v>
      </c>
      <c r="C726" s="283"/>
      <c r="D726" s="283"/>
      <c r="E726" s="859"/>
      <c r="F726" s="283"/>
      <c r="G726" s="283"/>
      <c r="H726" s="283"/>
    </row>
    <row r="727" spans="2:8" x14ac:dyDescent="0.25">
      <c r="B727" s="396">
        <v>723</v>
      </c>
      <c r="C727" s="283"/>
      <c r="D727" s="283"/>
      <c r="E727" s="859"/>
      <c r="F727" s="283"/>
      <c r="G727" s="283"/>
      <c r="H727" s="283"/>
    </row>
    <row r="728" spans="2:8" x14ac:dyDescent="0.25">
      <c r="B728" s="396">
        <v>724</v>
      </c>
      <c r="C728" s="283"/>
      <c r="D728" s="283"/>
      <c r="E728" s="859"/>
      <c r="F728" s="283"/>
      <c r="G728" s="283"/>
      <c r="H728" s="283"/>
    </row>
    <row r="729" spans="2:8" x14ac:dyDescent="0.25">
      <c r="B729" s="396">
        <v>725</v>
      </c>
      <c r="C729" s="283"/>
      <c r="D729" s="283"/>
      <c r="E729" s="859"/>
      <c r="F729" s="283"/>
      <c r="G729" s="283"/>
      <c r="H729" s="283"/>
    </row>
    <row r="730" spans="2:8" x14ac:dyDescent="0.25">
      <c r="B730" s="396">
        <v>726</v>
      </c>
      <c r="C730" s="283"/>
      <c r="D730" s="283"/>
      <c r="E730" s="859"/>
      <c r="F730" s="283"/>
      <c r="G730" s="283"/>
      <c r="H730" s="283"/>
    </row>
    <row r="731" spans="2:8" x14ac:dyDescent="0.25">
      <c r="B731" s="396">
        <v>727</v>
      </c>
      <c r="C731" s="283"/>
      <c r="D731" s="283"/>
      <c r="E731" s="859"/>
      <c r="F731" s="283"/>
      <c r="G731" s="283"/>
      <c r="H731" s="283"/>
    </row>
    <row r="732" spans="2:8" x14ac:dyDescent="0.25">
      <c r="B732" s="396">
        <v>728</v>
      </c>
      <c r="C732" s="283"/>
      <c r="D732" s="283"/>
      <c r="E732" s="859"/>
      <c r="F732" s="283"/>
      <c r="G732" s="283"/>
      <c r="H732" s="283"/>
    </row>
    <row r="733" spans="2:8" x14ac:dyDescent="0.25">
      <c r="B733" s="396">
        <v>729</v>
      </c>
      <c r="C733" s="283"/>
      <c r="D733" s="283"/>
      <c r="E733" s="859"/>
      <c r="F733" s="283"/>
      <c r="G733" s="283"/>
      <c r="H733" s="283"/>
    </row>
    <row r="734" spans="2:8" x14ac:dyDescent="0.25">
      <c r="B734" s="396">
        <v>730</v>
      </c>
      <c r="C734" s="283"/>
      <c r="D734" s="283"/>
      <c r="E734" s="859"/>
      <c r="F734" s="283"/>
      <c r="G734" s="283"/>
      <c r="H734" s="283"/>
    </row>
    <row r="735" spans="2:8" x14ac:dyDescent="0.25">
      <c r="B735" s="396">
        <v>731</v>
      </c>
      <c r="C735" s="283"/>
      <c r="D735" s="283"/>
      <c r="E735" s="859"/>
      <c r="F735" s="283"/>
      <c r="G735" s="283"/>
      <c r="H735" s="283"/>
    </row>
    <row r="736" spans="2:8" x14ac:dyDescent="0.25">
      <c r="B736" s="396">
        <v>732</v>
      </c>
      <c r="C736" s="283"/>
      <c r="D736" s="283"/>
      <c r="E736" s="859"/>
      <c r="F736" s="283"/>
      <c r="G736" s="283"/>
      <c r="H736" s="283"/>
    </row>
    <row r="737" spans="2:8" x14ac:dyDescent="0.25">
      <c r="B737" s="396">
        <v>733</v>
      </c>
      <c r="C737" s="283"/>
      <c r="D737" s="283"/>
      <c r="E737" s="859"/>
      <c r="F737" s="283"/>
      <c r="G737" s="283"/>
      <c r="H737" s="283"/>
    </row>
    <row r="738" spans="2:8" x14ac:dyDescent="0.25">
      <c r="B738" s="396">
        <v>734</v>
      </c>
      <c r="C738" s="283"/>
      <c r="D738" s="283"/>
      <c r="E738" s="859"/>
      <c r="F738" s="283"/>
      <c r="G738" s="283"/>
      <c r="H738" s="283"/>
    </row>
    <row r="739" spans="2:8" x14ac:dyDescent="0.25">
      <c r="B739" s="396">
        <v>735</v>
      </c>
      <c r="C739" s="283"/>
      <c r="D739" s="283"/>
      <c r="E739" s="859"/>
      <c r="F739" s="283"/>
      <c r="G739" s="283"/>
      <c r="H739" s="283"/>
    </row>
    <row r="740" spans="2:8" x14ac:dyDescent="0.25">
      <c r="B740" s="396">
        <v>736</v>
      </c>
      <c r="C740" s="283"/>
      <c r="D740" s="283"/>
      <c r="E740" s="859"/>
      <c r="F740" s="283"/>
      <c r="G740" s="283"/>
      <c r="H740" s="283"/>
    </row>
    <row r="741" spans="2:8" x14ac:dyDescent="0.25">
      <c r="B741" s="396">
        <v>737</v>
      </c>
      <c r="C741" s="283"/>
      <c r="D741" s="283"/>
      <c r="E741" s="859"/>
      <c r="F741" s="283"/>
      <c r="G741" s="283"/>
      <c r="H741" s="283"/>
    </row>
    <row r="742" spans="2:8" x14ac:dyDescent="0.25">
      <c r="B742" s="396">
        <v>738</v>
      </c>
      <c r="C742" s="283"/>
      <c r="D742" s="283"/>
      <c r="E742" s="859"/>
      <c r="F742" s="283"/>
      <c r="G742" s="283"/>
      <c r="H742" s="283"/>
    </row>
    <row r="743" spans="2:8" x14ac:dyDescent="0.25">
      <c r="B743" s="396">
        <v>739</v>
      </c>
      <c r="C743" s="283"/>
      <c r="D743" s="283"/>
      <c r="E743" s="859"/>
      <c r="F743" s="283"/>
      <c r="G743" s="283"/>
      <c r="H743" s="283"/>
    </row>
    <row r="744" spans="2:8" x14ac:dyDescent="0.25">
      <c r="B744" s="396">
        <v>740</v>
      </c>
      <c r="C744" s="283"/>
      <c r="D744" s="283"/>
      <c r="E744" s="859"/>
      <c r="F744" s="283"/>
      <c r="G744" s="283"/>
      <c r="H744" s="283"/>
    </row>
    <row r="745" spans="2:8" x14ac:dyDescent="0.25">
      <c r="B745" s="396">
        <v>741</v>
      </c>
      <c r="C745" s="283"/>
      <c r="D745" s="283"/>
      <c r="E745" s="859"/>
      <c r="F745" s="283"/>
      <c r="G745" s="283"/>
      <c r="H745" s="283"/>
    </row>
    <row r="746" spans="2:8" x14ac:dyDescent="0.25">
      <c r="B746" s="396">
        <v>742</v>
      </c>
      <c r="C746" s="283"/>
      <c r="D746" s="283"/>
      <c r="E746" s="859"/>
      <c r="F746" s="283"/>
      <c r="G746" s="283"/>
      <c r="H746" s="283"/>
    </row>
    <row r="747" spans="2:8" x14ac:dyDescent="0.25">
      <c r="B747" s="396">
        <v>743</v>
      </c>
      <c r="C747" s="283"/>
      <c r="D747" s="283"/>
      <c r="E747" s="859"/>
      <c r="F747" s="283"/>
      <c r="G747" s="283"/>
      <c r="H747" s="283"/>
    </row>
    <row r="748" spans="2:8" x14ac:dyDescent="0.25">
      <c r="B748" s="396">
        <v>744</v>
      </c>
      <c r="C748" s="283"/>
      <c r="D748" s="283"/>
      <c r="E748" s="859"/>
      <c r="F748" s="283"/>
      <c r="G748" s="283"/>
      <c r="H748" s="283"/>
    </row>
    <row r="749" spans="2:8" x14ac:dyDescent="0.25">
      <c r="B749" s="396">
        <v>745</v>
      </c>
      <c r="C749" s="283"/>
      <c r="D749" s="283"/>
      <c r="E749" s="859"/>
      <c r="F749" s="283"/>
      <c r="G749" s="283"/>
      <c r="H749" s="283"/>
    </row>
    <row r="750" spans="2:8" x14ac:dyDescent="0.25">
      <c r="B750" s="396">
        <v>746</v>
      </c>
      <c r="C750" s="283"/>
      <c r="D750" s="283"/>
      <c r="E750" s="859"/>
      <c r="F750" s="283"/>
      <c r="G750" s="283"/>
      <c r="H750" s="283"/>
    </row>
    <row r="751" spans="2:8" x14ac:dyDescent="0.25">
      <c r="B751" s="396">
        <v>747</v>
      </c>
      <c r="C751" s="283"/>
      <c r="D751" s="283"/>
      <c r="E751" s="859"/>
      <c r="F751" s="283"/>
      <c r="G751" s="283"/>
      <c r="H751" s="283"/>
    </row>
    <row r="752" spans="2:8" x14ac:dyDescent="0.25">
      <c r="B752" s="396">
        <v>748</v>
      </c>
      <c r="C752" s="283"/>
      <c r="D752" s="283"/>
      <c r="E752" s="859"/>
      <c r="F752" s="283"/>
      <c r="G752" s="283"/>
      <c r="H752" s="283"/>
    </row>
    <row r="753" spans="2:8" x14ac:dyDescent="0.25">
      <c r="B753" s="396">
        <v>749</v>
      </c>
      <c r="C753" s="283"/>
      <c r="D753" s="283"/>
      <c r="E753" s="859"/>
      <c r="F753" s="283"/>
      <c r="G753" s="283"/>
      <c r="H753" s="283"/>
    </row>
    <row r="754" spans="2:8" x14ac:dyDescent="0.25">
      <c r="B754" s="396">
        <v>750</v>
      </c>
      <c r="C754" s="283"/>
      <c r="D754" s="283"/>
      <c r="E754" s="859"/>
      <c r="F754" s="283"/>
      <c r="G754" s="283"/>
      <c r="H754" s="283"/>
    </row>
    <row r="755" spans="2:8" x14ac:dyDescent="0.25">
      <c r="B755" s="396">
        <v>751</v>
      </c>
      <c r="C755" s="283"/>
      <c r="D755" s="283"/>
      <c r="E755" s="859"/>
      <c r="F755" s="283"/>
      <c r="G755" s="283"/>
      <c r="H755" s="283"/>
    </row>
    <row r="756" spans="2:8" x14ac:dyDescent="0.25">
      <c r="B756" s="396">
        <v>752</v>
      </c>
      <c r="C756" s="283"/>
      <c r="D756" s="283"/>
      <c r="E756" s="859"/>
      <c r="F756" s="283"/>
      <c r="G756" s="283"/>
      <c r="H756" s="283"/>
    </row>
    <row r="757" spans="2:8" x14ac:dyDescent="0.25">
      <c r="B757" s="396">
        <v>753</v>
      </c>
      <c r="C757" s="283"/>
      <c r="D757" s="283"/>
      <c r="E757" s="859"/>
      <c r="F757" s="283"/>
      <c r="G757" s="283"/>
      <c r="H757" s="283"/>
    </row>
    <row r="758" spans="2:8" x14ac:dyDescent="0.25">
      <c r="B758" s="396">
        <v>754</v>
      </c>
      <c r="C758" s="283"/>
      <c r="D758" s="283"/>
      <c r="E758" s="859"/>
      <c r="F758" s="283"/>
      <c r="G758" s="283"/>
      <c r="H758" s="283"/>
    </row>
    <row r="759" spans="2:8" x14ac:dyDescent="0.25">
      <c r="B759" s="396">
        <v>755</v>
      </c>
      <c r="C759" s="283"/>
      <c r="D759" s="283"/>
      <c r="E759" s="859"/>
      <c r="F759" s="283"/>
      <c r="G759" s="283"/>
      <c r="H759" s="283"/>
    </row>
    <row r="760" spans="2:8" x14ac:dyDescent="0.25">
      <c r="B760" s="396">
        <v>756</v>
      </c>
      <c r="C760" s="283"/>
      <c r="D760" s="283"/>
      <c r="E760" s="859"/>
      <c r="F760" s="283"/>
      <c r="G760" s="283"/>
      <c r="H760" s="283"/>
    </row>
    <row r="761" spans="2:8" x14ac:dyDescent="0.25">
      <c r="B761" s="396">
        <v>757</v>
      </c>
      <c r="C761" s="283"/>
      <c r="D761" s="283"/>
      <c r="E761" s="859"/>
      <c r="F761" s="283"/>
      <c r="G761" s="283"/>
      <c r="H761" s="283"/>
    </row>
    <row r="762" spans="2:8" x14ac:dyDescent="0.25">
      <c r="B762" s="396">
        <v>758</v>
      </c>
      <c r="C762" s="283"/>
      <c r="D762" s="283"/>
      <c r="E762" s="859"/>
      <c r="F762" s="283"/>
      <c r="G762" s="283"/>
      <c r="H762" s="283"/>
    </row>
    <row r="763" spans="2:8" x14ac:dyDescent="0.25">
      <c r="B763" s="396">
        <v>759</v>
      </c>
      <c r="C763" s="283"/>
      <c r="D763" s="283"/>
      <c r="E763" s="859"/>
      <c r="F763" s="283"/>
      <c r="G763" s="283"/>
      <c r="H763" s="283"/>
    </row>
    <row r="764" spans="2:8" x14ac:dyDescent="0.25">
      <c r="B764" s="396">
        <v>760</v>
      </c>
      <c r="C764" s="283"/>
      <c r="D764" s="283"/>
      <c r="E764" s="859"/>
      <c r="F764" s="283"/>
      <c r="G764" s="283"/>
      <c r="H764" s="283"/>
    </row>
    <row r="765" spans="2:8" x14ac:dyDescent="0.25">
      <c r="B765" s="396">
        <v>761</v>
      </c>
      <c r="C765" s="283"/>
      <c r="D765" s="283"/>
      <c r="E765" s="859"/>
      <c r="F765" s="283"/>
      <c r="G765" s="283"/>
      <c r="H765" s="283"/>
    </row>
    <row r="766" spans="2:8" x14ac:dyDescent="0.25">
      <c r="B766" s="396">
        <v>762</v>
      </c>
      <c r="C766" s="283"/>
      <c r="D766" s="283"/>
      <c r="E766" s="859"/>
      <c r="F766" s="283"/>
      <c r="G766" s="283"/>
      <c r="H766" s="283"/>
    </row>
    <row r="767" spans="2:8" x14ac:dyDescent="0.25">
      <c r="B767" s="396">
        <v>763</v>
      </c>
      <c r="C767" s="283"/>
      <c r="D767" s="283"/>
      <c r="E767" s="859"/>
      <c r="F767" s="283"/>
      <c r="G767" s="283"/>
      <c r="H767" s="283"/>
    </row>
    <row r="768" spans="2:8" x14ac:dyDescent="0.25">
      <c r="B768" s="396">
        <v>764</v>
      </c>
      <c r="C768" s="283"/>
      <c r="D768" s="283"/>
      <c r="E768" s="859"/>
      <c r="F768" s="283"/>
      <c r="G768" s="283"/>
      <c r="H768" s="283"/>
    </row>
    <row r="769" spans="2:8" x14ac:dyDescent="0.25">
      <c r="B769" s="396">
        <v>765</v>
      </c>
      <c r="C769" s="283"/>
      <c r="D769" s="283"/>
      <c r="E769" s="859"/>
      <c r="F769" s="283"/>
      <c r="G769" s="283"/>
      <c r="H769" s="283"/>
    </row>
    <row r="770" spans="2:8" x14ac:dyDescent="0.25">
      <c r="B770" s="396">
        <v>766</v>
      </c>
      <c r="C770" s="283"/>
      <c r="D770" s="283"/>
      <c r="E770" s="859"/>
      <c r="F770" s="283"/>
      <c r="G770" s="283"/>
      <c r="H770" s="283"/>
    </row>
    <row r="771" spans="2:8" x14ac:dyDescent="0.25">
      <c r="B771" s="396">
        <v>767</v>
      </c>
      <c r="C771" s="283"/>
      <c r="D771" s="283"/>
      <c r="E771" s="859"/>
      <c r="F771" s="283"/>
      <c r="G771" s="283"/>
      <c r="H771" s="283"/>
    </row>
    <row r="772" spans="2:8" x14ac:dyDescent="0.25">
      <c r="B772" s="396">
        <v>768</v>
      </c>
      <c r="C772" s="283"/>
      <c r="D772" s="283"/>
      <c r="E772" s="859"/>
      <c r="F772" s="283"/>
      <c r="G772" s="283"/>
      <c r="H772" s="283"/>
    </row>
    <row r="773" spans="2:8" x14ac:dyDescent="0.25">
      <c r="B773" s="396">
        <v>769</v>
      </c>
      <c r="C773" s="283"/>
      <c r="D773" s="283"/>
      <c r="E773" s="859"/>
      <c r="F773" s="283"/>
      <c r="G773" s="283"/>
      <c r="H773" s="283"/>
    </row>
    <row r="774" spans="2:8" x14ac:dyDescent="0.25">
      <c r="B774" s="396">
        <v>770</v>
      </c>
      <c r="C774" s="283"/>
      <c r="D774" s="283"/>
      <c r="E774" s="859"/>
      <c r="F774" s="283"/>
      <c r="G774" s="283"/>
      <c r="H774" s="283"/>
    </row>
    <row r="775" spans="2:8" x14ac:dyDescent="0.25">
      <c r="B775" s="396">
        <v>771</v>
      </c>
      <c r="C775" s="283"/>
      <c r="D775" s="283"/>
      <c r="E775" s="859"/>
      <c r="F775" s="283"/>
      <c r="G775" s="283"/>
      <c r="H775" s="283"/>
    </row>
    <row r="776" spans="2:8" x14ac:dyDescent="0.25">
      <c r="B776" s="396">
        <v>772</v>
      </c>
      <c r="C776" s="283"/>
      <c r="D776" s="283"/>
      <c r="E776" s="859"/>
      <c r="F776" s="283"/>
      <c r="G776" s="283"/>
      <c r="H776" s="283"/>
    </row>
    <row r="777" spans="2:8" x14ac:dyDescent="0.25">
      <c r="B777" s="396">
        <v>773</v>
      </c>
      <c r="C777" s="283"/>
      <c r="D777" s="283"/>
      <c r="E777" s="859"/>
      <c r="F777" s="283"/>
      <c r="G777" s="283"/>
      <c r="H777" s="283"/>
    </row>
    <row r="778" spans="2:8" x14ac:dyDescent="0.25">
      <c r="B778" s="396">
        <v>774</v>
      </c>
      <c r="C778" s="283"/>
      <c r="D778" s="283"/>
      <c r="E778" s="859"/>
      <c r="F778" s="283"/>
      <c r="G778" s="283"/>
      <c r="H778" s="283"/>
    </row>
    <row r="779" spans="2:8" x14ac:dyDescent="0.25">
      <c r="B779" s="396">
        <v>775</v>
      </c>
      <c r="C779" s="283"/>
      <c r="D779" s="283"/>
      <c r="E779" s="859"/>
      <c r="F779" s="283"/>
      <c r="G779" s="283"/>
      <c r="H779" s="283"/>
    </row>
    <row r="780" spans="2:8" x14ac:dyDescent="0.25">
      <c r="B780" s="396">
        <v>776</v>
      </c>
      <c r="C780" s="283"/>
      <c r="D780" s="283"/>
      <c r="E780" s="859"/>
      <c r="F780" s="283"/>
      <c r="G780" s="283"/>
      <c r="H780" s="283"/>
    </row>
    <row r="781" spans="2:8" x14ac:dyDescent="0.25">
      <c r="B781" s="396">
        <v>777</v>
      </c>
      <c r="C781" s="283"/>
      <c r="D781" s="283"/>
      <c r="E781" s="859"/>
      <c r="F781" s="283"/>
      <c r="G781" s="283"/>
      <c r="H781" s="283"/>
    </row>
    <row r="782" spans="2:8" x14ac:dyDescent="0.25">
      <c r="B782" s="396">
        <v>778</v>
      </c>
      <c r="C782" s="283"/>
      <c r="D782" s="283"/>
      <c r="E782" s="859"/>
      <c r="F782" s="283"/>
      <c r="G782" s="283"/>
      <c r="H782" s="283"/>
    </row>
    <row r="783" spans="2:8" x14ac:dyDescent="0.25">
      <c r="B783" s="396">
        <v>779</v>
      </c>
      <c r="C783" s="283"/>
      <c r="D783" s="283"/>
      <c r="E783" s="859"/>
      <c r="F783" s="283"/>
      <c r="G783" s="283"/>
      <c r="H783" s="283"/>
    </row>
    <row r="784" spans="2:8" x14ac:dyDescent="0.25">
      <c r="B784" s="396">
        <v>780</v>
      </c>
      <c r="C784" s="283"/>
      <c r="D784" s="283"/>
      <c r="E784" s="859"/>
      <c r="F784" s="283"/>
      <c r="G784" s="283"/>
      <c r="H784" s="283"/>
    </row>
    <row r="785" spans="2:8" x14ac:dyDescent="0.25">
      <c r="B785" s="396">
        <v>781</v>
      </c>
      <c r="C785" s="283"/>
      <c r="D785" s="283"/>
      <c r="E785" s="859"/>
      <c r="F785" s="283"/>
      <c r="G785" s="283"/>
      <c r="H785" s="283"/>
    </row>
    <row r="786" spans="2:8" x14ac:dyDescent="0.25">
      <c r="B786" s="396">
        <v>782</v>
      </c>
      <c r="C786" s="283"/>
      <c r="D786" s="283"/>
      <c r="E786" s="859"/>
      <c r="F786" s="283"/>
      <c r="G786" s="283"/>
      <c r="H786" s="283"/>
    </row>
    <row r="787" spans="2:8" x14ac:dyDescent="0.25">
      <c r="B787" s="396">
        <v>783</v>
      </c>
      <c r="C787" s="283"/>
      <c r="D787" s="283"/>
      <c r="E787" s="859"/>
      <c r="F787" s="283"/>
      <c r="G787" s="283"/>
      <c r="H787" s="283"/>
    </row>
    <row r="788" spans="2:8" x14ac:dyDescent="0.25">
      <c r="B788" s="396">
        <v>784</v>
      </c>
      <c r="C788" s="283"/>
      <c r="D788" s="283"/>
      <c r="E788" s="859"/>
      <c r="F788" s="283"/>
      <c r="G788" s="283"/>
      <c r="H788" s="283"/>
    </row>
    <row r="789" spans="2:8" x14ac:dyDescent="0.25">
      <c r="B789" s="396">
        <v>785</v>
      </c>
      <c r="C789" s="283"/>
      <c r="D789" s="283"/>
      <c r="E789" s="859"/>
      <c r="F789" s="283"/>
      <c r="G789" s="283"/>
      <c r="H789" s="283"/>
    </row>
    <row r="790" spans="2:8" x14ac:dyDescent="0.25">
      <c r="B790" s="396">
        <v>786</v>
      </c>
      <c r="C790" s="283"/>
      <c r="D790" s="283"/>
      <c r="E790" s="859"/>
      <c r="F790" s="283"/>
      <c r="G790" s="283"/>
      <c r="H790" s="283"/>
    </row>
    <row r="791" spans="2:8" x14ac:dyDescent="0.25">
      <c r="B791" s="396">
        <v>787</v>
      </c>
      <c r="C791" s="283"/>
      <c r="D791" s="283"/>
      <c r="E791" s="859"/>
      <c r="F791" s="283"/>
      <c r="G791" s="283"/>
      <c r="H791" s="283"/>
    </row>
    <row r="792" spans="2:8" x14ac:dyDescent="0.25">
      <c r="B792" s="396">
        <v>788</v>
      </c>
      <c r="C792" s="283"/>
      <c r="D792" s="283"/>
      <c r="E792" s="859"/>
      <c r="F792" s="283"/>
      <c r="G792" s="283"/>
      <c r="H792" s="283"/>
    </row>
    <row r="793" spans="2:8" x14ac:dyDescent="0.25">
      <c r="B793" s="396">
        <v>789</v>
      </c>
      <c r="C793" s="283"/>
      <c r="D793" s="283"/>
      <c r="E793" s="859"/>
      <c r="F793" s="283"/>
      <c r="G793" s="283"/>
      <c r="H793" s="283"/>
    </row>
    <row r="794" spans="2:8" x14ac:dyDescent="0.25">
      <c r="B794" s="396">
        <v>790</v>
      </c>
      <c r="C794" s="283"/>
      <c r="D794" s="283"/>
      <c r="E794" s="859"/>
      <c r="F794" s="283"/>
      <c r="G794" s="283"/>
      <c r="H794" s="283"/>
    </row>
    <row r="795" spans="2:8" x14ac:dyDescent="0.25">
      <c r="B795" s="396">
        <v>791</v>
      </c>
      <c r="C795" s="283"/>
      <c r="D795" s="283"/>
      <c r="E795" s="859"/>
      <c r="F795" s="283"/>
      <c r="G795" s="283"/>
      <c r="H795" s="283"/>
    </row>
    <row r="796" spans="2:8" x14ac:dyDescent="0.25">
      <c r="B796" s="396">
        <v>792</v>
      </c>
      <c r="C796" s="283"/>
      <c r="D796" s="283"/>
      <c r="E796" s="859"/>
      <c r="F796" s="283"/>
      <c r="G796" s="283"/>
      <c r="H796" s="283"/>
    </row>
    <row r="797" spans="2:8" x14ac:dyDescent="0.25">
      <c r="B797" s="396">
        <v>793</v>
      </c>
      <c r="C797" s="283"/>
      <c r="D797" s="283"/>
      <c r="E797" s="859"/>
      <c r="F797" s="283"/>
      <c r="G797" s="283"/>
      <c r="H797" s="283"/>
    </row>
    <row r="798" spans="2:8" x14ac:dyDescent="0.25">
      <c r="B798" s="396">
        <v>794</v>
      </c>
      <c r="C798" s="283"/>
      <c r="D798" s="283"/>
      <c r="E798" s="859"/>
      <c r="F798" s="283"/>
      <c r="G798" s="283"/>
      <c r="H798" s="283"/>
    </row>
    <row r="799" spans="2:8" x14ac:dyDescent="0.25">
      <c r="B799" s="396">
        <v>795</v>
      </c>
      <c r="C799" s="283"/>
      <c r="D799" s="283"/>
      <c r="E799" s="859"/>
      <c r="F799" s="283"/>
      <c r="G799" s="283"/>
      <c r="H799" s="283"/>
    </row>
    <row r="800" spans="2:8" x14ac:dyDescent="0.25">
      <c r="B800" s="396">
        <v>796</v>
      </c>
      <c r="C800" s="283"/>
      <c r="D800" s="283"/>
      <c r="E800" s="859"/>
      <c r="F800" s="283"/>
      <c r="G800" s="283"/>
      <c r="H800" s="283"/>
    </row>
    <row r="801" spans="2:8" x14ac:dyDescent="0.25">
      <c r="B801" s="396">
        <v>797</v>
      </c>
      <c r="C801" s="283"/>
      <c r="D801" s="283"/>
      <c r="E801" s="859"/>
      <c r="F801" s="283"/>
      <c r="G801" s="283"/>
      <c r="H801" s="283"/>
    </row>
    <row r="802" spans="2:8" x14ac:dyDescent="0.25">
      <c r="B802" s="396">
        <v>798</v>
      </c>
      <c r="C802" s="283"/>
      <c r="D802" s="283"/>
      <c r="E802" s="859"/>
      <c r="F802" s="283"/>
      <c r="G802" s="283"/>
      <c r="H802" s="283"/>
    </row>
    <row r="803" spans="2:8" x14ac:dyDescent="0.25">
      <c r="B803" s="396">
        <v>799</v>
      </c>
      <c r="C803" s="283"/>
      <c r="D803" s="283"/>
      <c r="E803" s="859"/>
      <c r="F803" s="283"/>
      <c r="G803" s="283"/>
      <c r="H803" s="283"/>
    </row>
    <row r="804" spans="2:8" x14ac:dyDescent="0.25">
      <c r="B804" s="396">
        <v>800</v>
      </c>
      <c r="C804" s="283"/>
      <c r="D804" s="283"/>
      <c r="E804" s="859"/>
      <c r="F804" s="283"/>
      <c r="G804" s="283"/>
      <c r="H804" s="283"/>
    </row>
    <row r="805" spans="2:8" x14ac:dyDescent="0.25">
      <c r="B805" s="396">
        <v>801</v>
      </c>
      <c r="C805" s="283"/>
      <c r="D805" s="283"/>
      <c r="E805" s="859"/>
      <c r="F805" s="283"/>
      <c r="G805" s="283"/>
      <c r="H805" s="283"/>
    </row>
    <row r="806" spans="2:8" x14ac:dyDescent="0.25">
      <c r="B806" s="396">
        <v>802</v>
      </c>
      <c r="C806" s="283"/>
      <c r="D806" s="283"/>
      <c r="E806" s="859"/>
      <c r="F806" s="283"/>
      <c r="G806" s="283"/>
      <c r="H806" s="283"/>
    </row>
    <row r="807" spans="2:8" x14ac:dyDescent="0.25">
      <c r="B807" s="396">
        <v>803</v>
      </c>
      <c r="C807" s="283"/>
      <c r="D807" s="283"/>
      <c r="E807" s="859"/>
      <c r="F807" s="283"/>
      <c r="G807" s="283"/>
      <c r="H807" s="283"/>
    </row>
    <row r="808" spans="2:8" x14ac:dyDescent="0.25">
      <c r="B808" s="396">
        <v>804</v>
      </c>
      <c r="C808" s="283"/>
      <c r="D808" s="283"/>
      <c r="E808" s="859"/>
      <c r="F808" s="283"/>
      <c r="G808" s="283"/>
      <c r="H808" s="283"/>
    </row>
    <row r="809" spans="2:8" x14ac:dyDescent="0.25">
      <c r="B809" s="396">
        <v>805</v>
      </c>
      <c r="C809" s="283"/>
      <c r="D809" s="283"/>
      <c r="E809" s="859"/>
      <c r="F809" s="283"/>
      <c r="G809" s="283"/>
      <c r="H809" s="283"/>
    </row>
    <row r="810" spans="2:8" x14ac:dyDescent="0.25">
      <c r="B810" s="396">
        <v>806</v>
      </c>
      <c r="C810" s="283"/>
      <c r="D810" s="283"/>
      <c r="E810" s="859"/>
      <c r="F810" s="283"/>
      <c r="G810" s="283"/>
      <c r="H810" s="283"/>
    </row>
    <row r="811" spans="2:8" x14ac:dyDescent="0.25">
      <c r="B811" s="396">
        <v>807</v>
      </c>
      <c r="C811" s="283"/>
      <c r="D811" s="283"/>
      <c r="E811" s="859"/>
      <c r="F811" s="283"/>
      <c r="G811" s="283"/>
      <c r="H811" s="283"/>
    </row>
    <row r="812" spans="2:8" x14ac:dyDescent="0.25">
      <c r="B812" s="396">
        <v>808</v>
      </c>
      <c r="C812" s="283"/>
      <c r="D812" s="283"/>
      <c r="E812" s="859"/>
      <c r="F812" s="283"/>
      <c r="G812" s="283"/>
      <c r="H812" s="283"/>
    </row>
    <row r="813" spans="2:8" x14ac:dyDescent="0.25">
      <c r="B813" s="396">
        <v>809</v>
      </c>
      <c r="C813" s="283"/>
      <c r="D813" s="283"/>
      <c r="E813" s="859"/>
      <c r="F813" s="283"/>
      <c r="G813" s="283"/>
      <c r="H813" s="283"/>
    </row>
    <row r="814" spans="2:8" x14ac:dyDescent="0.25">
      <c r="B814" s="396">
        <v>810</v>
      </c>
      <c r="C814" s="283"/>
      <c r="D814" s="283"/>
      <c r="E814" s="859"/>
      <c r="F814" s="283"/>
      <c r="G814" s="283"/>
      <c r="H814" s="283"/>
    </row>
    <row r="815" spans="2:8" x14ac:dyDescent="0.25">
      <c r="B815" s="396">
        <v>811</v>
      </c>
      <c r="C815" s="283"/>
      <c r="D815" s="283"/>
      <c r="E815" s="859"/>
      <c r="F815" s="283"/>
      <c r="G815" s="283"/>
      <c r="H815" s="283"/>
    </row>
    <row r="816" spans="2:8" x14ac:dyDescent="0.25">
      <c r="B816" s="396">
        <v>812</v>
      </c>
      <c r="C816" s="283"/>
      <c r="D816" s="283"/>
      <c r="E816" s="859"/>
      <c r="F816" s="283"/>
      <c r="G816" s="283"/>
      <c r="H816" s="283"/>
    </row>
    <row r="817" spans="2:8" x14ac:dyDescent="0.25">
      <c r="B817" s="396">
        <v>813</v>
      </c>
      <c r="C817" s="283"/>
      <c r="D817" s="283"/>
      <c r="E817" s="859"/>
      <c r="F817" s="283"/>
      <c r="G817" s="283"/>
      <c r="H817" s="283"/>
    </row>
    <row r="818" spans="2:8" x14ac:dyDescent="0.25">
      <c r="B818" s="396">
        <v>814</v>
      </c>
      <c r="C818" s="283"/>
      <c r="D818" s="283"/>
      <c r="E818" s="859"/>
      <c r="F818" s="283"/>
      <c r="G818" s="283"/>
      <c r="H818" s="283"/>
    </row>
    <row r="819" spans="2:8" x14ac:dyDescent="0.25">
      <c r="B819" s="396">
        <v>815</v>
      </c>
      <c r="C819" s="283"/>
      <c r="D819" s="283"/>
      <c r="E819" s="859"/>
      <c r="F819" s="283"/>
      <c r="G819" s="283"/>
      <c r="H819" s="283"/>
    </row>
    <row r="820" spans="2:8" x14ac:dyDescent="0.25">
      <c r="B820" s="396">
        <v>816</v>
      </c>
      <c r="C820" s="283"/>
      <c r="D820" s="283"/>
      <c r="E820" s="859"/>
      <c r="F820" s="283"/>
      <c r="G820" s="283"/>
      <c r="H820" s="283"/>
    </row>
    <row r="821" spans="2:8" x14ac:dyDescent="0.25">
      <c r="B821" s="396">
        <v>817</v>
      </c>
      <c r="C821" s="283"/>
      <c r="D821" s="283"/>
      <c r="E821" s="859"/>
      <c r="F821" s="283"/>
      <c r="G821" s="283"/>
      <c r="H821" s="283"/>
    </row>
    <row r="822" spans="2:8" x14ac:dyDescent="0.25">
      <c r="B822" s="396">
        <v>818</v>
      </c>
      <c r="C822" s="283"/>
      <c r="D822" s="283"/>
      <c r="E822" s="859"/>
      <c r="F822" s="283"/>
      <c r="G822" s="283"/>
      <c r="H822" s="283"/>
    </row>
    <row r="823" spans="2:8" x14ac:dyDescent="0.25">
      <c r="B823" s="396">
        <v>819</v>
      </c>
      <c r="C823" s="283"/>
      <c r="D823" s="283"/>
      <c r="E823" s="859"/>
      <c r="F823" s="283"/>
      <c r="G823" s="283"/>
      <c r="H823" s="283"/>
    </row>
    <row r="824" spans="2:8" x14ac:dyDescent="0.25">
      <c r="B824" s="396">
        <v>820</v>
      </c>
      <c r="C824" s="283"/>
      <c r="D824" s="283"/>
      <c r="E824" s="859"/>
      <c r="F824" s="283"/>
      <c r="G824" s="283"/>
      <c r="H824" s="283"/>
    </row>
    <row r="825" spans="2:8" x14ac:dyDescent="0.25">
      <c r="B825" s="396">
        <v>821</v>
      </c>
      <c r="C825" s="283"/>
      <c r="D825" s="283"/>
      <c r="E825" s="859"/>
      <c r="F825" s="283"/>
      <c r="G825" s="283"/>
      <c r="H825" s="283"/>
    </row>
    <row r="826" spans="2:8" x14ac:dyDescent="0.25">
      <c r="B826" s="396">
        <v>822</v>
      </c>
      <c r="C826" s="283"/>
      <c r="D826" s="283"/>
      <c r="E826" s="859"/>
      <c r="F826" s="283"/>
      <c r="G826" s="283"/>
      <c r="H826" s="283"/>
    </row>
    <row r="827" spans="2:8" x14ac:dyDescent="0.25">
      <c r="B827" s="396">
        <v>823</v>
      </c>
      <c r="C827" s="283"/>
      <c r="D827" s="283"/>
      <c r="E827" s="859"/>
      <c r="F827" s="283"/>
      <c r="G827" s="283"/>
      <c r="H827" s="283"/>
    </row>
    <row r="828" spans="2:8" x14ac:dyDescent="0.25">
      <c r="B828" s="396">
        <v>824</v>
      </c>
      <c r="C828" s="283"/>
      <c r="D828" s="283"/>
      <c r="E828" s="859"/>
      <c r="F828" s="283"/>
      <c r="G828" s="283"/>
      <c r="H828" s="283"/>
    </row>
    <row r="829" spans="2:8" x14ac:dyDescent="0.25">
      <c r="B829" s="396">
        <v>825</v>
      </c>
      <c r="C829" s="283"/>
      <c r="D829" s="283"/>
      <c r="E829" s="859"/>
      <c r="F829" s="283"/>
      <c r="G829" s="283"/>
      <c r="H829" s="283"/>
    </row>
    <row r="830" spans="2:8" x14ac:dyDescent="0.25">
      <c r="B830" s="396">
        <v>826</v>
      </c>
      <c r="C830" s="283"/>
      <c r="D830" s="283"/>
      <c r="E830" s="859"/>
      <c r="F830" s="283"/>
      <c r="G830" s="283"/>
      <c r="H830" s="283"/>
    </row>
    <row r="831" spans="2:8" x14ac:dyDescent="0.25">
      <c r="B831" s="396">
        <v>827</v>
      </c>
      <c r="C831" s="283"/>
      <c r="D831" s="283"/>
      <c r="E831" s="859"/>
      <c r="F831" s="283"/>
      <c r="G831" s="283"/>
      <c r="H831" s="283"/>
    </row>
    <row r="832" spans="2:8" x14ac:dyDescent="0.25">
      <c r="B832" s="396">
        <v>828</v>
      </c>
      <c r="C832" s="283"/>
      <c r="D832" s="283"/>
      <c r="E832" s="859"/>
      <c r="F832" s="283"/>
      <c r="G832" s="283"/>
      <c r="H832" s="283"/>
    </row>
    <row r="833" spans="2:8" x14ac:dyDescent="0.25">
      <c r="B833" s="396">
        <v>829</v>
      </c>
      <c r="C833" s="283"/>
      <c r="D833" s="283"/>
      <c r="E833" s="859"/>
      <c r="F833" s="283"/>
      <c r="G833" s="283"/>
      <c r="H833" s="283"/>
    </row>
    <row r="834" spans="2:8" x14ac:dyDescent="0.25">
      <c r="B834" s="396">
        <v>830</v>
      </c>
      <c r="C834" s="283"/>
      <c r="D834" s="283"/>
      <c r="E834" s="859"/>
      <c r="F834" s="283"/>
      <c r="G834" s="283"/>
      <c r="H834" s="283"/>
    </row>
    <row r="835" spans="2:8" x14ac:dyDescent="0.25">
      <c r="B835" s="396">
        <v>831</v>
      </c>
      <c r="C835" s="283"/>
      <c r="D835" s="283"/>
      <c r="E835" s="859"/>
      <c r="F835" s="283"/>
      <c r="G835" s="283"/>
      <c r="H835" s="283"/>
    </row>
    <row r="836" spans="2:8" x14ac:dyDescent="0.25">
      <c r="B836" s="396">
        <v>832</v>
      </c>
      <c r="C836" s="283"/>
      <c r="D836" s="283"/>
      <c r="E836" s="859"/>
      <c r="F836" s="283"/>
      <c r="G836" s="283"/>
      <c r="H836" s="283"/>
    </row>
    <row r="837" spans="2:8" x14ac:dyDescent="0.25">
      <c r="B837" s="396">
        <v>833</v>
      </c>
      <c r="C837" s="283"/>
      <c r="D837" s="283"/>
      <c r="E837" s="859"/>
      <c r="F837" s="283"/>
      <c r="G837" s="283"/>
      <c r="H837" s="283"/>
    </row>
    <row r="838" spans="2:8" x14ac:dyDescent="0.25">
      <c r="B838" s="396">
        <v>834</v>
      </c>
      <c r="C838" s="283"/>
      <c r="D838" s="283"/>
      <c r="E838" s="859"/>
      <c r="F838" s="283"/>
      <c r="G838" s="283"/>
      <c r="H838" s="283"/>
    </row>
    <row r="839" spans="2:8" x14ac:dyDescent="0.25">
      <c r="B839" s="396">
        <v>835</v>
      </c>
      <c r="C839" s="283"/>
      <c r="D839" s="283"/>
      <c r="E839" s="859"/>
      <c r="F839" s="283"/>
      <c r="G839" s="283"/>
      <c r="H839" s="283"/>
    </row>
    <row r="840" spans="2:8" x14ac:dyDescent="0.25">
      <c r="B840" s="396">
        <v>836</v>
      </c>
      <c r="C840" s="283"/>
      <c r="D840" s="283"/>
      <c r="E840" s="859"/>
      <c r="F840" s="283"/>
      <c r="G840" s="283"/>
      <c r="H840" s="283"/>
    </row>
    <row r="841" spans="2:8" x14ac:dyDescent="0.25">
      <c r="B841" s="396">
        <v>837</v>
      </c>
      <c r="C841" s="283"/>
      <c r="D841" s="283"/>
      <c r="E841" s="859"/>
      <c r="F841" s="283"/>
      <c r="G841" s="283"/>
      <c r="H841" s="283"/>
    </row>
    <row r="842" spans="2:8" x14ac:dyDescent="0.25">
      <c r="B842" s="396">
        <v>838</v>
      </c>
      <c r="C842" s="283"/>
      <c r="D842" s="283"/>
      <c r="E842" s="859"/>
      <c r="F842" s="283"/>
      <c r="G842" s="283"/>
      <c r="H842" s="283"/>
    </row>
    <row r="843" spans="2:8" x14ac:dyDescent="0.25">
      <c r="B843" s="396">
        <v>839</v>
      </c>
      <c r="C843" s="283"/>
      <c r="D843" s="283"/>
      <c r="E843" s="859"/>
      <c r="F843" s="283"/>
      <c r="G843" s="283"/>
      <c r="H843" s="283"/>
    </row>
    <row r="844" spans="2:8" x14ac:dyDescent="0.25">
      <c r="B844" s="396">
        <v>840</v>
      </c>
      <c r="C844" s="283"/>
      <c r="D844" s="283"/>
      <c r="E844" s="859"/>
      <c r="F844" s="283"/>
      <c r="G844" s="283"/>
      <c r="H844" s="283"/>
    </row>
    <row r="845" spans="2:8" x14ac:dyDescent="0.25">
      <c r="B845" s="396">
        <v>841</v>
      </c>
      <c r="C845" s="283"/>
      <c r="D845" s="283"/>
      <c r="E845" s="859"/>
      <c r="F845" s="283"/>
      <c r="G845" s="283"/>
      <c r="H845" s="283"/>
    </row>
    <row r="846" spans="2:8" x14ac:dyDescent="0.25">
      <c r="B846" s="396">
        <v>842</v>
      </c>
      <c r="C846" s="283"/>
      <c r="D846" s="283"/>
      <c r="E846" s="859"/>
      <c r="F846" s="283"/>
      <c r="G846" s="283"/>
      <c r="H846" s="283"/>
    </row>
    <row r="847" spans="2:8" x14ac:dyDescent="0.25">
      <c r="B847" s="396">
        <v>843</v>
      </c>
      <c r="C847" s="283"/>
      <c r="D847" s="283"/>
      <c r="E847" s="859"/>
      <c r="F847" s="283"/>
      <c r="G847" s="283"/>
      <c r="H847" s="283"/>
    </row>
    <row r="848" spans="2:8" x14ac:dyDescent="0.25">
      <c r="B848" s="396">
        <v>844</v>
      </c>
      <c r="C848" s="283"/>
      <c r="D848" s="283"/>
      <c r="E848" s="859"/>
      <c r="F848" s="283"/>
      <c r="G848" s="283"/>
      <c r="H848" s="283"/>
    </row>
    <row r="849" spans="2:8" x14ac:dyDescent="0.25">
      <c r="B849" s="396">
        <v>845</v>
      </c>
      <c r="C849" s="283"/>
      <c r="D849" s="283"/>
      <c r="E849" s="859"/>
      <c r="F849" s="283"/>
      <c r="G849" s="283"/>
      <c r="H849" s="283"/>
    </row>
    <row r="850" spans="2:8" x14ac:dyDescent="0.25">
      <c r="B850" s="396">
        <v>846</v>
      </c>
      <c r="C850" s="283"/>
      <c r="D850" s="283"/>
      <c r="E850" s="859"/>
      <c r="F850" s="283"/>
      <c r="G850" s="283"/>
      <c r="H850" s="283"/>
    </row>
    <row r="851" spans="2:8" x14ac:dyDescent="0.25">
      <c r="B851" s="396">
        <v>847</v>
      </c>
      <c r="C851" s="283"/>
      <c r="D851" s="283"/>
      <c r="E851" s="859"/>
      <c r="F851" s="283"/>
      <c r="G851" s="283"/>
      <c r="H851" s="283"/>
    </row>
    <row r="852" spans="2:8" x14ac:dyDescent="0.25">
      <c r="B852" s="396">
        <v>848</v>
      </c>
      <c r="C852" s="283"/>
      <c r="D852" s="283"/>
      <c r="E852" s="859"/>
      <c r="F852" s="283"/>
      <c r="G852" s="283"/>
      <c r="H852" s="283"/>
    </row>
    <row r="853" spans="2:8" x14ac:dyDescent="0.25">
      <c r="B853" s="396">
        <v>849</v>
      </c>
      <c r="C853" s="283"/>
      <c r="D853" s="283"/>
      <c r="E853" s="859"/>
      <c r="F853" s="283"/>
      <c r="G853" s="283"/>
      <c r="H853" s="283"/>
    </row>
    <row r="854" spans="2:8" x14ac:dyDescent="0.25">
      <c r="B854" s="396">
        <v>850</v>
      </c>
      <c r="C854" s="283"/>
      <c r="D854" s="283"/>
      <c r="E854" s="859"/>
      <c r="F854" s="283"/>
      <c r="G854" s="283"/>
      <c r="H854" s="283"/>
    </row>
    <row r="855" spans="2:8" x14ac:dyDescent="0.25">
      <c r="B855" s="396">
        <v>851</v>
      </c>
      <c r="C855" s="283"/>
      <c r="D855" s="283"/>
      <c r="E855" s="859"/>
      <c r="F855" s="283"/>
      <c r="G855" s="283"/>
      <c r="H855" s="283"/>
    </row>
    <row r="856" spans="2:8" x14ac:dyDescent="0.25">
      <c r="B856" s="396">
        <v>852</v>
      </c>
      <c r="C856" s="283"/>
      <c r="D856" s="283"/>
      <c r="E856" s="859"/>
      <c r="F856" s="283"/>
      <c r="G856" s="283"/>
      <c r="H856" s="283"/>
    </row>
    <row r="857" spans="2:8" x14ac:dyDescent="0.25">
      <c r="B857" s="396">
        <v>853</v>
      </c>
      <c r="C857" s="283"/>
      <c r="D857" s="283"/>
      <c r="E857" s="859"/>
      <c r="F857" s="283"/>
      <c r="G857" s="283"/>
      <c r="H857" s="283"/>
    </row>
    <row r="858" spans="2:8" x14ac:dyDescent="0.25">
      <c r="B858" s="396">
        <v>854</v>
      </c>
      <c r="C858" s="283"/>
      <c r="D858" s="283"/>
      <c r="E858" s="859"/>
      <c r="F858" s="283"/>
      <c r="G858" s="283"/>
      <c r="H858" s="283"/>
    </row>
    <row r="859" spans="2:8" x14ac:dyDescent="0.25">
      <c r="B859" s="396">
        <v>855</v>
      </c>
      <c r="C859" s="283"/>
      <c r="D859" s="283"/>
      <c r="E859" s="859"/>
      <c r="F859" s="283"/>
      <c r="G859" s="283"/>
      <c r="H859" s="283"/>
    </row>
    <row r="860" spans="2:8" x14ac:dyDescent="0.25">
      <c r="B860" s="396">
        <v>856</v>
      </c>
      <c r="C860" s="283"/>
      <c r="D860" s="283"/>
      <c r="E860" s="859"/>
      <c r="F860" s="283"/>
      <c r="G860" s="283"/>
      <c r="H860" s="283"/>
    </row>
    <row r="861" spans="2:8" x14ac:dyDescent="0.25">
      <c r="B861" s="396">
        <v>857</v>
      </c>
      <c r="C861" s="283"/>
      <c r="D861" s="283"/>
      <c r="E861" s="859"/>
      <c r="F861" s="283"/>
      <c r="G861" s="283"/>
      <c r="H861" s="283"/>
    </row>
    <row r="862" spans="2:8" x14ac:dyDescent="0.25">
      <c r="B862" s="396">
        <v>858</v>
      </c>
      <c r="C862" s="283"/>
      <c r="D862" s="283"/>
      <c r="E862" s="859"/>
      <c r="F862" s="283"/>
      <c r="G862" s="283"/>
      <c r="H862" s="283"/>
    </row>
    <row r="863" spans="2:8" x14ac:dyDescent="0.25">
      <c r="B863" s="396">
        <v>859</v>
      </c>
      <c r="C863" s="283"/>
      <c r="D863" s="283"/>
      <c r="E863" s="859"/>
      <c r="F863" s="283"/>
      <c r="G863" s="283"/>
      <c r="H863" s="283"/>
    </row>
    <row r="864" spans="2:8" x14ac:dyDescent="0.25">
      <c r="B864" s="396">
        <v>860</v>
      </c>
      <c r="C864" s="283"/>
      <c r="D864" s="283"/>
      <c r="E864" s="859"/>
      <c r="F864" s="283"/>
      <c r="G864" s="283"/>
      <c r="H864" s="283"/>
    </row>
    <row r="865" spans="2:8" x14ac:dyDescent="0.25">
      <c r="B865" s="396">
        <v>861</v>
      </c>
      <c r="C865" s="283"/>
      <c r="D865" s="283"/>
      <c r="E865" s="859"/>
      <c r="F865" s="283"/>
      <c r="G865" s="283"/>
      <c r="H865" s="283"/>
    </row>
    <row r="866" spans="2:8" x14ac:dyDescent="0.25">
      <c r="B866" s="396">
        <v>862</v>
      </c>
      <c r="C866" s="283"/>
      <c r="D866" s="283"/>
      <c r="E866" s="859"/>
      <c r="F866" s="283"/>
      <c r="G866" s="283"/>
      <c r="H866" s="283"/>
    </row>
    <row r="867" spans="2:8" x14ac:dyDescent="0.25">
      <c r="B867" s="396">
        <v>863</v>
      </c>
      <c r="C867" s="283"/>
      <c r="D867" s="283"/>
      <c r="E867" s="859"/>
      <c r="F867" s="283"/>
      <c r="G867" s="283"/>
      <c r="H867" s="283"/>
    </row>
    <row r="868" spans="2:8" x14ac:dyDescent="0.25">
      <c r="B868" s="396">
        <v>864</v>
      </c>
      <c r="C868" s="283"/>
      <c r="D868" s="283"/>
      <c r="E868" s="859"/>
      <c r="F868" s="283"/>
      <c r="G868" s="283"/>
      <c r="H868" s="283"/>
    </row>
    <row r="869" spans="2:8" x14ac:dyDescent="0.25">
      <c r="B869" s="396">
        <v>865</v>
      </c>
      <c r="C869" s="283"/>
      <c r="D869" s="283"/>
      <c r="E869" s="859"/>
      <c r="F869" s="283"/>
      <c r="G869" s="283"/>
      <c r="H869" s="283"/>
    </row>
    <row r="870" spans="2:8" x14ac:dyDescent="0.25">
      <c r="B870" s="396">
        <v>866</v>
      </c>
      <c r="C870" s="283"/>
      <c r="D870" s="283"/>
      <c r="E870" s="859"/>
      <c r="F870" s="283"/>
      <c r="G870" s="283"/>
      <c r="H870" s="283"/>
    </row>
    <row r="871" spans="2:8" x14ac:dyDescent="0.25">
      <c r="B871" s="396">
        <v>867</v>
      </c>
      <c r="C871" s="283"/>
      <c r="D871" s="283"/>
      <c r="E871" s="859"/>
      <c r="F871" s="283"/>
      <c r="G871" s="283"/>
      <c r="H871" s="283"/>
    </row>
    <row r="872" spans="2:8" x14ac:dyDescent="0.25">
      <c r="B872" s="396">
        <v>868</v>
      </c>
      <c r="C872" s="283"/>
      <c r="D872" s="283"/>
      <c r="E872" s="859"/>
      <c r="F872" s="283"/>
      <c r="G872" s="283"/>
      <c r="H872" s="283"/>
    </row>
    <row r="873" spans="2:8" x14ac:dyDescent="0.25">
      <c r="B873" s="396">
        <v>869</v>
      </c>
      <c r="C873" s="283"/>
      <c r="D873" s="283"/>
      <c r="E873" s="859"/>
      <c r="F873" s="283"/>
      <c r="G873" s="283"/>
      <c r="H873" s="283"/>
    </row>
    <row r="874" spans="2:8" x14ac:dyDescent="0.25">
      <c r="B874" s="396">
        <v>870</v>
      </c>
      <c r="C874" s="283"/>
      <c r="D874" s="283"/>
      <c r="E874" s="859"/>
      <c r="F874" s="283"/>
      <c r="G874" s="283"/>
      <c r="H874" s="283"/>
    </row>
    <row r="875" spans="2:8" x14ac:dyDescent="0.25">
      <c r="B875" s="396">
        <v>871</v>
      </c>
      <c r="C875" s="283"/>
      <c r="D875" s="283"/>
      <c r="E875" s="859"/>
      <c r="F875" s="283"/>
      <c r="G875" s="283"/>
      <c r="H875" s="283"/>
    </row>
    <row r="876" spans="2:8" x14ac:dyDescent="0.25">
      <c r="B876" s="396">
        <v>872</v>
      </c>
      <c r="C876" s="283"/>
      <c r="D876" s="283"/>
      <c r="E876" s="859"/>
      <c r="F876" s="283"/>
      <c r="G876" s="283"/>
      <c r="H876" s="283"/>
    </row>
    <row r="877" spans="2:8" x14ac:dyDescent="0.25">
      <c r="B877" s="396">
        <v>873</v>
      </c>
      <c r="C877" s="283"/>
      <c r="D877" s="283"/>
      <c r="E877" s="859"/>
      <c r="F877" s="283"/>
      <c r="G877" s="283"/>
      <c r="H877" s="283"/>
    </row>
    <row r="878" spans="2:8" x14ac:dyDescent="0.25">
      <c r="B878" s="396">
        <v>874</v>
      </c>
      <c r="C878" s="283"/>
      <c r="D878" s="283"/>
      <c r="E878" s="859"/>
      <c r="F878" s="283"/>
      <c r="G878" s="283"/>
      <c r="H878" s="283"/>
    </row>
    <row r="879" spans="2:8" x14ac:dyDescent="0.25">
      <c r="B879" s="396">
        <v>875</v>
      </c>
      <c r="C879" s="283"/>
      <c r="D879" s="283"/>
      <c r="E879" s="859"/>
      <c r="F879" s="283"/>
      <c r="G879" s="283"/>
      <c r="H879" s="283"/>
    </row>
    <row r="880" spans="2:8" x14ac:dyDescent="0.25">
      <c r="B880" s="396">
        <v>876</v>
      </c>
      <c r="C880" s="283"/>
      <c r="D880" s="283"/>
      <c r="E880" s="859"/>
      <c r="F880" s="283"/>
      <c r="G880" s="283"/>
      <c r="H880" s="283"/>
    </row>
    <row r="881" spans="2:8" x14ac:dyDescent="0.25">
      <c r="B881" s="396">
        <v>877</v>
      </c>
      <c r="C881" s="283"/>
      <c r="D881" s="283"/>
      <c r="E881" s="859"/>
      <c r="F881" s="283"/>
      <c r="G881" s="283"/>
      <c r="H881" s="283"/>
    </row>
    <row r="882" spans="2:8" x14ac:dyDescent="0.25">
      <c r="B882" s="396">
        <v>878</v>
      </c>
      <c r="C882" s="283"/>
      <c r="D882" s="283"/>
      <c r="E882" s="859"/>
      <c r="F882" s="283"/>
      <c r="G882" s="283"/>
      <c r="H882" s="283"/>
    </row>
    <row r="883" spans="2:8" x14ac:dyDescent="0.25">
      <c r="B883" s="396">
        <v>879</v>
      </c>
      <c r="C883" s="283"/>
      <c r="D883" s="283"/>
      <c r="E883" s="859"/>
      <c r="F883" s="283"/>
      <c r="G883" s="283"/>
      <c r="H883" s="283"/>
    </row>
    <row r="884" spans="2:8" x14ac:dyDescent="0.25">
      <c r="B884" s="396">
        <v>880</v>
      </c>
      <c r="C884" s="283"/>
      <c r="D884" s="283"/>
      <c r="E884" s="859"/>
      <c r="F884" s="283"/>
      <c r="G884" s="283"/>
      <c r="H884" s="283"/>
    </row>
    <row r="885" spans="2:8" x14ac:dyDescent="0.25">
      <c r="B885" s="396">
        <v>881</v>
      </c>
      <c r="C885" s="283"/>
      <c r="D885" s="283"/>
      <c r="E885" s="859"/>
      <c r="F885" s="283"/>
      <c r="G885" s="283"/>
      <c r="H885" s="283"/>
    </row>
    <row r="886" spans="2:8" x14ac:dyDescent="0.25">
      <c r="B886" s="396">
        <v>882</v>
      </c>
      <c r="C886" s="283"/>
      <c r="D886" s="283"/>
      <c r="E886" s="859"/>
      <c r="F886" s="283"/>
      <c r="G886" s="283"/>
      <c r="H886" s="283"/>
    </row>
    <row r="887" spans="2:8" x14ac:dyDescent="0.25">
      <c r="B887" s="396">
        <v>883</v>
      </c>
      <c r="C887" s="283"/>
      <c r="D887" s="283"/>
      <c r="E887" s="859"/>
      <c r="F887" s="283"/>
      <c r="G887" s="283"/>
      <c r="H887" s="283"/>
    </row>
    <row r="888" spans="2:8" x14ac:dyDescent="0.25">
      <c r="B888" s="396">
        <v>884</v>
      </c>
      <c r="C888" s="283"/>
      <c r="D888" s="283"/>
      <c r="E888" s="859"/>
      <c r="F888" s="283"/>
      <c r="G888" s="283"/>
      <c r="H888" s="283"/>
    </row>
    <row r="889" spans="2:8" x14ac:dyDescent="0.25">
      <c r="B889" s="396">
        <v>885</v>
      </c>
      <c r="C889" s="283"/>
      <c r="D889" s="283"/>
      <c r="E889" s="859"/>
      <c r="F889" s="283"/>
      <c r="G889" s="283"/>
      <c r="H889" s="283"/>
    </row>
    <row r="890" spans="2:8" x14ac:dyDescent="0.25">
      <c r="B890" s="396">
        <v>886</v>
      </c>
      <c r="C890" s="283"/>
      <c r="D890" s="283"/>
      <c r="E890" s="859"/>
      <c r="F890" s="283"/>
      <c r="G890" s="283"/>
      <c r="H890" s="283"/>
    </row>
    <row r="891" spans="2:8" x14ac:dyDescent="0.25">
      <c r="B891" s="396">
        <v>887</v>
      </c>
      <c r="C891" s="283"/>
      <c r="D891" s="283"/>
      <c r="E891" s="859"/>
      <c r="F891" s="283"/>
      <c r="G891" s="283"/>
      <c r="H891" s="283"/>
    </row>
    <row r="892" spans="2:8" x14ac:dyDescent="0.25">
      <c r="B892" s="396">
        <v>888</v>
      </c>
      <c r="C892" s="283"/>
      <c r="D892" s="283"/>
      <c r="E892" s="859"/>
      <c r="F892" s="283"/>
      <c r="G892" s="283"/>
      <c r="H892" s="283"/>
    </row>
    <row r="893" spans="2:8" x14ac:dyDescent="0.25">
      <c r="B893" s="396">
        <v>889</v>
      </c>
      <c r="C893" s="283"/>
      <c r="D893" s="283"/>
      <c r="E893" s="859"/>
      <c r="F893" s="283"/>
      <c r="G893" s="283"/>
      <c r="H893" s="283"/>
    </row>
    <row r="894" spans="2:8" x14ac:dyDescent="0.25">
      <c r="B894" s="396">
        <v>890</v>
      </c>
      <c r="C894" s="283"/>
      <c r="D894" s="283"/>
      <c r="E894" s="859"/>
      <c r="F894" s="283"/>
      <c r="G894" s="283"/>
      <c r="H894" s="283"/>
    </row>
    <row r="895" spans="2:8" x14ac:dyDescent="0.25">
      <c r="B895" s="396">
        <v>891</v>
      </c>
      <c r="C895" s="283"/>
      <c r="D895" s="283"/>
      <c r="E895" s="859"/>
      <c r="F895" s="283"/>
      <c r="G895" s="283"/>
      <c r="H895" s="283"/>
    </row>
    <row r="896" spans="2:8" x14ac:dyDescent="0.25">
      <c r="B896" s="396">
        <v>892</v>
      </c>
      <c r="C896" s="283"/>
      <c r="D896" s="283"/>
      <c r="E896" s="859"/>
      <c r="F896" s="283"/>
      <c r="G896" s="283"/>
      <c r="H896" s="283"/>
    </row>
    <row r="897" spans="2:8" x14ac:dyDescent="0.25">
      <c r="B897" s="396">
        <v>893</v>
      </c>
      <c r="C897" s="283"/>
      <c r="D897" s="283"/>
      <c r="E897" s="859"/>
      <c r="F897" s="283"/>
      <c r="G897" s="283"/>
      <c r="H897" s="283"/>
    </row>
    <row r="898" spans="2:8" x14ac:dyDescent="0.25">
      <c r="B898" s="396">
        <v>894</v>
      </c>
      <c r="C898" s="283"/>
      <c r="D898" s="283"/>
      <c r="E898" s="859"/>
      <c r="F898" s="283"/>
      <c r="G898" s="283"/>
      <c r="H898" s="283"/>
    </row>
    <row r="899" spans="2:8" x14ac:dyDescent="0.25">
      <c r="B899" s="396">
        <v>895</v>
      </c>
      <c r="C899" s="283"/>
      <c r="D899" s="283"/>
      <c r="E899" s="859"/>
      <c r="F899" s="283"/>
      <c r="G899" s="283"/>
      <c r="H899" s="283"/>
    </row>
    <row r="900" spans="2:8" x14ac:dyDescent="0.25">
      <c r="B900" s="396">
        <v>896</v>
      </c>
      <c r="C900" s="283"/>
      <c r="D900" s="283"/>
      <c r="E900" s="859"/>
      <c r="F900" s="283"/>
      <c r="G900" s="283"/>
      <c r="H900" s="283"/>
    </row>
    <row r="901" spans="2:8" x14ac:dyDescent="0.25">
      <c r="B901" s="396">
        <v>897</v>
      </c>
      <c r="C901" s="283"/>
      <c r="D901" s="283"/>
      <c r="E901" s="859"/>
      <c r="F901" s="283"/>
      <c r="G901" s="283"/>
      <c r="H901" s="283"/>
    </row>
    <row r="902" spans="2:8" x14ac:dyDescent="0.25">
      <c r="B902" s="396">
        <v>898</v>
      </c>
      <c r="C902" s="283"/>
      <c r="D902" s="283"/>
      <c r="E902" s="859"/>
      <c r="F902" s="283"/>
      <c r="G902" s="283"/>
      <c r="H902" s="283"/>
    </row>
    <row r="903" spans="2:8" x14ac:dyDescent="0.25">
      <c r="B903" s="396">
        <v>899</v>
      </c>
      <c r="C903" s="283"/>
      <c r="D903" s="283"/>
      <c r="E903" s="859"/>
      <c r="F903" s="283"/>
      <c r="G903" s="283"/>
      <c r="H903" s="283"/>
    </row>
    <row r="904" spans="2:8" x14ac:dyDescent="0.25">
      <c r="B904" s="396">
        <v>900</v>
      </c>
      <c r="C904" s="283"/>
      <c r="D904" s="283"/>
      <c r="E904" s="859"/>
      <c r="F904" s="283"/>
      <c r="G904" s="283"/>
      <c r="H904" s="283"/>
    </row>
    <row r="905" spans="2:8" x14ac:dyDescent="0.25">
      <c r="B905" s="396">
        <v>901</v>
      </c>
      <c r="C905" s="283"/>
      <c r="D905" s="283"/>
      <c r="E905" s="859"/>
      <c r="F905" s="283"/>
      <c r="G905" s="283"/>
      <c r="H905" s="283"/>
    </row>
    <row r="906" spans="2:8" x14ac:dyDescent="0.25">
      <c r="B906" s="396">
        <v>902</v>
      </c>
      <c r="C906" s="283"/>
      <c r="D906" s="283"/>
      <c r="E906" s="859"/>
      <c r="F906" s="283"/>
      <c r="G906" s="283"/>
      <c r="H906" s="283"/>
    </row>
    <row r="907" spans="2:8" x14ac:dyDescent="0.25">
      <c r="B907" s="396">
        <v>903</v>
      </c>
      <c r="C907" s="283"/>
      <c r="D907" s="283"/>
      <c r="E907" s="859"/>
      <c r="F907" s="283"/>
      <c r="G907" s="283"/>
      <c r="H907" s="283"/>
    </row>
    <row r="908" spans="2:8" x14ac:dyDescent="0.25">
      <c r="B908" s="396">
        <v>904</v>
      </c>
      <c r="C908" s="283"/>
      <c r="D908" s="283"/>
      <c r="E908" s="859"/>
      <c r="F908" s="283"/>
      <c r="G908" s="283"/>
      <c r="H908" s="283"/>
    </row>
    <row r="909" spans="2:8" x14ac:dyDescent="0.25">
      <c r="B909" s="396">
        <v>905</v>
      </c>
      <c r="C909" s="283"/>
      <c r="D909" s="283"/>
      <c r="E909" s="859"/>
      <c r="F909" s="283"/>
      <c r="G909" s="283"/>
      <c r="H909" s="283"/>
    </row>
    <row r="910" spans="2:8" x14ac:dyDescent="0.25">
      <c r="B910" s="396">
        <v>906</v>
      </c>
      <c r="C910" s="283"/>
      <c r="D910" s="283"/>
      <c r="E910" s="859"/>
      <c r="F910" s="283"/>
      <c r="G910" s="283"/>
      <c r="H910" s="283"/>
    </row>
    <row r="911" spans="2:8" x14ac:dyDescent="0.25">
      <c r="B911" s="396">
        <v>907</v>
      </c>
      <c r="C911" s="283"/>
      <c r="D911" s="283"/>
      <c r="E911" s="859"/>
      <c r="F911" s="283"/>
      <c r="G911" s="283"/>
      <c r="H911" s="283"/>
    </row>
    <row r="912" spans="2:8" x14ac:dyDescent="0.25">
      <c r="B912" s="396">
        <v>908</v>
      </c>
      <c r="C912" s="283"/>
      <c r="D912" s="283"/>
      <c r="E912" s="859"/>
      <c r="F912" s="283"/>
      <c r="G912" s="283"/>
      <c r="H912" s="283"/>
    </row>
    <row r="913" spans="2:8" x14ac:dyDescent="0.25">
      <c r="B913" s="396">
        <v>909</v>
      </c>
      <c r="C913" s="283"/>
      <c r="D913" s="283"/>
      <c r="E913" s="859"/>
      <c r="F913" s="283"/>
      <c r="G913" s="283"/>
      <c r="H913" s="283"/>
    </row>
    <row r="914" spans="2:8" x14ac:dyDescent="0.25">
      <c r="B914" s="396">
        <v>910</v>
      </c>
      <c r="C914" s="283"/>
      <c r="D914" s="283"/>
      <c r="E914" s="859"/>
      <c r="F914" s="283"/>
      <c r="G914" s="283"/>
      <c r="H914" s="283"/>
    </row>
    <row r="915" spans="2:8" x14ac:dyDescent="0.25">
      <c r="B915" s="396">
        <v>911</v>
      </c>
      <c r="C915" s="283"/>
      <c r="D915" s="283"/>
      <c r="E915" s="859"/>
      <c r="F915" s="283"/>
      <c r="G915" s="283"/>
      <c r="H915" s="283"/>
    </row>
    <row r="916" spans="2:8" x14ac:dyDescent="0.25">
      <c r="B916" s="396">
        <v>912</v>
      </c>
      <c r="C916" s="283"/>
      <c r="D916" s="283"/>
      <c r="E916" s="859"/>
      <c r="F916" s="283"/>
      <c r="G916" s="283"/>
      <c r="H916" s="283"/>
    </row>
    <row r="917" spans="2:8" x14ac:dyDescent="0.25">
      <c r="B917" s="396">
        <v>913</v>
      </c>
      <c r="C917" s="283"/>
      <c r="D917" s="283"/>
      <c r="E917" s="859"/>
      <c r="F917" s="283"/>
      <c r="G917" s="283"/>
      <c r="H917" s="283"/>
    </row>
    <row r="918" spans="2:8" x14ac:dyDescent="0.25">
      <c r="B918" s="396">
        <v>914</v>
      </c>
      <c r="C918" s="283"/>
      <c r="D918" s="283"/>
      <c r="E918" s="859"/>
      <c r="F918" s="283"/>
      <c r="G918" s="283"/>
      <c r="H918" s="283"/>
    </row>
    <row r="919" spans="2:8" x14ac:dyDescent="0.25">
      <c r="B919" s="396">
        <v>915</v>
      </c>
      <c r="C919" s="283"/>
      <c r="D919" s="283"/>
      <c r="E919" s="859"/>
      <c r="F919" s="283"/>
      <c r="G919" s="283"/>
      <c r="H919" s="283"/>
    </row>
    <row r="920" spans="2:8" x14ac:dyDescent="0.25">
      <c r="B920" s="396">
        <v>916</v>
      </c>
      <c r="C920" s="283"/>
      <c r="D920" s="283"/>
      <c r="E920" s="859"/>
      <c r="F920" s="283"/>
      <c r="G920" s="283"/>
      <c r="H920" s="283"/>
    </row>
    <row r="921" spans="2:8" x14ac:dyDescent="0.25">
      <c r="B921" s="396">
        <v>917</v>
      </c>
      <c r="C921" s="283"/>
      <c r="D921" s="283"/>
      <c r="E921" s="859"/>
      <c r="F921" s="283"/>
      <c r="G921" s="283"/>
      <c r="H921" s="283"/>
    </row>
    <row r="922" spans="2:8" x14ac:dyDescent="0.25">
      <c r="B922" s="396">
        <v>918</v>
      </c>
      <c r="C922" s="283"/>
      <c r="D922" s="283"/>
      <c r="E922" s="859"/>
      <c r="F922" s="283"/>
      <c r="G922" s="283"/>
      <c r="H922" s="283"/>
    </row>
    <row r="923" spans="2:8" x14ac:dyDescent="0.25">
      <c r="B923" s="396">
        <v>919</v>
      </c>
      <c r="C923" s="283"/>
      <c r="D923" s="283"/>
      <c r="E923" s="859"/>
      <c r="F923" s="283"/>
      <c r="G923" s="283"/>
      <c r="H923" s="283"/>
    </row>
    <row r="924" spans="2:8" x14ac:dyDescent="0.25">
      <c r="B924" s="396">
        <v>920</v>
      </c>
      <c r="C924" s="283"/>
      <c r="D924" s="283"/>
      <c r="E924" s="859"/>
      <c r="F924" s="283"/>
      <c r="G924" s="283"/>
      <c r="H924" s="283"/>
    </row>
    <row r="925" spans="2:8" x14ac:dyDescent="0.25">
      <c r="B925" s="396">
        <v>921</v>
      </c>
      <c r="C925" s="283"/>
      <c r="D925" s="283"/>
      <c r="E925" s="859"/>
      <c r="F925" s="283"/>
      <c r="G925" s="283"/>
      <c r="H925" s="283"/>
    </row>
    <row r="926" spans="2:8" x14ac:dyDescent="0.25">
      <c r="B926" s="396">
        <v>922</v>
      </c>
      <c r="C926" s="283"/>
      <c r="D926" s="283"/>
      <c r="E926" s="859"/>
      <c r="F926" s="283"/>
      <c r="G926" s="283"/>
      <c r="H926" s="283"/>
    </row>
    <row r="927" spans="2:8" x14ac:dyDescent="0.25">
      <c r="B927" s="396">
        <v>923</v>
      </c>
      <c r="C927" s="283"/>
      <c r="D927" s="283"/>
      <c r="E927" s="859"/>
      <c r="F927" s="283"/>
      <c r="G927" s="283"/>
      <c r="H927" s="283"/>
    </row>
    <row r="928" spans="2:8" x14ac:dyDescent="0.25">
      <c r="B928" s="396">
        <v>924</v>
      </c>
      <c r="C928" s="283"/>
      <c r="D928" s="283"/>
      <c r="E928" s="859"/>
      <c r="F928" s="283"/>
      <c r="G928" s="283"/>
      <c r="H928" s="283"/>
    </row>
    <row r="929" spans="2:8" x14ac:dyDescent="0.25">
      <c r="B929" s="396">
        <v>925</v>
      </c>
      <c r="C929" s="283"/>
      <c r="D929" s="283"/>
      <c r="E929" s="859"/>
      <c r="F929" s="283"/>
      <c r="G929" s="283"/>
      <c r="H929" s="283"/>
    </row>
    <row r="930" spans="2:8" x14ac:dyDescent="0.25">
      <c r="B930" s="396">
        <v>926</v>
      </c>
      <c r="C930" s="283"/>
      <c r="D930" s="283"/>
      <c r="E930" s="859"/>
      <c r="F930" s="283"/>
      <c r="G930" s="283"/>
      <c r="H930" s="283"/>
    </row>
    <row r="931" spans="2:8" x14ac:dyDescent="0.25">
      <c r="B931" s="396">
        <v>927</v>
      </c>
      <c r="C931" s="283"/>
      <c r="D931" s="283"/>
      <c r="E931" s="859"/>
      <c r="F931" s="283"/>
      <c r="G931" s="283"/>
      <c r="H931" s="283"/>
    </row>
    <row r="932" spans="2:8" x14ac:dyDescent="0.25">
      <c r="B932" s="396">
        <v>928</v>
      </c>
      <c r="C932" s="283"/>
      <c r="D932" s="283"/>
      <c r="E932" s="859"/>
      <c r="F932" s="283"/>
      <c r="G932" s="283"/>
      <c r="H932" s="283"/>
    </row>
    <row r="933" spans="2:8" x14ac:dyDescent="0.25">
      <c r="B933" s="396">
        <v>929</v>
      </c>
      <c r="C933" s="283"/>
      <c r="D933" s="283"/>
      <c r="E933" s="859"/>
      <c r="F933" s="283"/>
      <c r="G933" s="283"/>
      <c r="H933" s="283"/>
    </row>
    <row r="934" spans="2:8" x14ac:dyDescent="0.25">
      <c r="B934" s="396">
        <v>930</v>
      </c>
      <c r="C934" s="283"/>
      <c r="D934" s="283"/>
      <c r="E934" s="859"/>
      <c r="F934" s="283"/>
      <c r="G934" s="283"/>
      <c r="H934" s="283"/>
    </row>
    <row r="935" spans="2:8" x14ac:dyDescent="0.25">
      <c r="B935" s="396">
        <v>931</v>
      </c>
      <c r="C935" s="283"/>
      <c r="D935" s="283"/>
      <c r="E935" s="859"/>
      <c r="F935" s="283"/>
      <c r="G935" s="283"/>
      <c r="H935" s="283"/>
    </row>
    <row r="936" spans="2:8" x14ac:dyDescent="0.25">
      <c r="B936" s="396">
        <v>932</v>
      </c>
      <c r="C936" s="283"/>
      <c r="D936" s="283"/>
      <c r="E936" s="859"/>
      <c r="F936" s="283"/>
      <c r="G936" s="283"/>
      <c r="H936" s="283"/>
    </row>
    <row r="937" spans="2:8" x14ac:dyDescent="0.25">
      <c r="B937" s="396">
        <v>933</v>
      </c>
      <c r="C937" s="283"/>
      <c r="D937" s="283"/>
      <c r="E937" s="859"/>
      <c r="F937" s="283"/>
      <c r="G937" s="283"/>
      <c r="H937" s="283"/>
    </row>
    <row r="938" spans="2:8" x14ac:dyDescent="0.25">
      <c r="B938" s="396">
        <v>934</v>
      </c>
      <c r="C938" s="283"/>
      <c r="D938" s="283"/>
      <c r="E938" s="859"/>
      <c r="F938" s="283"/>
      <c r="G938" s="283"/>
      <c r="H938" s="283"/>
    </row>
    <row r="939" spans="2:8" x14ac:dyDescent="0.25">
      <c r="B939" s="396">
        <v>935</v>
      </c>
      <c r="C939" s="283"/>
      <c r="D939" s="283"/>
      <c r="E939" s="859"/>
      <c r="F939" s="283"/>
      <c r="G939" s="283"/>
      <c r="H939" s="283"/>
    </row>
    <row r="940" spans="2:8" x14ac:dyDescent="0.25">
      <c r="B940" s="396">
        <v>936</v>
      </c>
      <c r="C940" s="283"/>
      <c r="D940" s="283"/>
      <c r="E940" s="859"/>
      <c r="F940" s="283"/>
      <c r="G940" s="283"/>
      <c r="H940" s="283"/>
    </row>
    <row r="941" spans="2:8" x14ac:dyDescent="0.25">
      <c r="B941" s="396">
        <v>937</v>
      </c>
      <c r="C941" s="283"/>
      <c r="D941" s="283"/>
      <c r="E941" s="859"/>
      <c r="F941" s="283"/>
      <c r="G941" s="283"/>
      <c r="H941" s="283"/>
    </row>
    <row r="942" spans="2:8" x14ac:dyDescent="0.25">
      <c r="B942" s="396">
        <v>938</v>
      </c>
      <c r="C942" s="283"/>
      <c r="D942" s="283"/>
      <c r="E942" s="859"/>
      <c r="F942" s="283"/>
      <c r="G942" s="283"/>
      <c r="H942" s="283"/>
    </row>
    <row r="943" spans="2:8" x14ac:dyDescent="0.25">
      <c r="B943" s="396">
        <v>939</v>
      </c>
      <c r="C943" s="283"/>
      <c r="D943" s="283"/>
      <c r="E943" s="859"/>
      <c r="F943" s="283"/>
      <c r="G943" s="283"/>
      <c r="H943" s="283"/>
    </row>
    <row r="944" spans="2:8" x14ac:dyDescent="0.25">
      <c r="B944" s="396">
        <v>940</v>
      </c>
      <c r="C944" s="283"/>
      <c r="D944" s="283"/>
      <c r="E944" s="859"/>
      <c r="F944" s="283"/>
      <c r="G944" s="283"/>
      <c r="H944" s="283"/>
    </row>
    <row r="945" spans="2:8" x14ac:dyDescent="0.25">
      <c r="B945" s="396">
        <v>941</v>
      </c>
      <c r="C945" s="283"/>
      <c r="D945" s="283"/>
      <c r="E945" s="859"/>
      <c r="F945" s="283"/>
      <c r="G945" s="283"/>
      <c r="H945" s="283"/>
    </row>
    <row r="946" spans="2:8" x14ac:dyDescent="0.25">
      <c r="B946" s="396">
        <v>942</v>
      </c>
      <c r="C946" s="283"/>
      <c r="D946" s="283"/>
      <c r="E946" s="859"/>
      <c r="F946" s="283"/>
      <c r="G946" s="283"/>
      <c r="H946" s="283"/>
    </row>
    <row r="947" spans="2:8" x14ac:dyDescent="0.25">
      <c r="B947" s="396">
        <v>943</v>
      </c>
      <c r="C947" s="283"/>
      <c r="D947" s="283"/>
      <c r="E947" s="859"/>
      <c r="F947" s="283"/>
      <c r="G947" s="283"/>
      <c r="H947" s="283"/>
    </row>
    <row r="948" spans="2:8" x14ac:dyDescent="0.25">
      <c r="B948" s="396">
        <v>944</v>
      </c>
      <c r="C948" s="283"/>
      <c r="D948" s="283"/>
      <c r="E948" s="859"/>
      <c r="F948" s="283"/>
      <c r="G948" s="283"/>
      <c r="H948" s="283"/>
    </row>
    <row r="949" spans="2:8" x14ac:dyDescent="0.25">
      <c r="B949" s="396">
        <v>945</v>
      </c>
      <c r="C949" s="283"/>
      <c r="D949" s="283"/>
      <c r="E949" s="859"/>
      <c r="F949" s="283"/>
      <c r="G949" s="283"/>
      <c r="H949" s="283"/>
    </row>
    <row r="950" spans="2:8" x14ac:dyDescent="0.25">
      <c r="B950" s="396">
        <v>946</v>
      </c>
      <c r="C950" s="283"/>
      <c r="D950" s="283"/>
      <c r="E950" s="859"/>
      <c r="F950" s="283"/>
      <c r="G950" s="283"/>
      <c r="H950" s="283"/>
    </row>
    <row r="951" spans="2:8" x14ac:dyDescent="0.25">
      <c r="B951" s="396">
        <v>947</v>
      </c>
      <c r="C951" s="283"/>
      <c r="D951" s="283"/>
      <c r="E951" s="859"/>
      <c r="F951" s="283"/>
      <c r="G951" s="283"/>
      <c r="H951" s="283"/>
    </row>
    <row r="952" spans="2:8" x14ac:dyDescent="0.25">
      <c r="B952" s="396">
        <v>948</v>
      </c>
      <c r="C952" s="283"/>
      <c r="D952" s="283"/>
      <c r="E952" s="859"/>
      <c r="F952" s="283"/>
      <c r="G952" s="283"/>
      <c r="H952" s="283"/>
    </row>
    <row r="953" spans="2:8" x14ac:dyDescent="0.25">
      <c r="B953" s="396">
        <v>949</v>
      </c>
      <c r="C953" s="283"/>
      <c r="D953" s="283"/>
      <c r="E953" s="859"/>
      <c r="F953" s="283"/>
      <c r="G953" s="283"/>
      <c r="H953" s="283"/>
    </row>
    <row r="954" spans="2:8" x14ac:dyDescent="0.25">
      <c r="B954" s="396">
        <v>950</v>
      </c>
      <c r="C954" s="283"/>
      <c r="D954" s="283"/>
      <c r="E954" s="859"/>
      <c r="F954" s="283"/>
      <c r="G954" s="283"/>
      <c r="H954" s="283"/>
    </row>
    <row r="955" spans="2:8" x14ac:dyDescent="0.25">
      <c r="B955" s="396">
        <v>951</v>
      </c>
      <c r="C955" s="283"/>
      <c r="D955" s="283"/>
      <c r="E955" s="859"/>
      <c r="F955" s="283"/>
      <c r="G955" s="283"/>
      <c r="H955" s="283"/>
    </row>
    <row r="956" spans="2:8" x14ac:dyDescent="0.25">
      <c r="B956" s="396">
        <v>952</v>
      </c>
      <c r="C956" s="283"/>
      <c r="D956" s="283"/>
      <c r="E956" s="859"/>
      <c r="F956" s="283"/>
      <c r="G956" s="283"/>
      <c r="H956" s="283"/>
    </row>
    <row r="957" spans="2:8" x14ac:dyDescent="0.25">
      <c r="B957" s="396">
        <v>953</v>
      </c>
      <c r="C957" s="283"/>
      <c r="D957" s="283"/>
      <c r="E957" s="859"/>
      <c r="F957" s="283"/>
      <c r="G957" s="283"/>
      <c r="H957" s="283"/>
    </row>
    <row r="958" spans="2:8" x14ac:dyDescent="0.25">
      <c r="B958" s="396">
        <v>954</v>
      </c>
      <c r="C958" s="283"/>
      <c r="D958" s="283"/>
      <c r="E958" s="859"/>
      <c r="F958" s="283"/>
      <c r="G958" s="283"/>
      <c r="H958" s="283"/>
    </row>
    <row r="959" spans="2:8" x14ac:dyDescent="0.25">
      <c r="B959" s="396">
        <v>955</v>
      </c>
      <c r="C959" s="283"/>
      <c r="D959" s="283"/>
      <c r="E959" s="859"/>
      <c r="F959" s="283"/>
      <c r="G959" s="283"/>
      <c r="H959" s="283"/>
    </row>
    <row r="960" spans="2:8" x14ac:dyDescent="0.25">
      <c r="B960" s="396">
        <v>956</v>
      </c>
      <c r="C960" s="283"/>
      <c r="D960" s="283"/>
      <c r="E960" s="859"/>
      <c r="F960" s="283"/>
      <c r="G960" s="283"/>
      <c r="H960" s="283"/>
    </row>
    <row r="961" spans="2:8" x14ac:dyDescent="0.25">
      <c r="B961" s="396">
        <v>957</v>
      </c>
      <c r="C961" s="283"/>
      <c r="D961" s="283"/>
      <c r="E961" s="859"/>
      <c r="F961" s="283"/>
      <c r="G961" s="283"/>
      <c r="H961" s="283"/>
    </row>
    <row r="962" spans="2:8" x14ac:dyDescent="0.25">
      <c r="B962" s="396">
        <v>958</v>
      </c>
      <c r="C962" s="283"/>
      <c r="D962" s="283"/>
      <c r="E962" s="859"/>
      <c r="F962" s="283"/>
      <c r="G962" s="283"/>
      <c r="H962" s="283"/>
    </row>
    <row r="963" spans="2:8" x14ac:dyDescent="0.25">
      <c r="B963" s="396">
        <v>959</v>
      </c>
      <c r="C963" s="283"/>
      <c r="D963" s="283"/>
      <c r="E963" s="859"/>
      <c r="F963" s="283"/>
      <c r="G963" s="283"/>
      <c r="H963" s="283"/>
    </row>
    <row r="964" spans="2:8" x14ac:dyDescent="0.25">
      <c r="B964" s="396">
        <v>960</v>
      </c>
      <c r="C964" s="283"/>
      <c r="D964" s="283"/>
      <c r="E964" s="859"/>
      <c r="F964" s="283"/>
      <c r="G964" s="283"/>
      <c r="H964" s="283"/>
    </row>
    <row r="965" spans="2:8" x14ac:dyDescent="0.25">
      <c r="B965" s="396">
        <v>961</v>
      </c>
      <c r="C965" s="283"/>
      <c r="D965" s="283"/>
      <c r="E965" s="859"/>
      <c r="F965" s="283"/>
      <c r="G965" s="283"/>
      <c r="H965" s="283"/>
    </row>
    <row r="966" spans="2:8" x14ac:dyDescent="0.25">
      <c r="B966" s="396">
        <v>962</v>
      </c>
      <c r="C966" s="283"/>
      <c r="D966" s="283"/>
      <c r="E966" s="859"/>
      <c r="F966" s="283"/>
      <c r="G966" s="283"/>
      <c r="H966" s="283"/>
    </row>
    <row r="967" spans="2:8" x14ac:dyDescent="0.25">
      <c r="B967" s="396">
        <v>963</v>
      </c>
      <c r="C967" s="283"/>
      <c r="D967" s="283"/>
      <c r="E967" s="859"/>
      <c r="F967" s="283"/>
      <c r="G967" s="283"/>
      <c r="H967" s="283"/>
    </row>
    <row r="968" spans="2:8" x14ac:dyDescent="0.25">
      <c r="B968" s="396">
        <v>964</v>
      </c>
      <c r="C968" s="283"/>
      <c r="D968" s="283"/>
      <c r="E968" s="859"/>
      <c r="F968" s="283"/>
      <c r="G968" s="283"/>
      <c r="H968" s="283"/>
    </row>
    <row r="969" spans="2:8" x14ac:dyDescent="0.25">
      <c r="B969" s="396">
        <v>965</v>
      </c>
      <c r="C969" s="283"/>
      <c r="D969" s="283"/>
      <c r="E969" s="859"/>
      <c r="F969" s="283"/>
      <c r="G969" s="283"/>
      <c r="H969" s="283"/>
    </row>
    <row r="970" spans="2:8" x14ac:dyDescent="0.25">
      <c r="B970" s="396">
        <v>966</v>
      </c>
      <c r="C970" s="283"/>
      <c r="D970" s="283"/>
      <c r="E970" s="859"/>
      <c r="F970" s="283"/>
      <c r="G970" s="283"/>
      <c r="H970" s="283"/>
    </row>
    <row r="971" spans="2:8" x14ac:dyDescent="0.25">
      <c r="B971" s="396">
        <v>967</v>
      </c>
      <c r="C971" s="283"/>
      <c r="D971" s="283"/>
      <c r="E971" s="859"/>
      <c r="F971" s="283"/>
      <c r="G971" s="283"/>
      <c r="H971" s="283"/>
    </row>
    <row r="972" spans="2:8" x14ac:dyDescent="0.25">
      <c r="B972" s="396">
        <v>968</v>
      </c>
      <c r="C972" s="283"/>
      <c r="D972" s="283"/>
      <c r="E972" s="859"/>
      <c r="F972" s="283"/>
      <c r="G972" s="283"/>
      <c r="H972" s="283"/>
    </row>
    <row r="973" spans="2:8" x14ac:dyDescent="0.25">
      <c r="B973" s="396">
        <v>969</v>
      </c>
      <c r="C973" s="283"/>
      <c r="D973" s="283"/>
      <c r="E973" s="859"/>
      <c r="F973" s="283"/>
      <c r="G973" s="283"/>
      <c r="H973" s="283"/>
    </row>
    <row r="974" spans="2:8" x14ac:dyDescent="0.25">
      <c r="B974" s="396">
        <v>970</v>
      </c>
      <c r="C974" s="283"/>
      <c r="D974" s="283"/>
      <c r="E974" s="859"/>
      <c r="F974" s="283"/>
      <c r="G974" s="283"/>
      <c r="H974" s="283"/>
    </row>
    <row r="975" spans="2:8" x14ac:dyDescent="0.25">
      <c r="B975" s="396">
        <v>971</v>
      </c>
      <c r="C975" s="283"/>
      <c r="D975" s="283"/>
      <c r="E975" s="859"/>
      <c r="F975" s="283"/>
      <c r="G975" s="283"/>
      <c r="H975" s="283"/>
    </row>
    <row r="976" spans="2:8" x14ac:dyDescent="0.25">
      <c r="B976" s="396">
        <v>972</v>
      </c>
      <c r="C976" s="283"/>
      <c r="D976" s="283"/>
      <c r="E976" s="859"/>
      <c r="F976" s="283"/>
      <c r="G976" s="283"/>
      <c r="H976" s="283"/>
    </row>
    <row r="977" spans="2:8" x14ac:dyDescent="0.25">
      <c r="B977" s="396">
        <v>973</v>
      </c>
      <c r="C977" s="283"/>
      <c r="D977" s="283"/>
      <c r="E977" s="859"/>
      <c r="F977" s="283"/>
      <c r="G977" s="283"/>
      <c r="H977" s="283"/>
    </row>
    <row r="978" spans="2:8" x14ac:dyDescent="0.25">
      <c r="B978" s="396">
        <v>974</v>
      </c>
      <c r="C978" s="283"/>
      <c r="D978" s="283"/>
      <c r="E978" s="859"/>
      <c r="F978" s="283"/>
      <c r="G978" s="283"/>
      <c r="H978" s="283"/>
    </row>
    <row r="979" spans="2:8" x14ac:dyDescent="0.25">
      <c r="B979" s="396">
        <v>975</v>
      </c>
      <c r="C979" s="283"/>
      <c r="D979" s="283"/>
      <c r="E979" s="859"/>
      <c r="F979" s="283"/>
      <c r="G979" s="283"/>
      <c r="H979" s="283"/>
    </row>
    <row r="980" spans="2:8" x14ac:dyDescent="0.25">
      <c r="B980" s="396">
        <v>976</v>
      </c>
      <c r="C980" s="283"/>
      <c r="D980" s="283"/>
      <c r="E980" s="859"/>
      <c r="F980" s="283"/>
      <c r="G980" s="283"/>
      <c r="H980" s="283"/>
    </row>
    <row r="981" spans="2:8" x14ac:dyDescent="0.25">
      <c r="B981" s="396">
        <v>977</v>
      </c>
      <c r="C981" s="283"/>
      <c r="D981" s="283"/>
      <c r="E981" s="859"/>
      <c r="F981" s="283"/>
      <c r="G981" s="283"/>
      <c r="H981" s="283"/>
    </row>
    <row r="982" spans="2:8" x14ac:dyDescent="0.25">
      <c r="B982" s="396">
        <v>978</v>
      </c>
      <c r="C982" s="283"/>
      <c r="D982" s="283"/>
      <c r="E982" s="859"/>
      <c r="F982" s="283"/>
      <c r="G982" s="283"/>
      <c r="H982" s="283"/>
    </row>
    <row r="983" spans="2:8" x14ac:dyDescent="0.25">
      <c r="B983" s="396">
        <v>979</v>
      </c>
      <c r="C983" s="283"/>
      <c r="D983" s="283"/>
      <c r="E983" s="859"/>
      <c r="F983" s="283"/>
      <c r="G983" s="283"/>
      <c r="H983" s="283"/>
    </row>
    <row r="984" spans="2:8" x14ac:dyDescent="0.25">
      <c r="B984" s="396">
        <v>980</v>
      </c>
      <c r="C984" s="283"/>
      <c r="D984" s="283"/>
      <c r="E984" s="859"/>
      <c r="F984" s="283"/>
      <c r="G984" s="283"/>
      <c r="H984" s="283"/>
    </row>
    <row r="985" spans="2:8" x14ac:dyDescent="0.25">
      <c r="B985" s="396">
        <v>981</v>
      </c>
      <c r="C985" s="283"/>
      <c r="D985" s="283"/>
      <c r="E985" s="859"/>
      <c r="F985" s="283"/>
      <c r="G985" s="283"/>
      <c r="H985" s="283"/>
    </row>
    <row r="986" spans="2:8" x14ac:dyDescent="0.25">
      <c r="B986" s="396">
        <v>982</v>
      </c>
      <c r="C986" s="283"/>
      <c r="D986" s="283"/>
      <c r="E986" s="859"/>
      <c r="F986" s="283"/>
      <c r="G986" s="283"/>
      <c r="H986" s="283"/>
    </row>
    <row r="987" spans="2:8" x14ac:dyDescent="0.25">
      <c r="B987" s="396">
        <v>983</v>
      </c>
      <c r="C987" s="283"/>
      <c r="D987" s="283"/>
      <c r="E987" s="859"/>
      <c r="F987" s="283"/>
      <c r="G987" s="283"/>
      <c r="H987" s="283"/>
    </row>
    <row r="988" spans="2:8" x14ac:dyDescent="0.25">
      <c r="B988" s="396">
        <v>984</v>
      </c>
      <c r="C988" s="283"/>
      <c r="D988" s="283"/>
      <c r="E988" s="859"/>
      <c r="F988" s="283"/>
      <c r="G988" s="283"/>
      <c r="H988" s="283"/>
    </row>
    <row r="989" spans="2:8" x14ac:dyDescent="0.25">
      <c r="B989" s="396">
        <v>985</v>
      </c>
      <c r="C989" s="283"/>
      <c r="D989" s="283"/>
      <c r="E989" s="859"/>
      <c r="F989" s="283"/>
      <c r="G989" s="283"/>
      <c r="H989" s="283"/>
    </row>
    <row r="990" spans="2:8" x14ac:dyDescent="0.25">
      <c r="B990" s="396">
        <v>986</v>
      </c>
      <c r="C990" s="283"/>
      <c r="D990" s="283"/>
      <c r="E990" s="859"/>
      <c r="F990" s="283"/>
      <c r="G990" s="283"/>
      <c r="H990" s="283"/>
    </row>
    <row r="991" spans="2:8" x14ac:dyDescent="0.25">
      <c r="B991" s="396">
        <v>987</v>
      </c>
      <c r="C991" s="283"/>
      <c r="D991" s="283"/>
      <c r="E991" s="859"/>
      <c r="F991" s="283"/>
      <c r="G991" s="283"/>
      <c r="H991" s="283"/>
    </row>
    <row r="992" spans="2:8" x14ac:dyDescent="0.25">
      <c r="B992" s="396">
        <v>988</v>
      </c>
      <c r="C992" s="283"/>
      <c r="D992" s="283"/>
      <c r="E992" s="859"/>
      <c r="F992" s="283"/>
      <c r="G992" s="283"/>
      <c r="H992" s="283"/>
    </row>
    <row r="993" spans="2:8" x14ac:dyDescent="0.25">
      <c r="B993" s="396">
        <v>989</v>
      </c>
      <c r="C993" s="283"/>
      <c r="D993" s="283"/>
      <c r="E993" s="859"/>
      <c r="F993" s="283"/>
      <c r="G993" s="283"/>
      <c r="H993" s="283"/>
    </row>
    <row r="994" spans="2:8" x14ac:dyDescent="0.25">
      <c r="B994" s="396">
        <v>990</v>
      </c>
      <c r="C994" s="283"/>
      <c r="D994" s="283"/>
      <c r="E994" s="859"/>
      <c r="F994" s="283"/>
      <c r="G994" s="283"/>
      <c r="H994" s="283"/>
    </row>
    <row r="995" spans="2:8" x14ac:dyDescent="0.25">
      <c r="B995" s="396">
        <v>991</v>
      </c>
      <c r="C995" s="283"/>
      <c r="D995" s="283"/>
      <c r="E995" s="859"/>
      <c r="F995" s="283"/>
      <c r="G995" s="283"/>
      <c r="H995" s="283"/>
    </row>
    <row r="996" spans="2:8" x14ac:dyDescent="0.25">
      <c r="B996" s="396">
        <v>992</v>
      </c>
      <c r="C996" s="283"/>
      <c r="D996" s="283"/>
      <c r="E996" s="859"/>
      <c r="F996" s="283"/>
      <c r="G996" s="283"/>
      <c r="H996" s="283"/>
    </row>
    <row r="997" spans="2:8" x14ac:dyDescent="0.25">
      <c r="B997" s="396">
        <v>993</v>
      </c>
      <c r="C997" s="283"/>
      <c r="D997" s="283"/>
      <c r="E997" s="859"/>
      <c r="F997" s="283"/>
      <c r="G997" s="283"/>
      <c r="H997" s="283"/>
    </row>
    <row r="998" spans="2:8" x14ac:dyDescent="0.25">
      <c r="B998" s="396">
        <v>994</v>
      </c>
      <c r="C998" s="283"/>
      <c r="D998" s="283"/>
      <c r="E998" s="859"/>
      <c r="F998" s="283"/>
      <c r="G998" s="283"/>
      <c r="H998" s="283"/>
    </row>
    <row r="999" spans="2:8" x14ac:dyDescent="0.25">
      <c r="B999" s="396">
        <v>995</v>
      </c>
      <c r="C999" s="283"/>
      <c r="D999" s="283"/>
      <c r="E999" s="859"/>
      <c r="F999" s="283"/>
      <c r="G999" s="283"/>
      <c r="H999" s="283"/>
    </row>
    <row r="1000" spans="2:8" x14ac:dyDescent="0.25">
      <c r="B1000" s="396">
        <v>996</v>
      </c>
      <c r="C1000" s="283"/>
      <c r="D1000" s="283"/>
      <c r="E1000" s="859"/>
      <c r="F1000" s="283"/>
      <c r="G1000" s="283"/>
      <c r="H1000" s="283"/>
    </row>
    <row r="1001" spans="2:8" x14ac:dyDescent="0.25">
      <c r="B1001" s="396">
        <v>997</v>
      </c>
      <c r="C1001" s="283"/>
      <c r="D1001" s="283"/>
      <c r="E1001" s="859"/>
      <c r="F1001" s="283"/>
      <c r="G1001" s="283"/>
      <c r="H1001" s="283"/>
    </row>
    <row r="1002" spans="2:8" x14ac:dyDescent="0.25">
      <c r="B1002" s="396">
        <v>998</v>
      </c>
      <c r="C1002" s="283"/>
      <c r="D1002" s="283"/>
      <c r="E1002" s="859"/>
      <c r="F1002" s="283"/>
      <c r="G1002" s="283"/>
      <c r="H1002" s="283"/>
    </row>
    <row r="1003" spans="2:8" x14ac:dyDescent="0.25">
      <c r="B1003" s="396">
        <v>999</v>
      </c>
      <c r="C1003" s="283"/>
      <c r="D1003" s="283"/>
      <c r="E1003" s="859"/>
      <c r="F1003" s="283"/>
      <c r="G1003" s="283"/>
      <c r="H1003" s="283"/>
    </row>
    <row r="1004" spans="2:8" x14ac:dyDescent="0.25">
      <c r="B1004" s="396">
        <v>1000</v>
      </c>
      <c r="C1004" s="283"/>
      <c r="D1004" s="283"/>
      <c r="E1004" s="859"/>
      <c r="F1004" s="283"/>
      <c r="G1004" s="283"/>
      <c r="H1004" s="283"/>
    </row>
    <row r="1005" spans="2:8" x14ac:dyDescent="0.25">
      <c r="B1005" s="396">
        <v>1001</v>
      </c>
      <c r="C1005" s="283"/>
      <c r="D1005" s="283"/>
      <c r="E1005" s="859"/>
      <c r="F1005" s="283"/>
      <c r="G1005" s="283"/>
      <c r="H1005" s="283"/>
    </row>
    <row r="1006" spans="2:8" x14ac:dyDescent="0.25">
      <c r="B1006" s="396">
        <v>1002</v>
      </c>
      <c r="C1006" s="283"/>
      <c r="D1006" s="283"/>
      <c r="E1006" s="859"/>
      <c r="F1006" s="283"/>
      <c r="G1006" s="283"/>
      <c r="H1006" s="283"/>
    </row>
    <row r="1007" spans="2:8" x14ac:dyDescent="0.25">
      <c r="B1007" s="396">
        <v>1003</v>
      </c>
      <c r="C1007" s="283"/>
      <c r="D1007" s="283"/>
      <c r="E1007" s="859"/>
      <c r="F1007" s="283"/>
      <c r="G1007" s="283"/>
      <c r="H1007" s="283"/>
    </row>
    <row r="1008" spans="2:8" x14ac:dyDescent="0.25">
      <c r="B1008" s="396">
        <v>1004</v>
      </c>
      <c r="C1008" s="283"/>
      <c r="D1008" s="283"/>
      <c r="E1008" s="859"/>
      <c r="F1008" s="283"/>
      <c r="G1008" s="283"/>
      <c r="H1008" s="283"/>
    </row>
    <row r="1009" spans="2:8" x14ac:dyDescent="0.25">
      <c r="B1009" s="396">
        <v>1005</v>
      </c>
      <c r="C1009" s="283"/>
      <c r="D1009" s="283"/>
      <c r="E1009" s="859"/>
      <c r="F1009" s="283"/>
      <c r="G1009" s="283"/>
      <c r="H1009" s="283"/>
    </row>
    <row r="1010" spans="2:8" x14ac:dyDescent="0.25">
      <c r="B1010" s="396">
        <v>1006</v>
      </c>
      <c r="C1010" s="283"/>
      <c r="D1010" s="283"/>
      <c r="E1010" s="859"/>
      <c r="F1010" s="283"/>
      <c r="G1010" s="283"/>
      <c r="H1010" s="283"/>
    </row>
    <row r="1011" spans="2:8" x14ac:dyDescent="0.25">
      <c r="B1011" s="396">
        <v>1007</v>
      </c>
      <c r="C1011" s="283"/>
      <c r="D1011" s="283"/>
      <c r="E1011" s="859"/>
      <c r="F1011" s="283"/>
      <c r="G1011" s="283"/>
      <c r="H1011" s="283"/>
    </row>
    <row r="1012" spans="2:8" x14ac:dyDescent="0.25">
      <c r="B1012" s="396">
        <v>1008</v>
      </c>
      <c r="C1012" s="283"/>
      <c r="D1012" s="283"/>
      <c r="E1012" s="859"/>
      <c r="F1012" s="283"/>
      <c r="G1012" s="283"/>
      <c r="H1012" s="283"/>
    </row>
    <row r="1013" spans="2:8" x14ac:dyDescent="0.25">
      <c r="B1013" s="396">
        <v>1009</v>
      </c>
      <c r="C1013" s="283"/>
      <c r="D1013" s="283"/>
      <c r="E1013" s="859"/>
      <c r="F1013" s="283"/>
      <c r="G1013" s="283"/>
      <c r="H1013" s="283"/>
    </row>
    <row r="1014" spans="2:8" x14ac:dyDescent="0.25">
      <c r="B1014" s="396">
        <v>1010</v>
      </c>
      <c r="C1014" s="283"/>
      <c r="D1014" s="283"/>
      <c r="E1014" s="859"/>
      <c r="F1014" s="283"/>
      <c r="G1014" s="283"/>
      <c r="H1014" s="283"/>
    </row>
    <row r="1015" spans="2:8" x14ac:dyDescent="0.25">
      <c r="B1015" s="396">
        <v>1011</v>
      </c>
      <c r="C1015" s="283"/>
      <c r="D1015" s="283"/>
      <c r="E1015" s="859"/>
      <c r="F1015" s="283"/>
      <c r="G1015" s="283"/>
      <c r="H1015" s="283"/>
    </row>
    <row r="1016" spans="2:8" x14ac:dyDescent="0.25">
      <c r="B1016" s="396">
        <v>1012</v>
      </c>
      <c r="C1016" s="283"/>
      <c r="D1016" s="283"/>
      <c r="E1016" s="859"/>
      <c r="F1016" s="283"/>
      <c r="G1016" s="283"/>
      <c r="H1016" s="283"/>
    </row>
    <row r="1017" spans="2:8" x14ac:dyDescent="0.25">
      <c r="B1017" s="396">
        <v>1013</v>
      </c>
      <c r="C1017" s="283"/>
      <c r="D1017" s="283"/>
      <c r="E1017" s="859"/>
      <c r="F1017" s="283"/>
      <c r="G1017" s="283"/>
      <c r="H1017" s="283"/>
    </row>
    <row r="1018" spans="2:8" x14ac:dyDescent="0.25">
      <c r="B1018" s="396">
        <v>1014</v>
      </c>
      <c r="C1018" s="283"/>
      <c r="D1018" s="283"/>
      <c r="E1018" s="859"/>
      <c r="F1018" s="283"/>
      <c r="G1018" s="283"/>
      <c r="H1018" s="283"/>
    </row>
    <row r="1019" spans="2:8" x14ac:dyDescent="0.25">
      <c r="B1019" s="396">
        <v>1015</v>
      </c>
      <c r="C1019" s="283"/>
      <c r="D1019" s="283"/>
      <c r="E1019" s="859"/>
      <c r="F1019" s="283"/>
      <c r="G1019" s="283"/>
      <c r="H1019" s="283"/>
    </row>
    <row r="1020" spans="2:8" x14ac:dyDescent="0.25">
      <c r="B1020" s="396">
        <v>1016</v>
      </c>
      <c r="C1020" s="283"/>
      <c r="D1020" s="283"/>
      <c r="E1020" s="859"/>
      <c r="F1020" s="283"/>
      <c r="G1020" s="283"/>
      <c r="H1020" s="283"/>
    </row>
    <row r="1021" spans="2:8" x14ac:dyDescent="0.25">
      <c r="B1021" s="396">
        <v>1017</v>
      </c>
      <c r="C1021" s="283"/>
      <c r="D1021" s="283"/>
      <c r="E1021" s="859"/>
      <c r="F1021" s="283"/>
      <c r="G1021" s="283"/>
      <c r="H1021" s="283"/>
    </row>
    <row r="1022" spans="2:8" x14ac:dyDescent="0.25">
      <c r="B1022" s="396">
        <v>1018</v>
      </c>
      <c r="C1022" s="283"/>
      <c r="D1022" s="283"/>
      <c r="E1022" s="859"/>
      <c r="F1022" s="283"/>
      <c r="G1022" s="283"/>
      <c r="H1022" s="283"/>
    </row>
    <row r="1023" spans="2:8" x14ac:dyDescent="0.25">
      <c r="B1023" s="396">
        <v>1019</v>
      </c>
      <c r="C1023" s="283"/>
      <c r="D1023" s="283"/>
      <c r="E1023" s="859"/>
      <c r="F1023" s="283"/>
      <c r="G1023" s="283"/>
      <c r="H1023" s="283"/>
    </row>
    <row r="1024" spans="2:8" x14ac:dyDescent="0.25">
      <c r="B1024" s="396">
        <v>1020</v>
      </c>
      <c r="C1024" s="283"/>
      <c r="D1024" s="283"/>
      <c r="E1024" s="859"/>
      <c r="F1024" s="283"/>
      <c r="G1024" s="283"/>
      <c r="H1024" s="283"/>
    </row>
    <row r="1025" spans="2:8" x14ac:dyDescent="0.25">
      <c r="B1025" s="396">
        <v>1021</v>
      </c>
      <c r="C1025" s="283"/>
      <c r="D1025" s="283"/>
      <c r="E1025" s="859"/>
      <c r="F1025" s="283"/>
      <c r="G1025" s="283"/>
      <c r="H1025" s="283"/>
    </row>
    <row r="1026" spans="2:8" x14ac:dyDescent="0.25">
      <c r="B1026" s="396">
        <v>1022</v>
      </c>
      <c r="C1026" s="283"/>
      <c r="D1026" s="283"/>
      <c r="E1026" s="859"/>
      <c r="F1026" s="283"/>
      <c r="G1026" s="283"/>
      <c r="H1026" s="283"/>
    </row>
    <row r="1027" spans="2:8" x14ac:dyDescent="0.25">
      <c r="B1027" s="396">
        <v>1023</v>
      </c>
      <c r="C1027" s="283"/>
      <c r="D1027" s="283"/>
      <c r="E1027" s="859"/>
      <c r="F1027" s="283"/>
      <c r="G1027" s="283"/>
      <c r="H1027" s="283"/>
    </row>
    <row r="1028" spans="2:8" x14ac:dyDescent="0.25">
      <c r="B1028" s="396">
        <v>1024</v>
      </c>
      <c r="C1028" s="283"/>
      <c r="D1028" s="283"/>
      <c r="E1028" s="859"/>
      <c r="F1028" s="283"/>
      <c r="G1028" s="283"/>
      <c r="H1028" s="283"/>
    </row>
    <row r="1029" spans="2:8" x14ac:dyDescent="0.25">
      <c r="B1029" s="396">
        <v>1025</v>
      </c>
      <c r="C1029" s="283"/>
      <c r="D1029" s="283"/>
      <c r="E1029" s="859"/>
      <c r="F1029" s="283"/>
      <c r="G1029" s="283"/>
      <c r="H1029" s="283"/>
    </row>
    <row r="1030" spans="2:8" x14ac:dyDescent="0.25">
      <c r="B1030" s="396">
        <v>1026</v>
      </c>
      <c r="C1030" s="283"/>
      <c r="D1030" s="283"/>
      <c r="E1030" s="859"/>
      <c r="F1030" s="283"/>
      <c r="G1030" s="283"/>
      <c r="H1030" s="283"/>
    </row>
    <row r="1031" spans="2:8" x14ac:dyDescent="0.25">
      <c r="B1031" s="396">
        <v>1027</v>
      </c>
      <c r="C1031" s="283"/>
      <c r="D1031" s="283"/>
      <c r="E1031" s="859"/>
      <c r="F1031" s="283"/>
      <c r="G1031" s="283"/>
      <c r="H1031" s="283"/>
    </row>
    <row r="1032" spans="2:8" x14ac:dyDescent="0.25">
      <c r="B1032" s="396">
        <v>1028</v>
      </c>
      <c r="C1032" s="283"/>
      <c r="D1032" s="283"/>
      <c r="E1032" s="859"/>
      <c r="F1032" s="283"/>
      <c r="G1032" s="283"/>
      <c r="H1032" s="283"/>
    </row>
    <row r="1033" spans="2:8" x14ac:dyDescent="0.25">
      <c r="B1033" s="396">
        <v>1029</v>
      </c>
      <c r="C1033" s="283"/>
      <c r="D1033" s="283"/>
      <c r="E1033" s="859"/>
      <c r="F1033" s="283"/>
      <c r="G1033" s="283"/>
      <c r="H1033" s="283"/>
    </row>
    <row r="1034" spans="2:8" x14ac:dyDescent="0.25">
      <c r="B1034" s="396">
        <v>1030</v>
      </c>
      <c r="C1034" s="283"/>
      <c r="D1034" s="283"/>
      <c r="E1034" s="859"/>
      <c r="F1034" s="283"/>
      <c r="G1034" s="283"/>
      <c r="H1034" s="283"/>
    </row>
    <row r="1035" spans="2:8" x14ac:dyDescent="0.25">
      <c r="B1035" s="396">
        <v>1031</v>
      </c>
      <c r="C1035" s="283"/>
      <c r="D1035" s="283"/>
      <c r="E1035" s="859"/>
      <c r="F1035" s="283"/>
      <c r="G1035" s="283"/>
      <c r="H1035" s="283"/>
    </row>
    <row r="1036" spans="2:8" x14ac:dyDescent="0.25">
      <c r="B1036" s="396">
        <v>1032</v>
      </c>
      <c r="C1036" s="283"/>
      <c r="D1036" s="283"/>
      <c r="E1036" s="859"/>
      <c r="F1036" s="283"/>
      <c r="G1036" s="283"/>
      <c r="H1036" s="283"/>
    </row>
    <row r="1037" spans="2:8" x14ac:dyDescent="0.25">
      <c r="B1037" s="396">
        <v>1033</v>
      </c>
      <c r="C1037" s="283"/>
      <c r="D1037" s="283"/>
      <c r="E1037" s="859"/>
      <c r="F1037" s="283"/>
      <c r="G1037" s="283"/>
      <c r="H1037" s="283"/>
    </row>
    <row r="1038" spans="2:8" x14ac:dyDescent="0.25">
      <c r="B1038" s="396">
        <v>1034</v>
      </c>
      <c r="C1038" s="283"/>
      <c r="D1038" s="283"/>
      <c r="E1038" s="859"/>
      <c r="F1038" s="283"/>
      <c r="G1038" s="283"/>
      <c r="H1038" s="283"/>
    </row>
    <row r="1039" spans="2:8" x14ac:dyDescent="0.25">
      <c r="B1039" s="396">
        <v>1035</v>
      </c>
      <c r="C1039" s="283"/>
      <c r="D1039" s="283"/>
      <c r="E1039" s="859"/>
      <c r="F1039" s="283"/>
      <c r="G1039" s="283"/>
      <c r="H1039" s="283"/>
    </row>
    <row r="1040" spans="2:8" x14ac:dyDescent="0.25">
      <c r="B1040" s="396">
        <v>1036</v>
      </c>
      <c r="C1040" s="283"/>
      <c r="D1040" s="283"/>
      <c r="E1040" s="859"/>
      <c r="F1040" s="283"/>
      <c r="G1040" s="283"/>
      <c r="H1040" s="283"/>
    </row>
    <row r="1041" spans="2:8" x14ac:dyDescent="0.25">
      <c r="B1041" s="396">
        <v>1037</v>
      </c>
      <c r="C1041" s="283"/>
      <c r="D1041" s="283"/>
      <c r="E1041" s="859"/>
      <c r="F1041" s="283"/>
      <c r="G1041" s="283"/>
      <c r="H1041" s="283"/>
    </row>
    <row r="1042" spans="2:8" x14ac:dyDescent="0.25">
      <c r="B1042" s="396">
        <v>1038</v>
      </c>
      <c r="C1042" s="283"/>
      <c r="D1042" s="283"/>
      <c r="E1042" s="859"/>
      <c r="F1042" s="283"/>
      <c r="G1042" s="283"/>
      <c r="H1042" s="283"/>
    </row>
    <row r="1043" spans="2:8" x14ac:dyDescent="0.25">
      <c r="B1043" s="396">
        <v>1039</v>
      </c>
      <c r="C1043" s="283"/>
      <c r="D1043" s="283"/>
      <c r="E1043" s="859"/>
      <c r="F1043" s="283"/>
      <c r="G1043" s="283"/>
      <c r="H1043" s="283"/>
    </row>
    <row r="1044" spans="2:8" x14ac:dyDescent="0.25">
      <c r="B1044" s="396">
        <v>1040</v>
      </c>
      <c r="C1044" s="283"/>
      <c r="D1044" s="283"/>
      <c r="E1044" s="859"/>
      <c r="F1044" s="283"/>
      <c r="G1044" s="283"/>
      <c r="H1044" s="283"/>
    </row>
    <row r="1045" spans="2:8" x14ac:dyDescent="0.25">
      <c r="B1045" s="396">
        <v>1041</v>
      </c>
      <c r="C1045" s="283"/>
      <c r="D1045" s="283"/>
      <c r="E1045" s="859"/>
      <c r="F1045" s="283"/>
      <c r="G1045" s="283"/>
      <c r="H1045" s="283"/>
    </row>
    <row r="1046" spans="2:8" x14ac:dyDescent="0.25">
      <c r="B1046" s="396">
        <v>1042</v>
      </c>
      <c r="C1046" s="283"/>
      <c r="D1046" s="283"/>
      <c r="E1046" s="859"/>
      <c r="F1046" s="283"/>
      <c r="G1046" s="283"/>
      <c r="H1046" s="283"/>
    </row>
    <row r="1047" spans="2:8" x14ac:dyDescent="0.25">
      <c r="B1047" s="396">
        <v>1043</v>
      </c>
      <c r="C1047" s="283"/>
      <c r="D1047" s="283"/>
      <c r="E1047" s="859"/>
      <c r="F1047" s="283"/>
      <c r="G1047" s="283"/>
      <c r="H1047" s="283"/>
    </row>
    <row r="1048" spans="2:8" x14ac:dyDescent="0.25">
      <c r="B1048" s="396">
        <v>1044</v>
      </c>
      <c r="C1048" s="283"/>
      <c r="D1048" s="283"/>
      <c r="E1048" s="859"/>
      <c r="F1048" s="283"/>
      <c r="G1048" s="283"/>
      <c r="H1048" s="283"/>
    </row>
    <row r="1049" spans="2:8" x14ac:dyDescent="0.25">
      <c r="B1049" s="396">
        <v>1045</v>
      </c>
      <c r="C1049" s="283"/>
      <c r="D1049" s="283"/>
      <c r="E1049" s="859"/>
      <c r="F1049" s="283"/>
      <c r="G1049" s="283"/>
      <c r="H1049" s="283"/>
    </row>
    <row r="1050" spans="2:8" x14ac:dyDescent="0.25">
      <c r="B1050" s="396">
        <v>1046</v>
      </c>
      <c r="C1050" s="283"/>
      <c r="D1050" s="283"/>
      <c r="E1050" s="859"/>
      <c r="F1050" s="283"/>
      <c r="G1050" s="283"/>
      <c r="H1050" s="283"/>
    </row>
    <row r="1051" spans="2:8" x14ac:dyDescent="0.25">
      <c r="B1051" s="396">
        <v>1047</v>
      </c>
      <c r="C1051" s="283"/>
      <c r="D1051" s="283"/>
      <c r="E1051" s="859"/>
      <c r="F1051" s="283"/>
      <c r="G1051" s="283"/>
      <c r="H1051" s="283"/>
    </row>
    <row r="1052" spans="2:8" x14ac:dyDescent="0.25">
      <c r="B1052" s="396">
        <v>1048</v>
      </c>
      <c r="C1052" s="283"/>
      <c r="D1052" s="283"/>
      <c r="E1052" s="859"/>
      <c r="F1052" s="283"/>
      <c r="G1052" s="283"/>
      <c r="H1052" s="283"/>
    </row>
    <row r="1053" spans="2:8" x14ac:dyDescent="0.25">
      <c r="B1053" s="396">
        <v>1049</v>
      </c>
      <c r="C1053" s="283"/>
      <c r="D1053" s="283"/>
      <c r="E1053" s="859"/>
      <c r="F1053" s="283"/>
      <c r="G1053" s="283"/>
      <c r="H1053" s="283"/>
    </row>
    <row r="1054" spans="2:8" x14ac:dyDescent="0.25">
      <c r="B1054" s="396">
        <v>1050</v>
      </c>
      <c r="C1054" s="283"/>
      <c r="D1054" s="283"/>
      <c r="E1054" s="859"/>
      <c r="F1054" s="283"/>
      <c r="G1054" s="283"/>
      <c r="H1054" s="283"/>
    </row>
    <row r="1055" spans="2:8" x14ac:dyDescent="0.25">
      <c r="B1055" s="396">
        <v>1051</v>
      </c>
      <c r="C1055" s="283"/>
      <c r="D1055" s="283"/>
      <c r="E1055" s="859"/>
      <c r="F1055" s="283"/>
      <c r="G1055" s="283"/>
      <c r="H1055" s="283"/>
    </row>
    <row r="1056" spans="2:8" x14ac:dyDescent="0.25">
      <c r="B1056" s="396">
        <v>1052</v>
      </c>
      <c r="C1056" s="283"/>
      <c r="D1056" s="283"/>
      <c r="E1056" s="859"/>
      <c r="F1056" s="283"/>
      <c r="G1056" s="283"/>
      <c r="H1056" s="283"/>
    </row>
    <row r="1057" spans="2:8" x14ac:dyDescent="0.25">
      <c r="B1057" s="396">
        <v>1053</v>
      </c>
      <c r="C1057" s="283"/>
      <c r="D1057" s="283"/>
      <c r="E1057" s="859"/>
      <c r="F1057" s="283"/>
      <c r="G1057" s="283"/>
      <c r="H1057" s="283"/>
    </row>
    <row r="1058" spans="2:8" x14ac:dyDescent="0.25">
      <c r="B1058" s="396">
        <v>1054</v>
      </c>
      <c r="C1058" s="283"/>
      <c r="D1058" s="283"/>
      <c r="E1058" s="859"/>
      <c r="F1058" s="283"/>
      <c r="G1058" s="283"/>
      <c r="H1058" s="283"/>
    </row>
    <row r="1059" spans="2:8" x14ac:dyDescent="0.25">
      <c r="B1059" s="396">
        <v>1055</v>
      </c>
      <c r="C1059" s="283"/>
      <c r="D1059" s="283"/>
      <c r="E1059" s="859"/>
      <c r="F1059" s="283"/>
      <c r="G1059" s="283"/>
      <c r="H1059" s="283"/>
    </row>
    <row r="1060" spans="2:8" x14ac:dyDescent="0.25">
      <c r="B1060" s="396">
        <v>1056</v>
      </c>
      <c r="C1060" s="283"/>
      <c r="D1060" s="283"/>
      <c r="E1060" s="859"/>
      <c r="F1060" s="283"/>
      <c r="G1060" s="283"/>
      <c r="H1060" s="283"/>
    </row>
    <row r="1061" spans="2:8" x14ac:dyDescent="0.25">
      <c r="B1061" s="396">
        <v>1057</v>
      </c>
      <c r="C1061" s="283"/>
      <c r="D1061" s="283"/>
      <c r="E1061" s="859"/>
      <c r="F1061" s="283"/>
      <c r="G1061" s="283"/>
      <c r="H1061" s="283"/>
    </row>
    <row r="1062" spans="2:8" x14ac:dyDescent="0.25">
      <c r="B1062" s="396">
        <v>1058</v>
      </c>
      <c r="C1062" s="283"/>
      <c r="D1062" s="283"/>
      <c r="E1062" s="859"/>
      <c r="F1062" s="283"/>
      <c r="G1062" s="283"/>
      <c r="H1062" s="283"/>
    </row>
    <row r="1063" spans="2:8" x14ac:dyDescent="0.25">
      <c r="B1063" s="396">
        <v>1059</v>
      </c>
      <c r="C1063" s="283"/>
      <c r="D1063" s="283"/>
      <c r="E1063" s="859"/>
      <c r="F1063" s="283"/>
      <c r="G1063" s="283"/>
      <c r="H1063" s="283"/>
    </row>
    <row r="1064" spans="2:8" x14ac:dyDescent="0.25">
      <c r="B1064" s="396">
        <v>1060</v>
      </c>
      <c r="C1064" s="283"/>
      <c r="D1064" s="283"/>
      <c r="E1064" s="859"/>
      <c r="F1064" s="283"/>
      <c r="G1064" s="283"/>
      <c r="H1064" s="283"/>
    </row>
    <row r="1065" spans="2:8" x14ac:dyDescent="0.25">
      <c r="B1065" s="396">
        <v>1061</v>
      </c>
      <c r="C1065" s="283"/>
      <c r="D1065" s="283"/>
      <c r="E1065" s="859"/>
      <c r="F1065" s="283"/>
      <c r="G1065" s="283"/>
      <c r="H1065" s="283"/>
    </row>
    <row r="1066" spans="2:8" x14ac:dyDescent="0.25">
      <c r="B1066" s="396">
        <v>1062</v>
      </c>
      <c r="C1066" s="283"/>
      <c r="D1066" s="283"/>
      <c r="E1066" s="859"/>
      <c r="F1066" s="283"/>
      <c r="G1066" s="283"/>
      <c r="H1066" s="283"/>
    </row>
    <row r="1067" spans="2:8" x14ac:dyDescent="0.25">
      <c r="B1067" s="396">
        <v>1063</v>
      </c>
      <c r="C1067" s="283"/>
      <c r="D1067" s="283"/>
      <c r="E1067" s="859"/>
      <c r="F1067" s="283"/>
      <c r="G1067" s="283"/>
      <c r="H1067" s="283"/>
    </row>
    <row r="1068" spans="2:8" x14ac:dyDescent="0.25">
      <c r="B1068" s="396">
        <v>1064</v>
      </c>
      <c r="C1068" s="283"/>
      <c r="D1068" s="283"/>
      <c r="E1068" s="859"/>
      <c r="F1068" s="283"/>
      <c r="G1068" s="283"/>
      <c r="H1068" s="283"/>
    </row>
    <row r="1069" spans="2:8" x14ac:dyDescent="0.25">
      <c r="B1069" s="396">
        <v>1065</v>
      </c>
      <c r="C1069" s="283"/>
      <c r="D1069" s="283"/>
      <c r="E1069" s="859"/>
      <c r="F1069" s="283"/>
      <c r="G1069" s="283"/>
      <c r="H1069" s="283"/>
    </row>
    <row r="1070" spans="2:8" x14ac:dyDescent="0.25">
      <c r="B1070" s="396">
        <v>1066</v>
      </c>
      <c r="C1070" s="283"/>
      <c r="D1070" s="283"/>
      <c r="E1070" s="859"/>
      <c r="F1070" s="283"/>
      <c r="G1070" s="283"/>
      <c r="H1070" s="283"/>
    </row>
    <row r="1071" spans="2:8" x14ac:dyDescent="0.25">
      <c r="B1071" s="396">
        <v>1067</v>
      </c>
      <c r="C1071" s="283"/>
      <c r="D1071" s="283"/>
      <c r="E1071" s="859"/>
      <c r="F1071" s="283"/>
      <c r="G1071" s="283"/>
      <c r="H1071" s="283"/>
    </row>
    <row r="1072" spans="2:8" x14ac:dyDescent="0.25">
      <c r="B1072" s="396">
        <v>1068</v>
      </c>
      <c r="C1072" s="283"/>
      <c r="D1072" s="283"/>
      <c r="E1072" s="859"/>
      <c r="F1072" s="283"/>
      <c r="G1072" s="283"/>
      <c r="H1072" s="283"/>
    </row>
    <row r="1073" spans="2:8" x14ac:dyDescent="0.25">
      <c r="B1073" s="396">
        <v>1069</v>
      </c>
      <c r="C1073" s="283"/>
      <c r="D1073" s="283"/>
      <c r="E1073" s="859"/>
      <c r="F1073" s="283"/>
      <c r="G1073" s="283"/>
      <c r="H1073" s="283"/>
    </row>
    <row r="1074" spans="2:8" x14ac:dyDescent="0.25">
      <c r="B1074" s="396">
        <v>1070</v>
      </c>
      <c r="C1074" s="283"/>
      <c r="D1074" s="283"/>
      <c r="E1074" s="859"/>
      <c r="F1074" s="283"/>
      <c r="G1074" s="283"/>
      <c r="H1074" s="283"/>
    </row>
    <row r="1075" spans="2:8" x14ac:dyDescent="0.25">
      <c r="B1075" s="396">
        <v>1071</v>
      </c>
      <c r="C1075" s="283"/>
      <c r="D1075" s="283"/>
      <c r="E1075" s="859"/>
      <c r="F1075" s="283"/>
      <c r="G1075" s="283"/>
      <c r="H1075" s="283"/>
    </row>
    <row r="1076" spans="2:8" x14ac:dyDescent="0.25">
      <c r="B1076" s="396">
        <v>1072</v>
      </c>
      <c r="C1076" s="283"/>
      <c r="D1076" s="283"/>
      <c r="E1076" s="859"/>
      <c r="F1076" s="283"/>
      <c r="G1076" s="283"/>
      <c r="H1076" s="283"/>
    </row>
    <row r="1077" spans="2:8" x14ac:dyDescent="0.25">
      <c r="B1077" s="396">
        <v>1073</v>
      </c>
      <c r="C1077" s="283"/>
      <c r="D1077" s="283"/>
      <c r="E1077" s="859"/>
      <c r="F1077" s="283"/>
      <c r="G1077" s="283"/>
      <c r="H1077" s="283"/>
    </row>
    <row r="1078" spans="2:8" x14ac:dyDescent="0.25">
      <c r="B1078" s="396">
        <v>1074</v>
      </c>
      <c r="C1078" s="283"/>
      <c r="D1078" s="283"/>
      <c r="E1078" s="859"/>
      <c r="F1078" s="283"/>
      <c r="G1078" s="283"/>
      <c r="H1078" s="283"/>
    </row>
    <row r="1079" spans="2:8" x14ac:dyDescent="0.25">
      <c r="B1079" s="396">
        <v>1075</v>
      </c>
      <c r="C1079" s="283"/>
      <c r="D1079" s="283"/>
      <c r="E1079" s="859"/>
      <c r="F1079" s="283"/>
      <c r="G1079" s="283"/>
      <c r="H1079" s="283"/>
    </row>
    <row r="1080" spans="2:8" x14ac:dyDescent="0.25">
      <c r="B1080" s="396">
        <v>1076</v>
      </c>
      <c r="C1080" s="283"/>
      <c r="D1080" s="283"/>
      <c r="E1080" s="859"/>
      <c r="F1080" s="283"/>
      <c r="G1080" s="283"/>
      <c r="H1080" s="283"/>
    </row>
    <row r="1081" spans="2:8" x14ac:dyDescent="0.25">
      <c r="B1081" s="396">
        <v>1077</v>
      </c>
      <c r="C1081" s="283"/>
      <c r="D1081" s="283"/>
      <c r="E1081" s="859"/>
      <c r="F1081" s="283"/>
      <c r="G1081" s="283"/>
      <c r="H1081" s="283"/>
    </row>
    <row r="1082" spans="2:8" x14ac:dyDescent="0.25">
      <c r="B1082" s="396">
        <v>1078</v>
      </c>
      <c r="C1082" s="283"/>
      <c r="D1082" s="283"/>
      <c r="E1082" s="859"/>
      <c r="F1082" s="283"/>
      <c r="G1082" s="283"/>
      <c r="H1082" s="283"/>
    </row>
    <row r="1083" spans="2:8" x14ac:dyDescent="0.25">
      <c r="B1083" s="396">
        <v>1079</v>
      </c>
      <c r="C1083" s="283"/>
      <c r="D1083" s="283"/>
      <c r="E1083" s="859"/>
      <c r="F1083" s="283"/>
      <c r="G1083" s="283"/>
      <c r="H1083" s="283"/>
    </row>
    <row r="1084" spans="2:8" x14ac:dyDescent="0.25">
      <c r="B1084" s="396">
        <v>1080</v>
      </c>
      <c r="C1084" s="283"/>
      <c r="D1084" s="283"/>
      <c r="E1084" s="859"/>
      <c r="F1084" s="283"/>
      <c r="G1084" s="283"/>
      <c r="H1084" s="283"/>
    </row>
    <row r="1085" spans="2:8" x14ac:dyDescent="0.25">
      <c r="B1085" s="396">
        <v>1081</v>
      </c>
      <c r="C1085" s="283"/>
      <c r="D1085" s="283"/>
      <c r="E1085" s="859"/>
      <c r="F1085" s="283"/>
      <c r="G1085" s="283"/>
      <c r="H1085" s="283"/>
    </row>
    <row r="1086" spans="2:8" x14ac:dyDescent="0.25">
      <c r="B1086" s="396">
        <v>1082</v>
      </c>
      <c r="C1086" s="283"/>
      <c r="D1086" s="283"/>
      <c r="E1086" s="859"/>
      <c r="F1086" s="283"/>
      <c r="G1086" s="283"/>
      <c r="H1086" s="283"/>
    </row>
    <row r="1087" spans="2:8" x14ac:dyDescent="0.25">
      <c r="B1087" s="396">
        <v>1083</v>
      </c>
      <c r="C1087" s="283"/>
      <c r="D1087" s="283"/>
      <c r="E1087" s="859"/>
      <c r="F1087" s="283"/>
      <c r="G1087" s="283"/>
      <c r="H1087" s="283"/>
    </row>
    <row r="1088" spans="2:8" x14ac:dyDescent="0.25">
      <c r="B1088" s="396">
        <v>1084</v>
      </c>
      <c r="C1088" s="283"/>
      <c r="D1088" s="283"/>
      <c r="E1088" s="859"/>
      <c r="F1088" s="283"/>
      <c r="G1088" s="283"/>
      <c r="H1088" s="283"/>
    </row>
    <row r="1089" spans="2:8" x14ac:dyDescent="0.25">
      <c r="B1089" s="396">
        <v>1085</v>
      </c>
      <c r="C1089" s="283"/>
      <c r="D1089" s="283"/>
      <c r="E1089" s="859"/>
      <c r="F1089" s="283"/>
      <c r="G1089" s="283"/>
      <c r="H1089" s="283"/>
    </row>
    <row r="1090" spans="2:8" x14ac:dyDescent="0.25">
      <c r="B1090" s="396">
        <v>1086</v>
      </c>
      <c r="C1090" s="283"/>
      <c r="D1090" s="283"/>
      <c r="E1090" s="859"/>
      <c r="F1090" s="283"/>
      <c r="G1090" s="283"/>
      <c r="H1090" s="283"/>
    </row>
    <row r="1091" spans="2:8" x14ac:dyDescent="0.25">
      <c r="B1091" s="396">
        <v>1087</v>
      </c>
      <c r="C1091" s="283"/>
      <c r="D1091" s="283"/>
      <c r="E1091" s="859"/>
      <c r="F1091" s="283"/>
      <c r="G1091" s="283"/>
      <c r="H1091" s="283"/>
    </row>
    <row r="1092" spans="2:8" x14ac:dyDescent="0.25">
      <c r="B1092" s="396">
        <v>1088</v>
      </c>
      <c r="C1092" s="283"/>
      <c r="D1092" s="283"/>
      <c r="E1092" s="859"/>
      <c r="F1092" s="283"/>
      <c r="G1092" s="283"/>
      <c r="H1092" s="283"/>
    </row>
    <row r="1093" spans="2:8" x14ac:dyDescent="0.25">
      <c r="B1093" s="396">
        <v>1089</v>
      </c>
      <c r="C1093" s="283"/>
      <c r="D1093" s="283"/>
      <c r="E1093" s="859"/>
      <c r="F1093" s="283"/>
      <c r="G1093" s="283"/>
      <c r="H1093" s="283"/>
    </row>
    <row r="1094" spans="2:8" x14ac:dyDescent="0.25">
      <c r="B1094" s="396">
        <v>1090</v>
      </c>
      <c r="C1094" s="283"/>
      <c r="D1094" s="283"/>
      <c r="E1094" s="859"/>
      <c r="F1094" s="283"/>
      <c r="G1094" s="283"/>
      <c r="H1094" s="283"/>
    </row>
    <row r="1095" spans="2:8" x14ac:dyDescent="0.25">
      <c r="B1095" s="396">
        <v>1091</v>
      </c>
      <c r="C1095" s="283"/>
      <c r="D1095" s="283"/>
      <c r="E1095" s="859"/>
      <c r="F1095" s="283"/>
      <c r="G1095" s="283"/>
      <c r="H1095" s="283"/>
    </row>
    <row r="1096" spans="2:8" x14ac:dyDescent="0.25">
      <c r="B1096" s="396">
        <v>1092</v>
      </c>
      <c r="C1096" s="283"/>
      <c r="D1096" s="283"/>
      <c r="E1096" s="859"/>
      <c r="F1096" s="283"/>
      <c r="G1096" s="283"/>
      <c r="H1096" s="283"/>
    </row>
    <row r="1097" spans="2:8" x14ac:dyDescent="0.25">
      <c r="B1097" s="396">
        <v>1093</v>
      </c>
      <c r="C1097" s="283"/>
      <c r="D1097" s="283"/>
      <c r="E1097" s="859"/>
      <c r="F1097" s="283"/>
      <c r="G1097" s="283"/>
      <c r="H1097" s="283"/>
    </row>
    <row r="1098" spans="2:8" x14ac:dyDescent="0.25">
      <c r="B1098" s="396">
        <v>1094</v>
      </c>
      <c r="C1098" s="283"/>
      <c r="D1098" s="283"/>
      <c r="E1098" s="859"/>
      <c r="F1098" s="283"/>
      <c r="G1098" s="283"/>
      <c r="H1098" s="283"/>
    </row>
    <row r="1099" spans="2:8" x14ac:dyDescent="0.25">
      <c r="B1099" s="396">
        <v>1095</v>
      </c>
      <c r="C1099" s="283"/>
      <c r="D1099" s="283"/>
      <c r="E1099" s="859"/>
      <c r="F1099" s="283"/>
      <c r="G1099" s="283"/>
      <c r="H1099" s="283"/>
    </row>
    <row r="1100" spans="2:8" x14ac:dyDescent="0.25">
      <c r="B1100" s="396">
        <v>1096</v>
      </c>
      <c r="C1100" s="283"/>
      <c r="D1100" s="283"/>
      <c r="E1100" s="859"/>
      <c r="F1100" s="283"/>
      <c r="G1100" s="283"/>
      <c r="H1100" s="283"/>
    </row>
    <row r="1101" spans="2:8" x14ac:dyDescent="0.25">
      <c r="B1101" s="396">
        <v>1097</v>
      </c>
      <c r="C1101" s="283"/>
      <c r="D1101" s="283"/>
      <c r="E1101" s="859"/>
      <c r="F1101" s="283"/>
      <c r="G1101" s="283"/>
      <c r="H1101" s="283"/>
    </row>
    <row r="1102" spans="2:8" x14ac:dyDescent="0.25">
      <c r="B1102" s="396">
        <v>1098</v>
      </c>
      <c r="C1102" s="283"/>
      <c r="D1102" s="283"/>
      <c r="E1102" s="859"/>
      <c r="F1102" s="283"/>
      <c r="G1102" s="283"/>
      <c r="H1102" s="283"/>
    </row>
    <row r="1103" spans="2:8" x14ac:dyDescent="0.25">
      <c r="B1103" s="396">
        <v>1099</v>
      </c>
      <c r="C1103" s="283"/>
      <c r="D1103" s="283"/>
      <c r="E1103" s="859"/>
      <c r="F1103" s="283"/>
      <c r="G1103" s="283"/>
      <c r="H1103" s="283"/>
    </row>
    <row r="1104" spans="2:8" x14ac:dyDescent="0.25">
      <c r="B1104" s="396">
        <v>1100</v>
      </c>
      <c r="C1104" s="283"/>
      <c r="D1104" s="283"/>
      <c r="E1104" s="859"/>
      <c r="F1104" s="283"/>
      <c r="G1104" s="283"/>
      <c r="H1104" s="283"/>
    </row>
    <row r="1105" spans="2:8" x14ac:dyDescent="0.25">
      <c r="B1105" s="396">
        <v>1101</v>
      </c>
      <c r="C1105" s="283"/>
      <c r="D1105" s="283"/>
      <c r="E1105" s="859"/>
      <c r="F1105" s="283"/>
      <c r="G1105" s="283"/>
      <c r="H1105" s="283"/>
    </row>
    <row r="1106" spans="2:8" x14ac:dyDescent="0.25">
      <c r="B1106" s="396">
        <v>1102</v>
      </c>
      <c r="C1106" s="283"/>
      <c r="D1106" s="283"/>
      <c r="E1106" s="859"/>
      <c r="F1106" s="283"/>
      <c r="G1106" s="283"/>
      <c r="H1106" s="283"/>
    </row>
    <row r="1107" spans="2:8" x14ac:dyDescent="0.25">
      <c r="B1107" s="396">
        <v>1103</v>
      </c>
      <c r="C1107" s="283"/>
      <c r="D1107" s="283"/>
      <c r="E1107" s="859"/>
      <c r="F1107" s="283"/>
      <c r="G1107" s="283"/>
      <c r="H1107" s="283"/>
    </row>
    <row r="1108" spans="2:8" x14ac:dyDescent="0.25">
      <c r="B1108" s="396">
        <v>1104</v>
      </c>
      <c r="C1108" s="283"/>
      <c r="D1108" s="283"/>
      <c r="E1108" s="859"/>
      <c r="F1108" s="283"/>
      <c r="G1108" s="283"/>
      <c r="H1108" s="283"/>
    </row>
    <row r="1109" spans="2:8" x14ac:dyDescent="0.25">
      <c r="B1109" s="396">
        <v>1105</v>
      </c>
      <c r="C1109" s="283"/>
      <c r="D1109" s="283"/>
      <c r="E1109" s="859"/>
      <c r="F1109" s="283"/>
      <c r="G1109" s="283"/>
      <c r="H1109" s="283"/>
    </row>
    <row r="1110" spans="2:8" x14ac:dyDescent="0.25">
      <c r="B1110" s="396">
        <v>1106</v>
      </c>
      <c r="C1110" s="283"/>
      <c r="D1110" s="283"/>
      <c r="E1110" s="859"/>
      <c r="F1110" s="283"/>
      <c r="G1110" s="283"/>
      <c r="H1110" s="283"/>
    </row>
    <row r="1111" spans="2:8" x14ac:dyDescent="0.25">
      <c r="B1111" s="396">
        <v>1107</v>
      </c>
      <c r="C1111" s="283"/>
      <c r="D1111" s="283"/>
      <c r="E1111" s="859"/>
      <c r="F1111" s="283"/>
      <c r="G1111" s="283"/>
      <c r="H1111" s="283"/>
    </row>
    <row r="1112" spans="2:8" x14ac:dyDescent="0.25">
      <c r="B1112" s="396">
        <v>1108</v>
      </c>
      <c r="C1112" s="283"/>
      <c r="D1112" s="283"/>
      <c r="E1112" s="859"/>
      <c r="F1112" s="283"/>
      <c r="G1112" s="283"/>
      <c r="H1112" s="283"/>
    </row>
    <row r="1113" spans="2:8" x14ac:dyDescent="0.25">
      <c r="B1113" s="396">
        <v>1109</v>
      </c>
      <c r="C1113" s="283"/>
      <c r="D1113" s="283"/>
      <c r="E1113" s="859"/>
      <c r="F1113" s="283"/>
      <c r="G1113" s="283"/>
      <c r="H1113" s="283"/>
    </row>
    <row r="1114" spans="2:8" x14ac:dyDescent="0.25">
      <c r="B1114" s="396">
        <v>1110</v>
      </c>
      <c r="C1114" s="283"/>
      <c r="D1114" s="283"/>
      <c r="E1114" s="859"/>
      <c r="F1114" s="283"/>
      <c r="G1114" s="283"/>
      <c r="H1114" s="283"/>
    </row>
    <row r="1115" spans="2:8" x14ac:dyDescent="0.25">
      <c r="B1115" s="396">
        <v>1111</v>
      </c>
      <c r="C1115" s="283"/>
      <c r="D1115" s="283"/>
      <c r="E1115" s="859"/>
      <c r="F1115" s="283"/>
      <c r="G1115" s="283"/>
      <c r="H1115" s="283"/>
    </row>
    <row r="1116" spans="2:8" x14ac:dyDescent="0.25">
      <c r="B1116" s="396">
        <v>1112</v>
      </c>
      <c r="C1116" s="283"/>
      <c r="D1116" s="283"/>
      <c r="E1116" s="859"/>
      <c r="F1116" s="283"/>
      <c r="G1116" s="283"/>
      <c r="H1116" s="283"/>
    </row>
    <row r="1117" spans="2:8" x14ac:dyDescent="0.25">
      <c r="B1117" s="396">
        <v>1113</v>
      </c>
      <c r="C1117" s="283"/>
      <c r="D1117" s="283"/>
      <c r="E1117" s="859"/>
      <c r="F1117" s="283"/>
      <c r="G1117" s="283"/>
      <c r="H1117" s="283"/>
    </row>
    <row r="1118" spans="2:8" x14ac:dyDescent="0.25">
      <c r="B1118" s="396">
        <v>1114</v>
      </c>
      <c r="C1118" s="283"/>
      <c r="D1118" s="283"/>
      <c r="E1118" s="859"/>
      <c r="F1118" s="283"/>
      <c r="G1118" s="283"/>
      <c r="H1118" s="283"/>
    </row>
    <row r="1119" spans="2:8" x14ac:dyDescent="0.25">
      <c r="B1119" s="396">
        <v>1115</v>
      </c>
      <c r="C1119" s="283"/>
      <c r="D1119" s="283"/>
      <c r="E1119" s="859"/>
      <c r="F1119" s="283"/>
      <c r="G1119" s="283"/>
      <c r="H1119" s="283"/>
    </row>
    <row r="1120" spans="2:8" x14ac:dyDescent="0.25">
      <c r="B1120" s="396">
        <v>1116</v>
      </c>
      <c r="C1120" s="283"/>
      <c r="D1120" s="283"/>
      <c r="E1120" s="859"/>
      <c r="F1120" s="283"/>
      <c r="G1120" s="283"/>
      <c r="H1120" s="283"/>
    </row>
    <row r="1121" spans="2:8" x14ac:dyDescent="0.25">
      <c r="B1121" s="396">
        <v>1117</v>
      </c>
      <c r="C1121" s="283"/>
      <c r="D1121" s="283"/>
      <c r="E1121" s="859"/>
      <c r="F1121" s="283"/>
      <c r="G1121" s="283"/>
      <c r="H1121" s="283"/>
    </row>
    <row r="1122" spans="2:8" x14ac:dyDescent="0.25">
      <c r="B1122" s="396">
        <v>1118</v>
      </c>
      <c r="C1122" s="283"/>
      <c r="D1122" s="283"/>
      <c r="E1122" s="859"/>
      <c r="F1122" s="283"/>
      <c r="G1122" s="283"/>
      <c r="H1122" s="283"/>
    </row>
    <row r="1123" spans="2:8" x14ac:dyDescent="0.25">
      <c r="B1123" s="396">
        <v>1119</v>
      </c>
      <c r="C1123" s="283"/>
      <c r="D1123" s="283"/>
      <c r="E1123" s="859"/>
      <c r="F1123" s="283"/>
      <c r="G1123" s="283"/>
      <c r="H1123" s="283"/>
    </row>
    <row r="1124" spans="2:8" x14ac:dyDescent="0.25">
      <c r="B1124" s="396">
        <v>1120</v>
      </c>
      <c r="C1124" s="283"/>
      <c r="D1124" s="283"/>
      <c r="E1124" s="859"/>
      <c r="F1124" s="283"/>
      <c r="G1124" s="283"/>
      <c r="H1124" s="283"/>
    </row>
    <row r="1125" spans="2:8" x14ac:dyDescent="0.25">
      <c r="B1125" s="396">
        <v>1121</v>
      </c>
      <c r="C1125" s="283"/>
      <c r="D1125" s="283"/>
      <c r="E1125" s="859"/>
      <c r="F1125" s="283"/>
      <c r="G1125" s="283"/>
      <c r="H1125" s="283"/>
    </row>
    <row r="1126" spans="2:8" x14ac:dyDescent="0.25">
      <c r="B1126" s="396">
        <v>1122</v>
      </c>
      <c r="C1126" s="283"/>
      <c r="D1126" s="283"/>
      <c r="E1126" s="859"/>
      <c r="F1126" s="283"/>
      <c r="G1126" s="283"/>
      <c r="H1126" s="283"/>
    </row>
    <row r="1127" spans="2:8" x14ac:dyDescent="0.25">
      <c r="B1127" s="396">
        <v>1123</v>
      </c>
      <c r="C1127" s="283"/>
      <c r="D1127" s="283"/>
      <c r="E1127" s="859"/>
      <c r="F1127" s="283"/>
      <c r="G1127" s="283"/>
      <c r="H1127" s="283"/>
    </row>
    <row r="1128" spans="2:8" x14ac:dyDescent="0.25">
      <c r="B1128" s="396">
        <v>1124</v>
      </c>
      <c r="C1128" s="283"/>
      <c r="D1128" s="283"/>
      <c r="E1128" s="859"/>
      <c r="F1128" s="283"/>
      <c r="G1128" s="283"/>
      <c r="H1128" s="283"/>
    </row>
    <row r="1129" spans="2:8" x14ac:dyDescent="0.25">
      <c r="B1129" s="396">
        <v>1125</v>
      </c>
      <c r="C1129" s="283"/>
      <c r="D1129" s="283"/>
      <c r="E1129" s="859"/>
      <c r="F1129" s="283"/>
      <c r="G1129" s="283"/>
      <c r="H1129" s="283"/>
    </row>
    <row r="1130" spans="2:8" x14ac:dyDescent="0.25">
      <c r="B1130" s="396">
        <v>1126</v>
      </c>
      <c r="C1130" s="283"/>
      <c r="D1130" s="283"/>
      <c r="E1130" s="859"/>
      <c r="F1130" s="283"/>
      <c r="G1130" s="283"/>
      <c r="H1130" s="283"/>
    </row>
    <row r="1131" spans="2:8" x14ac:dyDescent="0.25">
      <c r="B1131" s="396">
        <v>1127</v>
      </c>
      <c r="C1131" s="283"/>
      <c r="D1131" s="283"/>
      <c r="E1131" s="859"/>
      <c r="F1131" s="283"/>
      <c r="G1131" s="283"/>
      <c r="H1131" s="283"/>
    </row>
    <row r="1132" spans="2:8" x14ac:dyDescent="0.25">
      <c r="B1132" s="396">
        <v>1128</v>
      </c>
      <c r="C1132" s="283"/>
      <c r="D1132" s="283"/>
      <c r="E1132" s="859"/>
      <c r="F1132" s="283"/>
      <c r="G1132" s="283"/>
      <c r="H1132" s="283"/>
    </row>
    <row r="1133" spans="2:8" x14ac:dyDescent="0.25">
      <c r="B1133" s="396">
        <v>1129</v>
      </c>
      <c r="C1133" s="283"/>
      <c r="D1133" s="283"/>
      <c r="E1133" s="859"/>
      <c r="F1133" s="283"/>
      <c r="G1133" s="283"/>
      <c r="H1133" s="283"/>
    </row>
    <row r="1134" spans="2:8" x14ac:dyDescent="0.25">
      <c r="B1134" s="396">
        <v>1130</v>
      </c>
      <c r="C1134" s="283"/>
      <c r="D1134" s="283"/>
      <c r="E1134" s="859"/>
      <c r="F1134" s="283"/>
      <c r="G1134" s="283"/>
      <c r="H1134" s="283"/>
    </row>
    <row r="1135" spans="2:8" x14ac:dyDescent="0.25">
      <c r="B1135" s="396">
        <v>1131</v>
      </c>
      <c r="C1135" s="283"/>
      <c r="D1135" s="283"/>
      <c r="E1135" s="859"/>
      <c r="F1135" s="283"/>
      <c r="G1135" s="283"/>
      <c r="H1135" s="283"/>
    </row>
    <row r="1136" spans="2:8" x14ac:dyDescent="0.25">
      <c r="B1136" s="396">
        <v>1132</v>
      </c>
      <c r="C1136" s="283"/>
      <c r="D1136" s="283"/>
      <c r="E1136" s="859"/>
      <c r="F1136" s="283"/>
      <c r="G1136" s="283"/>
      <c r="H1136" s="283"/>
    </row>
    <row r="1137" spans="2:8" x14ac:dyDescent="0.25">
      <c r="B1137" s="396">
        <v>1133</v>
      </c>
      <c r="C1137" s="283"/>
      <c r="D1137" s="283"/>
      <c r="E1137" s="859"/>
      <c r="F1137" s="283"/>
      <c r="G1137" s="283"/>
      <c r="H1137" s="283"/>
    </row>
    <row r="1138" spans="2:8" x14ac:dyDescent="0.25">
      <c r="B1138" s="396">
        <v>1134</v>
      </c>
      <c r="C1138" s="283"/>
      <c r="D1138" s="283"/>
      <c r="E1138" s="859"/>
      <c r="F1138" s="283"/>
      <c r="G1138" s="283"/>
      <c r="H1138" s="283"/>
    </row>
    <row r="1139" spans="2:8" x14ac:dyDescent="0.25">
      <c r="B1139" s="396">
        <v>1135</v>
      </c>
      <c r="C1139" s="283"/>
      <c r="D1139" s="283"/>
      <c r="E1139" s="859"/>
      <c r="F1139" s="283"/>
      <c r="G1139" s="283"/>
      <c r="H1139" s="283"/>
    </row>
    <row r="1140" spans="2:8" x14ac:dyDescent="0.25">
      <c r="B1140" s="396">
        <v>1136</v>
      </c>
      <c r="C1140" s="283"/>
      <c r="D1140" s="283"/>
      <c r="E1140" s="859"/>
      <c r="F1140" s="283"/>
      <c r="G1140" s="283"/>
      <c r="H1140" s="283"/>
    </row>
    <row r="1141" spans="2:8" x14ac:dyDescent="0.25">
      <c r="B1141" s="396">
        <v>1137</v>
      </c>
      <c r="C1141" s="283"/>
      <c r="D1141" s="283"/>
      <c r="E1141" s="859"/>
      <c r="F1141" s="283"/>
      <c r="G1141" s="283"/>
      <c r="H1141" s="283"/>
    </row>
    <row r="1142" spans="2:8" x14ac:dyDescent="0.25">
      <c r="B1142" s="396">
        <v>1138</v>
      </c>
      <c r="C1142" s="283"/>
      <c r="D1142" s="283"/>
      <c r="E1142" s="859"/>
      <c r="F1142" s="283"/>
      <c r="G1142" s="283"/>
      <c r="H1142" s="283"/>
    </row>
    <row r="1143" spans="2:8" x14ac:dyDescent="0.25">
      <c r="B1143" s="396">
        <v>1139</v>
      </c>
      <c r="C1143" s="283"/>
      <c r="D1143" s="283"/>
      <c r="E1143" s="859"/>
      <c r="F1143" s="283"/>
      <c r="G1143" s="283"/>
      <c r="H1143" s="283"/>
    </row>
    <row r="1144" spans="2:8" x14ac:dyDescent="0.25">
      <c r="B1144" s="396">
        <v>1140</v>
      </c>
      <c r="C1144" s="283"/>
      <c r="D1144" s="283"/>
      <c r="E1144" s="859"/>
      <c r="F1144" s="283"/>
      <c r="G1144" s="283"/>
      <c r="H1144" s="283"/>
    </row>
    <row r="1145" spans="2:8" x14ac:dyDescent="0.25">
      <c r="B1145" s="396">
        <v>1141</v>
      </c>
      <c r="C1145" s="283"/>
      <c r="D1145" s="283"/>
      <c r="E1145" s="859"/>
      <c r="F1145" s="283"/>
      <c r="G1145" s="283"/>
      <c r="H1145" s="283"/>
    </row>
    <row r="1146" spans="2:8" x14ac:dyDescent="0.25">
      <c r="B1146" s="396">
        <v>1142</v>
      </c>
      <c r="C1146" s="283"/>
      <c r="D1146" s="283"/>
      <c r="E1146" s="859"/>
      <c r="F1146" s="283"/>
      <c r="G1146" s="283"/>
      <c r="H1146" s="283"/>
    </row>
    <row r="1147" spans="2:8" x14ac:dyDescent="0.25">
      <c r="B1147" s="396">
        <v>1143</v>
      </c>
      <c r="C1147" s="283"/>
      <c r="D1147" s="283"/>
      <c r="E1147" s="859"/>
      <c r="F1147" s="283"/>
      <c r="G1147" s="283"/>
      <c r="H1147" s="283"/>
    </row>
    <row r="1148" spans="2:8" x14ac:dyDescent="0.25">
      <c r="B1148" s="396">
        <v>1144</v>
      </c>
      <c r="C1148" s="283"/>
      <c r="D1148" s="283"/>
      <c r="E1148" s="859"/>
      <c r="F1148" s="283"/>
      <c r="G1148" s="283"/>
      <c r="H1148" s="283"/>
    </row>
    <row r="1149" spans="2:8" x14ac:dyDescent="0.25">
      <c r="B1149" s="396">
        <v>1145</v>
      </c>
      <c r="C1149" s="283"/>
      <c r="D1149" s="283"/>
      <c r="E1149" s="859"/>
      <c r="F1149" s="283"/>
      <c r="G1149" s="283"/>
      <c r="H1149" s="283"/>
    </row>
    <row r="1150" spans="2:8" x14ac:dyDescent="0.25">
      <c r="B1150" s="396">
        <v>1146</v>
      </c>
      <c r="C1150" s="283"/>
      <c r="D1150" s="283"/>
      <c r="E1150" s="859"/>
      <c r="F1150" s="283"/>
      <c r="G1150" s="283"/>
      <c r="H1150" s="283"/>
    </row>
    <row r="1151" spans="2:8" x14ac:dyDescent="0.25">
      <c r="B1151" s="396">
        <v>1147</v>
      </c>
      <c r="C1151" s="283"/>
      <c r="D1151" s="283"/>
      <c r="E1151" s="859"/>
      <c r="F1151" s="283"/>
      <c r="G1151" s="283"/>
      <c r="H1151" s="283"/>
    </row>
    <row r="1152" spans="2:8" x14ac:dyDescent="0.25">
      <c r="B1152" s="396">
        <v>1148</v>
      </c>
      <c r="C1152" s="283"/>
      <c r="D1152" s="283"/>
      <c r="E1152" s="859"/>
      <c r="F1152" s="283"/>
      <c r="G1152" s="283"/>
      <c r="H1152" s="283"/>
    </row>
    <row r="1153" spans="2:8" x14ac:dyDescent="0.25">
      <c r="B1153" s="396">
        <v>1149</v>
      </c>
      <c r="C1153" s="283"/>
      <c r="D1153" s="283"/>
      <c r="E1153" s="859"/>
      <c r="F1153" s="283"/>
      <c r="G1153" s="283"/>
      <c r="H1153" s="283"/>
    </row>
    <row r="1154" spans="2:8" x14ac:dyDescent="0.25">
      <c r="B1154" s="396">
        <v>1150</v>
      </c>
      <c r="C1154" s="283"/>
      <c r="D1154" s="283"/>
      <c r="E1154" s="859"/>
      <c r="F1154" s="283"/>
      <c r="G1154" s="283"/>
      <c r="H1154" s="283"/>
    </row>
    <row r="1155" spans="2:8" x14ac:dyDescent="0.25">
      <c r="B1155" s="396">
        <v>1151</v>
      </c>
      <c r="C1155" s="283"/>
      <c r="D1155" s="283"/>
      <c r="E1155" s="859"/>
      <c r="F1155" s="283"/>
      <c r="G1155" s="283"/>
      <c r="H1155" s="283"/>
    </row>
    <row r="1156" spans="2:8" x14ac:dyDescent="0.25">
      <c r="B1156" s="396">
        <v>1152</v>
      </c>
      <c r="C1156" s="283"/>
      <c r="D1156" s="283"/>
      <c r="E1156" s="859"/>
      <c r="F1156" s="283"/>
      <c r="G1156" s="283"/>
      <c r="H1156" s="283"/>
    </row>
    <row r="1157" spans="2:8" x14ac:dyDescent="0.25">
      <c r="B1157" s="396">
        <v>1153</v>
      </c>
      <c r="C1157" s="283"/>
      <c r="D1157" s="283"/>
      <c r="E1157" s="859"/>
      <c r="F1157" s="283"/>
      <c r="G1157" s="283"/>
      <c r="H1157" s="283"/>
    </row>
    <row r="1158" spans="2:8" x14ac:dyDescent="0.25">
      <c r="B1158" s="396">
        <v>1154</v>
      </c>
      <c r="C1158" s="283"/>
      <c r="D1158" s="283"/>
      <c r="E1158" s="859"/>
      <c r="F1158" s="283"/>
      <c r="G1158" s="283"/>
      <c r="H1158" s="283"/>
    </row>
    <row r="1159" spans="2:8" x14ac:dyDescent="0.25">
      <c r="B1159" s="396">
        <v>1155</v>
      </c>
      <c r="C1159" s="283"/>
      <c r="D1159" s="283"/>
      <c r="E1159" s="859"/>
      <c r="F1159" s="283"/>
      <c r="G1159" s="283"/>
      <c r="H1159" s="283"/>
    </row>
    <row r="1160" spans="2:8" x14ac:dyDescent="0.25">
      <c r="B1160" s="396">
        <v>1156</v>
      </c>
      <c r="C1160" s="283"/>
      <c r="D1160" s="283"/>
      <c r="E1160" s="859"/>
      <c r="F1160" s="283"/>
      <c r="G1160" s="283"/>
      <c r="H1160" s="283"/>
    </row>
    <row r="1161" spans="2:8" x14ac:dyDescent="0.25">
      <c r="B1161" s="396">
        <v>1157</v>
      </c>
      <c r="C1161" s="283"/>
      <c r="D1161" s="283"/>
      <c r="E1161" s="859"/>
      <c r="F1161" s="283"/>
      <c r="G1161" s="283"/>
      <c r="H1161" s="283"/>
    </row>
    <row r="1162" spans="2:8" x14ac:dyDescent="0.25">
      <c r="B1162" s="396">
        <v>1158</v>
      </c>
      <c r="C1162" s="283"/>
      <c r="D1162" s="283"/>
      <c r="E1162" s="859"/>
      <c r="F1162" s="283"/>
      <c r="G1162" s="283"/>
      <c r="H1162" s="283"/>
    </row>
    <row r="1163" spans="2:8" x14ac:dyDescent="0.25">
      <c r="B1163" s="396">
        <v>1159</v>
      </c>
      <c r="C1163" s="283"/>
      <c r="D1163" s="283"/>
      <c r="E1163" s="859"/>
      <c r="F1163" s="283"/>
      <c r="G1163" s="283"/>
      <c r="H1163" s="283"/>
    </row>
    <row r="1164" spans="2:8" x14ac:dyDescent="0.25">
      <c r="B1164" s="396">
        <v>1160</v>
      </c>
      <c r="C1164" s="283"/>
      <c r="D1164" s="283"/>
      <c r="E1164" s="859"/>
      <c r="F1164" s="283"/>
      <c r="G1164" s="283"/>
      <c r="H1164" s="283"/>
    </row>
    <row r="1165" spans="2:8" x14ac:dyDescent="0.25">
      <c r="B1165" s="396">
        <v>1161</v>
      </c>
      <c r="C1165" s="283"/>
      <c r="D1165" s="283"/>
      <c r="E1165" s="859"/>
      <c r="F1165" s="283"/>
      <c r="G1165" s="283"/>
      <c r="H1165" s="283"/>
    </row>
    <row r="1166" spans="2:8" x14ac:dyDescent="0.25">
      <c r="B1166" s="396">
        <v>1162</v>
      </c>
      <c r="C1166" s="283"/>
      <c r="D1166" s="283"/>
      <c r="E1166" s="859"/>
      <c r="F1166" s="283"/>
      <c r="G1166" s="283"/>
      <c r="H1166" s="283"/>
    </row>
    <row r="1167" spans="2:8" x14ac:dyDescent="0.25">
      <c r="B1167" s="396">
        <v>1163</v>
      </c>
      <c r="C1167" s="283"/>
      <c r="D1167" s="283"/>
      <c r="E1167" s="859"/>
      <c r="F1167" s="283"/>
      <c r="G1167" s="283"/>
      <c r="H1167" s="283"/>
    </row>
    <row r="1168" spans="2:8" x14ac:dyDescent="0.25">
      <c r="B1168" s="396">
        <v>1164</v>
      </c>
      <c r="C1168" s="283"/>
      <c r="D1168" s="283"/>
      <c r="E1168" s="859"/>
      <c r="F1168" s="283"/>
      <c r="G1168" s="283"/>
      <c r="H1168" s="283"/>
    </row>
    <row r="1169" spans="2:8" x14ac:dyDescent="0.25">
      <c r="B1169" s="396">
        <v>1165</v>
      </c>
      <c r="C1169" s="283"/>
      <c r="D1169" s="283"/>
      <c r="E1169" s="859"/>
      <c r="F1169" s="283"/>
      <c r="G1169" s="283"/>
      <c r="H1169" s="283"/>
    </row>
    <row r="1170" spans="2:8" x14ac:dyDescent="0.25">
      <c r="B1170" s="396">
        <v>1166</v>
      </c>
      <c r="C1170" s="283"/>
      <c r="D1170" s="283"/>
      <c r="E1170" s="859"/>
      <c r="F1170" s="283"/>
      <c r="G1170" s="283"/>
      <c r="H1170" s="283"/>
    </row>
    <row r="1171" spans="2:8" x14ac:dyDescent="0.25">
      <c r="B1171" s="396">
        <v>1167</v>
      </c>
      <c r="C1171" s="283"/>
      <c r="D1171" s="283"/>
      <c r="E1171" s="859"/>
      <c r="F1171" s="283"/>
      <c r="G1171" s="283"/>
      <c r="H1171" s="283"/>
    </row>
    <row r="1172" spans="2:8" x14ac:dyDescent="0.25">
      <c r="B1172" s="396">
        <v>1168</v>
      </c>
      <c r="C1172" s="283"/>
      <c r="D1172" s="283"/>
      <c r="E1172" s="859"/>
      <c r="F1172" s="283"/>
      <c r="G1172" s="283"/>
      <c r="H1172" s="283"/>
    </row>
    <row r="1173" spans="2:8" x14ac:dyDescent="0.25">
      <c r="B1173" s="396">
        <v>1169</v>
      </c>
      <c r="C1173" s="283"/>
      <c r="D1173" s="283"/>
      <c r="E1173" s="859"/>
      <c r="F1173" s="283"/>
      <c r="G1173" s="283"/>
      <c r="H1173" s="283"/>
    </row>
    <row r="1174" spans="2:8" x14ac:dyDescent="0.25">
      <c r="B1174" s="396">
        <v>1170</v>
      </c>
      <c r="C1174" s="283"/>
      <c r="D1174" s="283"/>
      <c r="E1174" s="859"/>
      <c r="F1174" s="283"/>
      <c r="G1174" s="283"/>
      <c r="H1174" s="283"/>
    </row>
    <row r="1175" spans="2:8" x14ac:dyDescent="0.25">
      <c r="B1175" s="396">
        <v>1171</v>
      </c>
      <c r="C1175" s="283"/>
      <c r="D1175" s="283"/>
      <c r="E1175" s="859"/>
      <c r="F1175" s="283"/>
      <c r="G1175" s="283"/>
      <c r="H1175" s="283"/>
    </row>
    <row r="1176" spans="2:8" x14ac:dyDescent="0.25">
      <c r="B1176" s="396">
        <v>1172</v>
      </c>
      <c r="C1176" s="283"/>
      <c r="D1176" s="283"/>
      <c r="E1176" s="859"/>
      <c r="F1176" s="283"/>
      <c r="G1176" s="283"/>
      <c r="H1176" s="283"/>
    </row>
    <row r="1177" spans="2:8" x14ac:dyDescent="0.25">
      <c r="B1177" s="396">
        <v>1173</v>
      </c>
      <c r="C1177" s="283"/>
      <c r="D1177" s="283"/>
      <c r="E1177" s="859"/>
      <c r="F1177" s="283"/>
      <c r="G1177" s="283"/>
      <c r="H1177" s="283"/>
    </row>
    <row r="1178" spans="2:8" x14ac:dyDescent="0.25">
      <c r="B1178" s="396">
        <v>1174</v>
      </c>
      <c r="C1178" s="283"/>
      <c r="D1178" s="283"/>
      <c r="E1178" s="859"/>
      <c r="F1178" s="283"/>
      <c r="G1178" s="283"/>
      <c r="H1178" s="283"/>
    </row>
    <row r="1179" spans="2:8" x14ac:dyDescent="0.25">
      <c r="B1179" s="396">
        <v>1175</v>
      </c>
      <c r="C1179" s="283"/>
      <c r="D1179" s="283"/>
      <c r="E1179" s="859"/>
      <c r="F1179" s="283"/>
      <c r="G1179" s="283"/>
      <c r="H1179" s="283"/>
    </row>
    <row r="1180" spans="2:8" x14ac:dyDescent="0.25">
      <c r="B1180" s="396">
        <v>1176</v>
      </c>
      <c r="C1180" s="283"/>
      <c r="D1180" s="283"/>
      <c r="E1180" s="859"/>
      <c r="F1180" s="283"/>
      <c r="G1180" s="283"/>
      <c r="H1180" s="283"/>
    </row>
    <row r="1181" spans="2:8" x14ac:dyDescent="0.25">
      <c r="B1181" s="396">
        <v>1177</v>
      </c>
      <c r="C1181" s="283"/>
      <c r="D1181" s="283"/>
      <c r="E1181" s="859"/>
      <c r="F1181" s="283"/>
      <c r="G1181" s="283"/>
      <c r="H1181" s="283"/>
    </row>
    <row r="1182" spans="2:8" x14ac:dyDescent="0.25">
      <c r="B1182" s="396">
        <v>1178</v>
      </c>
      <c r="C1182" s="283"/>
      <c r="D1182" s="283"/>
      <c r="E1182" s="859"/>
      <c r="F1182" s="283"/>
      <c r="G1182" s="283"/>
      <c r="H1182" s="283"/>
    </row>
    <row r="1183" spans="2:8" x14ac:dyDescent="0.25">
      <c r="B1183" s="396">
        <v>1179</v>
      </c>
      <c r="C1183" s="283"/>
      <c r="D1183" s="283"/>
      <c r="E1183" s="859"/>
      <c r="F1183" s="283"/>
      <c r="G1183" s="283"/>
      <c r="H1183" s="283"/>
    </row>
    <row r="1184" spans="2:8" x14ac:dyDescent="0.25">
      <c r="B1184" s="396">
        <v>1180</v>
      </c>
      <c r="C1184" s="283"/>
      <c r="D1184" s="283"/>
      <c r="E1184" s="859"/>
      <c r="F1184" s="283"/>
      <c r="G1184" s="283"/>
      <c r="H1184" s="283"/>
    </row>
    <row r="1185" spans="2:8" x14ac:dyDescent="0.25">
      <c r="B1185" s="396">
        <v>1181</v>
      </c>
      <c r="C1185" s="283"/>
      <c r="D1185" s="283"/>
      <c r="E1185" s="859"/>
      <c r="F1185" s="283"/>
      <c r="G1185" s="283"/>
      <c r="H1185" s="283"/>
    </row>
    <row r="1186" spans="2:8" x14ac:dyDescent="0.25">
      <c r="B1186" s="396">
        <v>1182</v>
      </c>
      <c r="C1186" s="283"/>
      <c r="D1186" s="283"/>
      <c r="E1186" s="859"/>
      <c r="F1186" s="283"/>
      <c r="G1186" s="283"/>
      <c r="H1186" s="283"/>
    </row>
    <row r="1187" spans="2:8" x14ac:dyDescent="0.25">
      <c r="B1187" s="396">
        <v>1183</v>
      </c>
      <c r="C1187" s="283"/>
      <c r="D1187" s="283"/>
      <c r="E1187" s="859"/>
      <c r="F1187" s="283"/>
      <c r="G1187" s="283"/>
      <c r="H1187" s="283"/>
    </row>
    <row r="1188" spans="2:8" x14ac:dyDescent="0.25">
      <c r="B1188" s="396">
        <v>1184</v>
      </c>
      <c r="C1188" s="283"/>
      <c r="D1188" s="283"/>
      <c r="E1188" s="859"/>
      <c r="F1188" s="283"/>
      <c r="G1188" s="283"/>
      <c r="H1188" s="283"/>
    </row>
    <row r="1189" spans="2:8" x14ac:dyDescent="0.25">
      <c r="B1189" s="396">
        <v>1185</v>
      </c>
      <c r="C1189" s="283"/>
      <c r="D1189" s="283"/>
      <c r="E1189" s="859"/>
      <c r="F1189" s="283"/>
      <c r="G1189" s="283"/>
      <c r="H1189" s="283"/>
    </row>
    <row r="1190" spans="2:8" x14ac:dyDescent="0.25">
      <c r="B1190" s="396">
        <v>1186</v>
      </c>
      <c r="C1190" s="283"/>
      <c r="D1190" s="283"/>
      <c r="E1190" s="859"/>
      <c r="F1190" s="283"/>
      <c r="G1190" s="283"/>
      <c r="H1190" s="283"/>
    </row>
    <row r="1191" spans="2:8" x14ac:dyDescent="0.25">
      <c r="B1191" s="396">
        <v>1187</v>
      </c>
      <c r="C1191" s="283"/>
      <c r="D1191" s="283"/>
      <c r="E1191" s="859"/>
      <c r="F1191" s="283"/>
      <c r="G1191" s="283"/>
      <c r="H1191" s="283"/>
    </row>
    <row r="1192" spans="2:8" x14ac:dyDescent="0.25">
      <c r="B1192" s="396">
        <v>1188</v>
      </c>
      <c r="C1192" s="283"/>
      <c r="D1192" s="283"/>
      <c r="E1192" s="859"/>
      <c r="F1192" s="283"/>
      <c r="G1192" s="283"/>
      <c r="H1192" s="283"/>
    </row>
    <row r="1193" spans="2:8" x14ac:dyDescent="0.25">
      <c r="B1193" s="396">
        <v>1189</v>
      </c>
      <c r="C1193" s="283"/>
      <c r="D1193" s="283"/>
      <c r="E1193" s="859"/>
      <c r="F1193" s="283"/>
      <c r="G1193" s="283"/>
      <c r="H1193" s="283"/>
    </row>
    <row r="1194" spans="2:8" x14ac:dyDescent="0.25">
      <c r="B1194" s="396">
        <v>1190</v>
      </c>
      <c r="C1194" s="283"/>
      <c r="D1194" s="283"/>
      <c r="E1194" s="859"/>
      <c r="F1194" s="283"/>
      <c r="G1194" s="283"/>
      <c r="H1194" s="283"/>
    </row>
    <row r="1195" spans="2:8" x14ac:dyDescent="0.25">
      <c r="B1195" s="396">
        <v>1191</v>
      </c>
      <c r="C1195" s="283"/>
      <c r="D1195" s="283"/>
      <c r="E1195" s="859"/>
      <c r="F1195" s="283"/>
      <c r="G1195" s="283"/>
      <c r="H1195" s="283"/>
    </row>
    <row r="1196" spans="2:8" x14ac:dyDescent="0.25">
      <c r="B1196" s="396">
        <v>1192</v>
      </c>
      <c r="C1196" s="283"/>
      <c r="D1196" s="283"/>
      <c r="E1196" s="859"/>
      <c r="F1196" s="283"/>
      <c r="G1196" s="283"/>
      <c r="H1196" s="283"/>
    </row>
    <row r="1197" spans="2:8" x14ac:dyDescent="0.25">
      <c r="B1197" s="396">
        <v>1193</v>
      </c>
      <c r="C1197" s="283"/>
      <c r="D1197" s="283"/>
      <c r="E1197" s="859"/>
      <c r="F1197" s="283"/>
      <c r="G1197" s="283"/>
      <c r="H1197" s="283"/>
    </row>
    <row r="1198" spans="2:8" x14ac:dyDescent="0.25">
      <c r="B1198" s="396">
        <v>1194</v>
      </c>
      <c r="C1198" s="283"/>
      <c r="D1198" s="283"/>
      <c r="E1198" s="859"/>
      <c r="F1198" s="283"/>
      <c r="G1198" s="283"/>
      <c r="H1198" s="283"/>
    </row>
    <row r="1199" spans="2:8" x14ac:dyDescent="0.25">
      <c r="B1199" s="396">
        <v>1195</v>
      </c>
      <c r="C1199" s="283"/>
      <c r="D1199" s="283"/>
      <c r="E1199" s="859"/>
      <c r="F1199" s="283"/>
      <c r="G1199" s="283"/>
      <c r="H1199" s="283"/>
    </row>
    <row r="1200" spans="2:8" x14ac:dyDescent="0.25">
      <c r="B1200" s="396">
        <v>1196</v>
      </c>
      <c r="C1200" s="283"/>
      <c r="D1200" s="283"/>
      <c r="E1200" s="859"/>
      <c r="F1200" s="283"/>
      <c r="G1200" s="283"/>
      <c r="H1200" s="283"/>
    </row>
    <row r="1201" spans="2:8" x14ac:dyDescent="0.25">
      <c r="B1201" s="396">
        <v>1197</v>
      </c>
      <c r="C1201" s="283"/>
      <c r="D1201" s="283"/>
      <c r="E1201" s="859"/>
      <c r="F1201" s="283"/>
      <c r="G1201" s="283"/>
      <c r="H1201" s="283"/>
    </row>
    <row r="1202" spans="2:8" x14ac:dyDescent="0.25">
      <c r="B1202" s="396">
        <v>1198</v>
      </c>
      <c r="C1202" s="283"/>
      <c r="D1202" s="283"/>
      <c r="E1202" s="859"/>
      <c r="F1202" s="283"/>
      <c r="G1202" s="283"/>
      <c r="H1202" s="283"/>
    </row>
    <row r="1203" spans="2:8" x14ac:dyDescent="0.25">
      <c r="B1203" s="396">
        <v>1199</v>
      </c>
      <c r="C1203" s="283"/>
      <c r="D1203" s="283"/>
      <c r="E1203" s="859"/>
      <c r="F1203" s="283"/>
      <c r="G1203" s="283"/>
      <c r="H1203" s="283"/>
    </row>
    <row r="1204" spans="2:8" x14ac:dyDescent="0.25">
      <c r="B1204" s="396">
        <v>1200</v>
      </c>
      <c r="C1204" s="283"/>
      <c r="D1204" s="283"/>
      <c r="E1204" s="859"/>
      <c r="F1204" s="283"/>
      <c r="G1204" s="283"/>
      <c r="H1204" s="283"/>
    </row>
    <row r="1205" spans="2:8" x14ac:dyDescent="0.25">
      <c r="B1205" s="396">
        <v>1201</v>
      </c>
      <c r="C1205" s="283"/>
      <c r="D1205" s="283"/>
      <c r="E1205" s="859"/>
      <c r="F1205" s="283"/>
      <c r="G1205" s="283"/>
      <c r="H1205" s="283"/>
    </row>
    <row r="1206" spans="2:8" x14ac:dyDescent="0.25">
      <c r="B1206" s="396">
        <v>1202</v>
      </c>
      <c r="C1206" s="283"/>
      <c r="D1206" s="283"/>
      <c r="E1206" s="859"/>
      <c r="F1206" s="283"/>
      <c r="G1206" s="283"/>
      <c r="H1206" s="283"/>
    </row>
    <row r="1207" spans="2:8" x14ac:dyDescent="0.25">
      <c r="B1207" s="396">
        <v>1203</v>
      </c>
      <c r="C1207" s="283"/>
      <c r="D1207" s="283"/>
      <c r="E1207" s="859"/>
      <c r="F1207" s="283"/>
      <c r="G1207" s="283"/>
      <c r="H1207" s="283"/>
    </row>
    <row r="1208" spans="2:8" x14ac:dyDescent="0.25">
      <c r="B1208" s="396">
        <v>1204</v>
      </c>
      <c r="C1208" s="283"/>
      <c r="D1208" s="283"/>
      <c r="E1208" s="859"/>
      <c r="F1208" s="283"/>
      <c r="G1208" s="283"/>
      <c r="H1208" s="283"/>
    </row>
    <row r="1209" spans="2:8" x14ac:dyDescent="0.25">
      <c r="B1209" s="396">
        <v>1205</v>
      </c>
      <c r="C1209" s="283"/>
      <c r="D1209" s="283"/>
      <c r="E1209" s="859"/>
      <c r="F1209" s="283"/>
      <c r="G1209" s="283"/>
      <c r="H1209" s="283"/>
    </row>
    <row r="1210" spans="2:8" x14ac:dyDescent="0.25">
      <c r="B1210" s="396">
        <v>1206</v>
      </c>
      <c r="C1210" s="283"/>
      <c r="D1210" s="283"/>
      <c r="E1210" s="859"/>
      <c r="F1210" s="283"/>
      <c r="G1210" s="283"/>
      <c r="H1210" s="283"/>
    </row>
    <row r="1211" spans="2:8" x14ac:dyDescent="0.25">
      <c r="B1211" s="396">
        <v>1207</v>
      </c>
      <c r="C1211" s="283"/>
      <c r="D1211" s="283"/>
      <c r="E1211" s="859"/>
      <c r="F1211" s="283"/>
      <c r="G1211" s="283"/>
      <c r="H1211" s="283"/>
    </row>
    <row r="1212" spans="2:8" x14ac:dyDescent="0.25">
      <c r="B1212" s="396">
        <v>1208</v>
      </c>
      <c r="C1212" s="283"/>
      <c r="D1212" s="283"/>
      <c r="E1212" s="859"/>
      <c r="F1212" s="283"/>
      <c r="G1212" s="283"/>
      <c r="H1212" s="283"/>
    </row>
    <row r="1213" spans="2:8" x14ac:dyDescent="0.25">
      <c r="B1213" s="396">
        <v>1209</v>
      </c>
      <c r="C1213" s="283"/>
      <c r="D1213" s="283"/>
      <c r="E1213" s="859"/>
      <c r="F1213" s="283"/>
      <c r="G1213" s="283"/>
      <c r="H1213" s="283"/>
    </row>
    <row r="1214" spans="2:8" x14ac:dyDescent="0.25">
      <c r="B1214" s="396">
        <v>1210</v>
      </c>
      <c r="C1214" s="283"/>
      <c r="D1214" s="283"/>
      <c r="E1214" s="859"/>
      <c r="F1214" s="283"/>
      <c r="G1214" s="283"/>
      <c r="H1214" s="283"/>
    </row>
    <row r="1215" spans="2:8" x14ac:dyDescent="0.25">
      <c r="B1215" s="396">
        <v>1211</v>
      </c>
      <c r="C1215" s="283"/>
      <c r="D1215" s="283"/>
      <c r="E1215" s="859"/>
      <c r="F1215" s="283"/>
      <c r="G1215" s="283"/>
      <c r="H1215" s="283"/>
    </row>
    <row r="1216" spans="2:8" x14ac:dyDescent="0.25">
      <c r="B1216" s="396">
        <v>1212</v>
      </c>
      <c r="C1216" s="283"/>
      <c r="D1216" s="283"/>
      <c r="E1216" s="859"/>
      <c r="F1216" s="283"/>
      <c r="G1216" s="283"/>
      <c r="H1216" s="283"/>
    </row>
    <row r="1217" spans="2:8" x14ac:dyDescent="0.25">
      <c r="B1217" s="396">
        <v>1213</v>
      </c>
      <c r="C1217" s="283"/>
      <c r="D1217" s="283"/>
      <c r="E1217" s="859"/>
      <c r="F1217" s="283"/>
      <c r="G1217" s="283"/>
      <c r="H1217" s="283"/>
    </row>
    <row r="1218" spans="2:8" x14ac:dyDescent="0.25">
      <c r="B1218" s="396">
        <v>1214</v>
      </c>
      <c r="C1218" s="283"/>
      <c r="D1218" s="283"/>
      <c r="E1218" s="859"/>
      <c r="F1218" s="283"/>
      <c r="G1218" s="283"/>
      <c r="H1218" s="283"/>
    </row>
    <row r="1219" spans="2:8" x14ac:dyDescent="0.25">
      <c r="B1219" s="396">
        <v>1215</v>
      </c>
      <c r="C1219" s="283"/>
      <c r="D1219" s="283"/>
      <c r="E1219" s="859"/>
      <c r="F1219" s="283"/>
      <c r="G1219" s="283"/>
      <c r="H1219" s="283"/>
    </row>
    <row r="1220" spans="2:8" x14ac:dyDescent="0.25">
      <c r="B1220" s="396">
        <v>1216</v>
      </c>
      <c r="C1220" s="283"/>
      <c r="D1220" s="283"/>
      <c r="E1220" s="859"/>
      <c r="F1220" s="283"/>
      <c r="G1220" s="283"/>
      <c r="H1220" s="283"/>
    </row>
    <row r="1221" spans="2:8" x14ac:dyDescent="0.25">
      <c r="B1221" s="396">
        <v>1217</v>
      </c>
      <c r="C1221" s="283"/>
      <c r="D1221" s="283"/>
      <c r="E1221" s="859"/>
      <c r="F1221" s="283"/>
      <c r="G1221" s="283"/>
      <c r="H1221" s="283"/>
    </row>
    <row r="1222" spans="2:8" x14ac:dyDescent="0.25">
      <c r="B1222" s="396">
        <v>1218</v>
      </c>
      <c r="C1222" s="283"/>
      <c r="D1222" s="283"/>
      <c r="E1222" s="859"/>
      <c r="F1222" s="283"/>
      <c r="G1222" s="283"/>
      <c r="H1222" s="283"/>
    </row>
    <row r="1223" spans="2:8" x14ac:dyDescent="0.25">
      <c r="B1223" s="396">
        <v>1219</v>
      </c>
      <c r="C1223" s="283"/>
      <c r="D1223" s="283"/>
      <c r="E1223" s="859"/>
      <c r="F1223" s="283"/>
      <c r="G1223" s="283"/>
      <c r="H1223" s="283"/>
    </row>
    <row r="1224" spans="2:8" x14ac:dyDescent="0.25">
      <c r="B1224" s="396">
        <v>1220</v>
      </c>
      <c r="C1224" s="283"/>
      <c r="D1224" s="283"/>
      <c r="E1224" s="859"/>
      <c r="F1224" s="283"/>
      <c r="G1224" s="283"/>
      <c r="H1224" s="283"/>
    </row>
    <row r="1225" spans="2:8" x14ac:dyDescent="0.25">
      <c r="B1225" s="396">
        <v>1221</v>
      </c>
      <c r="C1225" s="283"/>
      <c r="D1225" s="283"/>
      <c r="E1225" s="859"/>
      <c r="F1225" s="283"/>
      <c r="G1225" s="283"/>
      <c r="H1225" s="283"/>
    </row>
    <row r="1226" spans="2:8" x14ac:dyDescent="0.25">
      <c r="B1226" s="396">
        <v>1222</v>
      </c>
      <c r="C1226" s="283"/>
      <c r="D1226" s="283"/>
      <c r="E1226" s="859"/>
      <c r="F1226" s="283"/>
      <c r="G1226" s="283"/>
      <c r="H1226" s="283"/>
    </row>
    <row r="1227" spans="2:8" x14ac:dyDescent="0.25">
      <c r="B1227" s="396">
        <v>1223</v>
      </c>
      <c r="C1227" s="283"/>
      <c r="D1227" s="283"/>
      <c r="E1227" s="859"/>
      <c r="F1227" s="283"/>
      <c r="G1227" s="283"/>
      <c r="H1227" s="283"/>
    </row>
    <row r="1228" spans="2:8" x14ac:dyDescent="0.25">
      <c r="B1228" s="396">
        <v>1224</v>
      </c>
      <c r="C1228" s="283"/>
      <c r="D1228" s="283"/>
      <c r="E1228" s="859"/>
      <c r="F1228" s="283"/>
      <c r="G1228" s="283"/>
      <c r="H1228" s="283"/>
    </row>
    <row r="1229" spans="2:8" x14ac:dyDescent="0.25">
      <c r="B1229" s="396">
        <v>1225</v>
      </c>
      <c r="C1229" s="283"/>
      <c r="D1229" s="283"/>
      <c r="E1229" s="859"/>
      <c r="F1229" s="283"/>
      <c r="G1229" s="283"/>
      <c r="H1229" s="283"/>
    </row>
    <row r="1230" spans="2:8" x14ac:dyDescent="0.25">
      <c r="B1230" s="396">
        <v>1226</v>
      </c>
      <c r="C1230" s="283"/>
      <c r="D1230" s="283"/>
      <c r="E1230" s="859"/>
      <c r="F1230" s="283"/>
      <c r="G1230" s="283"/>
      <c r="H1230" s="283"/>
    </row>
    <row r="1231" spans="2:8" x14ac:dyDescent="0.25">
      <c r="B1231" s="396">
        <v>1227</v>
      </c>
      <c r="C1231" s="283"/>
      <c r="D1231" s="283"/>
      <c r="E1231" s="859"/>
      <c r="F1231" s="283"/>
      <c r="G1231" s="283"/>
      <c r="H1231" s="283"/>
    </row>
    <row r="1232" spans="2:8" x14ac:dyDescent="0.25">
      <c r="B1232" s="396">
        <v>1228</v>
      </c>
      <c r="C1232" s="283"/>
      <c r="D1232" s="283"/>
      <c r="E1232" s="859"/>
      <c r="F1232" s="283"/>
      <c r="G1232" s="283"/>
      <c r="H1232" s="283"/>
    </row>
    <row r="1233" spans="2:8" x14ac:dyDescent="0.25">
      <c r="B1233" s="396">
        <v>1229</v>
      </c>
      <c r="C1233" s="283"/>
      <c r="D1233" s="283"/>
      <c r="E1233" s="859"/>
      <c r="F1233" s="283"/>
      <c r="G1233" s="283"/>
      <c r="H1233" s="283"/>
    </row>
    <row r="1234" spans="2:8" x14ac:dyDescent="0.25">
      <c r="B1234" s="396">
        <v>1230</v>
      </c>
      <c r="C1234" s="283"/>
      <c r="D1234" s="283"/>
      <c r="E1234" s="859"/>
      <c r="F1234" s="283"/>
      <c r="G1234" s="283"/>
      <c r="H1234" s="283"/>
    </row>
    <row r="1235" spans="2:8" x14ac:dyDescent="0.25">
      <c r="B1235" s="396">
        <v>1231</v>
      </c>
      <c r="C1235" s="283"/>
      <c r="D1235" s="283"/>
      <c r="E1235" s="859"/>
      <c r="F1235" s="283"/>
      <c r="G1235" s="283"/>
      <c r="H1235" s="283"/>
    </row>
    <row r="1236" spans="2:8" x14ac:dyDescent="0.25">
      <c r="B1236" s="396">
        <v>1232</v>
      </c>
      <c r="C1236" s="283"/>
      <c r="D1236" s="283"/>
      <c r="E1236" s="859"/>
      <c r="F1236" s="283"/>
      <c r="G1236" s="283"/>
      <c r="H1236" s="283"/>
    </row>
    <row r="1237" spans="2:8" x14ac:dyDescent="0.25">
      <c r="B1237" s="396">
        <v>1233</v>
      </c>
      <c r="C1237" s="283"/>
      <c r="D1237" s="283"/>
      <c r="E1237" s="859"/>
      <c r="F1237" s="283"/>
      <c r="G1237" s="283"/>
      <c r="H1237" s="283"/>
    </row>
    <row r="1238" spans="2:8" x14ac:dyDescent="0.25">
      <c r="B1238" s="396">
        <v>1234</v>
      </c>
      <c r="C1238" s="283"/>
      <c r="D1238" s="283"/>
      <c r="E1238" s="859"/>
      <c r="F1238" s="283"/>
      <c r="G1238" s="283"/>
      <c r="H1238" s="283"/>
    </row>
    <row r="1239" spans="2:8" x14ac:dyDescent="0.25">
      <c r="B1239" s="396">
        <v>1235</v>
      </c>
      <c r="C1239" s="283"/>
      <c r="D1239" s="283"/>
      <c r="E1239" s="859"/>
      <c r="F1239" s="283"/>
      <c r="G1239" s="283"/>
      <c r="H1239" s="283"/>
    </row>
    <row r="1240" spans="2:8" x14ac:dyDescent="0.25">
      <c r="B1240" s="396">
        <v>1236</v>
      </c>
      <c r="C1240" s="283"/>
      <c r="D1240" s="283"/>
      <c r="E1240" s="859"/>
      <c r="F1240" s="283"/>
      <c r="G1240" s="283"/>
      <c r="H1240" s="283"/>
    </row>
    <row r="1241" spans="2:8" x14ac:dyDescent="0.25">
      <c r="B1241" s="396">
        <v>1237</v>
      </c>
      <c r="C1241" s="283"/>
      <c r="D1241" s="283"/>
      <c r="E1241" s="859"/>
      <c r="F1241" s="283"/>
      <c r="G1241" s="283"/>
      <c r="H1241" s="283"/>
    </row>
    <row r="1242" spans="2:8" x14ac:dyDescent="0.25">
      <c r="B1242" s="396">
        <v>1238</v>
      </c>
      <c r="C1242" s="283"/>
      <c r="D1242" s="283"/>
      <c r="E1242" s="859"/>
      <c r="F1242" s="283"/>
      <c r="G1242" s="283"/>
      <c r="H1242" s="283"/>
    </row>
    <row r="1243" spans="2:8" x14ac:dyDescent="0.25">
      <c r="B1243" s="396">
        <v>1239</v>
      </c>
      <c r="C1243" s="283"/>
      <c r="D1243" s="283"/>
      <c r="E1243" s="859"/>
      <c r="F1243" s="283"/>
      <c r="G1243" s="283"/>
      <c r="H1243" s="283"/>
    </row>
    <row r="1244" spans="2:8" x14ac:dyDescent="0.25">
      <c r="B1244" s="396">
        <v>1240</v>
      </c>
      <c r="C1244" s="283"/>
      <c r="D1244" s="283"/>
      <c r="E1244" s="859"/>
      <c r="F1244" s="283"/>
      <c r="G1244" s="283"/>
      <c r="H1244" s="283"/>
    </row>
    <row r="1245" spans="2:8" x14ac:dyDescent="0.25">
      <c r="B1245" s="396">
        <v>1241</v>
      </c>
      <c r="C1245" s="283"/>
      <c r="D1245" s="283"/>
      <c r="E1245" s="859"/>
      <c r="F1245" s="283"/>
      <c r="G1245" s="283"/>
      <c r="H1245" s="283"/>
    </row>
    <row r="1246" spans="2:8" x14ac:dyDescent="0.25">
      <c r="B1246" s="396">
        <v>1242</v>
      </c>
      <c r="C1246" s="283"/>
      <c r="D1246" s="283"/>
      <c r="E1246" s="859"/>
      <c r="F1246" s="283"/>
      <c r="G1246" s="283"/>
      <c r="H1246" s="283"/>
    </row>
    <row r="1247" spans="2:8" x14ac:dyDescent="0.25">
      <c r="B1247" s="396">
        <v>1243</v>
      </c>
      <c r="C1247" s="283"/>
      <c r="D1247" s="283"/>
      <c r="E1247" s="859"/>
      <c r="F1247" s="283"/>
      <c r="G1247" s="283"/>
      <c r="H1247" s="283"/>
    </row>
    <row r="1248" spans="2:8" x14ac:dyDescent="0.25">
      <c r="B1248" s="396">
        <v>1244</v>
      </c>
      <c r="C1248" s="283"/>
      <c r="D1248" s="283"/>
      <c r="E1248" s="859"/>
      <c r="F1248" s="283"/>
      <c r="G1248" s="283"/>
      <c r="H1248" s="283"/>
    </row>
    <row r="1249" spans="2:8" x14ac:dyDescent="0.25">
      <c r="B1249" s="396">
        <v>1245</v>
      </c>
      <c r="C1249" s="283"/>
      <c r="D1249" s="283"/>
      <c r="E1249" s="859"/>
      <c r="F1249" s="283"/>
      <c r="G1249" s="283"/>
      <c r="H1249" s="283"/>
    </row>
    <row r="1250" spans="2:8" x14ac:dyDescent="0.25">
      <c r="B1250" s="396">
        <v>1246</v>
      </c>
      <c r="C1250" s="283"/>
      <c r="D1250" s="283"/>
      <c r="E1250" s="859"/>
      <c r="F1250" s="283"/>
      <c r="G1250" s="283"/>
      <c r="H1250" s="283"/>
    </row>
    <row r="1251" spans="2:8" x14ac:dyDescent="0.25">
      <c r="B1251" s="396">
        <v>1247</v>
      </c>
      <c r="C1251" s="283"/>
      <c r="D1251" s="283"/>
      <c r="E1251" s="859"/>
      <c r="F1251" s="283"/>
      <c r="G1251" s="283"/>
      <c r="H1251" s="283"/>
    </row>
    <row r="1252" spans="2:8" x14ac:dyDescent="0.25">
      <c r="B1252" s="396">
        <v>1248</v>
      </c>
      <c r="C1252" s="283"/>
      <c r="D1252" s="283"/>
      <c r="E1252" s="859"/>
      <c r="F1252" s="283"/>
      <c r="G1252" s="283"/>
      <c r="H1252" s="283"/>
    </row>
    <row r="1253" spans="2:8" x14ac:dyDescent="0.25">
      <c r="B1253" s="396">
        <v>1249</v>
      </c>
      <c r="C1253" s="283"/>
      <c r="D1253" s="283"/>
      <c r="E1253" s="859"/>
      <c r="F1253" s="283"/>
      <c r="G1253" s="283"/>
      <c r="H1253" s="283"/>
    </row>
    <row r="1254" spans="2:8" x14ac:dyDescent="0.25">
      <c r="B1254" s="396">
        <v>1250</v>
      </c>
      <c r="C1254" s="283"/>
      <c r="D1254" s="283"/>
      <c r="E1254" s="859"/>
      <c r="F1254" s="283"/>
      <c r="G1254" s="283"/>
      <c r="H1254" s="283"/>
    </row>
    <row r="1255" spans="2:8" x14ac:dyDescent="0.25">
      <c r="B1255" s="396">
        <v>1251</v>
      </c>
      <c r="C1255" s="283"/>
      <c r="D1255" s="283"/>
      <c r="E1255" s="859"/>
      <c r="F1255" s="283"/>
      <c r="G1255" s="283"/>
      <c r="H1255" s="283"/>
    </row>
    <row r="1256" spans="2:8" x14ac:dyDescent="0.25">
      <c r="B1256" s="396">
        <v>1252</v>
      </c>
      <c r="C1256" s="283"/>
      <c r="D1256" s="283"/>
      <c r="E1256" s="859"/>
      <c r="F1256" s="283"/>
      <c r="G1256" s="283"/>
      <c r="H1256" s="283"/>
    </row>
    <row r="1257" spans="2:8" x14ac:dyDescent="0.25">
      <c r="B1257" s="396">
        <v>1253</v>
      </c>
      <c r="C1257" s="283"/>
      <c r="D1257" s="283"/>
      <c r="E1257" s="859"/>
      <c r="F1257" s="283"/>
      <c r="G1257" s="283"/>
      <c r="H1257" s="283"/>
    </row>
    <row r="1258" spans="2:8" x14ac:dyDescent="0.25">
      <c r="B1258" s="396">
        <v>1254</v>
      </c>
      <c r="C1258" s="283"/>
      <c r="D1258" s="283"/>
      <c r="E1258" s="859"/>
      <c r="F1258" s="283"/>
      <c r="G1258" s="283"/>
      <c r="H1258" s="283"/>
    </row>
    <row r="1259" spans="2:8" x14ac:dyDescent="0.25">
      <c r="B1259" s="396">
        <v>1255</v>
      </c>
      <c r="C1259" s="283"/>
      <c r="D1259" s="283"/>
      <c r="E1259" s="859"/>
      <c r="F1259" s="283"/>
      <c r="G1259" s="283"/>
      <c r="H1259" s="283"/>
    </row>
    <row r="1260" spans="2:8" x14ac:dyDescent="0.25">
      <c r="B1260" s="396">
        <v>1256</v>
      </c>
      <c r="C1260" s="283"/>
      <c r="D1260" s="283"/>
      <c r="E1260" s="859"/>
      <c r="F1260" s="283"/>
      <c r="G1260" s="283"/>
      <c r="H1260" s="283"/>
    </row>
    <row r="1261" spans="2:8" x14ac:dyDescent="0.25">
      <c r="B1261" s="396">
        <v>1257</v>
      </c>
      <c r="C1261" s="283"/>
      <c r="D1261" s="283"/>
      <c r="E1261" s="859"/>
      <c r="F1261" s="283"/>
      <c r="G1261" s="283"/>
      <c r="H1261" s="283"/>
    </row>
    <row r="1262" spans="2:8" x14ac:dyDescent="0.25">
      <c r="B1262" s="396">
        <v>1258</v>
      </c>
      <c r="C1262" s="283"/>
      <c r="D1262" s="283"/>
      <c r="E1262" s="859"/>
      <c r="F1262" s="283"/>
      <c r="G1262" s="283"/>
      <c r="H1262" s="283"/>
    </row>
    <row r="1263" spans="2:8" x14ac:dyDescent="0.25">
      <c r="B1263" s="396">
        <v>1259</v>
      </c>
      <c r="C1263" s="283"/>
      <c r="D1263" s="283"/>
      <c r="E1263" s="859"/>
      <c r="F1263" s="283"/>
      <c r="G1263" s="283"/>
      <c r="H1263" s="283"/>
    </row>
    <row r="1264" spans="2:8" x14ac:dyDescent="0.25">
      <c r="B1264" s="396">
        <v>1260</v>
      </c>
      <c r="C1264" s="283"/>
      <c r="D1264" s="283"/>
      <c r="E1264" s="859"/>
      <c r="F1264" s="283"/>
      <c r="G1264" s="283"/>
      <c r="H1264" s="283"/>
    </row>
    <row r="1265" spans="2:8" x14ac:dyDescent="0.25">
      <c r="B1265" s="396">
        <v>1261</v>
      </c>
      <c r="C1265" s="283"/>
      <c r="D1265" s="283"/>
      <c r="E1265" s="859"/>
      <c r="F1265" s="283"/>
      <c r="G1265" s="283"/>
      <c r="H1265" s="283"/>
    </row>
    <row r="1266" spans="2:8" x14ac:dyDescent="0.25">
      <c r="B1266" s="396">
        <v>1262</v>
      </c>
      <c r="C1266" s="283"/>
      <c r="D1266" s="283"/>
      <c r="E1266" s="859"/>
      <c r="F1266" s="283"/>
      <c r="G1266" s="283"/>
      <c r="H1266" s="283"/>
    </row>
    <row r="1267" spans="2:8" x14ac:dyDescent="0.25">
      <c r="B1267" s="396">
        <v>1263</v>
      </c>
      <c r="C1267" s="283"/>
      <c r="D1267" s="283"/>
      <c r="E1267" s="859"/>
      <c r="F1267" s="283"/>
      <c r="G1267" s="283"/>
      <c r="H1267" s="283"/>
    </row>
    <row r="1268" spans="2:8" x14ac:dyDescent="0.25">
      <c r="B1268" s="396">
        <v>1264</v>
      </c>
      <c r="C1268" s="283"/>
      <c r="D1268" s="283"/>
      <c r="E1268" s="859"/>
      <c r="F1268" s="283"/>
      <c r="G1268" s="283"/>
      <c r="H1268" s="283"/>
    </row>
    <row r="1269" spans="2:8" x14ac:dyDescent="0.25">
      <c r="B1269" s="396">
        <v>1265</v>
      </c>
      <c r="C1269" s="283"/>
      <c r="D1269" s="283"/>
      <c r="E1269" s="859"/>
      <c r="F1269" s="283"/>
      <c r="G1269" s="283"/>
      <c r="H1269" s="283"/>
    </row>
    <row r="1270" spans="2:8" x14ac:dyDescent="0.25">
      <c r="B1270" s="396">
        <v>1266</v>
      </c>
      <c r="C1270" s="283"/>
      <c r="D1270" s="283"/>
      <c r="E1270" s="859"/>
      <c r="F1270" s="283"/>
      <c r="G1270" s="283"/>
      <c r="H1270" s="283"/>
    </row>
    <row r="1271" spans="2:8" x14ac:dyDescent="0.25">
      <c r="B1271" s="396">
        <v>1267</v>
      </c>
      <c r="C1271" s="283"/>
      <c r="D1271" s="283"/>
      <c r="E1271" s="859"/>
      <c r="F1271" s="283"/>
      <c r="G1271" s="283"/>
      <c r="H1271" s="283"/>
    </row>
    <row r="1272" spans="2:8" x14ac:dyDescent="0.25">
      <c r="B1272" s="396">
        <v>1268</v>
      </c>
      <c r="C1272" s="283"/>
      <c r="D1272" s="283"/>
      <c r="E1272" s="859"/>
      <c r="F1272" s="283"/>
      <c r="G1272" s="283"/>
      <c r="H1272" s="283"/>
    </row>
    <row r="1273" spans="2:8" x14ac:dyDescent="0.25">
      <c r="B1273" s="396">
        <v>1269</v>
      </c>
      <c r="C1273" s="283"/>
      <c r="D1273" s="283"/>
      <c r="E1273" s="859"/>
      <c r="F1273" s="283"/>
      <c r="G1273" s="283"/>
      <c r="H1273" s="283"/>
    </row>
    <row r="1274" spans="2:8" x14ac:dyDescent="0.25">
      <c r="B1274" s="396">
        <v>1270</v>
      </c>
      <c r="C1274" s="283"/>
      <c r="D1274" s="283"/>
      <c r="E1274" s="859"/>
      <c r="F1274" s="283"/>
      <c r="G1274" s="283"/>
      <c r="H1274" s="283"/>
    </row>
    <row r="1275" spans="2:8" x14ac:dyDescent="0.25">
      <c r="B1275" s="396">
        <v>1271</v>
      </c>
      <c r="C1275" s="283"/>
      <c r="D1275" s="283"/>
      <c r="E1275" s="859"/>
      <c r="F1275" s="283"/>
      <c r="G1275" s="283"/>
      <c r="H1275" s="283"/>
    </row>
    <row r="1276" spans="2:8" x14ac:dyDescent="0.25">
      <c r="B1276" s="396">
        <v>1272</v>
      </c>
      <c r="C1276" s="283"/>
      <c r="D1276" s="283"/>
      <c r="E1276" s="859"/>
      <c r="F1276" s="283"/>
      <c r="G1276" s="283"/>
      <c r="H1276" s="283"/>
    </row>
    <row r="1277" spans="2:8" x14ac:dyDescent="0.25">
      <c r="B1277" s="396">
        <v>1273</v>
      </c>
      <c r="C1277" s="283"/>
      <c r="D1277" s="283"/>
      <c r="E1277" s="859"/>
      <c r="F1277" s="283"/>
      <c r="G1277" s="283"/>
      <c r="H1277" s="283"/>
    </row>
    <row r="1278" spans="2:8" x14ac:dyDescent="0.25">
      <c r="B1278" s="396">
        <v>1274</v>
      </c>
      <c r="C1278" s="283"/>
      <c r="D1278" s="283"/>
      <c r="E1278" s="859"/>
      <c r="F1278" s="283"/>
      <c r="G1278" s="283"/>
      <c r="H1278" s="283"/>
    </row>
    <row r="1279" spans="2:8" x14ac:dyDescent="0.25">
      <c r="B1279" s="396">
        <v>1275</v>
      </c>
      <c r="C1279" s="283"/>
      <c r="D1279" s="283"/>
      <c r="E1279" s="859"/>
      <c r="F1279" s="283"/>
      <c r="G1279" s="283"/>
      <c r="H1279" s="283"/>
    </row>
    <row r="1280" spans="2:8" x14ac:dyDescent="0.25">
      <c r="B1280" s="396">
        <v>1276</v>
      </c>
      <c r="C1280" s="283"/>
      <c r="D1280" s="283"/>
      <c r="E1280" s="859"/>
      <c r="F1280" s="283"/>
      <c r="G1280" s="283"/>
      <c r="H1280" s="283"/>
    </row>
    <row r="1281" spans="2:8" x14ac:dyDescent="0.25">
      <c r="B1281" s="396">
        <v>1277</v>
      </c>
      <c r="C1281" s="283"/>
      <c r="D1281" s="283"/>
      <c r="E1281" s="859"/>
      <c r="F1281" s="283"/>
      <c r="G1281" s="283"/>
      <c r="H1281" s="283"/>
    </row>
    <row r="1282" spans="2:8" x14ac:dyDescent="0.25">
      <c r="B1282" s="396">
        <v>1278</v>
      </c>
      <c r="C1282" s="283"/>
      <c r="D1282" s="283"/>
      <c r="E1282" s="859"/>
      <c r="F1282" s="283"/>
      <c r="G1282" s="283"/>
      <c r="H1282" s="283"/>
    </row>
    <row r="1283" spans="2:8" x14ac:dyDescent="0.25">
      <c r="B1283" s="396">
        <v>1279</v>
      </c>
      <c r="C1283" s="283"/>
      <c r="D1283" s="283"/>
      <c r="E1283" s="859"/>
      <c r="F1283" s="283"/>
      <c r="G1283" s="283"/>
      <c r="H1283" s="283"/>
    </row>
    <row r="1284" spans="2:8" x14ac:dyDescent="0.25">
      <c r="B1284" s="396">
        <v>1280</v>
      </c>
      <c r="C1284" s="283"/>
      <c r="D1284" s="283"/>
      <c r="E1284" s="859"/>
      <c r="F1284" s="283"/>
      <c r="G1284" s="283"/>
      <c r="H1284" s="283"/>
    </row>
    <row r="1285" spans="2:8" x14ac:dyDescent="0.25">
      <c r="B1285" s="396">
        <v>1281</v>
      </c>
      <c r="C1285" s="283"/>
      <c r="D1285" s="283"/>
      <c r="E1285" s="859"/>
      <c r="F1285" s="283"/>
      <c r="G1285" s="283"/>
      <c r="H1285" s="283"/>
    </row>
    <row r="1286" spans="2:8" x14ac:dyDescent="0.25">
      <c r="B1286" s="396">
        <v>1282</v>
      </c>
      <c r="C1286" s="283"/>
      <c r="D1286" s="283"/>
      <c r="E1286" s="859"/>
      <c r="F1286" s="283"/>
      <c r="G1286" s="283"/>
      <c r="H1286" s="283"/>
    </row>
    <row r="1287" spans="2:8" x14ac:dyDescent="0.25">
      <c r="B1287" s="396">
        <v>1283</v>
      </c>
      <c r="C1287" s="283"/>
      <c r="D1287" s="283"/>
      <c r="E1287" s="859"/>
      <c r="F1287" s="283"/>
      <c r="G1287" s="283"/>
      <c r="H1287" s="283"/>
    </row>
    <row r="1288" spans="2:8" x14ac:dyDescent="0.25">
      <c r="B1288" s="396">
        <v>1284</v>
      </c>
      <c r="C1288" s="283"/>
      <c r="D1288" s="283"/>
      <c r="E1288" s="859"/>
      <c r="F1288" s="283"/>
      <c r="G1288" s="283"/>
      <c r="H1288" s="283"/>
    </row>
    <row r="1289" spans="2:8" x14ac:dyDescent="0.25">
      <c r="B1289" s="396">
        <v>1285</v>
      </c>
      <c r="C1289" s="283"/>
      <c r="D1289" s="283"/>
      <c r="E1289" s="859"/>
      <c r="F1289" s="283"/>
      <c r="G1289" s="283"/>
      <c r="H1289" s="283"/>
    </row>
    <row r="1290" spans="2:8" x14ac:dyDescent="0.25">
      <c r="B1290" s="396">
        <v>1286</v>
      </c>
      <c r="C1290" s="283"/>
      <c r="D1290" s="283"/>
      <c r="E1290" s="859"/>
      <c r="F1290" s="283"/>
      <c r="G1290" s="283"/>
      <c r="H1290" s="283"/>
    </row>
    <row r="1291" spans="2:8" x14ac:dyDescent="0.25">
      <c r="B1291" s="396">
        <v>1287</v>
      </c>
      <c r="C1291" s="283"/>
      <c r="D1291" s="283"/>
      <c r="E1291" s="859"/>
      <c r="F1291" s="283"/>
      <c r="G1291" s="283"/>
      <c r="H1291" s="283"/>
    </row>
    <row r="1292" spans="2:8" x14ac:dyDescent="0.25">
      <c r="B1292" s="396">
        <v>1288</v>
      </c>
      <c r="C1292" s="283"/>
      <c r="D1292" s="283"/>
      <c r="E1292" s="859"/>
      <c r="F1292" s="283"/>
      <c r="G1292" s="283"/>
      <c r="H1292" s="283"/>
    </row>
    <row r="1293" spans="2:8" x14ac:dyDescent="0.25">
      <c r="B1293" s="396">
        <v>1289</v>
      </c>
      <c r="C1293" s="283"/>
      <c r="D1293" s="283"/>
      <c r="E1293" s="859"/>
      <c r="F1293" s="283"/>
      <c r="G1293" s="283"/>
      <c r="H1293" s="283"/>
    </row>
    <row r="1294" spans="2:8" x14ac:dyDescent="0.25">
      <c r="B1294" s="396">
        <v>1290</v>
      </c>
      <c r="C1294" s="283"/>
      <c r="D1294" s="283"/>
      <c r="E1294" s="859"/>
      <c r="F1294" s="283"/>
      <c r="G1294" s="283"/>
      <c r="H1294" s="283"/>
    </row>
    <row r="1295" spans="2:8" x14ac:dyDescent="0.25">
      <c r="B1295" s="396">
        <v>1291</v>
      </c>
      <c r="C1295" s="283"/>
      <c r="D1295" s="283"/>
      <c r="E1295" s="859"/>
      <c r="F1295" s="283"/>
      <c r="G1295" s="283"/>
      <c r="H1295" s="283"/>
    </row>
    <row r="1296" spans="2:8" x14ac:dyDescent="0.25">
      <c r="B1296" s="396">
        <v>1292</v>
      </c>
      <c r="C1296" s="283"/>
      <c r="D1296" s="283"/>
      <c r="E1296" s="859"/>
      <c r="F1296" s="283"/>
      <c r="G1296" s="283"/>
      <c r="H1296" s="283"/>
    </row>
    <row r="1297" spans="2:8" x14ac:dyDescent="0.25">
      <c r="B1297" s="396">
        <v>1293</v>
      </c>
      <c r="C1297" s="283"/>
      <c r="D1297" s="283"/>
      <c r="E1297" s="859"/>
      <c r="F1297" s="283"/>
      <c r="G1297" s="283"/>
      <c r="H1297" s="283"/>
    </row>
    <row r="1298" spans="2:8" x14ac:dyDescent="0.25">
      <c r="B1298" s="396">
        <v>1294</v>
      </c>
      <c r="C1298" s="283"/>
      <c r="D1298" s="283"/>
      <c r="E1298" s="859"/>
      <c r="F1298" s="283"/>
      <c r="G1298" s="283"/>
      <c r="H1298" s="283"/>
    </row>
    <row r="1299" spans="2:8" x14ac:dyDescent="0.25">
      <c r="B1299" s="396">
        <v>1295</v>
      </c>
      <c r="C1299" s="283"/>
      <c r="D1299" s="283"/>
      <c r="E1299" s="859"/>
      <c r="F1299" s="283"/>
      <c r="G1299" s="283"/>
      <c r="H1299" s="283"/>
    </row>
    <row r="1300" spans="2:8" x14ac:dyDescent="0.25">
      <c r="B1300" s="396">
        <v>1296</v>
      </c>
      <c r="C1300" s="283"/>
      <c r="D1300" s="283"/>
      <c r="E1300" s="859"/>
      <c r="F1300" s="283"/>
      <c r="G1300" s="283"/>
      <c r="H1300" s="283"/>
    </row>
    <row r="1301" spans="2:8" x14ac:dyDescent="0.25">
      <c r="B1301" s="396">
        <v>1297</v>
      </c>
      <c r="C1301" s="283"/>
      <c r="D1301" s="283"/>
      <c r="E1301" s="859"/>
      <c r="F1301" s="283"/>
      <c r="G1301" s="283"/>
      <c r="H1301" s="283"/>
    </row>
    <row r="1302" spans="2:8" x14ac:dyDescent="0.25">
      <c r="B1302" s="396">
        <v>1298</v>
      </c>
      <c r="C1302" s="283"/>
      <c r="D1302" s="283"/>
      <c r="E1302" s="859"/>
      <c r="F1302" s="283"/>
      <c r="G1302" s="283"/>
      <c r="H1302" s="283"/>
    </row>
    <row r="1303" spans="2:8" x14ac:dyDescent="0.25">
      <c r="B1303" s="396">
        <v>1299</v>
      </c>
      <c r="C1303" s="283"/>
      <c r="D1303" s="283"/>
      <c r="E1303" s="859"/>
      <c r="F1303" s="283"/>
      <c r="G1303" s="283"/>
      <c r="H1303" s="283"/>
    </row>
    <row r="1304" spans="2:8" x14ac:dyDescent="0.25">
      <c r="B1304" s="396">
        <v>1300</v>
      </c>
      <c r="C1304" s="283"/>
      <c r="D1304" s="283"/>
      <c r="E1304" s="859"/>
      <c r="F1304" s="283"/>
      <c r="G1304" s="283"/>
      <c r="H1304" s="283"/>
    </row>
    <row r="1305" spans="2:8" x14ac:dyDescent="0.25">
      <c r="B1305" s="396">
        <v>1301</v>
      </c>
      <c r="C1305" s="283"/>
      <c r="D1305" s="283"/>
      <c r="E1305" s="859"/>
      <c r="F1305" s="283"/>
      <c r="G1305" s="283"/>
      <c r="H1305" s="283"/>
    </row>
    <row r="1306" spans="2:8" x14ac:dyDescent="0.25">
      <c r="B1306" s="396">
        <v>1302</v>
      </c>
      <c r="C1306" s="283"/>
      <c r="D1306" s="283"/>
      <c r="E1306" s="859"/>
      <c r="F1306" s="283"/>
      <c r="G1306" s="283"/>
      <c r="H1306" s="283"/>
    </row>
    <row r="1307" spans="2:8" x14ac:dyDescent="0.25">
      <c r="B1307" s="396">
        <v>1303</v>
      </c>
      <c r="C1307" s="283"/>
      <c r="D1307" s="283"/>
      <c r="E1307" s="859"/>
      <c r="F1307" s="283"/>
      <c r="G1307" s="283"/>
      <c r="H1307" s="283"/>
    </row>
    <row r="1308" spans="2:8" x14ac:dyDescent="0.25">
      <c r="B1308" s="396">
        <v>1304</v>
      </c>
      <c r="C1308" s="283"/>
      <c r="D1308" s="283"/>
      <c r="E1308" s="859"/>
      <c r="F1308" s="283"/>
      <c r="G1308" s="283"/>
      <c r="H1308" s="283"/>
    </row>
    <row r="1309" spans="2:8" x14ac:dyDescent="0.25">
      <c r="B1309" s="396">
        <v>1305</v>
      </c>
      <c r="C1309" s="283"/>
      <c r="D1309" s="283"/>
      <c r="E1309" s="859"/>
      <c r="F1309" s="283"/>
      <c r="G1309" s="283"/>
      <c r="H1309" s="283"/>
    </row>
    <row r="1310" spans="2:8" x14ac:dyDescent="0.25">
      <c r="B1310" s="396">
        <v>1306</v>
      </c>
      <c r="C1310" s="283"/>
      <c r="D1310" s="283"/>
      <c r="E1310" s="859"/>
      <c r="F1310" s="283"/>
      <c r="G1310" s="283"/>
      <c r="H1310" s="283"/>
    </row>
    <row r="1311" spans="2:8" x14ac:dyDescent="0.25">
      <c r="B1311" s="396">
        <v>1307</v>
      </c>
      <c r="C1311" s="283"/>
      <c r="D1311" s="283"/>
      <c r="E1311" s="859"/>
      <c r="F1311" s="283"/>
      <c r="G1311" s="283"/>
      <c r="H1311" s="283"/>
    </row>
    <row r="1312" spans="2:8" x14ac:dyDescent="0.25">
      <c r="B1312" s="396">
        <v>1308</v>
      </c>
      <c r="C1312" s="283"/>
      <c r="D1312" s="283"/>
      <c r="E1312" s="859"/>
      <c r="F1312" s="283"/>
      <c r="G1312" s="283"/>
      <c r="H1312" s="283"/>
    </row>
    <row r="1313" spans="2:8" x14ac:dyDescent="0.25">
      <c r="B1313" s="396">
        <v>1309</v>
      </c>
      <c r="C1313" s="283"/>
      <c r="D1313" s="283"/>
      <c r="E1313" s="859"/>
      <c r="F1313" s="283"/>
      <c r="G1313" s="283"/>
      <c r="H1313" s="283"/>
    </row>
    <row r="1314" spans="2:8" x14ac:dyDescent="0.25">
      <c r="B1314" s="396">
        <v>1310</v>
      </c>
      <c r="C1314" s="283"/>
      <c r="D1314" s="283"/>
      <c r="E1314" s="859"/>
      <c r="F1314" s="283"/>
      <c r="G1314" s="283"/>
      <c r="H1314" s="283"/>
    </row>
    <row r="1315" spans="2:8" x14ac:dyDescent="0.25">
      <c r="B1315" s="396">
        <v>1311</v>
      </c>
      <c r="C1315" s="283"/>
      <c r="D1315" s="283"/>
      <c r="E1315" s="859"/>
      <c r="F1315" s="283"/>
      <c r="G1315" s="283"/>
      <c r="H1315" s="283"/>
    </row>
    <row r="1316" spans="2:8" x14ac:dyDescent="0.25">
      <c r="B1316" s="396">
        <v>1312</v>
      </c>
      <c r="C1316" s="283"/>
      <c r="D1316" s="283"/>
      <c r="E1316" s="859"/>
      <c r="F1316" s="283"/>
      <c r="G1316" s="283"/>
      <c r="H1316" s="283"/>
    </row>
    <row r="1317" spans="2:8" x14ac:dyDescent="0.25">
      <c r="B1317" s="396">
        <v>1313</v>
      </c>
      <c r="C1317" s="283"/>
      <c r="D1317" s="283"/>
      <c r="E1317" s="859"/>
      <c r="F1317" s="283"/>
      <c r="G1317" s="283"/>
      <c r="H1317" s="283"/>
    </row>
    <row r="1318" spans="2:8" x14ac:dyDescent="0.25">
      <c r="B1318" s="396">
        <v>1314</v>
      </c>
      <c r="C1318" s="283"/>
      <c r="D1318" s="283"/>
      <c r="E1318" s="859"/>
      <c r="F1318" s="283"/>
      <c r="G1318" s="283"/>
      <c r="H1318" s="283"/>
    </row>
    <row r="1319" spans="2:8" x14ac:dyDescent="0.25">
      <c r="B1319" s="396">
        <v>1315</v>
      </c>
      <c r="C1319" s="283"/>
      <c r="D1319" s="283"/>
      <c r="E1319" s="859"/>
      <c r="F1319" s="283"/>
      <c r="G1319" s="283"/>
      <c r="H1319" s="283"/>
    </row>
    <row r="1320" spans="2:8" x14ac:dyDescent="0.25">
      <c r="B1320" s="396">
        <v>1316</v>
      </c>
      <c r="C1320" s="283"/>
      <c r="D1320" s="283"/>
      <c r="E1320" s="859"/>
      <c r="F1320" s="283"/>
      <c r="G1320" s="283"/>
      <c r="H1320" s="283"/>
    </row>
    <row r="1321" spans="2:8" x14ac:dyDescent="0.25">
      <c r="B1321" s="396">
        <v>1317</v>
      </c>
      <c r="C1321" s="283"/>
      <c r="D1321" s="283"/>
      <c r="E1321" s="859"/>
      <c r="F1321" s="283"/>
      <c r="G1321" s="283"/>
      <c r="H1321" s="283"/>
    </row>
    <row r="1322" spans="2:8" x14ac:dyDescent="0.25">
      <c r="B1322" s="396">
        <v>1318</v>
      </c>
      <c r="C1322" s="283"/>
      <c r="D1322" s="283"/>
      <c r="E1322" s="859"/>
      <c r="F1322" s="283"/>
      <c r="G1322" s="283"/>
      <c r="H1322" s="283"/>
    </row>
    <row r="1323" spans="2:8" x14ac:dyDescent="0.25">
      <c r="B1323" s="396">
        <v>1319</v>
      </c>
      <c r="C1323" s="283"/>
      <c r="D1323" s="283"/>
      <c r="E1323" s="859"/>
      <c r="F1323" s="283"/>
      <c r="G1323" s="283"/>
      <c r="H1323" s="283"/>
    </row>
    <row r="1324" spans="2:8" x14ac:dyDescent="0.25">
      <c r="B1324" s="396">
        <v>1320</v>
      </c>
      <c r="C1324" s="283"/>
      <c r="D1324" s="283"/>
      <c r="E1324" s="859"/>
      <c r="F1324" s="283"/>
      <c r="G1324" s="283"/>
      <c r="H1324" s="283"/>
    </row>
    <row r="1325" spans="2:8" x14ac:dyDescent="0.25">
      <c r="B1325" s="396">
        <v>1321</v>
      </c>
      <c r="C1325" s="283"/>
      <c r="D1325" s="283"/>
      <c r="E1325" s="859"/>
      <c r="F1325" s="283"/>
      <c r="G1325" s="283"/>
      <c r="H1325" s="283"/>
    </row>
    <row r="1326" spans="2:8" x14ac:dyDescent="0.25">
      <c r="B1326" s="396">
        <v>1322</v>
      </c>
      <c r="C1326" s="283"/>
      <c r="D1326" s="283"/>
      <c r="E1326" s="859"/>
      <c r="F1326" s="283"/>
      <c r="G1326" s="283"/>
      <c r="H1326" s="283"/>
    </row>
    <row r="1327" spans="2:8" x14ac:dyDescent="0.25">
      <c r="B1327" s="396">
        <v>1323</v>
      </c>
      <c r="C1327" s="283"/>
      <c r="D1327" s="283"/>
      <c r="E1327" s="859"/>
      <c r="F1327" s="283"/>
      <c r="G1327" s="283"/>
      <c r="H1327" s="283"/>
    </row>
    <row r="1328" spans="2:8" x14ac:dyDescent="0.25">
      <c r="B1328" s="396">
        <v>1324</v>
      </c>
      <c r="C1328" s="283"/>
      <c r="D1328" s="283"/>
      <c r="E1328" s="859"/>
      <c r="F1328" s="283"/>
      <c r="G1328" s="283"/>
      <c r="H1328" s="283"/>
    </row>
    <row r="1329" spans="2:8" x14ac:dyDescent="0.25">
      <c r="B1329" s="396">
        <v>1325</v>
      </c>
      <c r="C1329" s="283"/>
      <c r="D1329" s="283"/>
      <c r="E1329" s="859"/>
      <c r="F1329" s="283"/>
      <c r="G1329" s="283"/>
      <c r="H1329" s="283"/>
    </row>
    <row r="1330" spans="2:8" x14ac:dyDescent="0.25">
      <c r="B1330" s="396">
        <v>1326</v>
      </c>
      <c r="C1330" s="283"/>
      <c r="D1330" s="283"/>
      <c r="E1330" s="859"/>
      <c r="F1330" s="283"/>
      <c r="G1330" s="283"/>
      <c r="H1330" s="283"/>
    </row>
    <row r="1331" spans="2:8" x14ac:dyDescent="0.25">
      <c r="B1331" s="396">
        <v>1327</v>
      </c>
      <c r="C1331" s="283"/>
      <c r="D1331" s="283"/>
      <c r="E1331" s="859"/>
      <c r="F1331" s="283"/>
      <c r="G1331" s="283"/>
      <c r="H1331" s="283"/>
    </row>
    <row r="1332" spans="2:8" x14ac:dyDescent="0.25">
      <c r="B1332" s="396">
        <v>1328</v>
      </c>
      <c r="C1332" s="283"/>
      <c r="D1332" s="283"/>
      <c r="E1332" s="859"/>
      <c r="F1332" s="283"/>
      <c r="G1332" s="283"/>
      <c r="H1332" s="283"/>
    </row>
    <row r="1333" spans="2:8" x14ac:dyDescent="0.25">
      <c r="B1333" s="396">
        <v>1329</v>
      </c>
      <c r="C1333" s="283"/>
      <c r="D1333" s="283"/>
      <c r="E1333" s="859"/>
      <c r="F1333" s="283"/>
      <c r="G1333" s="283"/>
      <c r="H1333" s="283"/>
    </row>
    <row r="1334" spans="2:8" x14ac:dyDescent="0.25">
      <c r="B1334" s="396">
        <v>1330</v>
      </c>
      <c r="C1334" s="283"/>
      <c r="D1334" s="283"/>
      <c r="E1334" s="859"/>
      <c r="F1334" s="283"/>
      <c r="G1334" s="283"/>
      <c r="H1334" s="283"/>
    </row>
    <row r="1335" spans="2:8" x14ac:dyDescent="0.25">
      <c r="B1335" s="396">
        <v>1331</v>
      </c>
      <c r="C1335" s="283"/>
      <c r="D1335" s="283"/>
      <c r="E1335" s="859"/>
      <c r="F1335" s="283"/>
      <c r="G1335" s="283"/>
      <c r="H1335" s="283"/>
    </row>
    <row r="1336" spans="2:8" x14ac:dyDescent="0.25">
      <c r="B1336" s="396">
        <v>1332</v>
      </c>
      <c r="C1336" s="283"/>
      <c r="D1336" s="283"/>
      <c r="E1336" s="859"/>
      <c r="F1336" s="283"/>
      <c r="G1336" s="283"/>
      <c r="H1336" s="283"/>
    </row>
    <row r="1337" spans="2:8" x14ac:dyDescent="0.25">
      <c r="B1337" s="396">
        <v>1333</v>
      </c>
      <c r="C1337" s="283"/>
      <c r="D1337" s="283"/>
      <c r="E1337" s="859"/>
      <c r="F1337" s="283"/>
      <c r="G1337" s="283"/>
      <c r="H1337" s="283"/>
    </row>
    <row r="1338" spans="2:8" x14ac:dyDescent="0.25">
      <c r="B1338" s="396">
        <v>1334</v>
      </c>
      <c r="C1338" s="283"/>
      <c r="D1338" s="283"/>
      <c r="E1338" s="859"/>
      <c r="F1338" s="283"/>
      <c r="G1338" s="283"/>
      <c r="H1338" s="283"/>
    </row>
    <row r="1339" spans="2:8" x14ac:dyDescent="0.25">
      <c r="B1339" s="396">
        <v>1335</v>
      </c>
      <c r="C1339" s="283"/>
      <c r="D1339" s="283"/>
      <c r="E1339" s="859"/>
      <c r="F1339" s="283"/>
      <c r="G1339" s="283"/>
      <c r="H1339" s="283"/>
    </row>
    <row r="1340" spans="2:8" x14ac:dyDescent="0.25">
      <c r="B1340" s="396">
        <v>1336</v>
      </c>
      <c r="C1340" s="283"/>
      <c r="D1340" s="283"/>
      <c r="E1340" s="859"/>
      <c r="F1340" s="283"/>
      <c r="G1340" s="283"/>
      <c r="H1340" s="283"/>
    </row>
    <row r="1341" spans="2:8" x14ac:dyDescent="0.25">
      <c r="B1341" s="396">
        <v>1337</v>
      </c>
      <c r="C1341" s="283"/>
      <c r="D1341" s="283"/>
      <c r="E1341" s="859"/>
      <c r="F1341" s="283"/>
      <c r="G1341" s="283"/>
      <c r="H1341" s="283"/>
    </row>
    <row r="1342" spans="2:8" x14ac:dyDescent="0.25">
      <c r="B1342" s="396">
        <v>1338</v>
      </c>
      <c r="C1342" s="283"/>
      <c r="D1342" s="283"/>
      <c r="E1342" s="859"/>
      <c r="F1342" s="283"/>
      <c r="G1342" s="283"/>
      <c r="H1342" s="283"/>
    </row>
    <row r="1343" spans="2:8" x14ac:dyDescent="0.25">
      <c r="B1343" s="396">
        <v>1339</v>
      </c>
      <c r="C1343" s="283"/>
      <c r="D1343" s="283"/>
      <c r="E1343" s="859"/>
      <c r="F1343" s="283"/>
      <c r="G1343" s="283"/>
      <c r="H1343" s="283"/>
    </row>
    <row r="1344" spans="2:8" x14ac:dyDescent="0.25">
      <c r="B1344" s="396">
        <v>1340</v>
      </c>
      <c r="C1344" s="283"/>
      <c r="D1344" s="283"/>
      <c r="E1344" s="859"/>
      <c r="F1344" s="283"/>
      <c r="G1344" s="283"/>
      <c r="H1344" s="283"/>
    </row>
    <row r="1345" spans="2:8" x14ac:dyDescent="0.25">
      <c r="B1345" s="396">
        <v>1341</v>
      </c>
      <c r="C1345" s="283"/>
      <c r="D1345" s="283"/>
      <c r="E1345" s="859"/>
      <c r="F1345" s="283"/>
      <c r="G1345" s="283"/>
      <c r="H1345" s="283"/>
    </row>
    <row r="1346" spans="2:8" x14ac:dyDescent="0.25">
      <c r="B1346" s="396">
        <v>1342</v>
      </c>
      <c r="C1346" s="283"/>
      <c r="D1346" s="283"/>
      <c r="E1346" s="859"/>
      <c r="F1346" s="283"/>
      <c r="G1346" s="283"/>
      <c r="H1346" s="283"/>
    </row>
    <row r="1347" spans="2:8" x14ac:dyDescent="0.25">
      <c r="B1347" s="396">
        <v>1343</v>
      </c>
      <c r="C1347" s="283"/>
      <c r="D1347" s="283"/>
      <c r="E1347" s="859"/>
      <c r="F1347" s="283"/>
      <c r="G1347" s="283"/>
      <c r="H1347" s="283"/>
    </row>
    <row r="1348" spans="2:8" x14ac:dyDescent="0.25">
      <c r="B1348" s="396">
        <v>1344</v>
      </c>
      <c r="C1348" s="283"/>
      <c r="D1348" s="283"/>
      <c r="E1348" s="859"/>
      <c r="F1348" s="283"/>
      <c r="G1348" s="283"/>
      <c r="H1348" s="283"/>
    </row>
    <row r="1349" spans="2:8" x14ac:dyDescent="0.25">
      <c r="B1349" s="396">
        <v>1345</v>
      </c>
      <c r="C1349" s="283"/>
      <c r="D1349" s="283"/>
      <c r="E1349" s="859"/>
      <c r="F1349" s="283"/>
      <c r="G1349" s="283"/>
      <c r="H1349" s="283"/>
    </row>
    <row r="1350" spans="2:8" x14ac:dyDescent="0.25">
      <c r="B1350" s="396">
        <v>1346</v>
      </c>
      <c r="C1350" s="283"/>
      <c r="D1350" s="283"/>
      <c r="E1350" s="859"/>
      <c r="F1350" s="283"/>
      <c r="G1350" s="283"/>
      <c r="H1350" s="283"/>
    </row>
    <row r="1351" spans="2:8" x14ac:dyDescent="0.25">
      <c r="B1351" s="396">
        <v>1347</v>
      </c>
      <c r="C1351" s="283"/>
      <c r="D1351" s="283"/>
      <c r="E1351" s="859"/>
      <c r="F1351" s="283"/>
      <c r="G1351" s="283"/>
      <c r="H1351" s="283"/>
    </row>
    <row r="1352" spans="2:8" x14ac:dyDescent="0.25">
      <c r="B1352" s="396">
        <v>1348</v>
      </c>
      <c r="C1352" s="283"/>
      <c r="D1352" s="283"/>
      <c r="E1352" s="859"/>
      <c r="F1352" s="283"/>
      <c r="G1352" s="283"/>
      <c r="H1352" s="283"/>
    </row>
    <row r="1353" spans="2:8" x14ac:dyDescent="0.25">
      <c r="B1353" s="396">
        <v>1349</v>
      </c>
      <c r="C1353" s="283"/>
      <c r="D1353" s="283"/>
      <c r="E1353" s="859"/>
      <c r="F1353" s="283"/>
      <c r="G1353" s="283"/>
      <c r="H1353" s="283"/>
    </row>
    <row r="1354" spans="2:8" x14ac:dyDescent="0.25">
      <c r="B1354" s="396">
        <v>1350</v>
      </c>
      <c r="C1354" s="283"/>
      <c r="D1354" s="283"/>
      <c r="E1354" s="859"/>
      <c r="F1354" s="283"/>
      <c r="G1354" s="283"/>
      <c r="H1354" s="283"/>
    </row>
    <row r="1355" spans="2:8" x14ac:dyDescent="0.25">
      <c r="B1355" s="396">
        <v>1351</v>
      </c>
      <c r="C1355" s="283"/>
      <c r="D1355" s="283"/>
      <c r="E1355" s="859"/>
      <c r="F1355" s="283"/>
      <c r="G1355" s="283"/>
      <c r="H1355" s="283"/>
    </row>
    <row r="1356" spans="2:8" x14ac:dyDescent="0.25">
      <c r="B1356" s="396">
        <v>1352</v>
      </c>
      <c r="C1356" s="283"/>
      <c r="D1356" s="283"/>
      <c r="E1356" s="859"/>
      <c r="F1356" s="283"/>
      <c r="G1356" s="283"/>
      <c r="H1356" s="283"/>
    </row>
    <row r="1357" spans="2:8" x14ac:dyDescent="0.25">
      <c r="B1357" s="396">
        <v>1353</v>
      </c>
      <c r="C1357" s="283"/>
      <c r="D1357" s="283"/>
      <c r="E1357" s="859"/>
      <c r="F1357" s="283"/>
      <c r="G1357" s="283"/>
      <c r="H1357" s="283"/>
    </row>
    <row r="1358" spans="2:8" x14ac:dyDescent="0.25">
      <c r="B1358" s="396">
        <v>1354</v>
      </c>
      <c r="C1358" s="283"/>
      <c r="D1358" s="283"/>
      <c r="E1358" s="859"/>
      <c r="F1358" s="283"/>
      <c r="G1358" s="283"/>
      <c r="H1358" s="283"/>
    </row>
    <row r="1359" spans="2:8" x14ac:dyDescent="0.25">
      <c r="B1359" s="396">
        <v>1355</v>
      </c>
      <c r="C1359" s="283"/>
      <c r="D1359" s="283"/>
      <c r="E1359" s="859"/>
      <c r="F1359" s="283"/>
      <c r="G1359" s="283"/>
      <c r="H1359" s="283"/>
    </row>
    <row r="1360" spans="2:8" x14ac:dyDescent="0.25">
      <c r="B1360" s="396">
        <v>1356</v>
      </c>
      <c r="C1360" s="283"/>
      <c r="D1360" s="283"/>
      <c r="E1360" s="859"/>
      <c r="F1360" s="283"/>
      <c r="G1360" s="283"/>
      <c r="H1360" s="283"/>
    </row>
    <row r="1361" spans="2:8" x14ac:dyDescent="0.25">
      <c r="B1361" s="396">
        <v>1357</v>
      </c>
      <c r="C1361" s="283"/>
      <c r="D1361" s="283"/>
      <c r="E1361" s="859"/>
      <c r="F1361" s="283"/>
      <c r="G1361" s="283"/>
      <c r="H1361" s="283"/>
    </row>
    <row r="1362" spans="2:8" x14ac:dyDescent="0.25">
      <c r="B1362" s="396">
        <v>1358</v>
      </c>
      <c r="C1362" s="283"/>
      <c r="D1362" s="283"/>
      <c r="E1362" s="859"/>
      <c r="F1362" s="283"/>
      <c r="G1362" s="283"/>
      <c r="H1362" s="283"/>
    </row>
    <row r="1363" spans="2:8" x14ac:dyDescent="0.25">
      <c r="B1363" s="396">
        <v>1359</v>
      </c>
      <c r="C1363" s="283"/>
      <c r="D1363" s="283"/>
      <c r="E1363" s="859"/>
      <c r="F1363" s="283"/>
      <c r="G1363" s="283"/>
      <c r="H1363" s="283"/>
    </row>
    <row r="1364" spans="2:8" x14ac:dyDescent="0.25">
      <c r="B1364" s="396">
        <v>1360</v>
      </c>
      <c r="C1364" s="283"/>
      <c r="D1364" s="283"/>
      <c r="E1364" s="859"/>
      <c r="F1364" s="283"/>
      <c r="G1364" s="283"/>
      <c r="H1364" s="283"/>
    </row>
    <row r="1365" spans="2:8" x14ac:dyDescent="0.25">
      <c r="B1365" s="396">
        <v>1361</v>
      </c>
      <c r="C1365" s="283"/>
      <c r="D1365" s="283"/>
      <c r="E1365" s="859"/>
      <c r="F1365" s="283"/>
      <c r="G1365" s="283"/>
      <c r="H1365" s="283"/>
    </row>
    <row r="1366" spans="2:8" x14ac:dyDescent="0.25">
      <c r="B1366" s="396">
        <v>1362</v>
      </c>
      <c r="C1366" s="283"/>
      <c r="D1366" s="283"/>
      <c r="E1366" s="859"/>
      <c r="F1366" s="283"/>
      <c r="G1366" s="283"/>
      <c r="H1366" s="283"/>
    </row>
    <row r="1367" spans="2:8" x14ac:dyDescent="0.25">
      <c r="B1367" s="396">
        <v>1363</v>
      </c>
      <c r="C1367" s="283"/>
      <c r="D1367" s="283"/>
      <c r="E1367" s="859"/>
      <c r="F1367" s="283"/>
      <c r="G1367" s="283"/>
      <c r="H1367" s="283"/>
    </row>
    <row r="1368" spans="2:8" x14ac:dyDescent="0.25">
      <c r="B1368" s="396">
        <v>1364</v>
      </c>
      <c r="C1368" s="283"/>
      <c r="D1368" s="283"/>
      <c r="E1368" s="859"/>
      <c r="F1368" s="283"/>
      <c r="G1368" s="283"/>
      <c r="H1368" s="283"/>
    </row>
    <row r="1369" spans="2:8" x14ac:dyDescent="0.25">
      <c r="B1369" s="396">
        <v>1365</v>
      </c>
      <c r="C1369" s="283"/>
      <c r="D1369" s="283"/>
      <c r="E1369" s="859"/>
      <c r="F1369" s="283"/>
      <c r="G1369" s="283"/>
      <c r="H1369" s="283"/>
    </row>
    <row r="1370" spans="2:8" x14ac:dyDescent="0.25">
      <c r="B1370" s="396">
        <v>1366</v>
      </c>
      <c r="C1370" s="283"/>
      <c r="D1370" s="283"/>
      <c r="E1370" s="859"/>
      <c r="F1370" s="283"/>
      <c r="G1370" s="283"/>
      <c r="H1370" s="283"/>
    </row>
    <row r="1371" spans="2:8" x14ac:dyDescent="0.25">
      <c r="B1371" s="396">
        <v>1367</v>
      </c>
      <c r="C1371" s="283"/>
      <c r="D1371" s="283"/>
      <c r="E1371" s="859"/>
      <c r="F1371" s="283"/>
      <c r="G1371" s="283"/>
      <c r="H1371" s="283"/>
    </row>
    <row r="1372" spans="2:8" x14ac:dyDescent="0.25">
      <c r="B1372" s="396">
        <v>1368</v>
      </c>
      <c r="C1372" s="283"/>
      <c r="D1372" s="283"/>
      <c r="E1372" s="859"/>
      <c r="F1372" s="283"/>
      <c r="G1372" s="283"/>
      <c r="H1372" s="283"/>
    </row>
    <row r="1373" spans="2:8" x14ac:dyDescent="0.25">
      <c r="B1373" s="396">
        <v>1369</v>
      </c>
      <c r="C1373" s="283"/>
      <c r="D1373" s="283"/>
      <c r="E1373" s="859"/>
      <c r="F1373" s="283"/>
      <c r="G1373" s="283"/>
      <c r="H1373" s="283"/>
    </row>
    <row r="1374" spans="2:8" x14ac:dyDescent="0.25">
      <c r="B1374" s="396">
        <v>1370</v>
      </c>
      <c r="C1374" s="283"/>
      <c r="D1374" s="283"/>
      <c r="E1374" s="859"/>
      <c r="F1374" s="283"/>
      <c r="G1374" s="283"/>
      <c r="H1374" s="283"/>
    </row>
    <row r="1375" spans="2:8" x14ac:dyDescent="0.25">
      <c r="B1375" s="396">
        <v>1371</v>
      </c>
      <c r="C1375" s="283"/>
      <c r="D1375" s="283"/>
      <c r="E1375" s="859"/>
      <c r="F1375" s="283"/>
      <c r="G1375" s="283"/>
      <c r="H1375" s="283"/>
    </row>
    <row r="1376" spans="2:8" x14ac:dyDescent="0.25">
      <c r="B1376" s="396">
        <v>1372</v>
      </c>
      <c r="C1376" s="283"/>
      <c r="D1376" s="283"/>
      <c r="E1376" s="859"/>
      <c r="F1376" s="283"/>
      <c r="G1376" s="283"/>
      <c r="H1376" s="283"/>
    </row>
    <row r="1377" spans="2:8" x14ac:dyDescent="0.25">
      <c r="B1377" s="396">
        <v>1373</v>
      </c>
      <c r="C1377" s="283"/>
      <c r="D1377" s="283"/>
      <c r="E1377" s="859"/>
      <c r="F1377" s="283"/>
      <c r="G1377" s="283"/>
      <c r="H1377" s="283"/>
    </row>
    <row r="1378" spans="2:8" x14ac:dyDescent="0.25">
      <c r="B1378" s="396">
        <v>1374</v>
      </c>
      <c r="C1378" s="283"/>
      <c r="D1378" s="283"/>
      <c r="E1378" s="859"/>
      <c r="F1378" s="283"/>
      <c r="G1378" s="283"/>
      <c r="H1378" s="283"/>
    </row>
    <row r="1379" spans="2:8" x14ac:dyDescent="0.25">
      <c r="B1379" s="396">
        <v>1375</v>
      </c>
      <c r="C1379" s="283"/>
      <c r="D1379" s="283"/>
      <c r="E1379" s="859"/>
      <c r="F1379" s="283"/>
      <c r="G1379" s="283"/>
      <c r="H1379" s="283"/>
    </row>
    <row r="1380" spans="2:8" x14ac:dyDescent="0.25">
      <c r="B1380" s="396">
        <v>1376</v>
      </c>
      <c r="C1380" s="283"/>
      <c r="D1380" s="283"/>
      <c r="E1380" s="859"/>
      <c r="F1380" s="283"/>
      <c r="G1380" s="283"/>
      <c r="H1380" s="283"/>
    </row>
    <row r="1381" spans="2:8" x14ac:dyDescent="0.25">
      <c r="B1381" s="396">
        <v>1377</v>
      </c>
      <c r="C1381" s="283"/>
      <c r="D1381" s="283"/>
      <c r="E1381" s="859"/>
      <c r="F1381" s="283"/>
      <c r="G1381" s="283"/>
      <c r="H1381" s="283"/>
    </row>
    <row r="1382" spans="2:8" x14ac:dyDescent="0.25">
      <c r="B1382" s="396">
        <v>1378</v>
      </c>
      <c r="C1382" s="283"/>
      <c r="D1382" s="283"/>
      <c r="E1382" s="859"/>
      <c r="F1382" s="283"/>
      <c r="G1382" s="283"/>
      <c r="H1382" s="283"/>
    </row>
    <row r="1383" spans="2:8" x14ac:dyDescent="0.25">
      <c r="B1383" s="396">
        <v>1379</v>
      </c>
      <c r="C1383" s="283"/>
      <c r="D1383" s="283"/>
      <c r="E1383" s="859"/>
      <c r="F1383" s="283"/>
      <c r="G1383" s="283"/>
      <c r="H1383" s="283"/>
    </row>
    <row r="1384" spans="2:8" x14ac:dyDescent="0.25">
      <c r="B1384" s="396">
        <v>1380</v>
      </c>
      <c r="C1384" s="283"/>
      <c r="D1384" s="283"/>
      <c r="E1384" s="859"/>
      <c r="F1384" s="283"/>
      <c r="G1384" s="283"/>
      <c r="H1384" s="283"/>
    </row>
    <row r="1385" spans="2:8" x14ac:dyDescent="0.25">
      <c r="B1385" s="396">
        <v>1381</v>
      </c>
      <c r="C1385" s="283"/>
      <c r="D1385" s="283"/>
      <c r="E1385" s="859"/>
      <c r="F1385" s="283"/>
      <c r="G1385" s="283"/>
      <c r="H1385" s="283"/>
    </row>
    <row r="1386" spans="2:8" x14ac:dyDescent="0.25">
      <c r="B1386" s="396">
        <v>1382</v>
      </c>
      <c r="C1386" s="283"/>
      <c r="D1386" s="283"/>
      <c r="E1386" s="859"/>
      <c r="F1386" s="283"/>
      <c r="G1386" s="283"/>
      <c r="H1386" s="283"/>
    </row>
    <row r="1387" spans="2:8" x14ac:dyDescent="0.25">
      <c r="B1387" s="396">
        <v>1383</v>
      </c>
      <c r="C1387" s="283"/>
      <c r="D1387" s="283"/>
      <c r="E1387" s="859"/>
      <c r="F1387" s="283"/>
      <c r="G1387" s="283"/>
      <c r="H1387" s="283"/>
    </row>
    <row r="1388" spans="2:8" x14ac:dyDescent="0.25">
      <c r="B1388" s="396">
        <v>1384</v>
      </c>
      <c r="C1388" s="283"/>
      <c r="D1388" s="283"/>
      <c r="E1388" s="859"/>
      <c r="F1388" s="283"/>
      <c r="G1388" s="283"/>
      <c r="H1388" s="283"/>
    </row>
    <row r="1389" spans="2:8" x14ac:dyDescent="0.25">
      <c r="B1389" s="396">
        <v>1385</v>
      </c>
      <c r="C1389" s="283"/>
      <c r="D1389" s="283"/>
      <c r="E1389" s="859"/>
      <c r="F1389" s="283"/>
      <c r="G1389" s="283"/>
      <c r="H1389" s="283"/>
    </row>
    <row r="1390" spans="2:8" x14ac:dyDescent="0.25">
      <c r="B1390" s="396">
        <v>1386</v>
      </c>
      <c r="C1390" s="283"/>
      <c r="D1390" s="283"/>
      <c r="E1390" s="859"/>
      <c r="F1390" s="283"/>
      <c r="G1390" s="283"/>
      <c r="H1390" s="283"/>
    </row>
    <row r="1391" spans="2:8" x14ac:dyDescent="0.25">
      <c r="B1391" s="396">
        <v>1387</v>
      </c>
      <c r="C1391" s="283"/>
      <c r="D1391" s="283"/>
      <c r="E1391" s="859"/>
      <c r="F1391" s="283"/>
      <c r="G1391" s="283"/>
      <c r="H1391" s="283"/>
    </row>
    <row r="1392" spans="2:8" x14ac:dyDescent="0.25">
      <c r="B1392" s="396">
        <v>1388</v>
      </c>
      <c r="C1392" s="283"/>
      <c r="D1392" s="283"/>
      <c r="E1392" s="859"/>
      <c r="F1392" s="283"/>
      <c r="G1392" s="283"/>
      <c r="H1392" s="283"/>
    </row>
    <row r="1393" spans="2:8" x14ac:dyDescent="0.25">
      <c r="B1393" s="396">
        <v>1389</v>
      </c>
      <c r="C1393" s="283"/>
      <c r="D1393" s="283"/>
      <c r="E1393" s="859"/>
      <c r="F1393" s="283"/>
      <c r="G1393" s="283"/>
      <c r="H1393" s="283"/>
    </row>
    <row r="1394" spans="2:8" x14ac:dyDescent="0.25">
      <c r="B1394" s="396">
        <v>1390</v>
      </c>
      <c r="C1394" s="283"/>
      <c r="D1394" s="283"/>
      <c r="E1394" s="859"/>
      <c r="F1394" s="283"/>
      <c r="G1394" s="283"/>
      <c r="H1394" s="283"/>
    </row>
    <row r="1395" spans="2:8" x14ac:dyDescent="0.25">
      <c r="B1395" s="396">
        <v>1391</v>
      </c>
      <c r="C1395" s="283"/>
      <c r="D1395" s="283"/>
      <c r="E1395" s="859"/>
      <c r="F1395" s="283"/>
      <c r="G1395" s="283"/>
      <c r="H1395" s="283"/>
    </row>
    <row r="1396" spans="2:8" x14ac:dyDescent="0.25">
      <c r="B1396" s="396">
        <v>1392</v>
      </c>
      <c r="C1396" s="283"/>
      <c r="D1396" s="283"/>
      <c r="E1396" s="859"/>
      <c r="F1396" s="283"/>
      <c r="G1396" s="283"/>
      <c r="H1396" s="283"/>
    </row>
    <row r="1397" spans="2:8" x14ac:dyDescent="0.25">
      <c r="B1397" s="396">
        <v>1393</v>
      </c>
      <c r="C1397" s="283"/>
      <c r="D1397" s="283"/>
      <c r="E1397" s="859"/>
      <c r="F1397" s="283"/>
      <c r="G1397" s="283"/>
      <c r="H1397" s="283"/>
    </row>
    <row r="1398" spans="2:8" x14ac:dyDescent="0.25">
      <c r="B1398" s="396">
        <v>1394</v>
      </c>
      <c r="C1398" s="283"/>
      <c r="D1398" s="283"/>
      <c r="E1398" s="859"/>
      <c r="F1398" s="283"/>
      <c r="G1398" s="283"/>
      <c r="H1398" s="283"/>
    </row>
    <row r="1399" spans="2:8" x14ac:dyDescent="0.25">
      <c r="B1399" s="396">
        <v>1395</v>
      </c>
      <c r="C1399" s="283"/>
      <c r="D1399" s="283"/>
      <c r="E1399" s="859"/>
      <c r="F1399" s="283"/>
      <c r="G1399" s="283"/>
      <c r="H1399" s="283"/>
    </row>
    <row r="1400" spans="2:8" x14ac:dyDescent="0.25">
      <c r="B1400" s="396">
        <v>1396</v>
      </c>
      <c r="C1400" s="283"/>
      <c r="D1400" s="283"/>
      <c r="E1400" s="859"/>
      <c r="F1400" s="283"/>
      <c r="G1400" s="283"/>
      <c r="H1400" s="283"/>
    </row>
    <row r="1401" spans="2:8" x14ac:dyDescent="0.25">
      <c r="B1401" s="396">
        <v>1397</v>
      </c>
      <c r="C1401" s="283"/>
      <c r="D1401" s="283"/>
      <c r="E1401" s="859"/>
      <c r="F1401" s="283"/>
      <c r="G1401" s="283"/>
      <c r="H1401" s="283"/>
    </row>
    <row r="1402" spans="2:8" x14ac:dyDescent="0.25">
      <c r="B1402" s="396">
        <v>1398</v>
      </c>
      <c r="C1402" s="283"/>
      <c r="D1402" s="283"/>
      <c r="E1402" s="859"/>
      <c r="F1402" s="283"/>
      <c r="G1402" s="283"/>
      <c r="H1402" s="283"/>
    </row>
    <row r="1403" spans="2:8" x14ac:dyDescent="0.25">
      <c r="B1403" s="396">
        <v>1399</v>
      </c>
      <c r="C1403" s="283"/>
      <c r="D1403" s="283"/>
      <c r="E1403" s="859"/>
      <c r="F1403" s="283"/>
      <c r="G1403" s="283"/>
      <c r="H1403" s="283"/>
    </row>
    <row r="1404" spans="2:8" x14ac:dyDescent="0.25">
      <c r="B1404" s="396">
        <v>1400</v>
      </c>
      <c r="C1404" s="283"/>
      <c r="D1404" s="283"/>
      <c r="E1404" s="859"/>
      <c r="F1404" s="283"/>
      <c r="G1404" s="283"/>
      <c r="H1404" s="283"/>
    </row>
    <row r="1405" spans="2:8" x14ac:dyDescent="0.25">
      <c r="B1405" s="396">
        <v>1401</v>
      </c>
      <c r="C1405" s="283"/>
      <c r="D1405" s="283"/>
      <c r="E1405" s="859"/>
      <c r="F1405" s="283"/>
      <c r="G1405" s="283"/>
      <c r="H1405" s="283"/>
    </row>
    <row r="1406" spans="2:8" x14ac:dyDescent="0.25">
      <c r="B1406" s="396">
        <v>1402</v>
      </c>
      <c r="C1406" s="283"/>
      <c r="D1406" s="283"/>
      <c r="E1406" s="859"/>
      <c r="F1406" s="283"/>
      <c r="G1406" s="283"/>
      <c r="H1406" s="283"/>
    </row>
    <row r="1407" spans="2:8" x14ac:dyDescent="0.25">
      <c r="B1407" s="396">
        <v>1403</v>
      </c>
      <c r="C1407" s="283"/>
      <c r="D1407" s="283"/>
      <c r="E1407" s="859"/>
      <c r="F1407" s="283"/>
      <c r="G1407" s="283"/>
      <c r="H1407" s="283"/>
    </row>
    <row r="1408" spans="2:8" x14ac:dyDescent="0.25">
      <c r="B1408" s="396">
        <v>1404</v>
      </c>
      <c r="C1408" s="283"/>
      <c r="D1408" s="283"/>
      <c r="E1408" s="859"/>
      <c r="F1408" s="283"/>
      <c r="G1408" s="283"/>
      <c r="H1408" s="283"/>
    </row>
    <row r="1409" spans="2:8" x14ac:dyDescent="0.25">
      <c r="B1409" s="396">
        <v>1405</v>
      </c>
      <c r="C1409" s="283"/>
      <c r="D1409" s="283"/>
      <c r="E1409" s="859"/>
      <c r="F1409" s="283"/>
      <c r="G1409" s="283"/>
      <c r="H1409" s="283"/>
    </row>
    <row r="1410" spans="2:8" x14ac:dyDescent="0.25">
      <c r="B1410" s="396">
        <v>1406</v>
      </c>
      <c r="C1410" s="283"/>
      <c r="D1410" s="283"/>
      <c r="E1410" s="859"/>
      <c r="F1410" s="283"/>
      <c r="G1410" s="283"/>
      <c r="H1410" s="283"/>
    </row>
    <row r="1411" spans="2:8" x14ac:dyDescent="0.25">
      <c r="B1411" s="396">
        <v>1407</v>
      </c>
      <c r="C1411" s="283"/>
      <c r="D1411" s="283"/>
      <c r="E1411" s="859"/>
      <c r="F1411" s="283"/>
      <c r="G1411" s="283"/>
      <c r="H1411" s="283"/>
    </row>
    <row r="1412" spans="2:8" x14ac:dyDescent="0.25">
      <c r="B1412" s="396">
        <v>1408</v>
      </c>
      <c r="C1412" s="283"/>
      <c r="D1412" s="283"/>
      <c r="E1412" s="859"/>
      <c r="F1412" s="283"/>
      <c r="G1412" s="283"/>
      <c r="H1412" s="283"/>
    </row>
    <row r="1413" spans="2:8" x14ac:dyDescent="0.25">
      <c r="B1413" s="396">
        <v>1409</v>
      </c>
      <c r="C1413" s="283"/>
      <c r="D1413" s="283"/>
      <c r="E1413" s="859"/>
      <c r="F1413" s="283"/>
      <c r="G1413" s="283"/>
      <c r="H1413" s="283"/>
    </row>
    <row r="1414" spans="2:8" x14ac:dyDescent="0.25">
      <c r="B1414" s="396">
        <v>1410</v>
      </c>
      <c r="C1414" s="283"/>
      <c r="D1414" s="283"/>
      <c r="E1414" s="859"/>
      <c r="F1414" s="283"/>
      <c r="G1414" s="283"/>
      <c r="H1414" s="283"/>
    </row>
    <row r="1415" spans="2:8" x14ac:dyDescent="0.25">
      <c r="B1415" s="396">
        <v>1411</v>
      </c>
      <c r="C1415" s="283"/>
      <c r="D1415" s="283"/>
      <c r="E1415" s="859"/>
      <c r="F1415" s="283"/>
      <c r="G1415" s="283"/>
      <c r="H1415" s="283"/>
    </row>
    <row r="1416" spans="2:8" x14ac:dyDescent="0.25">
      <c r="B1416" s="396">
        <v>1412</v>
      </c>
      <c r="C1416" s="283"/>
      <c r="D1416" s="283"/>
      <c r="E1416" s="859"/>
      <c r="F1416" s="283"/>
      <c r="G1416" s="283"/>
      <c r="H1416" s="283"/>
    </row>
    <row r="1417" spans="2:8" x14ac:dyDescent="0.25">
      <c r="B1417" s="396">
        <v>1413</v>
      </c>
      <c r="C1417" s="283"/>
      <c r="D1417" s="283"/>
      <c r="E1417" s="859"/>
      <c r="F1417" s="283"/>
      <c r="G1417" s="283"/>
      <c r="H1417" s="283"/>
    </row>
    <row r="1418" spans="2:8" x14ac:dyDescent="0.25">
      <c r="B1418" s="396">
        <v>1414</v>
      </c>
      <c r="C1418" s="283"/>
      <c r="D1418" s="283"/>
      <c r="E1418" s="859"/>
      <c r="F1418" s="283"/>
      <c r="G1418" s="283"/>
      <c r="H1418" s="283"/>
    </row>
    <row r="1419" spans="2:8" x14ac:dyDescent="0.25">
      <c r="B1419" s="396">
        <v>1415</v>
      </c>
      <c r="C1419" s="283"/>
      <c r="D1419" s="283"/>
      <c r="E1419" s="859"/>
      <c r="F1419" s="283"/>
      <c r="G1419" s="283"/>
      <c r="H1419" s="283"/>
    </row>
    <row r="1420" spans="2:8" x14ac:dyDescent="0.25">
      <c r="B1420" s="396">
        <v>1416</v>
      </c>
      <c r="C1420" s="283"/>
      <c r="D1420" s="283"/>
      <c r="E1420" s="859"/>
      <c r="F1420" s="283"/>
      <c r="G1420" s="283"/>
      <c r="H1420" s="283"/>
    </row>
    <row r="1421" spans="2:8" x14ac:dyDescent="0.25">
      <c r="B1421" s="396">
        <v>1417</v>
      </c>
      <c r="C1421" s="283"/>
      <c r="D1421" s="283"/>
      <c r="E1421" s="859"/>
      <c r="F1421" s="283"/>
      <c r="G1421" s="283"/>
      <c r="H1421" s="283"/>
    </row>
    <row r="1422" spans="2:8" x14ac:dyDescent="0.25">
      <c r="B1422" s="396">
        <v>1418</v>
      </c>
      <c r="C1422" s="283"/>
      <c r="D1422" s="283"/>
      <c r="E1422" s="859"/>
      <c r="F1422" s="283"/>
      <c r="G1422" s="283"/>
      <c r="H1422" s="283"/>
    </row>
    <row r="1423" spans="2:8" x14ac:dyDescent="0.25">
      <c r="B1423" s="396">
        <v>1419</v>
      </c>
      <c r="C1423" s="283"/>
      <c r="D1423" s="283"/>
      <c r="E1423" s="859"/>
      <c r="F1423" s="283"/>
      <c r="G1423" s="283"/>
      <c r="H1423" s="283"/>
    </row>
    <row r="1424" spans="2:8" x14ac:dyDescent="0.25">
      <c r="B1424" s="396">
        <v>1420</v>
      </c>
      <c r="C1424" s="283"/>
      <c r="D1424" s="283"/>
      <c r="E1424" s="859"/>
      <c r="F1424" s="283"/>
      <c r="G1424" s="283"/>
      <c r="H1424" s="283"/>
    </row>
    <row r="1425" spans="2:8" x14ac:dyDescent="0.25">
      <c r="B1425" s="396">
        <v>1421</v>
      </c>
      <c r="C1425" s="283"/>
      <c r="D1425" s="283"/>
      <c r="E1425" s="859"/>
      <c r="F1425" s="283"/>
      <c r="G1425" s="283"/>
      <c r="H1425" s="283"/>
    </row>
    <row r="1426" spans="2:8" x14ac:dyDescent="0.25">
      <c r="B1426" s="396">
        <v>1422</v>
      </c>
      <c r="C1426" s="283"/>
      <c r="D1426" s="283"/>
      <c r="E1426" s="859"/>
      <c r="F1426" s="283"/>
      <c r="G1426" s="283"/>
      <c r="H1426" s="283"/>
    </row>
    <row r="1427" spans="2:8" x14ac:dyDescent="0.25">
      <c r="B1427" s="396">
        <v>1423</v>
      </c>
      <c r="C1427" s="283"/>
      <c r="D1427" s="283"/>
      <c r="E1427" s="859"/>
      <c r="F1427" s="283"/>
      <c r="G1427" s="283"/>
      <c r="H1427" s="283"/>
    </row>
    <row r="1428" spans="2:8" x14ac:dyDescent="0.25">
      <c r="B1428" s="396">
        <v>1424</v>
      </c>
      <c r="C1428" s="283"/>
      <c r="D1428" s="283"/>
      <c r="E1428" s="859"/>
      <c r="F1428" s="283"/>
      <c r="G1428" s="283"/>
      <c r="H1428" s="283"/>
    </row>
    <row r="1429" spans="2:8" x14ac:dyDescent="0.25">
      <c r="B1429" s="396">
        <v>1425</v>
      </c>
      <c r="C1429" s="283"/>
      <c r="D1429" s="283"/>
      <c r="E1429" s="859"/>
      <c r="F1429" s="283"/>
      <c r="G1429" s="283"/>
      <c r="H1429" s="283"/>
    </row>
    <row r="1430" spans="2:8" x14ac:dyDescent="0.25">
      <c r="B1430" s="396">
        <v>1426</v>
      </c>
      <c r="C1430" s="283"/>
      <c r="D1430" s="283"/>
      <c r="E1430" s="859"/>
      <c r="F1430" s="283"/>
      <c r="G1430" s="283"/>
      <c r="H1430" s="283"/>
    </row>
    <row r="1431" spans="2:8" x14ac:dyDescent="0.25">
      <c r="B1431" s="396">
        <v>1427</v>
      </c>
      <c r="C1431" s="283"/>
      <c r="D1431" s="283"/>
      <c r="E1431" s="859"/>
      <c r="F1431" s="283"/>
      <c r="G1431" s="283"/>
      <c r="H1431" s="283"/>
    </row>
    <row r="1432" spans="2:8" x14ac:dyDescent="0.25">
      <c r="B1432" s="396">
        <v>1428</v>
      </c>
      <c r="C1432" s="283"/>
      <c r="D1432" s="283"/>
      <c r="E1432" s="859"/>
      <c r="F1432" s="283"/>
      <c r="G1432" s="283"/>
      <c r="H1432" s="283"/>
    </row>
    <row r="1433" spans="2:8" x14ac:dyDescent="0.25">
      <c r="B1433" s="396">
        <v>1429</v>
      </c>
      <c r="C1433" s="283"/>
      <c r="D1433" s="283"/>
      <c r="E1433" s="859"/>
      <c r="F1433" s="283"/>
      <c r="G1433" s="283"/>
      <c r="H1433" s="283"/>
    </row>
    <row r="1434" spans="2:8" x14ac:dyDescent="0.25">
      <c r="B1434" s="396">
        <v>1430</v>
      </c>
      <c r="C1434" s="283"/>
      <c r="D1434" s="283"/>
      <c r="E1434" s="859"/>
      <c r="F1434" s="283"/>
      <c r="G1434" s="283"/>
      <c r="H1434" s="283"/>
    </row>
    <row r="1435" spans="2:8" x14ac:dyDescent="0.25">
      <c r="B1435" s="396">
        <v>1431</v>
      </c>
      <c r="C1435" s="283"/>
      <c r="D1435" s="283"/>
      <c r="E1435" s="859"/>
      <c r="F1435" s="283"/>
      <c r="G1435" s="283"/>
      <c r="H1435" s="283"/>
    </row>
    <row r="1436" spans="2:8" x14ac:dyDescent="0.25">
      <c r="B1436" s="396">
        <v>1432</v>
      </c>
      <c r="C1436" s="283"/>
      <c r="D1436" s="283"/>
      <c r="E1436" s="859"/>
      <c r="F1436" s="283"/>
      <c r="G1436" s="283"/>
      <c r="H1436" s="283"/>
    </row>
    <row r="1437" spans="2:8" x14ac:dyDescent="0.25">
      <c r="B1437" s="396">
        <v>1433</v>
      </c>
      <c r="C1437" s="283"/>
      <c r="D1437" s="283"/>
      <c r="E1437" s="859"/>
      <c r="F1437" s="283"/>
      <c r="G1437" s="283"/>
      <c r="H1437" s="283"/>
    </row>
    <row r="1438" spans="2:8" x14ac:dyDescent="0.25">
      <c r="B1438" s="396">
        <v>1434</v>
      </c>
      <c r="C1438" s="283"/>
      <c r="D1438" s="283"/>
      <c r="E1438" s="859"/>
      <c r="F1438" s="283"/>
      <c r="G1438" s="283"/>
      <c r="H1438" s="283"/>
    </row>
    <row r="1439" spans="2:8" x14ac:dyDescent="0.25">
      <c r="B1439" s="396">
        <v>1435</v>
      </c>
      <c r="C1439" s="283"/>
      <c r="D1439" s="283"/>
      <c r="E1439" s="859"/>
      <c r="F1439" s="283"/>
      <c r="G1439" s="283"/>
      <c r="H1439" s="283"/>
    </row>
    <row r="1440" spans="2:8" x14ac:dyDescent="0.25">
      <c r="B1440" s="396">
        <v>1436</v>
      </c>
      <c r="C1440" s="283"/>
      <c r="D1440" s="283"/>
      <c r="E1440" s="859"/>
      <c r="F1440" s="283"/>
      <c r="G1440" s="283"/>
      <c r="H1440" s="283"/>
    </row>
    <row r="1441" spans="2:8" x14ac:dyDescent="0.25">
      <c r="B1441" s="396">
        <v>1437</v>
      </c>
      <c r="C1441" s="283"/>
      <c r="D1441" s="283"/>
      <c r="E1441" s="859"/>
      <c r="F1441" s="283"/>
      <c r="G1441" s="283"/>
      <c r="H1441" s="283"/>
    </row>
    <row r="1442" spans="2:8" x14ac:dyDescent="0.25">
      <c r="B1442" s="396">
        <v>1438</v>
      </c>
      <c r="C1442" s="283"/>
      <c r="D1442" s="283"/>
      <c r="E1442" s="859"/>
      <c r="F1442" s="283"/>
      <c r="G1442" s="283"/>
      <c r="H1442" s="283"/>
    </row>
    <row r="1443" spans="2:8" x14ac:dyDescent="0.25">
      <c r="B1443" s="396">
        <v>1439</v>
      </c>
      <c r="C1443" s="283"/>
      <c r="D1443" s="283"/>
      <c r="E1443" s="859"/>
      <c r="F1443" s="283"/>
      <c r="G1443" s="283"/>
      <c r="H1443" s="283"/>
    </row>
    <row r="1444" spans="2:8" x14ac:dyDescent="0.25">
      <c r="B1444" s="396">
        <v>1440</v>
      </c>
      <c r="C1444" s="283"/>
      <c r="D1444" s="283"/>
      <c r="E1444" s="859"/>
      <c r="F1444" s="283"/>
      <c r="G1444" s="283"/>
      <c r="H1444" s="283"/>
    </row>
    <row r="1445" spans="2:8" x14ac:dyDescent="0.25">
      <c r="B1445" s="396">
        <v>1441</v>
      </c>
      <c r="C1445" s="283"/>
      <c r="D1445" s="283"/>
      <c r="E1445" s="859"/>
      <c r="F1445" s="283"/>
      <c r="G1445" s="283"/>
      <c r="H1445" s="283"/>
    </row>
    <row r="1446" spans="2:8" x14ac:dyDescent="0.25">
      <c r="B1446" s="396">
        <v>1442</v>
      </c>
      <c r="C1446" s="283"/>
      <c r="D1446" s="283"/>
      <c r="E1446" s="859"/>
      <c r="F1446" s="283"/>
      <c r="G1446" s="283"/>
      <c r="H1446" s="283"/>
    </row>
    <row r="1447" spans="2:8" x14ac:dyDescent="0.25">
      <c r="B1447" s="396">
        <v>1443</v>
      </c>
      <c r="C1447" s="283"/>
      <c r="D1447" s="283"/>
      <c r="E1447" s="859"/>
      <c r="F1447" s="283"/>
      <c r="G1447" s="283"/>
      <c r="H1447" s="283"/>
    </row>
    <row r="1448" spans="2:8" x14ac:dyDescent="0.25">
      <c r="B1448" s="396">
        <v>1444</v>
      </c>
      <c r="C1448" s="283"/>
      <c r="D1448" s="283"/>
      <c r="E1448" s="859"/>
      <c r="F1448" s="283"/>
      <c r="G1448" s="283"/>
      <c r="H1448" s="283"/>
    </row>
    <row r="1449" spans="2:8" x14ac:dyDescent="0.25">
      <c r="B1449" s="396">
        <v>1445</v>
      </c>
      <c r="C1449" s="283"/>
      <c r="D1449" s="283"/>
      <c r="E1449" s="859"/>
      <c r="F1449" s="283"/>
      <c r="G1449" s="283"/>
      <c r="H1449" s="283"/>
    </row>
    <row r="1450" spans="2:8" x14ac:dyDescent="0.25">
      <c r="B1450" s="396">
        <v>1446</v>
      </c>
      <c r="C1450" s="283"/>
      <c r="D1450" s="283"/>
      <c r="E1450" s="859"/>
      <c r="F1450" s="283"/>
      <c r="G1450" s="283"/>
      <c r="H1450" s="283"/>
    </row>
    <row r="1451" spans="2:8" x14ac:dyDescent="0.25">
      <c r="B1451" s="396">
        <v>1447</v>
      </c>
      <c r="C1451" s="283"/>
      <c r="D1451" s="283"/>
      <c r="E1451" s="859"/>
      <c r="F1451" s="283"/>
      <c r="G1451" s="283"/>
      <c r="H1451" s="283"/>
    </row>
    <row r="1452" spans="2:8" x14ac:dyDescent="0.25">
      <c r="B1452" s="396">
        <v>1448</v>
      </c>
      <c r="C1452" s="283"/>
      <c r="D1452" s="283"/>
      <c r="E1452" s="859"/>
      <c r="F1452" s="283"/>
      <c r="G1452" s="283"/>
      <c r="H1452" s="283"/>
    </row>
    <row r="1453" spans="2:8" x14ac:dyDescent="0.25">
      <c r="B1453" s="396">
        <v>1449</v>
      </c>
      <c r="C1453" s="283"/>
      <c r="D1453" s="283"/>
      <c r="E1453" s="859"/>
      <c r="F1453" s="283"/>
      <c r="G1453" s="283"/>
      <c r="H1453" s="283"/>
    </row>
    <row r="1454" spans="2:8" x14ac:dyDescent="0.25">
      <c r="B1454" s="396">
        <v>1450</v>
      </c>
      <c r="C1454" s="283"/>
      <c r="D1454" s="283"/>
      <c r="E1454" s="859"/>
      <c r="F1454" s="283"/>
      <c r="G1454" s="283"/>
      <c r="H1454" s="283"/>
    </row>
    <row r="1455" spans="2:8" x14ac:dyDescent="0.25">
      <c r="B1455" s="396">
        <v>1451</v>
      </c>
      <c r="C1455" s="283"/>
      <c r="D1455" s="283"/>
      <c r="E1455" s="859"/>
      <c r="F1455" s="283"/>
      <c r="G1455" s="283"/>
      <c r="H1455" s="283"/>
    </row>
    <row r="1456" spans="2:8" x14ac:dyDescent="0.25">
      <c r="B1456" s="396">
        <v>1452</v>
      </c>
      <c r="C1456" s="283"/>
      <c r="D1456" s="283"/>
      <c r="E1456" s="859"/>
      <c r="F1456" s="283"/>
      <c r="G1456" s="283"/>
      <c r="H1456" s="283"/>
    </row>
    <row r="1457" spans="2:8" x14ac:dyDescent="0.25">
      <c r="B1457" s="396">
        <v>1453</v>
      </c>
      <c r="C1457" s="283"/>
      <c r="D1457" s="283"/>
      <c r="E1457" s="859"/>
      <c r="F1457" s="283"/>
      <c r="G1457" s="283"/>
      <c r="H1457" s="283"/>
    </row>
    <row r="1458" spans="2:8" x14ac:dyDescent="0.25">
      <c r="B1458" s="396">
        <v>1454</v>
      </c>
      <c r="C1458" s="283"/>
      <c r="D1458" s="283"/>
      <c r="E1458" s="859"/>
      <c r="F1458" s="283"/>
      <c r="G1458" s="283"/>
      <c r="H1458" s="283"/>
    </row>
    <row r="1459" spans="2:8" x14ac:dyDescent="0.25">
      <c r="B1459" s="396">
        <v>1455</v>
      </c>
      <c r="C1459" s="283"/>
      <c r="D1459" s="283"/>
      <c r="E1459" s="859"/>
      <c r="F1459" s="283"/>
      <c r="G1459" s="283"/>
      <c r="H1459" s="283"/>
    </row>
    <row r="1460" spans="2:8" x14ac:dyDescent="0.25">
      <c r="B1460" s="396">
        <v>1456</v>
      </c>
      <c r="C1460" s="283"/>
      <c r="D1460" s="283"/>
      <c r="E1460" s="859"/>
      <c r="F1460" s="283"/>
      <c r="G1460" s="283"/>
      <c r="H1460" s="283"/>
    </row>
    <row r="1461" spans="2:8" x14ac:dyDescent="0.25">
      <c r="B1461" s="396">
        <v>1457</v>
      </c>
      <c r="C1461" s="283"/>
      <c r="D1461" s="283"/>
      <c r="E1461" s="859"/>
      <c r="F1461" s="283"/>
      <c r="G1461" s="283"/>
      <c r="H1461" s="283"/>
    </row>
    <row r="1462" spans="2:8" x14ac:dyDescent="0.25">
      <c r="B1462" s="396">
        <v>1458</v>
      </c>
      <c r="C1462" s="283"/>
      <c r="D1462" s="283"/>
      <c r="E1462" s="859"/>
      <c r="F1462" s="283"/>
      <c r="G1462" s="283"/>
      <c r="H1462" s="283"/>
    </row>
    <row r="1463" spans="2:8" x14ac:dyDescent="0.25">
      <c r="B1463" s="396">
        <v>1459</v>
      </c>
      <c r="C1463" s="283"/>
      <c r="D1463" s="283"/>
      <c r="E1463" s="859"/>
      <c r="F1463" s="283"/>
      <c r="G1463" s="283"/>
      <c r="H1463" s="283"/>
    </row>
    <row r="1464" spans="2:8" x14ac:dyDescent="0.25">
      <c r="B1464" s="396">
        <v>1460</v>
      </c>
      <c r="C1464" s="283"/>
      <c r="D1464" s="283"/>
      <c r="E1464" s="859"/>
      <c r="F1464" s="283"/>
      <c r="G1464" s="283"/>
      <c r="H1464" s="283"/>
    </row>
    <row r="1465" spans="2:8" x14ac:dyDescent="0.25">
      <c r="B1465" s="396">
        <v>1461</v>
      </c>
      <c r="C1465" s="283"/>
      <c r="D1465" s="283"/>
      <c r="E1465" s="859"/>
      <c r="F1465" s="283"/>
      <c r="G1465" s="283"/>
      <c r="H1465" s="283"/>
    </row>
    <row r="1466" spans="2:8" x14ac:dyDescent="0.25">
      <c r="B1466" s="396">
        <v>1462</v>
      </c>
      <c r="C1466" s="283"/>
      <c r="D1466" s="283"/>
      <c r="E1466" s="859"/>
      <c r="F1466" s="283"/>
      <c r="G1466" s="283"/>
      <c r="H1466" s="283"/>
    </row>
    <row r="1467" spans="2:8" x14ac:dyDescent="0.25">
      <c r="B1467" s="396">
        <v>1463</v>
      </c>
      <c r="C1467" s="283"/>
      <c r="D1467" s="283"/>
      <c r="E1467" s="859"/>
      <c r="F1467" s="283"/>
      <c r="G1467" s="283"/>
      <c r="H1467" s="283"/>
    </row>
    <row r="1468" spans="2:8" x14ac:dyDescent="0.25">
      <c r="B1468" s="396">
        <v>1464</v>
      </c>
      <c r="C1468" s="283"/>
      <c r="D1468" s="283"/>
      <c r="E1468" s="859"/>
      <c r="F1468" s="283"/>
      <c r="G1468" s="283"/>
      <c r="H1468" s="283"/>
    </row>
    <row r="1469" spans="2:8" x14ac:dyDescent="0.25">
      <c r="B1469" s="396">
        <v>1465</v>
      </c>
      <c r="C1469" s="283"/>
      <c r="D1469" s="283"/>
      <c r="E1469" s="859"/>
      <c r="F1469" s="283"/>
      <c r="G1469" s="283"/>
      <c r="H1469" s="283"/>
    </row>
    <row r="1470" spans="2:8" x14ac:dyDescent="0.25">
      <c r="B1470" s="396">
        <v>1466</v>
      </c>
      <c r="C1470" s="283"/>
      <c r="D1470" s="283"/>
      <c r="E1470" s="859"/>
      <c r="F1470" s="283"/>
      <c r="G1470" s="283"/>
      <c r="H1470" s="283"/>
    </row>
    <row r="1471" spans="2:8" x14ac:dyDescent="0.25">
      <c r="B1471" s="396">
        <v>1467</v>
      </c>
      <c r="C1471" s="283"/>
      <c r="D1471" s="283"/>
      <c r="E1471" s="859"/>
      <c r="F1471" s="283"/>
      <c r="G1471" s="283"/>
      <c r="H1471" s="283"/>
    </row>
    <row r="1472" spans="2:8" x14ac:dyDescent="0.25">
      <c r="B1472" s="396">
        <v>1468</v>
      </c>
      <c r="C1472" s="283"/>
      <c r="D1472" s="283"/>
      <c r="E1472" s="859"/>
      <c r="F1472" s="283"/>
      <c r="G1472" s="283"/>
      <c r="H1472" s="283"/>
    </row>
    <row r="1473" spans="2:8" x14ac:dyDescent="0.25">
      <c r="B1473" s="396">
        <v>1469</v>
      </c>
      <c r="C1473" s="283"/>
      <c r="D1473" s="283"/>
      <c r="E1473" s="859"/>
      <c r="F1473" s="283"/>
      <c r="G1473" s="283"/>
      <c r="H1473" s="283"/>
    </row>
    <row r="1474" spans="2:8" x14ac:dyDescent="0.25">
      <c r="B1474" s="396">
        <v>1470</v>
      </c>
      <c r="C1474" s="283"/>
      <c r="D1474" s="283"/>
      <c r="E1474" s="859"/>
      <c r="F1474" s="283"/>
      <c r="G1474" s="283"/>
      <c r="H1474" s="283"/>
    </row>
    <row r="1475" spans="2:8" x14ac:dyDescent="0.25">
      <c r="B1475" s="396">
        <v>1471</v>
      </c>
      <c r="C1475" s="283"/>
      <c r="D1475" s="283"/>
      <c r="E1475" s="859"/>
      <c r="F1475" s="283"/>
      <c r="G1475" s="283"/>
      <c r="H1475" s="283"/>
    </row>
    <row r="1476" spans="2:8" x14ac:dyDescent="0.25">
      <c r="B1476" s="396">
        <v>1472</v>
      </c>
      <c r="C1476" s="283"/>
      <c r="D1476" s="283"/>
      <c r="E1476" s="859"/>
      <c r="F1476" s="283"/>
      <c r="G1476" s="283"/>
      <c r="H1476" s="283"/>
    </row>
    <row r="1477" spans="2:8" x14ac:dyDescent="0.25">
      <c r="B1477" s="396">
        <v>1473</v>
      </c>
      <c r="C1477" s="283"/>
      <c r="D1477" s="283"/>
      <c r="E1477" s="859"/>
      <c r="F1477" s="283"/>
      <c r="G1477" s="283"/>
      <c r="H1477" s="283"/>
    </row>
    <row r="1478" spans="2:8" x14ac:dyDescent="0.25">
      <c r="B1478" s="396">
        <v>1474</v>
      </c>
      <c r="C1478" s="283"/>
      <c r="D1478" s="283"/>
      <c r="E1478" s="859"/>
      <c r="F1478" s="283"/>
      <c r="G1478" s="283"/>
      <c r="H1478" s="283"/>
    </row>
    <row r="1479" spans="2:8" x14ac:dyDescent="0.25">
      <c r="B1479" s="396">
        <v>1475</v>
      </c>
      <c r="C1479" s="283"/>
      <c r="D1479" s="283"/>
      <c r="E1479" s="859"/>
      <c r="F1479" s="283"/>
      <c r="G1479" s="283"/>
      <c r="H1479" s="283"/>
    </row>
    <row r="1480" spans="2:8" x14ac:dyDescent="0.25">
      <c r="B1480" s="396">
        <v>1476</v>
      </c>
      <c r="C1480" s="283"/>
      <c r="D1480" s="283"/>
      <c r="E1480" s="859"/>
      <c r="F1480" s="283"/>
      <c r="G1480" s="283"/>
      <c r="H1480" s="283"/>
    </row>
    <row r="1481" spans="2:8" x14ac:dyDescent="0.25">
      <c r="B1481" s="396">
        <v>1477</v>
      </c>
      <c r="C1481" s="283"/>
      <c r="D1481" s="283"/>
      <c r="E1481" s="859"/>
      <c r="F1481" s="283"/>
      <c r="G1481" s="283"/>
      <c r="H1481" s="283"/>
    </row>
    <row r="1482" spans="2:8" x14ac:dyDescent="0.25">
      <c r="B1482" s="396">
        <v>1478</v>
      </c>
      <c r="C1482" s="283"/>
      <c r="D1482" s="283"/>
      <c r="E1482" s="859"/>
      <c r="F1482" s="283"/>
      <c r="G1482" s="283"/>
      <c r="H1482" s="283"/>
    </row>
    <row r="1483" spans="2:8" x14ac:dyDescent="0.25">
      <c r="B1483" s="396">
        <v>1479</v>
      </c>
      <c r="C1483" s="283"/>
      <c r="D1483" s="283"/>
      <c r="E1483" s="859"/>
      <c r="F1483" s="283"/>
      <c r="G1483" s="283"/>
      <c r="H1483" s="283"/>
    </row>
    <row r="1484" spans="2:8" x14ac:dyDescent="0.25">
      <c r="B1484" s="396">
        <v>1480</v>
      </c>
      <c r="C1484" s="283"/>
      <c r="D1484" s="283"/>
      <c r="E1484" s="859"/>
      <c r="F1484" s="283"/>
      <c r="G1484" s="283"/>
      <c r="H1484" s="283"/>
    </row>
    <row r="1485" spans="2:8" x14ac:dyDescent="0.25">
      <c r="B1485" s="396">
        <v>1481</v>
      </c>
      <c r="C1485" s="283"/>
      <c r="D1485" s="283"/>
      <c r="E1485" s="859"/>
      <c r="F1485" s="283"/>
      <c r="G1485" s="283"/>
      <c r="H1485" s="283"/>
    </row>
    <row r="1486" spans="2:8" x14ac:dyDescent="0.25">
      <c r="B1486" s="396">
        <v>1482</v>
      </c>
      <c r="C1486" s="283"/>
      <c r="D1486" s="283"/>
      <c r="E1486" s="859"/>
      <c r="F1486" s="283"/>
      <c r="G1486" s="283"/>
      <c r="H1486" s="283"/>
    </row>
    <row r="1487" spans="2:8" x14ac:dyDescent="0.25">
      <c r="B1487" s="396">
        <v>1483</v>
      </c>
      <c r="C1487" s="283"/>
      <c r="D1487" s="283"/>
      <c r="E1487" s="859"/>
      <c r="F1487" s="283"/>
      <c r="G1487" s="283"/>
      <c r="H1487" s="283"/>
    </row>
    <row r="1488" spans="2:8" x14ac:dyDescent="0.25">
      <c r="B1488" s="396">
        <v>1484</v>
      </c>
      <c r="C1488" s="283"/>
      <c r="D1488" s="283"/>
      <c r="E1488" s="859"/>
      <c r="F1488" s="283"/>
      <c r="G1488" s="283"/>
      <c r="H1488" s="283"/>
    </row>
    <row r="1489" spans="2:8" x14ac:dyDescent="0.25">
      <c r="B1489" s="396">
        <v>1485</v>
      </c>
      <c r="C1489" s="283"/>
      <c r="D1489" s="283"/>
      <c r="E1489" s="859"/>
      <c r="F1489" s="283"/>
      <c r="G1489" s="283"/>
      <c r="H1489" s="283"/>
    </row>
    <row r="1490" spans="2:8" x14ac:dyDescent="0.25">
      <c r="B1490" s="396">
        <v>1486</v>
      </c>
      <c r="C1490" s="283"/>
      <c r="D1490" s="283"/>
      <c r="E1490" s="859"/>
      <c r="F1490" s="283"/>
      <c r="G1490" s="283"/>
      <c r="H1490" s="283"/>
    </row>
    <row r="1491" spans="2:8" x14ac:dyDescent="0.25">
      <c r="B1491" s="396">
        <v>1487</v>
      </c>
      <c r="C1491" s="283"/>
      <c r="D1491" s="283"/>
      <c r="E1491" s="859"/>
      <c r="F1491" s="283"/>
      <c r="G1491" s="283"/>
      <c r="H1491" s="283"/>
    </row>
    <row r="1492" spans="2:8" x14ac:dyDescent="0.25">
      <c r="B1492" s="396">
        <v>1488</v>
      </c>
      <c r="C1492" s="283"/>
      <c r="D1492" s="283"/>
      <c r="E1492" s="859"/>
      <c r="F1492" s="283"/>
      <c r="G1492" s="283"/>
      <c r="H1492" s="283"/>
    </row>
    <row r="1493" spans="2:8" x14ac:dyDescent="0.25">
      <c r="B1493" s="396">
        <v>1489</v>
      </c>
      <c r="C1493" s="283"/>
      <c r="D1493" s="283"/>
      <c r="E1493" s="859"/>
      <c r="F1493" s="283"/>
      <c r="G1493" s="283"/>
      <c r="H1493" s="283"/>
    </row>
    <row r="1494" spans="2:8" x14ac:dyDescent="0.25">
      <c r="B1494" s="396">
        <v>1490</v>
      </c>
      <c r="C1494" s="283"/>
      <c r="D1494" s="283"/>
      <c r="E1494" s="859"/>
      <c r="F1494" s="283"/>
      <c r="G1494" s="283"/>
      <c r="H1494" s="283"/>
    </row>
    <row r="1495" spans="2:8" x14ac:dyDescent="0.25">
      <c r="B1495" s="396">
        <v>1491</v>
      </c>
      <c r="C1495" s="283"/>
      <c r="D1495" s="283"/>
      <c r="E1495" s="859"/>
      <c r="F1495" s="283"/>
      <c r="G1495" s="283"/>
      <c r="H1495" s="283"/>
    </row>
    <row r="1496" spans="2:8" x14ac:dyDescent="0.25">
      <c r="B1496" s="396">
        <v>1492</v>
      </c>
      <c r="C1496" s="283"/>
      <c r="D1496" s="283"/>
      <c r="E1496" s="859"/>
      <c r="F1496" s="283"/>
      <c r="G1496" s="283"/>
      <c r="H1496" s="283"/>
    </row>
    <row r="1497" spans="2:8" x14ac:dyDescent="0.25">
      <c r="B1497" s="396">
        <v>1493</v>
      </c>
      <c r="C1497" s="283"/>
      <c r="D1497" s="283"/>
      <c r="E1497" s="859"/>
      <c r="F1497" s="283"/>
      <c r="G1497" s="283"/>
      <c r="H1497" s="283"/>
    </row>
    <row r="1498" spans="2:8" x14ac:dyDescent="0.25">
      <c r="B1498" s="396">
        <v>1494</v>
      </c>
      <c r="C1498" s="283"/>
      <c r="D1498" s="283"/>
      <c r="E1498" s="859"/>
      <c r="F1498" s="283"/>
      <c r="G1498" s="283"/>
      <c r="H1498" s="283"/>
    </row>
    <row r="1499" spans="2:8" x14ac:dyDescent="0.25">
      <c r="B1499" s="396">
        <v>1495</v>
      </c>
      <c r="C1499" s="283"/>
      <c r="D1499" s="283"/>
      <c r="E1499" s="859"/>
      <c r="F1499" s="283"/>
      <c r="G1499" s="283"/>
      <c r="H1499" s="283"/>
    </row>
    <row r="1500" spans="2:8" x14ac:dyDescent="0.25">
      <c r="B1500" s="396">
        <v>1496</v>
      </c>
      <c r="C1500" s="283"/>
      <c r="D1500" s="283"/>
      <c r="E1500" s="859"/>
      <c r="F1500" s="283"/>
      <c r="G1500" s="283"/>
      <c r="H1500" s="283"/>
    </row>
    <row r="1501" spans="2:8" x14ac:dyDescent="0.25">
      <c r="B1501" s="396">
        <v>1497</v>
      </c>
      <c r="C1501" s="283"/>
      <c r="D1501" s="283"/>
      <c r="E1501" s="859"/>
      <c r="F1501" s="283"/>
      <c r="G1501" s="283"/>
      <c r="H1501" s="283"/>
    </row>
    <row r="1502" spans="2:8" x14ac:dyDescent="0.25">
      <c r="B1502" s="396">
        <v>1498</v>
      </c>
      <c r="C1502" s="283"/>
      <c r="D1502" s="283"/>
      <c r="E1502" s="859"/>
      <c r="F1502" s="283"/>
      <c r="G1502" s="283"/>
      <c r="H1502" s="283"/>
    </row>
    <row r="1503" spans="2:8" x14ac:dyDescent="0.25">
      <c r="B1503" s="396">
        <v>1499</v>
      </c>
      <c r="C1503" s="283"/>
      <c r="D1503" s="283"/>
      <c r="E1503" s="859"/>
      <c r="F1503" s="283"/>
      <c r="G1503" s="283"/>
      <c r="H1503" s="283"/>
    </row>
    <row r="1504" spans="2:8" x14ac:dyDescent="0.25">
      <c r="B1504" s="396">
        <v>1500</v>
      </c>
      <c r="C1504" s="283"/>
      <c r="D1504" s="283"/>
      <c r="E1504" s="859"/>
      <c r="F1504" s="283"/>
      <c r="G1504" s="283"/>
      <c r="H1504" s="283"/>
    </row>
    <row r="1505" spans="2:8" x14ac:dyDescent="0.25">
      <c r="B1505" s="396">
        <v>1501</v>
      </c>
      <c r="C1505" s="283"/>
      <c r="D1505" s="283"/>
      <c r="E1505" s="859"/>
      <c r="F1505" s="283"/>
      <c r="G1505" s="283"/>
      <c r="H1505" s="283"/>
    </row>
    <row r="1506" spans="2:8" x14ac:dyDescent="0.25">
      <c r="B1506" s="396">
        <v>1502</v>
      </c>
      <c r="C1506" s="283"/>
      <c r="D1506" s="283"/>
      <c r="E1506" s="859"/>
      <c r="F1506" s="283"/>
      <c r="G1506" s="283"/>
      <c r="H1506" s="283"/>
    </row>
    <row r="1507" spans="2:8" x14ac:dyDescent="0.25">
      <c r="B1507" s="396">
        <v>1503</v>
      </c>
      <c r="C1507" s="283"/>
      <c r="D1507" s="283"/>
      <c r="E1507" s="859"/>
      <c r="F1507" s="283"/>
      <c r="G1507" s="283"/>
      <c r="H1507" s="283"/>
    </row>
    <row r="1508" spans="2:8" x14ac:dyDescent="0.25">
      <c r="B1508" s="396">
        <v>1504</v>
      </c>
      <c r="C1508" s="283"/>
      <c r="D1508" s="283"/>
      <c r="E1508" s="859"/>
      <c r="F1508" s="283"/>
      <c r="G1508" s="283"/>
      <c r="H1508" s="283"/>
    </row>
    <row r="1509" spans="2:8" x14ac:dyDescent="0.25">
      <c r="B1509" s="396">
        <v>1505</v>
      </c>
      <c r="C1509" s="283"/>
      <c r="D1509" s="283"/>
      <c r="E1509" s="859"/>
      <c r="F1509" s="283"/>
      <c r="G1509" s="283"/>
      <c r="H1509" s="283"/>
    </row>
    <row r="1510" spans="2:8" x14ac:dyDescent="0.25">
      <c r="B1510" s="396">
        <v>1506</v>
      </c>
      <c r="C1510" s="283"/>
      <c r="D1510" s="283"/>
      <c r="E1510" s="859"/>
      <c r="F1510" s="283"/>
      <c r="G1510" s="283"/>
      <c r="H1510" s="283"/>
    </row>
    <row r="1511" spans="2:8" x14ac:dyDescent="0.25">
      <c r="B1511" s="396">
        <v>1507</v>
      </c>
      <c r="C1511" s="283"/>
      <c r="D1511" s="283"/>
      <c r="E1511" s="859"/>
      <c r="F1511" s="283"/>
      <c r="G1511" s="283"/>
      <c r="H1511" s="283"/>
    </row>
    <row r="1512" spans="2:8" x14ac:dyDescent="0.25">
      <c r="B1512" s="396">
        <v>1508</v>
      </c>
      <c r="C1512" s="283"/>
      <c r="D1512" s="283"/>
      <c r="E1512" s="859"/>
      <c r="F1512" s="283"/>
      <c r="G1512" s="283"/>
      <c r="H1512" s="283"/>
    </row>
    <row r="1513" spans="2:8" x14ac:dyDescent="0.25">
      <c r="B1513" s="396">
        <v>1509</v>
      </c>
      <c r="C1513" s="283"/>
      <c r="D1513" s="283"/>
      <c r="E1513" s="859"/>
      <c r="F1513" s="283"/>
      <c r="G1513" s="283"/>
      <c r="H1513" s="283"/>
    </row>
    <row r="1514" spans="2:8" x14ac:dyDescent="0.25">
      <c r="B1514" s="396">
        <v>1510</v>
      </c>
      <c r="C1514" s="283"/>
      <c r="D1514" s="283"/>
      <c r="E1514" s="859"/>
      <c r="F1514" s="283"/>
      <c r="G1514" s="283"/>
      <c r="H1514" s="283"/>
    </row>
    <row r="1515" spans="2:8" x14ac:dyDescent="0.25">
      <c r="B1515" s="396">
        <v>1511</v>
      </c>
      <c r="C1515" s="283"/>
      <c r="D1515" s="283"/>
      <c r="E1515" s="859"/>
      <c r="F1515" s="283"/>
      <c r="G1515" s="283"/>
      <c r="H1515" s="283"/>
    </row>
    <row r="1516" spans="2:8" x14ac:dyDescent="0.25">
      <c r="B1516" s="396">
        <v>1512</v>
      </c>
      <c r="C1516" s="283"/>
      <c r="D1516" s="283"/>
      <c r="E1516" s="859"/>
      <c r="F1516" s="283"/>
      <c r="G1516" s="283"/>
      <c r="H1516" s="283"/>
    </row>
    <row r="1517" spans="2:8" x14ac:dyDescent="0.25">
      <c r="B1517" s="396">
        <v>1513</v>
      </c>
      <c r="C1517" s="283"/>
      <c r="D1517" s="283"/>
      <c r="E1517" s="859"/>
      <c r="F1517" s="283"/>
      <c r="G1517" s="283"/>
      <c r="H1517" s="283"/>
    </row>
    <row r="1518" spans="2:8" x14ac:dyDescent="0.25">
      <c r="B1518" s="396">
        <v>1514</v>
      </c>
      <c r="C1518" s="283"/>
      <c r="D1518" s="283"/>
      <c r="E1518" s="859"/>
      <c r="F1518" s="283"/>
      <c r="G1518" s="283"/>
      <c r="H1518" s="283"/>
    </row>
    <row r="1519" spans="2:8" x14ac:dyDescent="0.25">
      <c r="B1519" s="396">
        <v>1515</v>
      </c>
      <c r="C1519" s="283"/>
      <c r="D1519" s="283"/>
      <c r="E1519" s="859"/>
      <c r="F1519" s="283"/>
      <c r="G1519" s="283"/>
      <c r="H1519" s="283"/>
    </row>
    <row r="1520" spans="2:8" x14ac:dyDescent="0.25">
      <c r="B1520" s="396">
        <v>1516</v>
      </c>
      <c r="C1520" s="283"/>
      <c r="D1520" s="283"/>
      <c r="E1520" s="859"/>
      <c r="F1520" s="283"/>
      <c r="G1520" s="283"/>
      <c r="H1520" s="283"/>
    </row>
    <row r="1521" spans="2:8" x14ac:dyDescent="0.25">
      <c r="B1521" s="396">
        <v>1517</v>
      </c>
      <c r="C1521" s="283"/>
      <c r="D1521" s="283"/>
      <c r="E1521" s="859"/>
      <c r="F1521" s="283"/>
      <c r="G1521" s="283"/>
      <c r="H1521" s="283"/>
    </row>
    <row r="1522" spans="2:8" x14ac:dyDescent="0.25">
      <c r="B1522" s="396">
        <v>1518</v>
      </c>
      <c r="C1522" s="283"/>
      <c r="D1522" s="283"/>
      <c r="E1522" s="859"/>
      <c r="F1522" s="283"/>
      <c r="G1522" s="283"/>
      <c r="H1522" s="283"/>
    </row>
    <row r="1523" spans="2:8" x14ac:dyDescent="0.25">
      <c r="B1523" s="396">
        <v>1519</v>
      </c>
      <c r="C1523" s="283"/>
      <c r="D1523" s="283"/>
      <c r="E1523" s="859"/>
      <c r="F1523" s="283"/>
      <c r="G1523" s="283"/>
      <c r="H1523" s="283"/>
    </row>
    <row r="1524" spans="2:8" x14ac:dyDescent="0.25">
      <c r="B1524" s="396">
        <v>1520</v>
      </c>
      <c r="C1524" s="283"/>
      <c r="D1524" s="283"/>
      <c r="E1524" s="859"/>
      <c r="F1524" s="283"/>
      <c r="G1524" s="283"/>
      <c r="H1524" s="283"/>
    </row>
    <row r="1525" spans="2:8" x14ac:dyDescent="0.25">
      <c r="B1525" s="396">
        <v>1521</v>
      </c>
      <c r="C1525" s="283"/>
      <c r="D1525" s="283"/>
      <c r="E1525" s="859"/>
      <c r="F1525" s="283"/>
      <c r="G1525" s="283"/>
      <c r="H1525" s="283"/>
    </row>
    <row r="1526" spans="2:8" x14ac:dyDescent="0.25">
      <c r="B1526" s="396">
        <v>1522</v>
      </c>
      <c r="C1526" s="283"/>
      <c r="D1526" s="283"/>
      <c r="E1526" s="859"/>
      <c r="F1526" s="283"/>
      <c r="G1526" s="283"/>
      <c r="H1526" s="283"/>
    </row>
    <row r="1527" spans="2:8" x14ac:dyDescent="0.25">
      <c r="B1527" s="396">
        <v>1523</v>
      </c>
      <c r="C1527" s="283"/>
      <c r="D1527" s="283"/>
      <c r="E1527" s="859"/>
      <c r="F1527" s="283"/>
      <c r="G1527" s="283"/>
      <c r="H1527" s="283"/>
    </row>
    <row r="1528" spans="2:8" x14ac:dyDescent="0.25">
      <c r="B1528" s="396">
        <v>1524</v>
      </c>
      <c r="C1528" s="283"/>
      <c r="D1528" s="283"/>
      <c r="E1528" s="859"/>
      <c r="F1528" s="283"/>
      <c r="G1528" s="283"/>
      <c r="H1528" s="283"/>
    </row>
    <row r="1529" spans="2:8" x14ac:dyDescent="0.25">
      <c r="B1529" s="396">
        <v>1525</v>
      </c>
      <c r="C1529" s="283"/>
      <c r="D1529" s="283"/>
      <c r="E1529" s="859"/>
      <c r="F1529" s="283"/>
      <c r="G1529" s="283"/>
      <c r="H1529" s="283"/>
    </row>
    <row r="1530" spans="2:8" x14ac:dyDescent="0.25">
      <c r="B1530" s="396">
        <v>1526</v>
      </c>
      <c r="C1530" s="283"/>
      <c r="D1530" s="283"/>
      <c r="E1530" s="859"/>
      <c r="F1530" s="283"/>
      <c r="G1530" s="283"/>
      <c r="H1530" s="283"/>
    </row>
    <row r="1531" spans="2:8" x14ac:dyDescent="0.25">
      <c r="B1531" s="396">
        <v>1527</v>
      </c>
      <c r="C1531" s="283"/>
      <c r="D1531" s="283"/>
      <c r="E1531" s="859"/>
      <c r="F1531" s="283"/>
      <c r="G1531" s="283"/>
      <c r="H1531" s="283"/>
    </row>
    <row r="1532" spans="2:8" x14ac:dyDescent="0.25">
      <c r="B1532" s="396">
        <v>1528</v>
      </c>
      <c r="C1532" s="283"/>
      <c r="D1532" s="283"/>
      <c r="E1532" s="859"/>
      <c r="F1532" s="283"/>
      <c r="G1532" s="283"/>
      <c r="H1532" s="283"/>
    </row>
    <row r="1533" spans="2:8" x14ac:dyDescent="0.25">
      <c r="B1533" s="396">
        <v>1529</v>
      </c>
      <c r="C1533" s="283"/>
      <c r="D1533" s="283"/>
      <c r="E1533" s="859"/>
      <c r="F1533" s="283"/>
      <c r="G1533" s="283"/>
      <c r="H1533" s="283"/>
    </row>
    <row r="1534" spans="2:8" x14ac:dyDescent="0.25">
      <c r="B1534" s="396">
        <v>1530</v>
      </c>
      <c r="C1534" s="283"/>
      <c r="D1534" s="283"/>
      <c r="E1534" s="859"/>
      <c r="F1534" s="283"/>
      <c r="G1534" s="283"/>
      <c r="H1534" s="283"/>
    </row>
    <row r="1535" spans="2:8" x14ac:dyDescent="0.25">
      <c r="B1535" s="396">
        <v>1531</v>
      </c>
      <c r="C1535" s="283"/>
      <c r="D1535" s="283"/>
      <c r="E1535" s="859"/>
      <c r="F1535" s="283"/>
      <c r="G1535" s="283"/>
      <c r="H1535" s="283"/>
    </row>
    <row r="1536" spans="2:8" x14ac:dyDescent="0.25">
      <c r="B1536" s="396">
        <v>1532</v>
      </c>
      <c r="C1536" s="283"/>
      <c r="D1536" s="283"/>
      <c r="E1536" s="859"/>
      <c r="F1536" s="283"/>
      <c r="G1536" s="283"/>
      <c r="H1536" s="283"/>
    </row>
    <row r="1537" spans="2:8" x14ac:dyDescent="0.25">
      <c r="B1537" s="396">
        <v>1533</v>
      </c>
      <c r="C1537" s="283"/>
      <c r="D1537" s="283"/>
      <c r="E1537" s="859"/>
      <c r="F1537" s="283"/>
      <c r="G1537" s="283"/>
      <c r="H1537" s="283"/>
    </row>
    <row r="1538" spans="2:8" x14ac:dyDescent="0.25">
      <c r="B1538" s="396">
        <v>1534</v>
      </c>
      <c r="C1538" s="283"/>
      <c r="D1538" s="283"/>
      <c r="E1538" s="859"/>
      <c r="F1538" s="283"/>
      <c r="G1538" s="283"/>
      <c r="H1538" s="283"/>
    </row>
    <row r="1539" spans="2:8" x14ac:dyDescent="0.25">
      <c r="B1539" s="396">
        <v>1535</v>
      </c>
      <c r="C1539" s="283"/>
      <c r="D1539" s="283"/>
      <c r="E1539" s="859"/>
      <c r="F1539" s="283"/>
      <c r="G1539" s="283"/>
      <c r="H1539" s="283"/>
    </row>
    <row r="1540" spans="2:8" x14ac:dyDescent="0.25">
      <c r="B1540" s="396">
        <v>1536</v>
      </c>
      <c r="C1540" s="283"/>
      <c r="D1540" s="283"/>
      <c r="E1540" s="859"/>
      <c r="F1540" s="283"/>
      <c r="G1540" s="283"/>
      <c r="H1540" s="283"/>
    </row>
    <row r="1541" spans="2:8" x14ac:dyDescent="0.25">
      <c r="B1541" s="396">
        <v>1537</v>
      </c>
      <c r="C1541" s="283"/>
      <c r="D1541" s="283"/>
      <c r="E1541" s="859"/>
      <c r="F1541" s="283"/>
      <c r="G1541" s="283"/>
      <c r="H1541" s="283"/>
    </row>
    <row r="1542" spans="2:8" x14ac:dyDescent="0.25">
      <c r="B1542" s="396">
        <v>1538</v>
      </c>
      <c r="C1542" s="283"/>
      <c r="D1542" s="283"/>
      <c r="E1542" s="859"/>
      <c r="F1542" s="283"/>
      <c r="G1542" s="283"/>
      <c r="H1542" s="283"/>
    </row>
    <row r="1543" spans="2:8" x14ac:dyDescent="0.25">
      <c r="B1543" s="396">
        <v>1539</v>
      </c>
      <c r="C1543" s="283"/>
      <c r="D1543" s="283"/>
      <c r="E1543" s="859"/>
      <c r="F1543" s="283"/>
      <c r="G1543" s="283"/>
      <c r="H1543" s="283"/>
    </row>
    <row r="1544" spans="2:8" x14ac:dyDescent="0.25">
      <c r="B1544" s="396">
        <v>1540</v>
      </c>
      <c r="C1544" s="283"/>
      <c r="D1544" s="283"/>
      <c r="E1544" s="859"/>
      <c r="F1544" s="283"/>
      <c r="G1544" s="283"/>
      <c r="H1544" s="283"/>
    </row>
    <row r="1545" spans="2:8" x14ac:dyDescent="0.25">
      <c r="B1545" s="396">
        <v>1541</v>
      </c>
      <c r="C1545" s="283"/>
      <c r="D1545" s="283"/>
      <c r="E1545" s="859"/>
      <c r="F1545" s="283"/>
      <c r="G1545" s="283"/>
      <c r="H1545" s="283"/>
    </row>
    <row r="1546" spans="2:8" x14ac:dyDescent="0.25">
      <c r="B1546" s="396">
        <v>1542</v>
      </c>
      <c r="C1546" s="283"/>
      <c r="D1546" s="283"/>
      <c r="E1546" s="859"/>
      <c r="F1546" s="283"/>
      <c r="G1546" s="283"/>
      <c r="H1546" s="283"/>
    </row>
    <row r="1547" spans="2:8" x14ac:dyDescent="0.25">
      <c r="B1547" s="396">
        <v>1543</v>
      </c>
      <c r="C1547" s="283"/>
      <c r="D1547" s="283"/>
      <c r="E1547" s="859"/>
      <c r="F1547" s="283"/>
      <c r="G1547" s="283"/>
      <c r="H1547" s="283"/>
    </row>
    <row r="1548" spans="2:8" x14ac:dyDescent="0.25">
      <c r="B1548" s="396">
        <v>1544</v>
      </c>
      <c r="C1548" s="283"/>
      <c r="D1548" s="283"/>
      <c r="E1548" s="859"/>
      <c r="F1548" s="283"/>
      <c r="G1548" s="283"/>
      <c r="H1548" s="283"/>
    </row>
    <row r="1549" spans="2:8" x14ac:dyDescent="0.25">
      <c r="B1549" s="396">
        <v>1545</v>
      </c>
      <c r="C1549" s="283"/>
      <c r="D1549" s="283"/>
      <c r="E1549" s="859"/>
      <c r="F1549" s="283"/>
      <c r="G1549" s="283"/>
      <c r="H1549" s="283"/>
    </row>
    <row r="1550" spans="2:8" x14ac:dyDescent="0.25">
      <c r="B1550" s="396">
        <v>1546</v>
      </c>
      <c r="C1550" s="283"/>
      <c r="D1550" s="283"/>
      <c r="E1550" s="859"/>
      <c r="F1550" s="283"/>
      <c r="G1550" s="283"/>
      <c r="H1550" s="283"/>
    </row>
    <row r="1551" spans="2:8" x14ac:dyDescent="0.25">
      <c r="B1551" s="396">
        <v>1547</v>
      </c>
      <c r="C1551" s="283"/>
      <c r="D1551" s="283"/>
      <c r="E1551" s="859"/>
      <c r="F1551" s="283"/>
      <c r="G1551" s="283"/>
      <c r="H1551" s="283"/>
    </row>
    <row r="1552" spans="2:8" x14ac:dyDescent="0.25">
      <c r="B1552" s="396">
        <v>1548</v>
      </c>
      <c r="C1552" s="283"/>
      <c r="D1552" s="283"/>
      <c r="E1552" s="859"/>
      <c r="F1552" s="283"/>
      <c r="G1552" s="283"/>
      <c r="H1552" s="283"/>
    </row>
    <row r="1553" spans="2:8" x14ac:dyDescent="0.25">
      <c r="B1553" s="396">
        <v>1549</v>
      </c>
      <c r="C1553" s="283"/>
      <c r="D1553" s="283"/>
      <c r="E1553" s="859"/>
      <c r="F1553" s="283"/>
      <c r="G1553" s="283"/>
      <c r="H1553" s="283"/>
    </row>
    <row r="1554" spans="2:8" x14ac:dyDescent="0.25">
      <c r="B1554" s="396">
        <v>1550</v>
      </c>
      <c r="C1554" s="283"/>
      <c r="D1554" s="283"/>
      <c r="E1554" s="859"/>
      <c r="F1554" s="283"/>
      <c r="G1554" s="283"/>
      <c r="H1554" s="283"/>
    </row>
    <row r="1555" spans="2:8" x14ac:dyDescent="0.25">
      <c r="B1555" s="396">
        <v>1551</v>
      </c>
      <c r="C1555" s="283"/>
      <c r="D1555" s="283"/>
      <c r="E1555" s="859"/>
      <c r="F1555" s="283"/>
      <c r="G1555" s="283"/>
      <c r="H1555" s="283"/>
    </row>
    <row r="1556" spans="2:8" x14ac:dyDescent="0.25">
      <c r="B1556" s="396">
        <v>1552</v>
      </c>
      <c r="C1556" s="283"/>
      <c r="D1556" s="283"/>
      <c r="E1556" s="859"/>
      <c r="F1556" s="283"/>
      <c r="G1556" s="283"/>
      <c r="H1556" s="283"/>
    </row>
    <row r="1557" spans="2:8" x14ac:dyDescent="0.25">
      <c r="B1557" s="396">
        <v>1553</v>
      </c>
      <c r="C1557" s="283"/>
      <c r="D1557" s="283"/>
      <c r="E1557" s="859"/>
      <c r="F1557" s="283"/>
      <c r="G1557" s="283"/>
      <c r="H1557" s="283"/>
    </row>
    <row r="1558" spans="2:8" x14ac:dyDescent="0.25">
      <c r="B1558" s="396">
        <v>1554</v>
      </c>
      <c r="C1558" s="283"/>
      <c r="D1558" s="283"/>
      <c r="E1558" s="859"/>
      <c r="F1558" s="283"/>
      <c r="G1558" s="283"/>
      <c r="H1558" s="283"/>
    </row>
    <row r="1559" spans="2:8" x14ac:dyDescent="0.25">
      <c r="B1559" s="396">
        <v>1555</v>
      </c>
      <c r="C1559" s="283"/>
      <c r="D1559" s="283"/>
      <c r="E1559" s="859"/>
      <c r="F1559" s="283"/>
      <c r="G1559" s="283"/>
      <c r="H1559" s="283"/>
    </row>
    <row r="1560" spans="2:8" x14ac:dyDescent="0.25">
      <c r="B1560" s="396">
        <v>1556</v>
      </c>
      <c r="C1560" s="283"/>
      <c r="D1560" s="283"/>
      <c r="E1560" s="859"/>
      <c r="F1560" s="283"/>
      <c r="G1560" s="283"/>
      <c r="H1560" s="283"/>
    </row>
    <row r="1561" spans="2:8" x14ac:dyDescent="0.25">
      <c r="B1561" s="396">
        <v>1557</v>
      </c>
      <c r="C1561" s="283"/>
      <c r="D1561" s="283"/>
      <c r="E1561" s="859"/>
      <c r="F1561" s="283"/>
      <c r="G1561" s="283"/>
      <c r="H1561" s="283"/>
    </row>
    <row r="1562" spans="2:8" x14ac:dyDescent="0.25">
      <c r="B1562" s="396">
        <v>1558</v>
      </c>
      <c r="C1562" s="283"/>
      <c r="D1562" s="283"/>
      <c r="E1562" s="859"/>
      <c r="F1562" s="283"/>
      <c r="G1562" s="283"/>
      <c r="H1562" s="283"/>
    </row>
    <row r="1563" spans="2:8" x14ac:dyDescent="0.25">
      <c r="B1563" s="396">
        <v>1559</v>
      </c>
      <c r="C1563" s="283"/>
      <c r="D1563" s="283"/>
      <c r="E1563" s="859"/>
      <c r="F1563" s="283"/>
      <c r="G1563" s="283"/>
      <c r="H1563" s="283"/>
    </row>
    <row r="1564" spans="2:8" x14ac:dyDescent="0.25">
      <c r="B1564" s="396">
        <v>1560</v>
      </c>
      <c r="C1564" s="283"/>
      <c r="D1564" s="283"/>
      <c r="E1564" s="859"/>
      <c r="F1564" s="283"/>
      <c r="G1564" s="283"/>
      <c r="H1564" s="283"/>
    </row>
    <row r="1565" spans="2:8" x14ac:dyDescent="0.25">
      <c r="B1565" s="396">
        <v>1561</v>
      </c>
      <c r="C1565" s="283"/>
      <c r="D1565" s="283"/>
      <c r="E1565" s="859"/>
      <c r="F1565" s="283"/>
      <c r="G1565" s="283"/>
      <c r="H1565" s="283"/>
    </row>
    <row r="1566" spans="2:8" x14ac:dyDescent="0.25">
      <c r="B1566" s="396">
        <v>1562</v>
      </c>
      <c r="C1566" s="283"/>
      <c r="D1566" s="283"/>
      <c r="E1566" s="859"/>
      <c r="F1566" s="283"/>
      <c r="G1566" s="283"/>
      <c r="H1566" s="283"/>
    </row>
    <row r="1567" spans="2:8" x14ac:dyDescent="0.25">
      <c r="B1567" s="396">
        <v>1563</v>
      </c>
      <c r="C1567" s="283"/>
      <c r="D1567" s="283"/>
      <c r="E1567" s="859"/>
      <c r="F1567" s="283"/>
      <c r="G1567" s="283"/>
      <c r="H1567" s="283"/>
    </row>
    <row r="1568" spans="2:8" x14ac:dyDescent="0.25">
      <c r="B1568" s="396">
        <v>1564</v>
      </c>
      <c r="C1568" s="283"/>
      <c r="D1568" s="283"/>
      <c r="E1568" s="859"/>
      <c r="F1568" s="283"/>
      <c r="G1568" s="283"/>
      <c r="H1568" s="283"/>
    </row>
    <row r="1569" spans="2:8" x14ac:dyDescent="0.25">
      <c r="B1569" s="396">
        <v>1565</v>
      </c>
      <c r="C1569" s="283"/>
      <c r="D1569" s="283"/>
      <c r="E1569" s="859"/>
      <c r="F1569" s="283"/>
      <c r="G1569" s="283"/>
      <c r="H1569" s="283"/>
    </row>
    <row r="1570" spans="2:8" x14ac:dyDescent="0.25">
      <c r="B1570" s="396">
        <v>1566</v>
      </c>
      <c r="C1570" s="283"/>
      <c r="D1570" s="283"/>
      <c r="E1570" s="859"/>
      <c r="F1570" s="283"/>
      <c r="G1570" s="283"/>
      <c r="H1570" s="283"/>
    </row>
    <row r="1571" spans="2:8" x14ac:dyDescent="0.25">
      <c r="B1571" s="396">
        <v>1567</v>
      </c>
      <c r="C1571" s="283"/>
      <c r="D1571" s="283"/>
      <c r="E1571" s="859"/>
      <c r="F1571" s="283"/>
      <c r="G1571" s="283"/>
      <c r="H1571" s="283"/>
    </row>
    <row r="1572" spans="2:8" x14ac:dyDescent="0.25">
      <c r="B1572" s="396">
        <v>1568</v>
      </c>
      <c r="C1572" s="283"/>
      <c r="D1572" s="283"/>
      <c r="E1572" s="859"/>
      <c r="F1572" s="283"/>
      <c r="G1572" s="283"/>
      <c r="H1572" s="283"/>
    </row>
    <row r="1573" spans="2:8" x14ac:dyDescent="0.25">
      <c r="B1573" s="396">
        <v>1569</v>
      </c>
      <c r="C1573" s="283"/>
      <c r="D1573" s="283"/>
      <c r="E1573" s="859"/>
      <c r="F1573" s="283"/>
      <c r="G1573" s="283"/>
      <c r="H1573" s="283"/>
    </row>
    <row r="1574" spans="2:8" x14ac:dyDescent="0.25">
      <c r="B1574" s="396">
        <v>1570</v>
      </c>
      <c r="C1574" s="283"/>
      <c r="D1574" s="283"/>
      <c r="E1574" s="859"/>
      <c r="F1574" s="283"/>
      <c r="G1574" s="283"/>
      <c r="H1574" s="283"/>
    </row>
    <row r="1575" spans="2:8" x14ac:dyDescent="0.25">
      <c r="B1575" s="396">
        <v>1571</v>
      </c>
      <c r="C1575" s="283"/>
      <c r="D1575" s="283"/>
      <c r="E1575" s="859"/>
      <c r="F1575" s="283"/>
      <c r="G1575" s="283"/>
      <c r="H1575" s="283"/>
    </row>
    <row r="1576" spans="2:8" x14ac:dyDescent="0.25">
      <c r="B1576" s="396">
        <v>1572</v>
      </c>
      <c r="C1576" s="283"/>
      <c r="D1576" s="283"/>
      <c r="E1576" s="859"/>
      <c r="F1576" s="283"/>
      <c r="G1576" s="283"/>
      <c r="H1576" s="283"/>
    </row>
    <row r="1577" spans="2:8" x14ac:dyDescent="0.25">
      <c r="B1577" s="396">
        <v>1573</v>
      </c>
      <c r="C1577" s="283"/>
      <c r="D1577" s="283"/>
      <c r="E1577" s="859"/>
      <c r="F1577" s="283"/>
      <c r="G1577" s="283"/>
      <c r="H1577" s="283"/>
    </row>
    <row r="1578" spans="2:8" x14ac:dyDescent="0.25">
      <c r="B1578" s="396">
        <v>1574</v>
      </c>
      <c r="C1578" s="283"/>
      <c r="D1578" s="283"/>
      <c r="E1578" s="859"/>
      <c r="F1578" s="283"/>
      <c r="G1578" s="283"/>
      <c r="H1578" s="283"/>
    </row>
    <row r="1579" spans="2:8" x14ac:dyDescent="0.25">
      <c r="B1579" s="396">
        <v>1575</v>
      </c>
      <c r="C1579" s="283"/>
      <c r="D1579" s="283"/>
      <c r="E1579" s="859"/>
      <c r="F1579" s="283"/>
      <c r="G1579" s="283"/>
      <c r="H1579" s="283"/>
    </row>
    <row r="1580" spans="2:8" x14ac:dyDescent="0.25">
      <c r="B1580" s="396">
        <v>1576</v>
      </c>
      <c r="C1580" s="283"/>
      <c r="D1580" s="283"/>
      <c r="E1580" s="859"/>
      <c r="F1580" s="283"/>
      <c r="G1580" s="283"/>
      <c r="H1580" s="283"/>
    </row>
    <row r="1581" spans="2:8" x14ac:dyDescent="0.25">
      <c r="B1581" s="396">
        <v>1577</v>
      </c>
      <c r="C1581" s="283"/>
      <c r="D1581" s="283"/>
      <c r="E1581" s="859"/>
      <c r="F1581" s="283"/>
      <c r="G1581" s="283"/>
      <c r="H1581" s="283"/>
    </row>
    <row r="1582" spans="2:8" x14ac:dyDescent="0.25">
      <c r="B1582" s="396">
        <v>1578</v>
      </c>
      <c r="C1582" s="283"/>
      <c r="D1582" s="283"/>
      <c r="E1582" s="859"/>
      <c r="F1582" s="283"/>
      <c r="G1582" s="283"/>
      <c r="H1582" s="283"/>
    </row>
    <row r="1583" spans="2:8" x14ac:dyDescent="0.25">
      <c r="B1583" s="396">
        <v>1579</v>
      </c>
      <c r="C1583" s="283"/>
      <c r="D1583" s="283"/>
      <c r="E1583" s="859"/>
      <c r="F1583" s="283"/>
      <c r="G1583" s="283"/>
      <c r="H1583" s="283"/>
    </row>
    <row r="1584" spans="2:8" x14ac:dyDescent="0.25">
      <c r="B1584" s="396">
        <v>1580</v>
      </c>
      <c r="C1584" s="283"/>
      <c r="D1584" s="283"/>
      <c r="E1584" s="859"/>
      <c r="F1584" s="283"/>
      <c r="G1584" s="283"/>
      <c r="H1584" s="283"/>
    </row>
    <row r="1585" spans="2:8" x14ac:dyDescent="0.25">
      <c r="B1585" s="396">
        <v>1581</v>
      </c>
      <c r="C1585" s="283"/>
      <c r="D1585" s="283"/>
      <c r="E1585" s="859"/>
      <c r="F1585" s="283"/>
      <c r="G1585" s="283"/>
      <c r="H1585" s="283"/>
    </row>
    <row r="1586" spans="2:8" x14ac:dyDescent="0.25">
      <c r="B1586" s="396">
        <v>1582</v>
      </c>
      <c r="C1586" s="283"/>
      <c r="D1586" s="283"/>
      <c r="E1586" s="859"/>
      <c r="F1586" s="283"/>
      <c r="G1586" s="283"/>
      <c r="H1586" s="283"/>
    </row>
    <row r="1587" spans="2:8" x14ac:dyDescent="0.25">
      <c r="B1587" s="396">
        <v>1583</v>
      </c>
      <c r="C1587" s="283"/>
      <c r="D1587" s="283"/>
      <c r="E1587" s="859"/>
      <c r="F1587" s="283"/>
      <c r="G1587" s="283"/>
      <c r="H1587" s="283"/>
    </row>
    <row r="1588" spans="2:8" x14ac:dyDescent="0.25">
      <c r="B1588" s="396">
        <v>1584</v>
      </c>
      <c r="C1588" s="283"/>
      <c r="D1588" s="283"/>
      <c r="E1588" s="859"/>
      <c r="F1588" s="283"/>
      <c r="G1588" s="283"/>
      <c r="H1588" s="283"/>
    </row>
    <row r="1589" spans="2:8" x14ac:dyDescent="0.25">
      <c r="B1589" s="396">
        <v>1585</v>
      </c>
      <c r="C1589" s="283"/>
      <c r="D1589" s="283"/>
      <c r="E1589" s="859"/>
      <c r="F1589" s="283"/>
      <c r="G1589" s="283"/>
      <c r="H1589" s="283"/>
    </row>
    <row r="1590" spans="2:8" x14ac:dyDescent="0.25">
      <c r="B1590" s="396">
        <v>1586</v>
      </c>
      <c r="C1590" s="283"/>
      <c r="D1590" s="283"/>
      <c r="E1590" s="859"/>
      <c r="F1590" s="283"/>
      <c r="G1590" s="283"/>
      <c r="H1590" s="283"/>
    </row>
    <row r="1591" spans="2:8" x14ac:dyDescent="0.25">
      <c r="B1591" s="396">
        <v>1587</v>
      </c>
      <c r="C1591" s="283"/>
      <c r="D1591" s="283"/>
      <c r="E1591" s="859"/>
      <c r="F1591" s="283"/>
      <c r="G1591" s="283"/>
      <c r="H1591" s="283"/>
    </row>
    <row r="1592" spans="2:8" x14ac:dyDescent="0.25">
      <c r="B1592" s="396">
        <v>1588</v>
      </c>
      <c r="C1592" s="283"/>
      <c r="D1592" s="283"/>
      <c r="E1592" s="859"/>
      <c r="F1592" s="283"/>
      <c r="G1592" s="283"/>
      <c r="H1592" s="283"/>
    </row>
    <row r="1593" spans="2:8" x14ac:dyDescent="0.25">
      <c r="B1593" s="396">
        <v>1589</v>
      </c>
      <c r="C1593" s="283"/>
      <c r="D1593" s="283"/>
      <c r="E1593" s="859"/>
      <c r="F1593" s="283"/>
      <c r="G1593" s="283"/>
      <c r="H1593" s="283"/>
    </row>
    <row r="1594" spans="2:8" x14ac:dyDescent="0.25">
      <c r="B1594" s="396">
        <v>1590</v>
      </c>
      <c r="C1594" s="283"/>
      <c r="D1594" s="283"/>
      <c r="E1594" s="859"/>
      <c r="F1594" s="283"/>
      <c r="G1594" s="283"/>
      <c r="H1594" s="283"/>
    </row>
    <row r="1595" spans="2:8" x14ac:dyDescent="0.25">
      <c r="B1595" s="396">
        <v>1591</v>
      </c>
      <c r="C1595" s="283"/>
      <c r="D1595" s="283"/>
      <c r="E1595" s="859"/>
      <c r="F1595" s="283"/>
      <c r="G1595" s="283"/>
      <c r="H1595" s="283"/>
    </row>
    <row r="1596" spans="2:8" x14ac:dyDescent="0.25">
      <c r="B1596" s="396">
        <v>1592</v>
      </c>
      <c r="C1596" s="283"/>
      <c r="D1596" s="283"/>
      <c r="E1596" s="859"/>
      <c r="F1596" s="283"/>
      <c r="G1596" s="283"/>
      <c r="H1596" s="283"/>
    </row>
    <row r="1597" spans="2:8" x14ac:dyDescent="0.25">
      <c r="B1597" s="396">
        <v>1593</v>
      </c>
      <c r="C1597" s="283"/>
      <c r="D1597" s="283"/>
      <c r="E1597" s="859"/>
      <c r="F1597" s="283"/>
      <c r="G1597" s="283"/>
      <c r="H1597" s="283"/>
    </row>
    <row r="1598" spans="2:8" x14ac:dyDescent="0.25">
      <c r="B1598" s="396">
        <v>1594</v>
      </c>
      <c r="C1598" s="283"/>
      <c r="D1598" s="283"/>
      <c r="E1598" s="859"/>
      <c r="F1598" s="283"/>
      <c r="G1598" s="283"/>
      <c r="H1598" s="283"/>
    </row>
    <row r="1599" spans="2:8" x14ac:dyDescent="0.25">
      <c r="B1599" s="396">
        <v>1595</v>
      </c>
      <c r="C1599" s="283"/>
      <c r="D1599" s="283"/>
      <c r="E1599" s="859"/>
      <c r="F1599" s="283"/>
      <c r="G1599" s="283"/>
      <c r="H1599" s="283"/>
    </row>
    <row r="1600" spans="2:8" x14ac:dyDescent="0.25">
      <c r="B1600" s="396">
        <v>1596</v>
      </c>
      <c r="C1600" s="283"/>
      <c r="D1600" s="283"/>
      <c r="E1600" s="859"/>
      <c r="F1600" s="283"/>
      <c r="G1600" s="283"/>
      <c r="H1600" s="283"/>
    </row>
    <row r="1601" spans="2:8" x14ac:dyDescent="0.25">
      <c r="B1601" s="396">
        <v>1597</v>
      </c>
      <c r="C1601" s="283"/>
      <c r="D1601" s="283"/>
      <c r="E1601" s="859"/>
      <c r="F1601" s="283"/>
      <c r="G1601" s="283"/>
      <c r="H1601" s="283"/>
    </row>
    <row r="1602" spans="2:8" x14ac:dyDescent="0.25">
      <c r="B1602" s="396">
        <v>1598</v>
      </c>
      <c r="C1602" s="283"/>
      <c r="D1602" s="283"/>
      <c r="E1602" s="859"/>
      <c r="F1602" s="283"/>
      <c r="G1602" s="283"/>
      <c r="H1602" s="283"/>
    </row>
    <row r="1603" spans="2:8" x14ac:dyDescent="0.25">
      <c r="B1603" s="396">
        <v>1599</v>
      </c>
      <c r="C1603" s="283"/>
      <c r="D1603" s="283"/>
      <c r="E1603" s="859"/>
      <c r="F1603" s="283"/>
      <c r="G1603" s="283"/>
      <c r="H1603" s="283"/>
    </row>
    <row r="1604" spans="2:8" x14ac:dyDescent="0.25">
      <c r="B1604" s="396">
        <v>1600</v>
      </c>
      <c r="C1604" s="283"/>
      <c r="D1604" s="283"/>
      <c r="E1604" s="859"/>
      <c r="F1604" s="283"/>
      <c r="G1604" s="283"/>
      <c r="H1604" s="283"/>
    </row>
    <row r="1605" spans="2:8" x14ac:dyDescent="0.25">
      <c r="B1605" s="396">
        <v>1601</v>
      </c>
      <c r="C1605" s="283"/>
      <c r="D1605" s="283"/>
      <c r="E1605" s="859"/>
      <c r="F1605" s="283"/>
      <c r="G1605" s="283"/>
      <c r="H1605" s="283"/>
    </row>
    <row r="1606" spans="2:8" x14ac:dyDescent="0.25">
      <c r="B1606" s="396">
        <v>1602</v>
      </c>
      <c r="C1606" s="283"/>
      <c r="D1606" s="283"/>
      <c r="E1606" s="859"/>
      <c r="F1606" s="283"/>
      <c r="G1606" s="283"/>
      <c r="H1606" s="283"/>
    </row>
    <row r="1607" spans="2:8" x14ac:dyDescent="0.25">
      <c r="B1607" s="396">
        <v>1603</v>
      </c>
      <c r="C1607" s="283"/>
      <c r="D1607" s="283"/>
      <c r="E1607" s="859"/>
      <c r="F1607" s="283"/>
      <c r="G1607" s="283"/>
      <c r="H1607" s="283"/>
    </row>
    <row r="1608" spans="2:8" x14ac:dyDescent="0.25">
      <c r="B1608" s="396">
        <v>1604</v>
      </c>
      <c r="C1608" s="283"/>
      <c r="D1608" s="283"/>
      <c r="E1608" s="859"/>
      <c r="F1608" s="283"/>
      <c r="G1608" s="283"/>
      <c r="H1608" s="283"/>
    </row>
    <row r="1609" spans="2:8" x14ac:dyDescent="0.25">
      <c r="B1609" s="396">
        <v>1605</v>
      </c>
      <c r="C1609" s="283"/>
      <c r="D1609" s="283"/>
      <c r="E1609" s="859"/>
      <c r="F1609" s="283"/>
      <c r="G1609" s="283"/>
      <c r="H1609" s="283"/>
    </row>
    <row r="1610" spans="2:8" x14ac:dyDescent="0.25">
      <c r="B1610" s="396">
        <v>1606</v>
      </c>
      <c r="C1610" s="283"/>
      <c r="D1610" s="283"/>
      <c r="E1610" s="859"/>
      <c r="F1610" s="283"/>
      <c r="G1610" s="283"/>
      <c r="H1610" s="283"/>
    </row>
    <row r="1611" spans="2:8" x14ac:dyDescent="0.25">
      <c r="B1611" s="396">
        <v>1607</v>
      </c>
      <c r="C1611" s="283"/>
      <c r="D1611" s="283"/>
      <c r="E1611" s="859"/>
      <c r="F1611" s="283"/>
      <c r="G1611" s="283"/>
      <c r="H1611" s="283"/>
    </row>
    <row r="1612" spans="2:8" x14ac:dyDescent="0.25">
      <c r="B1612" s="396">
        <v>1608</v>
      </c>
      <c r="C1612" s="283"/>
      <c r="D1612" s="283"/>
      <c r="E1612" s="859"/>
      <c r="F1612" s="283"/>
      <c r="G1612" s="283"/>
      <c r="H1612" s="283"/>
    </row>
    <row r="1613" spans="2:8" x14ac:dyDescent="0.25">
      <c r="B1613" s="396">
        <v>1609</v>
      </c>
      <c r="C1613" s="283"/>
      <c r="D1613" s="283"/>
      <c r="E1613" s="859"/>
      <c r="F1613" s="283"/>
      <c r="G1613" s="283"/>
      <c r="H1613" s="283"/>
    </row>
    <row r="1614" spans="2:8" x14ac:dyDescent="0.25">
      <c r="B1614" s="396">
        <v>1610</v>
      </c>
      <c r="C1614" s="283"/>
      <c r="D1614" s="283"/>
      <c r="E1614" s="859"/>
      <c r="F1614" s="283"/>
      <c r="G1614" s="283"/>
      <c r="H1614" s="283"/>
    </row>
    <row r="1615" spans="2:8" x14ac:dyDescent="0.25">
      <c r="B1615" s="396">
        <v>1611</v>
      </c>
      <c r="C1615" s="283"/>
      <c r="D1615" s="283"/>
      <c r="E1615" s="859"/>
      <c r="F1615" s="283"/>
      <c r="G1615" s="283"/>
      <c r="H1615" s="283"/>
    </row>
    <row r="1616" spans="2:8" x14ac:dyDescent="0.25">
      <c r="B1616" s="396">
        <v>1612</v>
      </c>
      <c r="C1616" s="283"/>
      <c r="D1616" s="283"/>
      <c r="E1616" s="859"/>
      <c r="F1616" s="283"/>
      <c r="G1616" s="283"/>
      <c r="H1616" s="283"/>
    </row>
    <row r="1617" spans="2:8" x14ac:dyDescent="0.25">
      <c r="B1617" s="396">
        <v>1613</v>
      </c>
      <c r="C1617" s="283"/>
      <c r="D1617" s="283"/>
      <c r="E1617" s="859"/>
      <c r="F1617" s="283"/>
      <c r="G1617" s="283"/>
      <c r="H1617" s="283"/>
    </row>
    <row r="1618" spans="2:8" x14ac:dyDescent="0.25">
      <c r="B1618" s="396">
        <v>1614</v>
      </c>
      <c r="C1618" s="283"/>
      <c r="D1618" s="283"/>
      <c r="E1618" s="859"/>
      <c r="F1618" s="283"/>
      <c r="G1618" s="283"/>
      <c r="H1618" s="283"/>
    </row>
    <row r="1619" spans="2:8" x14ac:dyDescent="0.25">
      <c r="B1619" s="396">
        <v>1615</v>
      </c>
      <c r="C1619" s="283"/>
      <c r="D1619" s="283"/>
      <c r="E1619" s="859"/>
      <c r="F1619" s="283"/>
      <c r="G1619" s="283"/>
      <c r="H1619" s="283"/>
    </row>
    <row r="1620" spans="2:8" x14ac:dyDescent="0.25">
      <c r="B1620" s="396">
        <v>1616</v>
      </c>
      <c r="C1620" s="283"/>
      <c r="D1620" s="283"/>
      <c r="E1620" s="859"/>
      <c r="F1620" s="283"/>
      <c r="G1620" s="283"/>
      <c r="H1620" s="283"/>
    </row>
    <row r="1621" spans="2:8" x14ac:dyDescent="0.25">
      <c r="B1621" s="396">
        <v>1617</v>
      </c>
      <c r="C1621" s="283"/>
      <c r="D1621" s="283"/>
      <c r="E1621" s="859"/>
      <c r="F1621" s="283"/>
      <c r="G1621" s="283"/>
      <c r="H1621" s="283"/>
    </row>
    <row r="1622" spans="2:8" x14ac:dyDescent="0.25">
      <c r="B1622" s="396">
        <v>1618</v>
      </c>
      <c r="C1622" s="283"/>
      <c r="D1622" s="283"/>
      <c r="E1622" s="859"/>
      <c r="F1622" s="283"/>
      <c r="G1622" s="283"/>
      <c r="H1622" s="283"/>
    </row>
    <row r="1623" spans="2:8" x14ac:dyDescent="0.25">
      <c r="B1623" s="396">
        <v>1619</v>
      </c>
      <c r="C1623" s="283"/>
      <c r="D1623" s="283"/>
      <c r="E1623" s="859"/>
      <c r="F1623" s="283"/>
      <c r="G1623" s="283"/>
      <c r="H1623" s="283"/>
    </row>
    <row r="1624" spans="2:8" x14ac:dyDescent="0.25">
      <c r="B1624" s="396">
        <v>1620</v>
      </c>
      <c r="C1624" s="283"/>
      <c r="D1624" s="283"/>
      <c r="E1624" s="859"/>
      <c r="F1624" s="283"/>
      <c r="G1624" s="283"/>
      <c r="H1624" s="283"/>
    </row>
    <row r="1625" spans="2:8" x14ac:dyDescent="0.25">
      <c r="B1625" s="396">
        <v>1621</v>
      </c>
      <c r="C1625" s="283"/>
      <c r="D1625" s="283"/>
      <c r="E1625" s="859"/>
      <c r="F1625" s="283"/>
      <c r="G1625" s="283"/>
      <c r="H1625" s="283"/>
    </row>
    <row r="1626" spans="2:8" x14ac:dyDescent="0.25">
      <c r="B1626" s="396">
        <v>1622</v>
      </c>
      <c r="C1626" s="283"/>
      <c r="D1626" s="283"/>
      <c r="E1626" s="859"/>
      <c r="F1626" s="283"/>
      <c r="G1626" s="283"/>
      <c r="H1626" s="283"/>
    </row>
    <row r="1627" spans="2:8" x14ac:dyDescent="0.25">
      <c r="B1627" s="396">
        <v>1623</v>
      </c>
      <c r="C1627" s="283"/>
      <c r="D1627" s="283"/>
      <c r="E1627" s="859"/>
      <c r="F1627" s="283"/>
      <c r="G1627" s="283"/>
      <c r="H1627" s="283"/>
    </row>
    <row r="1628" spans="2:8" x14ac:dyDescent="0.25">
      <c r="B1628" s="396">
        <v>1624</v>
      </c>
      <c r="C1628" s="283"/>
      <c r="D1628" s="283"/>
      <c r="E1628" s="859"/>
      <c r="F1628" s="283"/>
      <c r="G1628" s="283"/>
      <c r="H1628" s="283"/>
    </row>
    <row r="1629" spans="2:8" x14ac:dyDescent="0.25">
      <c r="B1629" s="396">
        <v>1625</v>
      </c>
      <c r="C1629" s="283"/>
      <c r="D1629" s="283"/>
      <c r="E1629" s="859"/>
      <c r="F1629" s="283"/>
      <c r="G1629" s="283"/>
      <c r="H1629" s="283"/>
    </row>
    <row r="1630" spans="2:8" x14ac:dyDescent="0.25">
      <c r="B1630" s="396">
        <v>1626</v>
      </c>
      <c r="C1630" s="283"/>
      <c r="D1630" s="283"/>
      <c r="E1630" s="859"/>
      <c r="F1630" s="283"/>
      <c r="G1630" s="283"/>
      <c r="H1630" s="283"/>
    </row>
    <row r="1631" spans="2:8" x14ac:dyDescent="0.25">
      <c r="B1631" s="396">
        <v>1627</v>
      </c>
      <c r="C1631" s="283"/>
      <c r="D1631" s="283"/>
      <c r="E1631" s="859"/>
      <c r="F1631" s="283"/>
      <c r="G1631" s="283"/>
      <c r="H1631" s="283"/>
    </row>
    <row r="1632" spans="2:8" x14ac:dyDescent="0.25">
      <c r="B1632" s="396">
        <v>1628</v>
      </c>
      <c r="C1632" s="283"/>
      <c r="D1632" s="283"/>
      <c r="E1632" s="859"/>
      <c r="F1632" s="283"/>
      <c r="G1632" s="283"/>
      <c r="H1632" s="283"/>
    </row>
    <row r="1633" spans="2:8" x14ac:dyDescent="0.25">
      <c r="B1633" s="396">
        <v>1629</v>
      </c>
      <c r="C1633" s="283"/>
      <c r="D1633" s="283"/>
      <c r="E1633" s="859"/>
      <c r="F1633" s="283"/>
      <c r="G1633" s="283"/>
      <c r="H1633" s="283"/>
    </row>
    <row r="1634" spans="2:8" x14ac:dyDescent="0.25">
      <c r="B1634" s="396">
        <v>1630</v>
      </c>
      <c r="C1634" s="283"/>
      <c r="D1634" s="283"/>
      <c r="E1634" s="859"/>
      <c r="F1634" s="283"/>
      <c r="G1634" s="283"/>
      <c r="H1634" s="283"/>
    </row>
    <row r="1635" spans="2:8" x14ac:dyDescent="0.25">
      <c r="B1635" s="396">
        <v>1631</v>
      </c>
      <c r="C1635" s="283"/>
      <c r="D1635" s="283"/>
      <c r="E1635" s="859"/>
      <c r="F1635" s="283"/>
      <c r="G1635" s="283"/>
      <c r="H1635" s="283"/>
    </row>
    <row r="1636" spans="2:8" x14ac:dyDescent="0.25">
      <c r="B1636" s="396">
        <v>1632</v>
      </c>
      <c r="C1636" s="283"/>
      <c r="D1636" s="283"/>
      <c r="E1636" s="859"/>
      <c r="F1636" s="283"/>
      <c r="G1636" s="283"/>
      <c r="H1636" s="283"/>
    </row>
    <row r="1637" spans="2:8" x14ac:dyDescent="0.25">
      <c r="B1637" s="396">
        <v>1633</v>
      </c>
      <c r="C1637" s="283"/>
      <c r="D1637" s="283"/>
      <c r="E1637" s="859"/>
      <c r="F1637" s="283"/>
      <c r="G1637" s="283"/>
      <c r="H1637" s="283"/>
    </row>
    <row r="1638" spans="2:8" x14ac:dyDescent="0.25">
      <c r="B1638" s="396">
        <v>1634</v>
      </c>
      <c r="C1638" s="283"/>
      <c r="D1638" s="283"/>
      <c r="E1638" s="859"/>
      <c r="F1638" s="283"/>
      <c r="G1638" s="283"/>
      <c r="H1638" s="283"/>
    </row>
    <row r="1639" spans="2:8" x14ac:dyDescent="0.25">
      <c r="B1639" s="396">
        <v>1635</v>
      </c>
      <c r="C1639" s="283"/>
      <c r="D1639" s="283"/>
      <c r="E1639" s="859"/>
      <c r="F1639" s="283"/>
      <c r="G1639" s="283"/>
      <c r="H1639" s="283"/>
    </row>
    <row r="1640" spans="2:8" x14ac:dyDescent="0.25">
      <c r="B1640" s="396">
        <v>1636</v>
      </c>
      <c r="C1640" s="283"/>
      <c r="D1640" s="283"/>
      <c r="E1640" s="859"/>
      <c r="F1640" s="283"/>
      <c r="G1640" s="283"/>
      <c r="H1640" s="283"/>
    </row>
    <row r="1641" spans="2:8" x14ac:dyDescent="0.25">
      <c r="B1641" s="396">
        <v>1637</v>
      </c>
      <c r="C1641" s="283"/>
      <c r="D1641" s="283"/>
      <c r="E1641" s="859"/>
      <c r="F1641" s="283"/>
      <c r="G1641" s="283"/>
      <c r="H1641" s="283"/>
    </row>
    <row r="1642" spans="2:8" x14ac:dyDescent="0.25">
      <c r="B1642" s="396">
        <v>1638</v>
      </c>
      <c r="C1642" s="283"/>
      <c r="D1642" s="283"/>
      <c r="E1642" s="859"/>
      <c r="F1642" s="283"/>
      <c r="G1642" s="283"/>
      <c r="H1642" s="283"/>
    </row>
    <row r="1643" spans="2:8" x14ac:dyDescent="0.25">
      <c r="B1643" s="396">
        <v>1639</v>
      </c>
      <c r="C1643" s="283"/>
      <c r="D1643" s="283"/>
      <c r="E1643" s="859"/>
      <c r="F1643" s="283"/>
      <c r="G1643" s="283"/>
      <c r="H1643" s="283"/>
    </row>
    <row r="1644" spans="2:8" x14ac:dyDescent="0.25">
      <c r="B1644" s="396">
        <v>1640</v>
      </c>
      <c r="C1644" s="283"/>
      <c r="D1644" s="283"/>
      <c r="E1644" s="859"/>
      <c r="F1644" s="283"/>
      <c r="G1644" s="283"/>
      <c r="H1644" s="283"/>
    </row>
    <row r="1645" spans="2:8" x14ac:dyDescent="0.25">
      <c r="B1645" s="396">
        <v>1641</v>
      </c>
      <c r="C1645" s="283"/>
      <c r="D1645" s="283"/>
      <c r="E1645" s="859"/>
      <c r="F1645" s="283"/>
      <c r="G1645" s="283"/>
      <c r="H1645" s="283"/>
    </row>
    <row r="1646" spans="2:8" x14ac:dyDescent="0.25">
      <c r="B1646" s="396">
        <v>1642</v>
      </c>
      <c r="C1646" s="283"/>
      <c r="D1646" s="283"/>
      <c r="E1646" s="859"/>
      <c r="F1646" s="283"/>
      <c r="G1646" s="283"/>
      <c r="H1646" s="283"/>
    </row>
    <row r="1647" spans="2:8" x14ac:dyDescent="0.25">
      <c r="B1647" s="396">
        <v>1643</v>
      </c>
      <c r="C1647" s="283"/>
      <c r="D1647" s="283"/>
      <c r="E1647" s="859"/>
      <c r="F1647" s="283"/>
      <c r="G1647" s="283"/>
      <c r="H1647" s="283"/>
    </row>
    <row r="1648" spans="2:8" x14ac:dyDescent="0.25">
      <c r="B1648" s="396">
        <v>1644</v>
      </c>
      <c r="C1648" s="283"/>
      <c r="D1648" s="283"/>
      <c r="E1648" s="859"/>
      <c r="F1648" s="283"/>
      <c r="G1648" s="283"/>
      <c r="H1648" s="283"/>
    </row>
    <row r="1649" spans="2:8" x14ac:dyDescent="0.25">
      <c r="B1649" s="396">
        <v>1645</v>
      </c>
      <c r="C1649" s="283"/>
      <c r="D1649" s="283"/>
      <c r="E1649" s="859"/>
      <c r="F1649" s="283"/>
      <c r="G1649" s="283"/>
      <c r="H1649" s="283"/>
    </row>
    <row r="1650" spans="2:8" x14ac:dyDescent="0.25">
      <c r="B1650" s="396">
        <v>1646</v>
      </c>
      <c r="C1650" s="283"/>
      <c r="D1650" s="283"/>
      <c r="E1650" s="859"/>
      <c r="F1650" s="283"/>
      <c r="G1650" s="283"/>
      <c r="H1650" s="283"/>
    </row>
    <row r="1651" spans="2:8" x14ac:dyDescent="0.25">
      <c r="B1651" s="396">
        <v>1647</v>
      </c>
      <c r="C1651" s="283"/>
      <c r="D1651" s="283"/>
      <c r="E1651" s="859"/>
      <c r="F1651" s="283"/>
      <c r="G1651" s="283"/>
      <c r="H1651" s="283"/>
    </row>
    <row r="1652" spans="2:8" x14ac:dyDescent="0.25">
      <c r="B1652" s="396">
        <v>1648</v>
      </c>
      <c r="C1652" s="283"/>
      <c r="D1652" s="283"/>
      <c r="E1652" s="859"/>
      <c r="F1652" s="283"/>
      <c r="G1652" s="283"/>
      <c r="H1652" s="283"/>
    </row>
    <row r="1653" spans="2:8" x14ac:dyDescent="0.25">
      <c r="B1653" s="396">
        <v>1649</v>
      </c>
      <c r="C1653" s="283"/>
      <c r="D1653" s="283"/>
      <c r="E1653" s="859"/>
      <c r="F1653" s="283"/>
      <c r="G1653" s="283"/>
      <c r="H1653" s="283"/>
    </row>
    <row r="1654" spans="2:8" x14ac:dyDescent="0.25">
      <c r="B1654" s="396">
        <v>1650</v>
      </c>
      <c r="C1654" s="283"/>
      <c r="D1654" s="283"/>
      <c r="E1654" s="859"/>
      <c r="F1654" s="283"/>
      <c r="G1654" s="283"/>
      <c r="H1654" s="283"/>
    </row>
    <row r="1655" spans="2:8" x14ac:dyDescent="0.25">
      <c r="B1655" s="396">
        <v>1651</v>
      </c>
      <c r="C1655" s="283"/>
      <c r="D1655" s="283"/>
      <c r="E1655" s="859"/>
      <c r="F1655" s="283"/>
      <c r="G1655" s="283"/>
      <c r="H1655" s="283"/>
    </row>
    <row r="1656" spans="2:8" x14ac:dyDescent="0.25">
      <c r="B1656" s="396">
        <v>1652</v>
      </c>
      <c r="C1656" s="283"/>
      <c r="D1656" s="283"/>
      <c r="E1656" s="859"/>
      <c r="F1656" s="283"/>
      <c r="G1656" s="283"/>
      <c r="H1656" s="283"/>
    </row>
    <row r="1657" spans="2:8" x14ac:dyDescent="0.25">
      <c r="B1657" s="396">
        <v>1653</v>
      </c>
      <c r="C1657" s="283"/>
      <c r="D1657" s="283"/>
      <c r="E1657" s="859"/>
      <c r="F1657" s="283"/>
      <c r="G1657" s="283"/>
      <c r="H1657" s="283"/>
    </row>
    <row r="1658" spans="2:8" x14ac:dyDescent="0.25">
      <c r="B1658" s="396">
        <v>1654</v>
      </c>
      <c r="C1658" s="283"/>
      <c r="D1658" s="283"/>
      <c r="E1658" s="859"/>
      <c r="F1658" s="283"/>
      <c r="G1658" s="283"/>
      <c r="H1658" s="283"/>
    </row>
    <row r="1659" spans="2:8" x14ac:dyDescent="0.25">
      <c r="B1659" s="396">
        <v>1655</v>
      </c>
      <c r="C1659" s="283"/>
      <c r="D1659" s="283"/>
      <c r="E1659" s="859"/>
      <c r="F1659" s="283"/>
      <c r="G1659" s="283"/>
      <c r="H1659" s="283"/>
    </row>
    <row r="1660" spans="2:8" x14ac:dyDescent="0.25">
      <c r="B1660" s="396">
        <v>1656</v>
      </c>
      <c r="C1660" s="283"/>
      <c r="D1660" s="283"/>
      <c r="E1660" s="859"/>
      <c r="F1660" s="283"/>
      <c r="G1660" s="283"/>
      <c r="H1660" s="283"/>
    </row>
    <row r="1661" spans="2:8" x14ac:dyDescent="0.25">
      <c r="B1661" s="396">
        <v>1657</v>
      </c>
      <c r="C1661" s="283"/>
      <c r="D1661" s="283"/>
      <c r="E1661" s="859"/>
      <c r="F1661" s="283"/>
      <c r="G1661" s="283"/>
      <c r="H1661" s="283"/>
    </row>
    <row r="1662" spans="2:8" x14ac:dyDescent="0.25">
      <c r="B1662" s="396">
        <v>1658</v>
      </c>
      <c r="C1662" s="283"/>
      <c r="D1662" s="283"/>
      <c r="E1662" s="859"/>
      <c r="F1662" s="283"/>
      <c r="G1662" s="283"/>
      <c r="H1662" s="283"/>
    </row>
    <row r="1663" spans="2:8" x14ac:dyDescent="0.25">
      <c r="B1663" s="396">
        <v>1659</v>
      </c>
      <c r="C1663" s="283"/>
      <c r="D1663" s="283"/>
      <c r="E1663" s="859"/>
      <c r="F1663" s="283"/>
      <c r="G1663" s="283"/>
      <c r="H1663" s="283"/>
    </row>
    <row r="1664" spans="2:8" x14ac:dyDescent="0.25">
      <c r="B1664" s="396">
        <v>1660</v>
      </c>
      <c r="C1664" s="283"/>
      <c r="D1664" s="283"/>
      <c r="E1664" s="859"/>
      <c r="F1664" s="283"/>
      <c r="G1664" s="283"/>
      <c r="H1664" s="283"/>
    </row>
    <row r="1665" spans="2:8" x14ac:dyDescent="0.25">
      <c r="B1665" s="396">
        <v>1661</v>
      </c>
      <c r="C1665" s="283"/>
      <c r="D1665" s="283"/>
      <c r="E1665" s="859"/>
      <c r="F1665" s="283"/>
      <c r="G1665" s="283"/>
      <c r="H1665" s="283"/>
    </row>
    <row r="1666" spans="2:8" x14ac:dyDescent="0.25">
      <c r="B1666" s="396">
        <v>1662</v>
      </c>
      <c r="C1666" s="283"/>
      <c r="D1666" s="283"/>
      <c r="E1666" s="859"/>
      <c r="F1666" s="283"/>
      <c r="G1666" s="283"/>
      <c r="H1666" s="283"/>
    </row>
    <row r="1667" spans="2:8" x14ac:dyDescent="0.25">
      <c r="B1667" s="396">
        <v>1663</v>
      </c>
      <c r="C1667" s="283"/>
      <c r="D1667" s="283"/>
      <c r="E1667" s="859"/>
      <c r="F1667" s="283"/>
      <c r="G1667" s="283"/>
      <c r="H1667" s="283"/>
    </row>
    <row r="1668" spans="2:8" x14ac:dyDescent="0.25">
      <c r="B1668" s="396">
        <v>1664</v>
      </c>
      <c r="C1668" s="283"/>
      <c r="D1668" s="283"/>
      <c r="E1668" s="859"/>
      <c r="F1668" s="283"/>
      <c r="G1668" s="283"/>
      <c r="H1668" s="283"/>
    </row>
    <row r="1669" spans="2:8" x14ac:dyDescent="0.25">
      <c r="B1669" s="396">
        <v>1665</v>
      </c>
      <c r="C1669" s="283"/>
      <c r="D1669" s="283"/>
      <c r="E1669" s="859"/>
      <c r="F1669" s="283"/>
      <c r="G1669" s="283"/>
      <c r="H1669" s="283"/>
    </row>
    <row r="1670" spans="2:8" x14ac:dyDescent="0.25">
      <c r="B1670" s="396">
        <v>1666</v>
      </c>
      <c r="C1670" s="283"/>
      <c r="D1670" s="283"/>
      <c r="E1670" s="859"/>
      <c r="F1670" s="283"/>
      <c r="G1670" s="283"/>
      <c r="H1670" s="283"/>
    </row>
    <row r="1671" spans="2:8" x14ac:dyDescent="0.25">
      <c r="B1671" s="396">
        <v>1667</v>
      </c>
      <c r="C1671" s="283"/>
      <c r="D1671" s="283"/>
      <c r="E1671" s="859"/>
      <c r="F1671" s="283"/>
      <c r="G1671" s="283"/>
      <c r="H1671" s="283"/>
    </row>
    <row r="1672" spans="2:8" x14ac:dyDescent="0.25">
      <c r="B1672" s="396">
        <v>1668</v>
      </c>
      <c r="C1672" s="283"/>
      <c r="D1672" s="283"/>
      <c r="E1672" s="859"/>
      <c r="F1672" s="283"/>
      <c r="G1672" s="283"/>
      <c r="H1672" s="283"/>
    </row>
    <row r="1673" spans="2:8" x14ac:dyDescent="0.25">
      <c r="B1673" s="396">
        <v>1669</v>
      </c>
      <c r="C1673" s="283"/>
      <c r="D1673" s="283"/>
      <c r="E1673" s="859"/>
      <c r="F1673" s="283"/>
      <c r="G1673" s="283"/>
      <c r="H1673" s="283"/>
    </row>
    <row r="1674" spans="2:8" x14ac:dyDescent="0.25">
      <c r="B1674" s="396">
        <v>1670</v>
      </c>
      <c r="C1674" s="283"/>
      <c r="D1674" s="283"/>
      <c r="E1674" s="859"/>
      <c r="F1674" s="283"/>
      <c r="G1674" s="283"/>
      <c r="H1674" s="283"/>
    </row>
    <row r="1675" spans="2:8" x14ac:dyDescent="0.25">
      <c r="B1675" s="396">
        <v>1671</v>
      </c>
      <c r="C1675" s="283"/>
      <c r="D1675" s="283"/>
      <c r="E1675" s="859"/>
      <c r="F1675" s="283"/>
      <c r="G1675" s="283"/>
      <c r="H1675" s="283"/>
    </row>
    <row r="1676" spans="2:8" x14ac:dyDescent="0.25">
      <c r="B1676" s="396">
        <v>1672</v>
      </c>
      <c r="C1676" s="283"/>
      <c r="D1676" s="283"/>
      <c r="E1676" s="859"/>
      <c r="F1676" s="283"/>
      <c r="G1676" s="283"/>
      <c r="H1676" s="283"/>
    </row>
    <row r="1677" spans="2:8" x14ac:dyDescent="0.25">
      <c r="B1677" s="396">
        <v>1673</v>
      </c>
      <c r="C1677" s="283"/>
      <c r="D1677" s="283"/>
      <c r="E1677" s="859"/>
      <c r="F1677" s="283"/>
      <c r="G1677" s="283"/>
      <c r="H1677" s="283"/>
    </row>
    <row r="1678" spans="2:8" x14ac:dyDescent="0.25">
      <c r="B1678" s="396">
        <v>1674</v>
      </c>
      <c r="C1678" s="283"/>
      <c r="D1678" s="283"/>
      <c r="E1678" s="859"/>
      <c r="F1678" s="283"/>
      <c r="G1678" s="283"/>
      <c r="H1678" s="283"/>
    </row>
    <row r="1679" spans="2:8" x14ac:dyDescent="0.25">
      <c r="B1679" s="396">
        <v>1675</v>
      </c>
      <c r="C1679" s="283"/>
      <c r="D1679" s="283"/>
      <c r="E1679" s="859"/>
      <c r="F1679" s="283"/>
      <c r="G1679" s="283"/>
      <c r="H1679" s="283"/>
    </row>
    <row r="1680" spans="2:8" x14ac:dyDescent="0.25">
      <c r="B1680" s="396">
        <v>1676</v>
      </c>
      <c r="C1680" s="283"/>
      <c r="D1680" s="283"/>
      <c r="E1680" s="859"/>
      <c r="F1680" s="283"/>
      <c r="G1680" s="283"/>
      <c r="H1680" s="283"/>
    </row>
    <row r="1681" spans="2:8" x14ac:dyDescent="0.25">
      <c r="B1681" s="396">
        <v>1677</v>
      </c>
      <c r="C1681" s="283"/>
      <c r="D1681" s="283"/>
      <c r="E1681" s="859"/>
      <c r="F1681" s="283"/>
      <c r="G1681" s="283"/>
      <c r="H1681" s="283"/>
    </row>
    <row r="1682" spans="2:8" x14ac:dyDescent="0.25">
      <c r="B1682" s="396">
        <v>1678</v>
      </c>
      <c r="C1682" s="283"/>
      <c r="D1682" s="283"/>
      <c r="E1682" s="859"/>
      <c r="F1682" s="283"/>
      <c r="G1682" s="283"/>
      <c r="H1682" s="283"/>
    </row>
    <row r="1683" spans="2:8" x14ac:dyDescent="0.25">
      <c r="B1683" s="396">
        <v>1679</v>
      </c>
      <c r="C1683" s="283"/>
      <c r="D1683" s="283"/>
      <c r="E1683" s="859"/>
      <c r="F1683" s="283"/>
      <c r="G1683" s="283"/>
      <c r="H1683" s="283"/>
    </row>
    <row r="1684" spans="2:8" x14ac:dyDescent="0.25">
      <c r="B1684" s="396">
        <v>1680</v>
      </c>
      <c r="C1684" s="283"/>
      <c r="D1684" s="283"/>
      <c r="E1684" s="859"/>
      <c r="F1684" s="283"/>
      <c r="G1684" s="283"/>
      <c r="H1684" s="283"/>
    </row>
    <row r="1685" spans="2:8" x14ac:dyDescent="0.25">
      <c r="B1685" s="396">
        <v>1681</v>
      </c>
      <c r="C1685" s="283"/>
      <c r="D1685" s="283"/>
      <c r="E1685" s="859"/>
      <c r="F1685" s="283"/>
      <c r="G1685" s="283"/>
      <c r="H1685" s="283"/>
    </row>
    <row r="1686" spans="2:8" x14ac:dyDescent="0.25">
      <c r="B1686" s="396">
        <v>1682</v>
      </c>
      <c r="C1686" s="283"/>
      <c r="D1686" s="283"/>
      <c r="E1686" s="859"/>
      <c r="F1686" s="283"/>
      <c r="G1686" s="283"/>
      <c r="H1686" s="283"/>
    </row>
    <row r="1687" spans="2:8" x14ac:dyDescent="0.25">
      <c r="B1687" s="396">
        <v>1683</v>
      </c>
      <c r="C1687" s="283"/>
      <c r="D1687" s="283"/>
      <c r="E1687" s="859"/>
      <c r="F1687" s="283"/>
      <c r="G1687" s="283"/>
      <c r="H1687" s="283"/>
    </row>
    <row r="1688" spans="2:8" x14ac:dyDescent="0.25">
      <c r="B1688" s="396">
        <v>1684</v>
      </c>
      <c r="C1688" s="283"/>
      <c r="D1688" s="283"/>
      <c r="E1688" s="859"/>
      <c r="F1688" s="283"/>
      <c r="G1688" s="283"/>
      <c r="H1688" s="283"/>
    </row>
    <row r="1689" spans="2:8" x14ac:dyDescent="0.25">
      <c r="B1689" s="396">
        <v>1685</v>
      </c>
      <c r="C1689" s="283"/>
      <c r="D1689" s="283"/>
      <c r="E1689" s="859"/>
      <c r="F1689" s="283"/>
      <c r="G1689" s="283"/>
      <c r="H1689" s="283"/>
    </row>
    <row r="1690" spans="2:8" x14ac:dyDescent="0.25">
      <c r="B1690" s="396">
        <v>1686</v>
      </c>
      <c r="C1690" s="283"/>
      <c r="D1690" s="283"/>
      <c r="E1690" s="859"/>
      <c r="F1690" s="283"/>
      <c r="G1690" s="283"/>
      <c r="H1690" s="283"/>
    </row>
    <row r="1691" spans="2:8" x14ac:dyDescent="0.25">
      <c r="B1691" s="396">
        <v>1687</v>
      </c>
      <c r="C1691" s="283"/>
      <c r="D1691" s="283"/>
      <c r="E1691" s="859"/>
      <c r="F1691" s="283"/>
      <c r="G1691" s="283"/>
      <c r="H1691" s="283"/>
    </row>
    <row r="1692" spans="2:8" x14ac:dyDescent="0.25">
      <c r="B1692" s="396">
        <v>1688</v>
      </c>
      <c r="C1692" s="283"/>
      <c r="D1692" s="283"/>
      <c r="E1692" s="859"/>
      <c r="F1692" s="283"/>
      <c r="G1692" s="283"/>
      <c r="H1692" s="283"/>
    </row>
    <row r="1693" spans="2:8" x14ac:dyDescent="0.25">
      <c r="B1693" s="396">
        <v>1689</v>
      </c>
      <c r="C1693" s="283"/>
      <c r="D1693" s="283"/>
      <c r="E1693" s="859"/>
      <c r="F1693" s="283"/>
      <c r="G1693" s="283"/>
      <c r="H1693" s="283"/>
    </row>
    <row r="1694" spans="2:8" x14ac:dyDescent="0.25">
      <c r="B1694" s="396">
        <v>1690</v>
      </c>
      <c r="C1694" s="283"/>
      <c r="D1694" s="283"/>
      <c r="E1694" s="859"/>
      <c r="F1694" s="283"/>
      <c r="G1694" s="283"/>
      <c r="H1694" s="283"/>
    </row>
    <row r="1695" spans="2:8" x14ac:dyDescent="0.25">
      <c r="B1695" s="396">
        <v>1691</v>
      </c>
      <c r="C1695" s="283"/>
      <c r="D1695" s="283"/>
      <c r="E1695" s="859"/>
      <c r="F1695" s="283"/>
      <c r="G1695" s="283"/>
      <c r="H1695" s="283"/>
    </row>
    <row r="1696" spans="2:8" x14ac:dyDescent="0.25">
      <c r="B1696" s="396">
        <v>1692</v>
      </c>
      <c r="C1696" s="283"/>
      <c r="D1696" s="283"/>
      <c r="E1696" s="859"/>
      <c r="F1696" s="283"/>
      <c r="G1696" s="283"/>
      <c r="H1696" s="283"/>
    </row>
    <row r="1697" spans="2:8" x14ac:dyDescent="0.25">
      <c r="B1697" s="396">
        <v>1693</v>
      </c>
      <c r="C1697" s="283"/>
      <c r="D1697" s="283"/>
      <c r="E1697" s="859"/>
      <c r="F1697" s="283"/>
      <c r="G1697" s="283"/>
      <c r="H1697" s="283"/>
    </row>
    <row r="1698" spans="2:8" x14ac:dyDescent="0.25">
      <c r="B1698" s="396">
        <v>1694</v>
      </c>
      <c r="C1698" s="283"/>
      <c r="D1698" s="283"/>
      <c r="E1698" s="859"/>
      <c r="F1698" s="283"/>
      <c r="G1698" s="283"/>
      <c r="H1698" s="283"/>
    </row>
    <row r="1699" spans="2:8" x14ac:dyDescent="0.25">
      <c r="B1699" s="396">
        <v>1695</v>
      </c>
      <c r="C1699" s="283"/>
      <c r="D1699" s="283"/>
      <c r="E1699" s="859"/>
      <c r="F1699" s="283"/>
      <c r="G1699" s="283"/>
      <c r="H1699" s="283"/>
    </row>
    <row r="1700" spans="2:8" x14ac:dyDescent="0.25">
      <c r="B1700" s="396">
        <v>1696</v>
      </c>
      <c r="C1700" s="283"/>
      <c r="D1700" s="283"/>
      <c r="E1700" s="859"/>
      <c r="F1700" s="283"/>
      <c r="G1700" s="283"/>
      <c r="H1700" s="283"/>
    </row>
    <row r="1701" spans="2:8" x14ac:dyDescent="0.25">
      <c r="B1701" s="396">
        <v>1697</v>
      </c>
      <c r="C1701" s="283"/>
      <c r="D1701" s="283"/>
      <c r="E1701" s="859"/>
      <c r="F1701" s="283"/>
      <c r="G1701" s="283"/>
      <c r="H1701" s="283"/>
    </row>
    <row r="1702" spans="2:8" x14ac:dyDescent="0.25">
      <c r="B1702" s="396">
        <v>1698</v>
      </c>
      <c r="C1702" s="283"/>
      <c r="D1702" s="283"/>
      <c r="E1702" s="859"/>
      <c r="F1702" s="283"/>
      <c r="G1702" s="283"/>
      <c r="H1702" s="283"/>
    </row>
    <row r="1703" spans="2:8" x14ac:dyDescent="0.25">
      <c r="B1703" s="396">
        <v>1699</v>
      </c>
      <c r="C1703" s="283"/>
      <c r="D1703" s="283"/>
      <c r="E1703" s="859"/>
      <c r="F1703" s="283"/>
      <c r="G1703" s="283"/>
      <c r="H1703" s="283"/>
    </row>
    <row r="1704" spans="2:8" x14ac:dyDescent="0.25">
      <c r="B1704" s="396">
        <v>1700</v>
      </c>
      <c r="C1704" s="283"/>
      <c r="D1704" s="283"/>
      <c r="E1704" s="859"/>
      <c r="F1704" s="283"/>
      <c r="G1704" s="283"/>
      <c r="H1704" s="283"/>
    </row>
    <row r="1705" spans="2:8" x14ac:dyDescent="0.25">
      <c r="B1705" s="396">
        <v>1701</v>
      </c>
      <c r="C1705" s="283"/>
      <c r="D1705" s="283"/>
      <c r="E1705" s="859"/>
      <c r="F1705" s="283"/>
      <c r="G1705" s="283"/>
      <c r="H1705" s="283"/>
    </row>
    <row r="1706" spans="2:8" x14ac:dyDescent="0.25">
      <c r="B1706" s="396">
        <v>1702</v>
      </c>
      <c r="C1706" s="283"/>
      <c r="D1706" s="283"/>
      <c r="E1706" s="859"/>
      <c r="F1706" s="283"/>
      <c r="G1706" s="283"/>
      <c r="H1706" s="283"/>
    </row>
    <row r="1707" spans="2:8" x14ac:dyDescent="0.25">
      <c r="B1707" s="396">
        <v>1703</v>
      </c>
      <c r="C1707" s="283"/>
      <c r="D1707" s="283"/>
      <c r="E1707" s="859"/>
      <c r="F1707" s="283"/>
      <c r="G1707" s="283"/>
      <c r="H1707" s="283"/>
    </row>
    <row r="1708" spans="2:8" x14ac:dyDescent="0.25">
      <c r="B1708" s="396">
        <v>1704</v>
      </c>
      <c r="C1708" s="283"/>
      <c r="D1708" s="283"/>
      <c r="E1708" s="859"/>
      <c r="F1708" s="283"/>
      <c r="G1708" s="283"/>
      <c r="H1708" s="283"/>
    </row>
    <row r="1709" spans="2:8" x14ac:dyDescent="0.25">
      <c r="B1709" s="396">
        <v>1705</v>
      </c>
      <c r="C1709" s="283"/>
      <c r="D1709" s="283"/>
      <c r="E1709" s="859"/>
      <c r="F1709" s="283"/>
      <c r="G1709" s="283"/>
      <c r="H1709" s="283"/>
    </row>
    <row r="1710" spans="2:8" x14ac:dyDescent="0.25">
      <c r="B1710" s="396">
        <v>1706</v>
      </c>
      <c r="C1710" s="283"/>
      <c r="D1710" s="283"/>
      <c r="E1710" s="859"/>
      <c r="F1710" s="283"/>
      <c r="G1710" s="283"/>
      <c r="H1710" s="283"/>
    </row>
    <row r="1711" spans="2:8" x14ac:dyDescent="0.25">
      <c r="B1711" s="396">
        <v>1707</v>
      </c>
      <c r="C1711" s="283"/>
      <c r="D1711" s="283"/>
      <c r="E1711" s="859"/>
      <c r="F1711" s="283"/>
      <c r="G1711" s="283"/>
      <c r="H1711" s="283"/>
    </row>
    <row r="1712" spans="2:8" x14ac:dyDescent="0.25">
      <c r="B1712" s="396">
        <v>1708</v>
      </c>
      <c r="C1712" s="283"/>
      <c r="D1712" s="283"/>
      <c r="E1712" s="859"/>
      <c r="F1712" s="283"/>
      <c r="G1712" s="283"/>
      <c r="H1712" s="283"/>
    </row>
    <row r="1713" spans="2:8" x14ac:dyDescent="0.25">
      <c r="B1713" s="396">
        <v>1709</v>
      </c>
      <c r="C1713" s="283"/>
      <c r="D1713" s="283"/>
      <c r="E1713" s="859"/>
      <c r="F1713" s="283"/>
      <c r="G1713" s="283"/>
      <c r="H1713" s="283"/>
    </row>
    <row r="1714" spans="2:8" x14ac:dyDescent="0.25">
      <c r="B1714" s="396">
        <v>1710</v>
      </c>
      <c r="C1714" s="283"/>
      <c r="D1714" s="283"/>
      <c r="E1714" s="859"/>
      <c r="F1714" s="283"/>
      <c r="G1714" s="283"/>
      <c r="H1714" s="283"/>
    </row>
    <row r="1715" spans="2:8" x14ac:dyDescent="0.25">
      <c r="B1715" s="396">
        <v>1711</v>
      </c>
      <c r="C1715" s="283"/>
      <c r="D1715" s="283"/>
      <c r="E1715" s="859"/>
      <c r="F1715" s="283"/>
      <c r="G1715" s="283"/>
      <c r="H1715" s="283"/>
    </row>
    <row r="1716" spans="2:8" x14ac:dyDescent="0.25">
      <c r="B1716" s="396">
        <v>1712</v>
      </c>
      <c r="C1716" s="283"/>
      <c r="D1716" s="283"/>
      <c r="E1716" s="859"/>
      <c r="F1716" s="283"/>
      <c r="G1716" s="283"/>
      <c r="H1716" s="283"/>
    </row>
    <row r="1717" spans="2:8" x14ac:dyDescent="0.25">
      <c r="B1717" s="396">
        <v>1713</v>
      </c>
      <c r="C1717" s="283"/>
      <c r="D1717" s="283"/>
      <c r="E1717" s="859"/>
      <c r="F1717" s="283"/>
      <c r="G1717" s="283"/>
      <c r="H1717" s="283"/>
    </row>
    <row r="1718" spans="2:8" x14ac:dyDescent="0.25">
      <c r="B1718" s="396">
        <v>1714</v>
      </c>
      <c r="C1718" s="283"/>
      <c r="D1718" s="283"/>
      <c r="E1718" s="859"/>
      <c r="F1718" s="283"/>
      <c r="G1718" s="283"/>
      <c r="H1718" s="283"/>
    </row>
    <row r="1719" spans="2:8" x14ac:dyDescent="0.25">
      <c r="B1719" s="396">
        <v>1715</v>
      </c>
      <c r="C1719" s="283"/>
      <c r="D1719" s="283"/>
      <c r="E1719" s="859"/>
      <c r="F1719" s="283"/>
      <c r="G1719" s="283"/>
      <c r="H1719" s="283"/>
    </row>
    <row r="1720" spans="2:8" x14ac:dyDescent="0.25">
      <c r="B1720" s="396">
        <v>1716</v>
      </c>
      <c r="C1720" s="283"/>
      <c r="D1720" s="283"/>
      <c r="E1720" s="859"/>
      <c r="F1720" s="283"/>
      <c r="G1720" s="283"/>
      <c r="H1720" s="283"/>
    </row>
    <row r="1721" spans="2:8" x14ac:dyDescent="0.25">
      <c r="B1721" s="396">
        <v>1717</v>
      </c>
      <c r="C1721" s="283"/>
      <c r="D1721" s="283"/>
      <c r="E1721" s="859"/>
      <c r="F1721" s="283"/>
      <c r="G1721" s="283"/>
      <c r="H1721" s="283"/>
    </row>
    <row r="1722" spans="2:8" x14ac:dyDescent="0.25">
      <c r="B1722" s="396">
        <v>1718</v>
      </c>
      <c r="C1722" s="283"/>
      <c r="D1722" s="283"/>
      <c r="E1722" s="859"/>
      <c r="F1722" s="283"/>
      <c r="G1722" s="283"/>
      <c r="H1722" s="283"/>
    </row>
    <row r="1723" spans="2:8" x14ac:dyDescent="0.25">
      <c r="B1723" s="396">
        <v>1719</v>
      </c>
      <c r="C1723" s="283"/>
      <c r="D1723" s="283"/>
      <c r="E1723" s="859"/>
      <c r="F1723" s="283"/>
      <c r="G1723" s="283"/>
      <c r="H1723" s="283"/>
    </row>
    <row r="1724" spans="2:8" x14ac:dyDescent="0.25">
      <c r="B1724" s="396">
        <v>1720</v>
      </c>
      <c r="C1724" s="283"/>
      <c r="D1724" s="283"/>
      <c r="E1724" s="859"/>
      <c r="F1724" s="283"/>
      <c r="G1724" s="283"/>
      <c r="H1724" s="283"/>
    </row>
    <row r="1725" spans="2:8" x14ac:dyDescent="0.25">
      <c r="B1725" s="396">
        <v>1721</v>
      </c>
      <c r="C1725" s="283"/>
      <c r="D1725" s="283"/>
      <c r="E1725" s="859"/>
      <c r="F1725" s="283"/>
      <c r="G1725" s="283"/>
      <c r="H1725" s="283"/>
    </row>
    <row r="1726" spans="2:8" x14ac:dyDescent="0.25">
      <c r="B1726" s="396">
        <v>1722</v>
      </c>
      <c r="C1726" s="283"/>
      <c r="D1726" s="283"/>
      <c r="E1726" s="859"/>
      <c r="F1726" s="283"/>
      <c r="G1726" s="283"/>
      <c r="H1726" s="283"/>
    </row>
    <row r="1727" spans="2:8" x14ac:dyDescent="0.25">
      <c r="B1727" s="396">
        <v>1723</v>
      </c>
      <c r="C1727" s="283"/>
      <c r="D1727" s="283"/>
      <c r="E1727" s="859"/>
      <c r="F1727" s="283"/>
      <c r="G1727" s="283"/>
      <c r="H1727" s="283"/>
    </row>
    <row r="1728" spans="2:8" x14ac:dyDescent="0.25">
      <c r="B1728" s="396">
        <v>1724</v>
      </c>
      <c r="C1728" s="283"/>
      <c r="D1728" s="283"/>
      <c r="E1728" s="859"/>
      <c r="F1728" s="283"/>
      <c r="G1728" s="283"/>
      <c r="H1728" s="283"/>
    </row>
    <row r="1729" spans="2:8" x14ac:dyDescent="0.25">
      <c r="B1729" s="396">
        <v>1725</v>
      </c>
      <c r="C1729" s="283"/>
      <c r="D1729" s="283"/>
      <c r="E1729" s="859"/>
      <c r="F1729" s="283"/>
      <c r="G1729" s="283"/>
      <c r="H1729" s="283"/>
    </row>
    <row r="1730" spans="2:8" x14ac:dyDescent="0.25">
      <c r="B1730" s="396">
        <v>1726</v>
      </c>
      <c r="C1730" s="283"/>
      <c r="D1730" s="283"/>
      <c r="E1730" s="859"/>
      <c r="F1730" s="283"/>
      <c r="G1730" s="283"/>
      <c r="H1730" s="283"/>
    </row>
    <row r="1731" spans="2:8" x14ac:dyDescent="0.25">
      <c r="B1731" s="396">
        <v>1727</v>
      </c>
      <c r="C1731" s="283"/>
      <c r="D1731" s="283"/>
      <c r="E1731" s="859"/>
      <c r="F1731" s="283"/>
      <c r="G1731" s="283"/>
      <c r="H1731" s="283"/>
    </row>
    <row r="1732" spans="2:8" x14ac:dyDescent="0.25">
      <c r="B1732" s="396">
        <v>1728</v>
      </c>
      <c r="C1732" s="283"/>
      <c r="D1732" s="283"/>
      <c r="E1732" s="859"/>
      <c r="F1732" s="283"/>
      <c r="G1732" s="283"/>
      <c r="H1732" s="283"/>
    </row>
    <row r="1733" spans="2:8" x14ac:dyDescent="0.25">
      <c r="B1733" s="396">
        <v>1729</v>
      </c>
      <c r="C1733" s="283"/>
      <c r="D1733" s="283"/>
      <c r="E1733" s="859"/>
      <c r="F1733" s="283"/>
      <c r="G1733" s="283"/>
      <c r="H1733" s="283"/>
    </row>
    <row r="1734" spans="2:8" x14ac:dyDescent="0.25">
      <c r="B1734" s="396">
        <v>1730</v>
      </c>
      <c r="C1734" s="283"/>
      <c r="D1734" s="283"/>
      <c r="E1734" s="859"/>
      <c r="F1734" s="283"/>
      <c r="G1734" s="283"/>
      <c r="H1734" s="283"/>
    </row>
    <row r="1735" spans="2:8" x14ac:dyDescent="0.25">
      <c r="B1735" s="396">
        <v>1731</v>
      </c>
      <c r="C1735" s="283"/>
      <c r="D1735" s="283"/>
      <c r="E1735" s="859"/>
      <c r="F1735" s="283"/>
      <c r="G1735" s="283"/>
      <c r="H1735" s="283"/>
    </row>
    <row r="1736" spans="2:8" x14ac:dyDescent="0.25">
      <c r="B1736" s="396">
        <v>1732</v>
      </c>
      <c r="C1736" s="283"/>
      <c r="D1736" s="283"/>
      <c r="E1736" s="859"/>
      <c r="F1736" s="283"/>
      <c r="G1736" s="283"/>
      <c r="H1736" s="283"/>
    </row>
    <row r="1737" spans="2:8" x14ac:dyDescent="0.25">
      <c r="B1737" s="396">
        <v>1733</v>
      </c>
      <c r="C1737" s="283"/>
      <c r="D1737" s="283"/>
      <c r="E1737" s="859"/>
      <c r="F1737" s="283"/>
      <c r="G1737" s="283"/>
      <c r="H1737" s="283"/>
    </row>
    <row r="1738" spans="2:8" x14ac:dyDescent="0.25">
      <c r="B1738" s="396">
        <v>1734</v>
      </c>
      <c r="C1738" s="283"/>
      <c r="D1738" s="283"/>
      <c r="E1738" s="859"/>
      <c r="F1738" s="283"/>
      <c r="G1738" s="283"/>
      <c r="H1738" s="283"/>
    </row>
    <row r="1739" spans="2:8" x14ac:dyDescent="0.25">
      <c r="B1739" s="396">
        <v>1735</v>
      </c>
      <c r="C1739" s="283"/>
      <c r="D1739" s="283"/>
      <c r="E1739" s="859"/>
      <c r="F1739" s="283"/>
      <c r="G1739" s="283"/>
      <c r="H1739" s="283"/>
    </row>
    <row r="1740" spans="2:8" x14ac:dyDescent="0.25">
      <c r="B1740" s="396">
        <v>1736</v>
      </c>
      <c r="C1740" s="283"/>
      <c r="D1740" s="283"/>
      <c r="E1740" s="859"/>
      <c r="F1740" s="283"/>
      <c r="G1740" s="283"/>
      <c r="H1740" s="283"/>
    </row>
    <row r="1741" spans="2:8" x14ac:dyDescent="0.25">
      <c r="B1741" s="396">
        <v>1737</v>
      </c>
      <c r="C1741" s="283"/>
      <c r="D1741" s="283"/>
      <c r="E1741" s="859"/>
      <c r="F1741" s="283"/>
      <c r="G1741" s="283"/>
      <c r="H1741" s="283"/>
    </row>
    <row r="1742" spans="2:8" x14ac:dyDescent="0.25">
      <c r="B1742" s="396">
        <v>1738</v>
      </c>
      <c r="C1742" s="283"/>
      <c r="D1742" s="283"/>
      <c r="E1742" s="859"/>
      <c r="F1742" s="283"/>
      <c r="G1742" s="283"/>
      <c r="H1742" s="283"/>
    </row>
    <row r="1743" spans="2:8" x14ac:dyDescent="0.25">
      <c r="B1743" s="396">
        <v>1739</v>
      </c>
      <c r="C1743" s="283"/>
      <c r="D1743" s="283"/>
      <c r="E1743" s="859"/>
      <c r="F1743" s="283"/>
      <c r="G1743" s="283"/>
      <c r="H1743" s="283"/>
    </row>
    <row r="1744" spans="2:8" x14ac:dyDescent="0.25">
      <c r="B1744" s="396">
        <v>1740</v>
      </c>
      <c r="C1744" s="283"/>
      <c r="D1744" s="283"/>
      <c r="E1744" s="859"/>
      <c r="F1744" s="283"/>
      <c r="G1744" s="283"/>
      <c r="H1744" s="283"/>
    </row>
    <row r="1745" spans="2:8" x14ac:dyDescent="0.25">
      <c r="B1745" s="396">
        <v>1741</v>
      </c>
      <c r="C1745" s="283"/>
      <c r="D1745" s="283"/>
      <c r="E1745" s="859"/>
      <c r="F1745" s="283"/>
      <c r="G1745" s="283"/>
      <c r="H1745" s="283"/>
    </row>
    <row r="1746" spans="2:8" x14ac:dyDescent="0.25">
      <c r="B1746" s="396">
        <v>1742</v>
      </c>
      <c r="C1746" s="283"/>
      <c r="D1746" s="283"/>
      <c r="E1746" s="859"/>
      <c r="F1746" s="283"/>
      <c r="G1746" s="283"/>
      <c r="H1746" s="283"/>
    </row>
    <row r="1747" spans="2:8" x14ac:dyDescent="0.25">
      <c r="B1747" s="396">
        <v>1743</v>
      </c>
      <c r="C1747" s="283"/>
      <c r="D1747" s="283"/>
      <c r="E1747" s="859"/>
      <c r="F1747" s="283"/>
      <c r="G1747" s="283"/>
      <c r="H1747" s="283"/>
    </row>
    <row r="1748" spans="2:8" x14ac:dyDescent="0.25">
      <c r="B1748" s="396">
        <v>1744</v>
      </c>
      <c r="C1748" s="283"/>
      <c r="D1748" s="283"/>
      <c r="E1748" s="859"/>
      <c r="F1748" s="283"/>
      <c r="G1748" s="283"/>
      <c r="H1748" s="283"/>
    </row>
    <row r="1749" spans="2:8" x14ac:dyDescent="0.25">
      <c r="B1749" s="396">
        <v>1745</v>
      </c>
      <c r="C1749" s="283"/>
      <c r="D1749" s="283"/>
      <c r="E1749" s="859"/>
      <c r="F1749" s="283"/>
      <c r="G1749" s="283"/>
      <c r="H1749" s="283"/>
    </row>
    <row r="1750" spans="2:8" x14ac:dyDescent="0.25">
      <c r="B1750" s="396">
        <v>1746</v>
      </c>
      <c r="C1750" s="283"/>
      <c r="D1750" s="283"/>
      <c r="E1750" s="859"/>
      <c r="F1750" s="283"/>
      <c r="G1750" s="283"/>
      <c r="H1750" s="283"/>
    </row>
    <row r="1751" spans="2:8" x14ac:dyDescent="0.25">
      <c r="B1751" s="396">
        <v>1747</v>
      </c>
      <c r="C1751" s="283"/>
      <c r="D1751" s="283"/>
      <c r="E1751" s="859"/>
      <c r="F1751" s="283"/>
      <c r="G1751" s="283"/>
      <c r="H1751" s="283"/>
    </row>
    <row r="1752" spans="2:8" x14ac:dyDescent="0.25">
      <c r="B1752" s="396">
        <v>1748</v>
      </c>
      <c r="C1752" s="283"/>
      <c r="D1752" s="283"/>
      <c r="E1752" s="859"/>
      <c r="F1752" s="283"/>
      <c r="G1752" s="283"/>
      <c r="H1752" s="283"/>
    </row>
    <row r="1753" spans="2:8" x14ac:dyDescent="0.25">
      <c r="B1753" s="396">
        <v>1749</v>
      </c>
      <c r="C1753" s="283"/>
      <c r="D1753" s="283"/>
      <c r="E1753" s="859"/>
      <c r="F1753" s="283"/>
      <c r="G1753" s="283"/>
      <c r="H1753" s="283"/>
    </row>
    <row r="1754" spans="2:8" x14ac:dyDescent="0.25">
      <c r="B1754" s="396">
        <v>1750</v>
      </c>
      <c r="C1754" s="283"/>
      <c r="D1754" s="283"/>
      <c r="E1754" s="859"/>
      <c r="F1754" s="283"/>
      <c r="G1754" s="283"/>
      <c r="H1754" s="283"/>
    </row>
    <row r="1755" spans="2:8" x14ac:dyDescent="0.25">
      <c r="B1755" s="396">
        <v>1751</v>
      </c>
      <c r="C1755" s="283"/>
      <c r="D1755" s="283"/>
      <c r="E1755" s="859"/>
      <c r="F1755" s="283"/>
      <c r="G1755" s="283"/>
      <c r="H1755" s="283"/>
    </row>
    <row r="1756" spans="2:8" x14ac:dyDescent="0.25">
      <c r="B1756" s="396">
        <v>1752</v>
      </c>
      <c r="C1756" s="283"/>
      <c r="D1756" s="283"/>
      <c r="E1756" s="859"/>
      <c r="F1756" s="283"/>
      <c r="G1756" s="283"/>
      <c r="H1756" s="283"/>
    </row>
    <row r="1757" spans="2:8" x14ac:dyDescent="0.25">
      <c r="B1757" s="396">
        <v>1753</v>
      </c>
      <c r="C1757" s="283"/>
      <c r="D1757" s="283"/>
      <c r="E1757" s="859"/>
      <c r="F1757" s="283"/>
      <c r="G1757" s="283"/>
      <c r="H1757" s="283"/>
    </row>
    <row r="1758" spans="2:8" x14ac:dyDescent="0.25">
      <c r="B1758" s="396">
        <v>1754</v>
      </c>
      <c r="C1758" s="283"/>
      <c r="D1758" s="283"/>
      <c r="E1758" s="859"/>
      <c r="F1758" s="283"/>
      <c r="G1758" s="283"/>
      <c r="H1758" s="283"/>
    </row>
    <row r="1759" spans="2:8" x14ac:dyDescent="0.25">
      <c r="B1759" s="396">
        <v>1755</v>
      </c>
      <c r="C1759" s="283"/>
      <c r="D1759" s="283"/>
      <c r="E1759" s="859"/>
      <c r="F1759" s="283"/>
      <c r="G1759" s="283"/>
      <c r="H1759" s="283"/>
    </row>
    <row r="1760" spans="2:8" x14ac:dyDescent="0.25">
      <c r="B1760" s="396">
        <v>1756</v>
      </c>
      <c r="C1760" s="283"/>
      <c r="D1760" s="283"/>
      <c r="E1760" s="859"/>
      <c r="F1760" s="283"/>
      <c r="G1760" s="283"/>
      <c r="H1760" s="283"/>
    </row>
    <row r="1761" spans="2:8" x14ac:dyDescent="0.25">
      <c r="B1761" s="396">
        <v>1757</v>
      </c>
      <c r="C1761" s="283"/>
      <c r="D1761" s="283"/>
      <c r="E1761" s="859"/>
      <c r="F1761" s="283"/>
      <c r="G1761" s="283"/>
      <c r="H1761" s="283"/>
    </row>
    <row r="1762" spans="2:8" x14ac:dyDescent="0.25">
      <c r="B1762" s="396">
        <v>1758</v>
      </c>
      <c r="C1762" s="283"/>
      <c r="D1762" s="283"/>
      <c r="E1762" s="859"/>
      <c r="F1762" s="283"/>
      <c r="G1762" s="283"/>
      <c r="H1762" s="283"/>
    </row>
    <row r="1763" spans="2:8" x14ac:dyDescent="0.25">
      <c r="B1763" s="396">
        <v>1759</v>
      </c>
      <c r="C1763" s="283"/>
      <c r="D1763" s="283"/>
      <c r="E1763" s="859"/>
      <c r="F1763" s="283"/>
      <c r="G1763" s="283"/>
      <c r="H1763" s="283"/>
    </row>
    <row r="1764" spans="2:8" x14ac:dyDescent="0.25">
      <c r="B1764" s="396">
        <v>1760</v>
      </c>
      <c r="C1764" s="283"/>
      <c r="D1764" s="283"/>
      <c r="E1764" s="859"/>
      <c r="F1764" s="283"/>
      <c r="G1764" s="283"/>
      <c r="H1764" s="283"/>
    </row>
    <row r="1765" spans="2:8" x14ac:dyDescent="0.25">
      <c r="B1765" s="396">
        <v>1761</v>
      </c>
      <c r="C1765" s="283"/>
      <c r="D1765" s="283"/>
      <c r="E1765" s="859"/>
      <c r="F1765" s="283"/>
      <c r="G1765" s="283"/>
      <c r="H1765" s="283"/>
    </row>
    <row r="1766" spans="2:8" x14ac:dyDescent="0.25">
      <c r="B1766" s="396">
        <v>1762</v>
      </c>
      <c r="C1766" s="283"/>
      <c r="D1766" s="283"/>
      <c r="E1766" s="859"/>
      <c r="F1766" s="283"/>
      <c r="G1766" s="283"/>
      <c r="H1766" s="283"/>
    </row>
    <row r="1767" spans="2:8" x14ac:dyDescent="0.25">
      <c r="B1767" s="396">
        <v>1763</v>
      </c>
      <c r="C1767" s="283"/>
      <c r="D1767" s="283"/>
      <c r="E1767" s="859"/>
      <c r="F1767" s="283"/>
      <c r="G1767" s="283"/>
      <c r="H1767" s="283"/>
    </row>
    <row r="1768" spans="2:8" x14ac:dyDescent="0.25">
      <c r="B1768" s="396">
        <v>1764</v>
      </c>
      <c r="C1768" s="283"/>
      <c r="D1768" s="283"/>
      <c r="E1768" s="859"/>
      <c r="F1768" s="283"/>
      <c r="G1768" s="283"/>
      <c r="H1768" s="283"/>
    </row>
    <row r="1769" spans="2:8" x14ac:dyDescent="0.25">
      <c r="B1769" s="396">
        <v>1765</v>
      </c>
      <c r="C1769" s="283"/>
      <c r="D1769" s="283"/>
      <c r="E1769" s="859"/>
      <c r="F1769" s="283"/>
      <c r="G1769" s="283"/>
      <c r="H1769" s="283"/>
    </row>
    <row r="1770" spans="2:8" x14ac:dyDescent="0.25">
      <c r="B1770" s="396">
        <v>1766</v>
      </c>
      <c r="C1770" s="283"/>
      <c r="D1770" s="283"/>
      <c r="E1770" s="859"/>
      <c r="F1770" s="283"/>
      <c r="G1770" s="283"/>
      <c r="H1770" s="283"/>
    </row>
    <row r="1771" spans="2:8" x14ac:dyDescent="0.25">
      <c r="B1771" s="396">
        <v>1767</v>
      </c>
      <c r="C1771" s="283"/>
      <c r="D1771" s="283"/>
      <c r="E1771" s="859"/>
      <c r="F1771" s="283"/>
      <c r="G1771" s="283"/>
      <c r="H1771" s="283"/>
    </row>
    <row r="1772" spans="2:8" x14ac:dyDescent="0.25">
      <c r="B1772" s="396">
        <v>1768</v>
      </c>
      <c r="C1772" s="283"/>
      <c r="D1772" s="283"/>
      <c r="E1772" s="859"/>
      <c r="F1772" s="283"/>
      <c r="G1772" s="283"/>
      <c r="H1772" s="283"/>
    </row>
    <row r="1773" spans="2:8" x14ac:dyDescent="0.25">
      <c r="B1773" s="396">
        <v>1769</v>
      </c>
      <c r="C1773" s="283"/>
      <c r="D1773" s="283"/>
      <c r="E1773" s="859"/>
      <c r="F1773" s="283"/>
      <c r="G1773" s="283"/>
      <c r="H1773" s="283"/>
    </row>
    <row r="1774" spans="2:8" x14ac:dyDescent="0.25">
      <c r="B1774" s="396">
        <v>1770</v>
      </c>
      <c r="C1774" s="283"/>
      <c r="D1774" s="283"/>
      <c r="E1774" s="859"/>
      <c r="F1774" s="283"/>
      <c r="G1774" s="283"/>
      <c r="H1774" s="283"/>
    </row>
    <row r="1775" spans="2:8" x14ac:dyDescent="0.25">
      <c r="B1775" s="396">
        <v>1771</v>
      </c>
      <c r="C1775" s="283"/>
      <c r="D1775" s="283"/>
      <c r="E1775" s="859"/>
      <c r="F1775" s="283"/>
      <c r="G1775" s="283"/>
      <c r="H1775" s="283"/>
    </row>
    <row r="1776" spans="2:8" x14ac:dyDescent="0.25">
      <c r="B1776" s="396">
        <v>1772</v>
      </c>
      <c r="C1776" s="283"/>
      <c r="D1776" s="283"/>
      <c r="E1776" s="859"/>
      <c r="F1776" s="283"/>
      <c r="G1776" s="283"/>
      <c r="H1776" s="283"/>
    </row>
    <row r="1777" spans="2:8" x14ac:dyDescent="0.25">
      <c r="B1777" s="396">
        <v>1773</v>
      </c>
      <c r="C1777" s="283"/>
      <c r="D1777" s="283"/>
      <c r="E1777" s="859"/>
      <c r="F1777" s="283"/>
      <c r="G1777" s="283"/>
      <c r="H1777" s="283"/>
    </row>
    <row r="1778" spans="2:8" x14ac:dyDescent="0.25">
      <c r="B1778" s="396">
        <v>1774</v>
      </c>
      <c r="C1778" s="283"/>
      <c r="D1778" s="283"/>
      <c r="E1778" s="859"/>
      <c r="F1778" s="283"/>
      <c r="G1778" s="283"/>
      <c r="H1778" s="283"/>
    </row>
    <row r="1779" spans="2:8" x14ac:dyDescent="0.25">
      <c r="B1779" s="396">
        <v>1775</v>
      </c>
      <c r="C1779" s="283"/>
      <c r="D1779" s="283"/>
      <c r="E1779" s="859"/>
      <c r="F1779" s="283"/>
      <c r="G1779" s="283"/>
      <c r="H1779" s="283"/>
    </row>
    <row r="1780" spans="2:8" x14ac:dyDescent="0.25">
      <c r="B1780" s="396">
        <v>1776</v>
      </c>
      <c r="C1780" s="283"/>
      <c r="D1780" s="283"/>
      <c r="E1780" s="859"/>
      <c r="F1780" s="283"/>
      <c r="G1780" s="283"/>
      <c r="H1780" s="283"/>
    </row>
    <row r="1781" spans="2:8" x14ac:dyDescent="0.25">
      <c r="B1781" s="396">
        <v>1777</v>
      </c>
      <c r="C1781" s="283"/>
      <c r="D1781" s="283"/>
      <c r="E1781" s="859"/>
      <c r="F1781" s="283"/>
      <c r="G1781" s="283"/>
      <c r="H1781" s="283"/>
    </row>
    <row r="1782" spans="2:8" x14ac:dyDescent="0.25">
      <c r="B1782" s="396">
        <v>1778</v>
      </c>
      <c r="C1782" s="283"/>
      <c r="D1782" s="283"/>
      <c r="E1782" s="859"/>
      <c r="F1782" s="283"/>
      <c r="G1782" s="283"/>
      <c r="H1782" s="283"/>
    </row>
    <row r="1783" spans="2:8" x14ac:dyDescent="0.25">
      <c r="B1783" s="396">
        <v>1779</v>
      </c>
      <c r="C1783" s="283"/>
      <c r="D1783" s="283"/>
      <c r="E1783" s="859"/>
      <c r="F1783" s="283"/>
      <c r="G1783" s="283"/>
      <c r="H1783" s="283"/>
    </row>
    <row r="1784" spans="2:8" x14ac:dyDescent="0.25">
      <c r="B1784" s="396">
        <v>1780</v>
      </c>
      <c r="C1784" s="283"/>
      <c r="D1784" s="283"/>
      <c r="E1784" s="859"/>
      <c r="F1784" s="283"/>
      <c r="G1784" s="283"/>
      <c r="H1784" s="283"/>
    </row>
    <row r="1785" spans="2:8" x14ac:dyDescent="0.25">
      <c r="B1785" s="396">
        <v>1781</v>
      </c>
      <c r="C1785" s="283"/>
      <c r="D1785" s="283"/>
      <c r="E1785" s="859"/>
      <c r="F1785" s="283"/>
      <c r="G1785" s="283"/>
      <c r="H1785" s="283"/>
    </row>
    <row r="1786" spans="2:8" x14ac:dyDescent="0.25">
      <c r="B1786" s="396">
        <v>1782</v>
      </c>
      <c r="C1786" s="283"/>
      <c r="D1786" s="283"/>
      <c r="E1786" s="859"/>
      <c r="F1786" s="283"/>
      <c r="G1786" s="283"/>
      <c r="H1786" s="283"/>
    </row>
    <row r="1787" spans="2:8" x14ac:dyDescent="0.25">
      <c r="B1787" s="396">
        <v>1783</v>
      </c>
      <c r="C1787" s="283"/>
      <c r="D1787" s="283"/>
      <c r="E1787" s="859"/>
      <c r="F1787" s="283"/>
      <c r="G1787" s="283"/>
      <c r="H1787" s="283"/>
    </row>
    <row r="1788" spans="2:8" x14ac:dyDescent="0.25">
      <c r="B1788" s="396">
        <v>1784</v>
      </c>
      <c r="C1788" s="283"/>
      <c r="D1788" s="283"/>
      <c r="E1788" s="859"/>
      <c r="F1788" s="283"/>
      <c r="G1788" s="283"/>
      <c r="H1788" s="283"/>
    </row>
    <row r="1789" spans="2:8" x14ac:dyDescent="0.25">
      <c r="B1789" s="396">
        <v>1785</v>
      </c>
      <c r="C1789" s="283"/>
      <c r="D1789" s="283"/>
      <c r="E1789" s="859"/>
      <c r="F1789" s="283"/>
      <c r="G1789" s="283"/>
      <c r="H1789" s="283"/>
    </row>
    <row r="1790" spans="2:8" x14ac:dyDescent="0.25">
      <c r="B1790" s="396">
        <v>1786</v>
      </c>
      <c r="C1790" s="283"/>
      <c r="D1790" s="283"/>
      <c r="E1790" s="859"/>
      <c r="F1790" s="283"/>
      <c r="G1790" s="283"/>
      <c r="H1790" s="283"/>
    </row>
    <row r="1791" spans="2:8" x14ac:dyDescent="0.25">
      <c r="B1791" s="396">
        <v>1787</v>
      </c>
      <c r="C1791" s="283"/>
      <c r="D1791" s="283"/>
      <c r="E1791" s="859"/>
      <c r="F1791" s="283"/>
      <c r="G1791" s="283"/>
      <c r="H1791" s="283"/>
    </row>
    <row r="1792" spans="2:8" x14ac:dyDescent="0.25">
      <c r="B1792" s="396">
        <v>1788</v>
      </c>
      <c r="C1792" s="283"/>
      <c r="D1792" s="283"/>
      <c r="E1792" s="859"/>
      <c r="F1792" s="283"/>
      <c r="G1792" s="283"/>
      <c r="H1792" s="283"/>
    </row>
    <row r="1793" spans="2:8" x14ac:dyDescent="0.25">
      <c r="B1793" s="396">
        <v>1789</v>
      </c>
      <c r="C1793" s="283"/>
      <c r="D1793" s="283"/>
      <c r="E1793" s="859"/>
      <c r="F1793" s="283"/>
      <c r="G1793" s="283"/>
      <c r="H1793" s="283"/>
    </row>
    <row r="1794" spans="2:8" x14ac:dyDescent="0.25">
      <c r="B1794" s="396">
        <v>1790</v>
      </c>
      <c r="C1794" s="283"/>
      <c r="D1794" s="283"/>
      <c r="E1794" s="859"/>
      <c r="F1794" s="283"/>
      <c r="G1794" s="283"/>
      <c r="H1794" s="283"/>
    </row>
    <row r="1795" spans="2:8" x14ac:dyDescent="0.25">
      <c r="B1795" s="396">
        <v>1791</v>
      </c>
      <c r="C1795" s="283"/>
      <c r="D1795" s="283"/>
      <c r="E1795" s="859"/>
      <c r="F1795" s="283"/>
      <c r="G1795" s="283"/>
      <c r="H1795" s="283"/>
    </row>
    <row r="1796" spans="2:8" x14ac:dyDescent="0.25">
      <c r="B1796" s="396">
        <v>1792</v>
      </c>
      <c r="C1796" s="283"/>
      <c r="D1796" s="283"/>
      <c r="E1796" s="859"/>
      <c r="F1796" s="283"/>
      <c r="G1796" s="283"/>
      <c r="H1796" s="283"/>
    </row>
    <row r="1797" spans="2:8" x14ac:dyDescent="0.25">
      <c r="B1797" s="396">
        <v>1793</v>
      </c>
      <c r="C1797" s="283"/>
      <c r="D1797" s="283"/>
      <c r="E1797" s="859"/>
      <c r="F1797" s="283"/>
      <c r="G1797" s="283"/>
      <c r="H1797" s="283"/>
    </row>
    <row r="1798" spans="2:8" x14ac:dyDescent="0.25">
      <c r="B1798" s="396">
        <v>1794</v>
      </c>
      <c r="C1798" s="283"/>
      <c r="D1798" s="283"/>
      <c r="E1798" s="859"/>
      <c r="F1798" s="283"/>
      <c r="G1798" s="283"/>
      <c r="H1798" s="283"/>
    </row>
    <row r="1799" spans="2:8" x14ac:dyDescent="0.25">
      <c r="B1799" s="396">
        <v>1795</v>
      </c>
      <c r="C1799" s="283"/>
      <c r="D1799" s="283"/>
      <c r="E1799" s="859"/>
      <c r="F1799" s="283"/>
      <c r="G1799" s="283"/>
      <c r="H1799" s="283"/>
    </row>
    <row r="1800" spans="2:8" x14ac:dyDescent="0.25">
      <c r="B1800" s="396">
        <v>1796</v>
      </c>
      <c r="C1800" s="283"/>
      <c r="D1800" s="283"/>
      <c r="E1800" s="859"/>
      <c r="F1800" s="283"/>
      <c r="G1800" s="283"/>
      <c r="H1800" s="283"/>
    </row>
    <row r="1801" spans="2:8" x14ac:dyDescent="0.25">
      <c r="B1801" s="396">
        <v>1797</v>
      </c>
      <c r="C1801" s="283"/>
      <c r="D1801" s="283"/>
      <c r="E1801" s="859"/>
      <c r="F1801" s="283"/>
      <c r="G1801" s="283"/>
      <c r="H1801" s="283"/>
    </row>
    <row r="1802" spans="2:8" x14ac:dyDescent="0.25">
      <c r="B1802" s="396">
        <v>1798</v>
      </c>
      <c r="C1802" s="283"/>
      <c r="D1802" s="283"/>
      <c r="E1802" s="859"/>
      <c r="F1802" s="283"/>
      <c r="G1802" s="283"/>
      <c r="H1802" s="283"/>
    </row>
    <row r="1803" spans="2:8" x14ac:dyDescent="0.25">
      <c r="B1803" s="396">
        <v>1799</v>
      </c>
      <c r="C1803" s="283"/>
      <c r="D1803" s="283"/>
      <c r="E1803" s="859"/>
      <c r="F1803" s="283"/>
      <c r="G1803" s="283"/>
      <c r="H1803" s="283"/>
    </row>
    <row r="1804" spans="2:8" x14ac:dyDescent="0.25">
      <c r="B1804" s="396">
        <v>1800</v>
      </c>
      <c r="C1804" s="283"/>
      <c r="D1804" s="283"/>
      <c r="E1804" s="859"/>
      <c r="F1804" s="283"/>
      <c r="G1804" s="283"/>
      <c r="H1804" s="283"/>
    </row>
    <row r="1805" spans="2:8" x14ac:dyDescent="0.25">
      <c r="B1805" s="396">
        <v>1801</v>
      </c>
      <c r="C1805" s="283"/>
      <c r="D1805" s="283"/>
      <c r="E1805" s="859"/>
      <c r="F1805" s="283"/>
      <c r="G1805" s="283"/>
      <c r="H1805" s="283"/>
    </row>
    <row r="1806" spans="2:8" x14ac:dyDescent="0.25">
      <c r="B1806" s="396">
        <v>1802</v>
      </c>
      <c r="C1806" s="283"/>
      <c r="D1806" s="283"/>
      <c r="E1806" s="859"/>
      <c r="F1806" s="283"/>
      <c r="G1806" s="283"/>
      <c r="H1806" s="283"/>
    </row>
    <row r="1807" spans="2:8" x14ac:dyDescent="0.25">
      <c r="B1807" s="396">
        <v>1803</v>
      </c>
      <c r="C1807" s="283"/>
      <c r="D1807" s="283"/>
      <c r="E1807" s="859"/>
      <c r="F1807" s="283"/>
      <c r="G1807" s="283"/>
      <c r="H1807" s="283"/>
    </row>
    <row r="1808" spans="2:8" x14ac:dyDescent="0.25">
      <c r="B1808" s="396">
        <v>1804</v>
      </c>
      <c r="C1808" s="283"/>
      <c r="D1808" s="283"/>
      <c r="E1808" s="859"/>
      <c r="F1808" s="283"/>
      <c r="G1808" s="283"/>
      <c r="H1808" s="283"/>
    </row>
    <row r="1809" spans="2:8" x14ac:dyDescent="0.25">
      <c r="B1809" s="396">
        <v>1805</v>
      </c>
      <c r="C1809" s="283"/>
      <c r="D1809" s="283"/>
      <c r="E1809" s="859"/>
      <c r="F1809" s="283"/>
      <c r="G1809" s="283"/>
      <c r="H1809" s="283"/>
    </row>
    <row r="1810" spans="2:8" x14ac:dyDescent="0.25">
      <c r="B1810" s="396">
        <v>1806</v>
      </c>
      <c r="C1810" s="283"/>
      <c r="D1810" s="283"/>
      <c r="E1810" s="859"/>
      <c r="F1810" s="283"/>
      <c r="G1810" s="283"/>
      <c r="H1810" s="283"/>
    </row>
    <row r="1811" spans="2:8" x14ac:dyDescent="0.25">
      <c r="B1811" s="396">
        <v>1807</v>
      </c>
      <c r="C1811" s="283"/>
      <c r="D1811" s="283"/>
      <c r="E1811" s="859"/>
      <c r="F1811" s="283"/>
      <c r="G1811" s="283"/>
      <c r="H1811" s="283"/>
    </row>
    <row r="1812" spans="2:8" x14ac:dyDescent="0.25">
      <c r="B1812" s="396">
        <v>1808</v>
      </c>
      <c r="C1812" s="283"/>
      <c r="D1812" s="283"/>
      <c r="E1812" s="859"/>
      <c r="F1812" s="283"/>
      <c r="G1812" s="283"/>
      <c r="H1812" s="283"/>
    </row>
    <row r="1813" spans="2:8" x14ac:dyDescent="0.25">
      <c r="B1813" s="396">
        <v>1809</v>
      </c>
      <c r="C1813" s="283"/>
      <c r="D1813" s="283"/>
      <c r="E1813" s="859"/>
      <c r="F1813" s="283"/>
      <c r="G1813" s="283"/>
      <c r="H1813" s="283"/>
    </row>
    <row r="1814" spans="2:8" x14ac:dyDescent="0.25">
      <c r="B1814" s="396">
        <v>1810</v>
      </c>
      <c r="C1814" s="283"/>
      <c r="D1814" s="283"/>
      <c r="E1814" s="859"/>
      <c r="F1814" s="283"/>
      <c r="G1814" s="283"/>
      <c r="H1814" s="283"/>
    </row>
    <row r="1815" spans="2:8" x14ac:dyDescent="0.25">
      <c r="B1815" s="396">
        <v>1811</v>
      </c>
      <c r="C1815" s="283"/>
      <c r="D1815" s="283"/>
      <c r="E1815" s="859"/>
      <c r="F1815" s="283"/>
      <c r="G1815" s="283"/>
      <c r="H1815" s="283"/>
    </row>
    <row r="1816" spans="2:8" x14ac:dyDescent="0.25">
      <c r="B1816" s="396">
        <v>1812</v>
      </c>
      <c r="C1816" s="283"/>
      <c r="D1816" s="283"/>
      <c r="E1816" s="859"/>
      <c r="F1816" s="283"/>
      <c r="G1816" s="283"/>
      <c r="H1816" s="283"/>
    </row>
    <row r="1817" spans="2:8" x14ac:dyDescent="0.25">
      <c r="B1817" s="396">
        <v>1813</v>
      </c>
      <c r="C1817" s="283"/>
      <c r="D1817" s="283"/>
      <c r="E1817" s="859"/>
      <c r="F1817" s="283"/>
      <c r="G1817" s="283"/>
      <c r="H1817" s="283"/>
    </row>
    <row r="1818" spans="2:8" x14ac:dyDescent="0.25">
      <c r="B1818" s="396">
        <v>1814</v>
      </c>
      <c r="C1818" s="283"/>
      <c r="D1818" s="283"/>
      <c r="E1818" s="859"/>
      <c r="F1818" s="283"/>
      <c r="G1818" s="283"/>
      <c r="H1818" s="283"/>
    </row>
    <row r="1819" spans="2:8" x14ac:dyDescent="0.25">
      <c r="B1819" s="396">
        <v>1815</v>
      </c>
      <c r="C1819" s="283"/>
      <c r="D1819" s="283"/>
      <c r="E1819" s="859"/>
      <c r="F1819" s="283"/>
      <c r="G1819" s="283"/>
      <c r="H1819" s="283"/>
    </row>
    <row r="1820" spans="2:8" x14ac:dyDescent="0.25">
      <c r="B1820" s="396">
        <v>1816</v>
      </c>
      <c r="C1820" s="283"/>
      <c r="D1820" s="283"/>
      <c r="E1820" s="859"/>
      <c r="F1820" s="283"/>
      <c r="G1820" s="283"/>
      <c r="H1820" s="283"/>
    </row>
    <row r="1821" spans="2:8" x14ac:dyDescent="0.25">
      <c r="B1821" s="396">
        <v>1817</v>
      </c>
      <c r="C1821" s="283"/>
      <c r="D1821" s="283"/>
      <c r="E1821" s="859"/>
      <c r="F1821" s="283"/>
      <c r="G1821" s="283"/>
      <c r="H1821" s="283"/>
    </row>
    <row r="1822" spans="2:8" x14ac:dyDescent="0.25">
      <c r="B1822" s="396">
        <v>1818</v>
      </c>
      <c r="C1822" s="283"/>
      <c r="D1822" s="283"/>
      <c r="E1822" s="859"/>
      <c r="F1822" s="283"/>
      <c r="G1822" s="283"/>
      <c r="H1822" s="283"/>
    </row>
    <row r="1823" spans="2:8" x14ac:dyDescent="0.25">
      <c r="B1823" s="396">
        <v>1819</v>
      </c>
      <c r="C1823" s="283"/>
      <c r="D1823" s="283"/>
      <c r="E1823" s="859"/>
      <c r="F1823" s="283"/>
      <c r="G1823" s="283"/>
      <c r="H1823" s="283"/>
    </row>
    <row r="1824" spans="2:8" x14ac:dyDescent="0.25">
      <c r="B1824" s="396">
        <v>1820</v>
      </c>
      <c r="C1824" s="283"/>
      <c r="D1824" s="283"/>
      <c r="E1824" s="859"/>
      <c r="F1824" s="283"/>
      <c r="G1824" s="283"/>
      <c r="H1824" s="283"/>
    </row>
    <row r="1825" spans="2:8" x14ac:dyDescent="0.25">
      <c r="B1825" s="396">
        <v>1821</v>
      </c>
      <c r="C1825" s="283"/>
      <c r="D1825" s="283"/>
      <c r="E1825" s="859"/>
      <c r="F1825" s="283"/>
      <c r="G1825" s="283"/>
      <c r="H1825" s="283"/>
    </row>
    <row r="1826" spans="2:8" x14ac:dyDescent="0.25">
      <c r="B1826" s="396">
        <v>1822</v>
      </c>
      <c r="C1826" s="283"/>
      <c r="D1826" s="283"/>
      <c r="E1826" s="859"/>
      <c r="F1826" s="283"/>
      <c r="G1826" s="283"/>
      <c r="H1826" s="283"/>
    </row>
    <row r="1827" spans="2:8" x14ac:dyDescent="0.25">
      <c r="B1827" s="396">
        <v>1823</v>
      </c>
      <c r="C1827" s="283"/>
      <c r="D1827" s="283"/>
      <c r="E1827" s="859"/>
      <c r="F1827" s="283"/>
      <c r="G1827" s="283"/>
      <c r="H1827" s="283"/>
    </row>
    <row r="1828" spans="2:8" x14ac:dyDescent="0.25">
      <c r="B1828" s="396">
        <v>1824</v>
      </c>
      <c r="C1828" s="283"/>
      <c r="D1828" s="283"/>
      <c r="E1828" s="859"/>
      <c r="F1828" s="283"/>
      <c r="G1828" s="283"/>
      <c r="H1828" s="283"/>
    </row>
    <row r="1829" spans="2:8" x14ac:dyDescent="0.25">
      <c r="B1829" s="396">
        <v>1825</v>
      </c>
      <c r="C1829" s="283"/>
      <c r="D1829" s="283"/>
      <c r="E1829" s="859"/>
      <c r="F1829" s="283"/>
      <c r="G1829" s="283"/>
      <c r="H1829" s="283"/>
    </row>
    <row r="1830" spans="2:8" x14ac:dyDescent="0.25">
      <c r="B1830" s="396">
        <v>1826</v>
      </c>
      <c r="C1830" s="283"/>
      <c r="D1830" s="283"/>
      <c r="E1830" s="859"/>
      <c r="F1830" s="283"/>
      <c r="G1830" s="283"/>
      <c r="H1830" s="283"/>
    </row>
    <row r="1831" spans="2:8" x14ac:dyDescent="0.25">
      <c r="B1831" s="396">
        <v>1827</v>
      </c>
      <c r="C1831" s="283"/>
      <c r="D1831" s="283"/>
      <c r="E1831" s="859"/>
      <c r="F1831" s="283"/>
      <c r="G1831" s="283"/>
      <c r="H1831" s="283"/>
    </row>
    <row r="1832" spans="2:8" x14ac:dyDescent="0.25">
      <c r="B1832" s="396">
        <v>1828</v>
      </c>
      <c r="C1832" s="283"/>
      <c r="D1832" s="283"/>
      <c r="E1832" s="859"/>
      <c r="F1832" s="283"/>
      <c r="G1832" s="283"/>
      <c r="H1832" s="283"/>
    </row>
    <row r="1833" spans="2:8" x14ac:dyDescent="0.25">
      <c r="B1833" s="396">
        <v>1829</v>
      </c>
      <c r="C1833" s="283"/>
      <c r="D1833" s="283"/>
      <c r="E1833" s="859"/>
      <c r="F1833" s="283"/>
      <c r="G1833" s="283"/>
      <c r="H1833" s="283"/>
    </row>
    <row r="1834" spans="2:8" x14ac:dyDescent="0.25">
      <c r="B1834" s="396">
        <v>1830</v>
      </c>
      <c r="C1834" s="283"/>
      <c r="D1834" s="283"/>
      <c r="E1834" s="859"/>
      <c r="F1834" s="283"/>
      <c r="G1834" s="283"/>
      <c r="H1834" s="283"/>
    </row>
    <row r="1835" spans="2:8" x14ac:dyDescent="0.25">
      <c r="B1835" s="396">
        <v>1831</v>
      </c>
      <c r="C1835" s="283"/>
      <c r="D1835" s="283"/>
      <c r="E1835" s="859"/>
      <c r="F1835" s="283"/>
      <c r="G1835" s="283"/>
      <c r="H1835" s="283"/>
    </row>
    <row r="1836" spans="2:8" x14ac:dyDescent="0.25">
      <c r="B1836" s="396">
        <v>1832</v>
      </c>
      <c r="C1836" s="283"/>
      <c r="D1836" s="283"/>
      <c r="E1836" s="859"/>
      <c r="F1836" s="283"/>
      <c r="G1836" s="283"/>
      <c r="H1836" s="283"/>
    </row>
    <row r="1837" spans="2:8" x14ac:dyDescent="0.25">
      <c r="B1837" s="396">
        <v>1833</v>
      </c>
      <c r="C1837" s="283"/>
      <c r="D1837" s="283"/>
      <c r="E1837" s="859"/>
      <c r="F1837" s="283"/>
      <c r="G1837" s="283"/>
      <c r="H1837" s="283"/>
    </row>
    <row r="1838" spans="2:8" x14ac:dyDescent="0.25">
      <c r="B1838" s="396">
        <v>1834</v>
      </c>
      <c r="C1838" s="283"/>
      <c r="D1838" s="283"/>
      <c r="E1838" s="859"/>
      <c r="F1838" s="283"/>
      <c r="G1838" s="283"/>
      <c r="H1838" s="283"/>
    </row>
    <row r="1839" spans="2:8" x14ac:dyDescent="0.25">
      <c r="B1839" s="396">
        <v>1835</v>
      </c>
      <c r="C1839" s="283"/>
      <c r="D1839" s="283"/>
      <c r="E1839" s="859"/>
      <c r="F1839" s="283"/>
      <c r="G1839" s="283"/>
      <c r="H1839" s="283"/>
    </row>
    <row r="1840" spans="2:8" x14ac:dyDescent="0.25">
      <c r="B1840" s="396">
        <v>1836</v>
      </c>
      <c r="C1840" s="283"/>
      <c r="D1840" s="283"/>
      <c r="E1840" s="859"/>
      <c r="F1840" s="283"/>
      <c r="G1840" s="283"/>
      <c r="H1840" s="283"/>
    </row>
    <row r="1841" spans="2:8" x14ac:dyDescent="0.25">
      <c r="B1841" s="396">
        <v>1837</v>
      </c>
      <c r="C1841" s="283"/>
      <c r="D1841" s="283"/>
      <c r="E1841" s="859"/>
      <c r="F1841" s="283"/>
      <c r="G1841" s="283"/>
      <c r="H1841" s="283"/>
    </row>
    <row r="1842" spans="2:8" x14ac:dyDescent="0.25">
      <c r="B1842" s="396">
        <v>1838</v>
      </c>
      <c r="C1842" s="283"/>
      <c r="D1842" s="283"/>
      <c r="E1842" s="859"/>
      <c r="F1842" s="283"/>
      <c r="G1842" s="283"/>
      <c r="H1842" s="283"/>
    </row>
    <row r="1843" spans="2:8" x14ac:dyDescent="0.25">
      <c r="B1843" s="396">
        <v>1839</v>
      </c>
      <c r="C1843" s="283"/>
      <c r="D1843" s="283"/>
      <c r="E1843" s="859"/>
      <c r="F1843" s="283"/>
      <c r="G1843" s="283"/>
      <c r="H1843" s="283"/>
    </row>
    <row r="1844" spans="2:8" x14ac:dyDescent="0.25">
      <c r="B1844" s="396">
        <v>1840</v>
      </c>
      <c r="C1844" s="283"/>
      <c r="D1844" s="283"/>
      <c r="E1844" s="859"/>
      <c r="F1844" s="283"/>
      <c r="G1844" s="283"/>
      <c r="H1844" s="283"/>
    </row>
    <row r="1845" spans="2:8" x14ac:dyDescent="0.25">
      <c r="B1845" s="396">
        <v>1841</v>
      </c>
      <c r="C1845" s="283"/>
      <c r="D1845" s="283"/>
      <c r="E1845" s="859"/>
      <c r="F1845" s="283"/>
      <c r="G1845" s="283"/>
      <c r="H1845" s="283"/>
    </row>
    <row r="1846" spans="2:8" x14ac:dyDescent="0.25">
      <c r="B1846" s="396">
        <v>1842</v>
      </c>
      <c r="C1846" s="283"/>
      <c r="D1846" s="283"/>
      <c r="E1846" s="859"/>
      <c r="F1846" s="283"/>
      <c r="G1846" s="283"/>
      <c r="H1846" s="283"/>
    </row>
    <row r="1847" spans="2:8" x14ac:dyDescent="0.25">
      <c r="B1847" s="396">
        <v>1843</v>
      </c>
      <c r="C1847" s="283"/>
      <c r="D1847" s="283"/>
      <c r="E1847" s="859"/>
      <c r="F1847" s="283"/>
      <c r="G1847" s="283"/>
      <c r="H1847" s="283"/>
    </row>
    <row r="1848" spans="2:8" x14ac:dyDescent="0.25">
      <c r="B1848" s="396">
        <v>1844</v>
      </c>
      <c r="C1848" s="283"/>
      <c r="D1848" s="283"/>
      <c r="E1848" s="859"/>
      <c r="F1848" s="283"/>
      <c r="G1848" s="283"/>
      <c r="H1848" s="283"/>
    </row>
    <row r="1849" spans="2:8" x14ac:dyDescent="0.25">
      <c r="B1849" s="396">
        <v>1845</v>
      </c>
      <c r="C1849" s="283"/>
      <c r="D1849" s="283"/>
      <c r="E1849" s="859"/>
      <c r="F1849" s="283"/>
      <c r="G1849" s="283"/>
      <c r="H1849" s="283"/>
    </row>
    <row r="1850" spans="2:8" x14ac:dyDescent="0.25">
      <c r="B1850" s="396">
        <v>1846</v>
      </c>
      <c r="C1850" s="283"/>
      <c r="D1850" s="283"/>
      <c r="E1850" s="859"/>
      <c r="F1850" s="283"/>
      <c r="G1850" s="283"/>
      <c r="H1850" s="283"/>
    </row>
    <row r="1851" spans="2:8" x14ac:dyDescent="0.25">
      <c r="B1851" s="396">
        <v>1847</v>
      </c>
      <c r="C1851" s="283"/>
      <c r="D1851" s="283"/>
      <c r="E1851" s="859"/>
      <c r="F1851" s="283"/>
      <c r="G1851" s="283"/>
      <c r="H1851" s="283"/>
    </row>
    <row r="1852" spans="2:8" x14ac:dyDescent="0.25">
      <c r="B1852" s="396">
        <v>1848</v>
      </c>
      <c r="C1852" s="283"/>
      <c r="D1852" s="283"/>
      <c r="E1852" s="859"/>
      <c r="F1852" s="283"/>
      <c r="G1852" s="283"/>
      <c r="H1852" s="283"/>
    </row>
    <row r="1853" spans="2:8" x14ac:dyDescent="0.25">
      <c r="B1853" s="396">
        <v>1849</v>
      </c>
      <c r="C1853" s="283"/>
      <c r="D1853" s="283"/>
      <c r="E1853" s="859"/>
      <c r="F1853" s="283"/>
      <c r="G1853" s="283"/>
      <c r="H1853" s="283"/>
    </row>
    <row r="1854" spans="2:8" x14ac:dyDescent="0.25">
      <c r="B1854" s="396">
        <v>1850</v>
      </c>
      <c r="C1854" s="283"/>
      <c r="D1854" s="283"/>
      <c r="E1854" s="859"/>
      <c r="F1854" s="283"/>
      <c r="G1854" s="283"/>
      <c r="H1854" s="283"/>
    </row>
    <row r="1855" spans="2:8" x14ac:dyDescent="0.25">
      <c r="B1855" s="396">
        <v>1851</v>
      </c>
      <c r="C1855" s="283"/>
      <c r="D1855" s="283"/>
      <c r="E1855" s="859"/>
      <c r="F1855" s="283"/>
      <c r="G1855" s="283"/>
      <c r="H1855" s="283"/>
    </row>
    <row r="1856" spans="2:8" x14ac:dyDescent="0.25">
      <c r="B1856" s="396">
        <v>1852</v>
      </c>
      <c r="C1856" s="283"/>
      <c r="D1856" s="283"/>
      <c r="E1856" s="859"/>
      <c r="F1856" s="283"/>
      <c r="G1856" s="283"/>
      <c r="H1856" s="283"/>
    </row>
    <row r="1857" spans="2:8" x14ac:dyDescent="0.25">
      <c r="B1857" s="396">
        <v>1853</v>
      </c>
      <c r="C1857" s="283"/>
      <c r="D1857" s="283"/>
      <c r="E1857" s="859"/>
      <c r="F1857" s="283"/>
      <c r="G1857" s="283"/>
      <c r="H1857" s="283"/>
    </row>
    <row r="1858" spans="2:8" x14ac:dyDescent="0.25">
      <c r="B1858" s="396">
        <v>1854</v>
      </c>
      <c r="C1858" s="283"/>
      <c r="D1858" s="283"/>
      <c r="E1858" s="859"/>
      <c r="F1858" s="283"/>
      <c r="G1858" s="283"/>
      <c r="H1858" s="283"/>
    </row>
    <row r="1859" spans="2:8" x14ac:dyDescent="0.25">
      <c r="B1859" s="396">
        <v>1855</v>
      </c>
      <c r="C1859" s="283"/>
      <c r="D1859" s="283"/>
      <c r="E1859" s="859"/>
      <c r="F1859" s="283"/>
      <c r="G1859" s="283"/>
      <c r="H1859" s="283"/>
    </row>
    <row r="1860" spans="2:8" x14ac:dyDescent="0.25">
      <c r="B1860" s="396">
        <v>1856</v>
      </c>
      <c r="C1860" s="283"/>
      <c r="D1860" s="283"/>
      <c r="E1860" s="859"/>
      <c r="F1860" s="283"/>
      <c r="G1860" s="283"/>
      <c r="H1860" s="283"/>
    </row>
    <row r="1861" spans="2:8" x14ac:dyDescent="0.25">
      <c r="B1861" s="396">
        <v>1857</v>
      </c>
      <c r="C1861" s="283"/>
      <c r="D1861" s="283"/>
      <c r="E1861" s="859"/>
      <c r="F1861" s="283"/>
      <c r="G1861" s="283"/>
      <c r="H1861" s="283"/>
    </row>
    <row r="1862" spans="2:8" x14ac:dyDescent="0.25">
      <c r="B1862" s="396">
        <v>1858</v>
      </c>
      <c r="C1862" s="283"/>
      <c r="D1862" s="283"/>
      <c r="E1862" s="859"/>
      <c r="F1862" s="283"/>
      <c r="G1862" s="283"/>
      <c r="H1862" s="283"/>
    </row>
    <row r="1863" spans="2:8" x14ac:dyDescent="0.25">
      <c r="B1863" s="396">
        <v>1859</v>
      </c>
      <c r="C1863" s="283"/>
      <c r="D1863" s="283"/>
      <c r="E1863" s="859"/>
      <c r="F1863" s="283"/>
      <c r="G1863" s="283"/>
      <c r="H1863" s="283"/>
    </row>
    <row r="1864" spans="2:8" x14ac:dyDescent="0.25">
      <c r="B1864" s="396">
        <v>1860</v>
      </c>
      <c r="C1864" s="283"/>
      <c r="D1864" s="283"/>
      <c r="E1864" s="859"/>
      <c r="F1864" s="283"/>
      <c r="G1864" s="283"/>
      <c r="H1864" s="283"/>
    </row>
    <row r="1865" spans="2:8" x14ac:dyDescent="0.25">
      <c r="B1865" s="396">
        <v>1861</v>
      </c>
      <c r="C1865" s="283"/>
      <c r="D1865" s="283"/>
      <c r="E1865" s="859"/>
      <c r="F1865" s="283"/>
      <c r="G1865" s="283"/>
      <c r="H1865" s="283"/>
    </row>
    <row r="1866" spans="2:8" x14ac:dyDescent="0.25">
      <c r="B1866" s="396">
        <v>1862</v>
      </c>
      <c r="C1866" s="283"/>
      <c r="D1866" s="283"/>
      <c r="E1866" s="859"/>
      <c r="F1866" s="283"/>
      <c r="G1866" s="283"/>
      <c r="H1866" s="283"/>
    </row>
    <row r="1867" spans="2:8" x14ac:dyDescent="0.25">
      <c r="B1867" s="396">
        <v>1863</v>
      </c>
      <c r="C1867" s="283"/>
      <c r="D1867" s="283"/>
      <c r="E1867" s="859"/>
      <c r="F1867" s="283"/>
      <c r="G1867" s="283"/>
      <c r="H1867" s="283"/>
    </row>
    <row r="1868" spans="2:8" x14ac:dyDescent="0.25">
      <c r="B1868" s="396">
        <v>1864</v>
      </c>
      <c r="C1868" s="283"/>
      <c r="D1868" s="283"/>
      <c r="E1868" s="859"/>
      <c r="F1868" s="283"/>
      <c r="G1868" s="283"/>
      <c r="H1868" s="283"/>
    </row>
    <row r="1869" spans="2:8" x14ac:dyDescent="0.25">
      <c r="B1869" s="396">
        <v>1865</v>
      </c>
      <c r="C1869" s="283"/>
      <c r="D1869" s="283"/>
      <c r="E1869" s="859"/>
      <c r="F1869" s="283"/>
      <c r="G1869" s="283"/>
      <c r="H1869" s="283"/>
    </row>
    <row r="1870" spans="2:8" x14ac:dyDescent="0.25">
      <c r="B1870" s="396">
        <v>1866</v>
      </c>
      <c r="C1870" s="283"/>
      <c r="D1870" s="283"/>
      <c r="E1870" s="859"/>
      <c r="F1870" s="283"/>
      <c r="G1870" s="283"/>
      <c r="H1870" s="283"/>
    </row>
    <row r="1871" spans="2:8" x14ac:dyDescent="0.25">
      <c r="B1871" s="396">
        <v>1867</v>
      </c>
      <c r="C1871" s="283"/>
      <c r="D1871" s="283"/>
      <c r="E1871" s="859"/>
      <c r="F1871" s="283"/>
      <c r="G1871" s="283"/>
      <c r="H1871" s="283"/>
    </row>
    <row r="1872" spans="2:8" x14ac:dyDescent="0.25">
      <c r="B1872" s="396">
        <v>1868</v>
      </c>
      <c r="C1872" s="283"/>
      <c r="D1872" s="283"/>
      <c r="E1872" s="859"/>
      <c r="F1872" s="283"/>
      <c r="G1872" s="283"/>
      <c r="H1872" s="283"/>
    </row>
    <row r="1873" spans="2:8" x14ac:dyDescent="0.25">
      <c r="B1873" s="396">
        <v>1869</v>
      </c>
      <c r="C1873" s="283"/>
      <c r="D1873" s="283"/>
      <c r="E1873" s="859"/>
      <c r="F1873" s="283"/>
      <c r="G1873" s="283"/>
      <c r="H1873" s="283"/>
    </row>
    <row r="1874" spans="2:8" x14ac:dyDescent="0.25">
      <c r="B1874" s="396">
        <v>1870</v>
      </c>
      <c r="C1874" s="283"/>
      <c r="D1874" s="283"/>
      <c r="E1874" s="859"/>
      <c r="F1874" s="283"/>
      <c r="G1874" s="283"/>
      <c r="H1874" s="283"/>
    </row>
    <row r="1875" spans="2:8" x14ac:dyDescent="0.25">
      <c r="B1875" s="396">
        <v>1871</v>
      </c>
      <c r="C1875" s="283"/>
      <c r="D1875" s="283"/>
      <c r="E1875" s="859"/>
      <c r="F1875" s="283"/>
      <c r="G1875" s="283"/>
      <c r="H1875" s="283"/>
    </row>
    <row r="1876" spans="2:8" x14ac:dyDescent="0.25">
      <c r="B1876" s="396">
        <v>1872</v>
      </c>
      <c r="C1876" s="283"/>
      <c r="D1876" s="283"/>
      <c r="E1876" s="859"/>
      <c r="F1876" s="283"/>
      <c r="G1876" s="283"/>
      <c r="H1876" s="283"/>
    </row>
    <row r="1877" spans="2:8" x14ac:dyDescent="0.25">
      <c r="B1877" s="396">
        <v>1873</v>
      </c>
      <c r="C1877" s="283"/>
      <c r="D1877" s="283"/>
      <c r="E1877" s="859"/>
      <c r="F1877" s="283"/>
      <c r="G1877" s="283"/>
      <c r="H1877" s="283"/>
    </row>
    <row r="1878" spans="2:8" x14ac:dyDescent="0.25">
      <c r="B1878" s="396">
        <v>1874</v>
      </c>
      <c r="C1878" s="283"/>
      <c r="D1878" s="283"/>
      <c r="E1878" s="859"/>
      <c r="F1878" s="283"/>
      <c r="G1878" s="283"/>
      <c r="H1878" s="283"/>
    </row>
    <row r="1879" spans="2:8" x14ac:dyDescent="0.25">
      <c r="B1879" s="396">
        <v>1875</v>
      </c>
      <c r="C1879" s="283"/>
      <c r="D1879" s="283"/>
      <c r="E1879" s="859"/>
      <c r="F1879" s="283"/>
      <c r="G1879" s="283"/>
      <c r="H1879" s="283"/>
    </row>
    <row r="1880" spans="2:8" x14ac:dyDescent="0.25">
      <c r="B1880" s="396">
        <v>1876</v>
      </c>
      <c r="C1880" s="283"/>
      <c r="D1880" s="283"/>
      <c r="E1880" s="859"/>
      <c r="F1880" s="283"/>
      <c r="G1880" s="283"/>
      <c r="H1880" s="283"/>
    </row>
    <row r="1881" spans="2:8" x14ac:dyDescent="0.25">
      <c r="B1881" s="396">
        <v>1877</v>
      </c>
      <c r="C1881" s="283"/>
      <c r="D1881" s="283"/>
      <c r="E1881" s="859"/>
      <c r="F1881" s="283"/>
      <c r="G1881" s="283"/>
      <c r="H1881" s="283"/>
    </row>
    <row r="1882" spans="2:8" x14ac:dyDescent="0.25">
      <c r="B1882" s="396">
        <v>1878</v>
      </c>
      <c r="C1882" s="283"/>
      <c r="D1882" s="283"/>
      <c r="E1882" s="859"/>
      <c r="F1882" s="283"/>
      <c r="G1882" s="283"/>
      <c r="H1882" s="283"/>
    </row>
    <row r="1883" spans="2:8" x14ac:dyDescent="0.25">
      <c r="B1883" s="396">
        <v>1879</v>
      </c>
      <c r="C1883" s="283"/>
      <c r="D1883" s="283"/>
      <c r="E1883" s="859"/>
      <c r="F1883" s="283"/>
      <c r="G1883" s="283"/>
      <c r="H1883" s="283"/>
    </row>
    <row r="1884" spans="2:8" x14ac:dyDescent="0.25">
      <c r="B1884" s="396">
        <v>1880</v>
      </c>
      <c r="C1884" s="283"/>
      <c r="D1884" s="283"/>
      <c r="E1884" s="859"/>
      <c r="F1884" s="283"/>
      <c r="G1884" s="283"/>
      <c r="H1884" s="283"/>
    </row>
    <row r="1885" spans="2:8" x14ac:dyDescent="0.25">
      <c r="B1885" s="396">
        <v>1881</v>
      </c>
      <c r="C1885" s="283"/>
      <c r="D1885" s="283"/>
      <c r="E1885" s="859"/>
      <c r="F1885" s="283"/>
      <c r="G1885" s="283"/>
      <c r="H1885" s="283"/>
    </row>
    <row r="1886" spans="2:8" x14ac:dyDescent="0.25">
      <c r="B1886" s="396">
        <v>1882</v>
      </c>
      <c r="C1886" s="283"/>
      <c r="D1886" s="283"/>
      <c r="E1886" s="859"/>
      <c r="F1886" s="283"/>
      <c r="G1886" s="283"/>
      <c r="H1886" s="283"/>
    </row>
    <row r="1887" spans="2:8" x14ac:dyDescent="0.25">
      <c r="B1887" s="396">
        <v>1883</v>
      </c>
      <c r="C1887" s="283"/>
      <c r="D1887" s="283"/>
      <c r="E1887" s="859"/>
      <c r="F1887" s="283"/>
      <c r="G1887" s="283"/>
      <c r="H1887" s="283"/>
    </row>
    <row r="1888" spans="2:8" x14ac:dyDescent="0.25">
      <c r="B1888" s="396">
        <v>1884</v>
      </c>
      <c r="C1888" s="283"/>
      <c r="D1888" s="283"/>
      <c r="E1888" s="859"/>
      <c r="F1888" s="283"/>
      <c r="G1888" s="283"/>
      <c r="H1888" s="283"/>
    </row>
    <row r="1889" spans="2:8" x14ac:dyDescent="0.25">
      <c r="B1889" s="396">
        <v>1885</v>
      </c>
      <c r="C1889" s="283"/>
      <c r="D1889" s="283"/>
      <c r="E1889" s="859"/>
      <c r="F1889" s="283"/>
      <c r="G1889" s="283"/>
      <c r="H1889" s="283"/>
    </row>
    <row r="1890" spans="2:8" x14ac:dyDescent="0.25">
      <c r="B1890" s="396">
        <v>1886</v>
      </c>
      <c r="C1890" s="283"/>
      <c r="D1890" s="283"/>
      <c r="E1890" s="859"/>
      <c r="F1890" s="283"/>
      <c r="G1890" s="283"/>
      <c r="H1890" s="283"/>
    </row>
    <row r="1891" spans="2:8" x14ac:dyDescent="0.25">
      <c r="B1891" s="396">
        <v>1887</v>
      </c>
      <c r="C1891" s="283"/>
      <c r="D1891" s="283"/>
      <c r="E1891" s="859"/>
      <c r="F1891" s="283"/>
      <c r="G1891" s="283"/>
      <c r="H1891" s="283"/>
    </row>
    <row r="1892" spans="2:8" x14ac:dyDescent="0.25">
      <c r="B1892" s="396">
        <v>1888</v>
      </c>
      <c r="C1892" s="283"/>
      <c r="D1892" s="283"/>
      <c r="E1892" s="859"/>
      <c r="F1892" s="283"/>
      <c r="G1892" s="283"/>
      <c r="H1892" s="283"/>
    </row>
    <row r="1893" spans="2:8" x14ac:dyDescent="0.25">
      <c r="B1893" s="396">
        <v>1889</v>
      </c>
      <c r="C1893" s="283"/>
      <c r="D1893" s="283"/>
      <c r="E1893" s="859"/>
      <c r="F1893" s="283"/>
      <c r="G1893" s="283"/>
      <c r="H1893" s="283"/>
    </row>
    <row r="1894" spans="2:8" x14ac:dyDescent="0.25">
      <c r="B1894" s="396">
        <v>1890</v>
      </c>
      <c r="C1894" s="283"/>
      <c r="D1894" s="283"/>
      <c r="E1894" s="859"/>
      <c r="F1894" s="283"/>
      <c r="G1894" s="283"/>
      <c r="H1894" s="283"/>
    </row>
    <row r="1895" spans="2:8" x14ac:dyDescent="0.25">
      <c r="B1895" s="396">
        <v>1891</v>
      </c>
      <c r="C1895" s="283"/>
      <c r="D1895" s="283"/>
      <c r="E1895" s="859"/>
      <c r="F1895" s="283"/>
      <c r="G1895" s="283"/>
      <c r="H1895" s="283"/>
    </row>
    <row r="1896" spans="2:8" x14ac:dyDescent="0.25">
      <c r="B1896" s="396">
        <v>1892</v>
      </c>
      <c r="C1896" s="283"/>
      <c r="D1896" s="283"/>
      <c r="E1896" s="859"/>
      <c r="F1896" s="283"/>
      <c r="G1896" s="283"/>
      <c r="H1896" s="283"/>
    </row>
    <row r="1897" spans="2:8" x14ac:dyDescent="0.25">
      <c r="B1897" s="396">
        <v>1893</v>
      </c>
      <c r="C1897" s="283"/>
      <c r="D1897" s="283"/>
      <c r="E1897" s="859"/>
      <c r="F1897" s="283"/>
      <c r="G1897" s="283"/>
      <c r="H1897" s="283"/>
    </row>
    <row r="1898" spans="2:8" x14ac:dyDescent="0.25">
      <c r="B1898" s="396">
        <v>1894</v>
      </c>
      <c r="C1898" s="283"/>
      <c r="D1898" s="283"/>
      <c r="E1898" s="859"/>
      <c r="F1898" s="283"/>
      <c r="G1898" s="283"/>
      <c r="H1898" s="283"/>
    </row>
    <row r="1899" spans="2:8" x14ac:dyDescent="0.25">
      <c r="B1899" s="396">
        <v>1895</v>
      </c>
      <c r="C1899" s="283"/>
      <c r="D1899" s="283"/>
      <c r="E1899" s="859"/>
      <c r="F1899" s="283"/>
      <c r="G1899" s="283"/>
      <c r="H1899" s="283"/>
    </row>
    <row r="1900" spans="2:8" x14ac:dyDescent="0.25">
      <c r="B1900" s="396">
        <v>1896</v>
      </c>
      <c r="C1900" s="283"/>
      <c r="D1900" s="283"/>
      <c r="E1900" s="859"/>
      <c r="F1900" s="283"/>
      <c r="G1900" s="283"/>
      <c r="H1900" s="283"/>
    </row>
    <row r="1901" spans="2:8" x14ac:dyDescent="0.25">
      <c r="B1901" s="396">
        <v>1897</v>
      </c>
      <c r="C1901" s="283"/>
      <c r="D1901" s="283"/>
      <c r="E1901" s="859"/>
      <c r="F1901" s="283"/>
      <c r="G1901" s="283"/>
      <c r="H1901" s="283"/>
    </row>
    <row r="1902" spans="2:8" x14ac:dyDescent="0.25">
      <c r="B1902" s="396">
        <v>1898</v>
      </c>
      <c r="C1902" s="283"/>
      <c r="D1902" s="283"/>
      <c r="E1902" s="859"/>
      <c r="F1902" s="283"/>
      <c r="G1902" s="283"/>
      <c r="H1902" s="283"/>
    </row>
    <row r="1903" spans="2:8" x14ac:dyDescent="0.25">
      <c r="B1903" s="396">
        <v>1899</v>
      </c>
      <c r="C1903" s="283"/>
      <c r="D1903" s="283"/>
      <c r="E1903" s="859"/>
      <c r="F1903" s="283"/>
      <c r="G1903" s="283"/>
      <c r="H1903" s="283"/>
    </row>
    <row r="1904" spans="2:8" x14ac:dyDescent="0.25">
      <c r="B1904" s="396">
        <v>1900</v>
      </c>
      <c r="C1904" s="283"/>
      <c r="D1904" s="283"/>
      <c r="E1904" s="859"/>
      <c r="F1904" s="283"/>
      <c r="G1904" s="283"/>
      <c r="H1904" s="283"/>
    </row>
    <row r="1905" spans="2:8" x14ac:dyDescent="0.25">
      <c r="B1905" s="396">
        <v>1901</v>
      </c>
      <c r="C1905" s="283"/>
      <c r="D1905" s="283"/>
      <c r="E1905" s="859"/>
      <c r="F1905" s="283"/>
      <c r="G1905" s="283"/>
      <c r="H1905" s="283"/>
    </row>
    <row r="1906" spans="2:8" x14ac:dyDescent="0.25">
      <c r="B1906" s="396">
        <v>1902</v>
      </c>
      <c r="C1906" s="283"/>
      <c r="D1906" s="283"/>
      <c r="E1906" s="859"/>
      <c r="F1906" s="283"/>
      <c r="G1906" s="283"/>
      <c r="H1906" s="283"/>
    </row>
    <row r="1907" spans="2:8" x14ac:dyDescent="0.25">
      <c r="B1907" s="396">
        <v>1903</v>
      </c>
      <c r="C1907" s="283"/>
      <c r="D1907" s="283"/>
      <c r="E1907" s="859"/>
      <c r="F1907" s="283"/>
      <c r="G1907" s="283"/>
      <c r="H1907" s="283"/>
    </row>
    <row r="1908" spans="2:8" x14ac:dyDescent="0.25">
      <c r="B1908" s="396">
        <v>1904</v>
      </c>
      <c r="C1908" s="283"/>
      <c r="D1908" s="283"/>
      <c r="E1908" s="859"/>
      <c r="F1908" s="283"/>
      <c r="G1908" s="283"/>
      <c r="H1908" s="283"/>
    </row>
    <row r="1909" spans="2:8" x14ac:dyDescent="0.25">
      <c r="B1909" s="396">
        <v>1905</v>
      </c>
      <c r="C1909" s="283"/>
      <c r="D1909" s="283"/>
      <c r="E1909" s="859"/>
      <c r="F1909" s="283"/>
      <c r="G1909" s="283"/>
      <c r="H1909" s="283"/>
    </row>
    <row r="1910" spans="2:8" x14ac:dyDescent="0.25">
      <c r="B1910" s="396">
        <v>1906</v>
      </c>
      <c r="C1910" s="283"/>
      <c r="D1910" s="283"/>
      <c r="E1910" s="859"/>
      <c r="F1910" s="283"/>
      <c r="G1910" s="283"/>
      <c r="H1910" s="283"/>
    </row>
    <row r="1911" spans="2:8" x14ac:dyDescent="0.25">
      <c r="B1911" s="396">
        <v>1907</v>
      </c>
      <c r="C1911" s="283"/>
      <c r="D1911" s="283"/>
      <c r="E1911" s="859"/>
      <c r="F1911" s="283"/>
      <c r="G1911" s="283"/>
      <c r="H1911" s="283"/>
    </row>
    <row r="1912" spans="2:8" x14ac:dyDescent="0.25">
      <c r="B1912" s="396">
        <v>1908</v>
      </c>
      <c r="C1912" s="283"/>
      <c r="D1912" s="283"/>
      <c r="E1912" s="859"/>
      <c r="F1912" s="283"/>
      <c r="G1912" s="283"/>
      <c r="H1912" s="283"/>
    </row>
    <row r="1913" spans="2:8" x14ac:dyDescent="0.25">
      <c r="B1913" s="396">
        <v>1909</v>
      </c>
      <c r="C1913" s="283"/>
      <c r="D1913" s="283"/>
      <c r="E1913" s="859"/>
      <c r="F1913" s="283"/>
      <c r="G1913" s="283"/>
      <c r="H1913" s="283"/>
    </row>
    <row r="1914" spans="2:8" x14ac:dyDescent="0.25">
      <c r="B1914" s="396">
        <v>1910</v>
      </c>
      <c r="C1914" s="283"/>
      <c r="D1914" s="283"/>
      <c r="E1914" s="859"/>
      <c r="F1914" s="283"/>
      <c r="G1914" s="283"/>
      <c r="H1914" s="283"/>
    </row>
    <row r="1915" spans="2:8" x14ac:dyDescent="0.25">
      <c r="B1915" s="396">
        <v>1911</v>
      </c>
      <c r="C1915" s="283"/>
      <c r="D1915" s="283"/>
      <c r="E1915" s="859"/>
      <c r="F1915" s="283"/>
      <c r="G1915" s="283"/>
      <c r="H1915" s="283"/>
    </row>
    <row r="1916" spans="2:8" x14ac:dyDescent="0.25">
      <c r="B1916" s="396">
        <v>1912</v>
      </c>
      <c r="C1916" s="283"/>
      <c r="D1916" s="283"/>
      <c r="E1916" s="859"/>
      <c r="F1916" s="283"/>
      <c r="G1916" s="283"/>
      <c r="H1916" s="283"/>
    </row>
    <row r="1917" spans="2:8" x14ac:dyDescent="0.25">
      <c r="B1917" s="396">
        <v>1913</v>
      </c>
      <c r="C1917" s="283"/>
      <c r="D1917" s="283"/>
      <c r="E1917" s="859"/>
      <c r="F1917" s="283"/>
      <c r="G1917" s="283"/>
      <c r="H1917" s="283"/>
    </row>
    <row r="1918" spans="2:8" x14ac:dyDescent="0.25">
      <c r="B1918" s="396">
        <v>1914</v>
      </c>
      <c r="C1918" s="283"/>
      <c r="D1918" s="283"/>
      <c r="E1918" s="859"/>
      <c r="F1918" s="283"/>
      <c r="G1918" s="283"/>
      <c r="H1918" s="283"/>
    </row>
    <row r="1919" spans="2:8" x14ac:dyDescent="0.25">
      <c r="B1919" s="396">
        <v>1915</v>
      </c>
      <c r="C1919" s="283"/>
      <c r="D1919" s="283"/>
      <c r="E1919" s="859"/>
      <c r="F1919" s="283"/>
      <c r="G1919" s="283"/>
      <c r="H1919" s="283"/>
    </row>
    <row r="1920" spans="2:8" x14ac:dyDescent="0.25">
      <c r="B1920" s="396">
        <v>1916</v>
      </c>
      <c r="C1920" s="283"/>
      <c r="D1920" s="283"/>
      <c r="E1920" s="859"/>
      <c r="F1920" s="283"/>
      <c r="G1920" s="283"/>
      <c r="H1920" s="283"/>
    </row>
    <row r="1921" spans="2:8" x14ac:dyDescent="0.25">
      <c r="B1921" s="396">
        <v>1917</v>
      </c>
      <c r="C1921" s="283"/>
      <c r="D1921" s="283"/>
      <c r="E1921" s="859"/>
      <c r="F1921" s="283"/>
      <c r="G1921" s="283"/>
      <c r="H1921" s="283"/>
    </row>
    <row r="1922" spans="2:8" x14ac:dyDescent="0.25">
      <c r="B1922" s="396">
        <v>1918</v>
      </c>
      <c r="C1922" s="283"/>
      <c r="D1922" s="283"/>
      <c r="E1922" s="859"/>
      <c r="F1922" s="283"/>
      <c r="G1922" s="283"/>
      <c r="H1922" s="283"/>
    </row>
    <row r="1923" spans="2:8" x14ac:dyDescent="0.25">
      <c r="B1923" s="396">
        <v>1919</v>
      </c>
      <c r="C1923" s="283"/>
      <c r="D1923" s="283"/>
      <c r="E1923" s="859"/>
      <c r="F1923" s="283"/>
      <c r="G1923" s="283"/>
      <c r="H1923" s="283"/>
    </row>
    <row r="1924" spans="2:8" x14ac:dyDescent="0.25">
      <c r="B1924" s="396">
        <v>1920</v>
      </c>
      <c r="C1924" s="283"/>
      <c r="D1924" s="283"/>
      <c r="E1924" s="859"/>
      <c r="F1924" s="283"/>
      <c r="G1924" s="283"/>
      <c r="H1924" s="283"/>
    </row>
    <row r="1925" spans="2:8" x14ac:dyDescent="0.25">
      <c r="B1925" s="396">
        <v>1921</v>
      </c>
      <c r="C1925" s="283"/>
      <c r="D1925" s="283"/>
      <c r="E1925" s="859"/>
      <c r="F1925" s="283"/>
      <c r="G1925" s="283"/>
      <c r="H1925" s="283"/>
    </row>
    <row r="1926" spans="2:8" x14ac:dyDescent="0.25">
      <c r="B1926" s="396">
        <v>1922</v>
      </c>
      <c r="C1926" s="283"/>
      <c r="D1926" s="283"/>
      <c r="E1926" s="859"/>
      <c r="F1926" s="283"/>
      <c r="G1926" s="283"/>
      <c r="H1926" s="283"/>
    </row>
    <row r="1927" spans="2:8" x14ac:dyDescent="0.25">
      <c r="B1927" s="396">
        <v>1923</v>
      </c>
      <c r="C1927" s="283"/>
      <c r="D1927" s="283"/>
      <c r="E1927" s="859"/>
      <c r="F1927" s="283"/>
      <c r="G1927" s="283"/>
      <c r="H1927" s="283"/>
    </row>
    <row r="1928" spans="2:8" x14ac:dyDescent="0.25">
      <c r="B1928" s="396">
        <v>1924</v>
      </c>
      <c r="C1928" s="283"/>
      <c r="D1928" s="283"/>
      <c r="E1928" s="859"/>
      <c r="F1928" s="283"/>
      <c r="G1928" s="283"/>
      <c r="H1928" s="283"/>
    </row>
    <row r="1929" spans="2:8" x14ac:dyDescent="0.25">
      <c r="B1929" s="396">
        <v>1925</v>
      </c>
      <c r="C1929" s="283"/>
      <c r="D1929" s="283"/>
      <c r="E1929" s="859"/>
      <c r="F1929" s="283"/>
      <c r="G1929" s="283"/>
      <c r="H1929" s="283"/>
    </row>
    <row r="1930" spans="2:8" x14ac:dyDescent="0.25">
      <c r="B1930" s="396">
        <v>1926</v>
      </c>
      <c r="C1930" s="283"/>
      <c r="D1930" s="283"/>
      <c r="E1930" s="859"/>
      <c r="F1930" s="283"/>
      <c r="G1930" s="283"/>
      <c r="H1930" s="283"/>
    </row>
    <row r="1931" spans="2:8" x14ac:dyDescent="0.25">
      <c r="B1931" s="396">
        <v>1927</v>
      </c>
      <c r="C1931" s="283"/>
      <c r="D1931" s="283"/>
      <c r="E1931" s="859"/>
      <c r="F1931" s="283"/>
      <c r="G1931" s="283"/>
      <c r="H1931" s="283"/>
    </row>
    <row r="1932" spans="2:8" x14ac:dyDescent="0.25">
      <c r="B1932" s="396">
        <v>1928</v>
      </c>
      <c r="C1932" s="283"/>
      <c r="D1932" s="283"/>
      <c r="E1932" s="859"/>
      <c r="F1932" s="283"/>
      <c r="G1932" s="283"/>
      <c r="H1932" s="283"/>
    </row>
    <row r="1933" spans="2:8" x14ac:dyDescent="0.25">
      <c r="B1933" s="396">
        <v>1929</v>
      </c>
      <c r="C1933" s="283"/>
      <c r="D1933" s="283"/>
      <c r="E1933" s="859"/>
      <c r="F1933" s="283"/>
      <c r="G1933" s="283"/>
      <c r="H1933" s="283"/>
    </row>
    <row r="1934" spans="2:8" x14ac:dyDescent="0.25">
      <c r="B1934" s="396">
        <v>1930</v>
      </c>
      <c r="C1934" s="283"/>
      <c r="D1934" s="283"/>
      <c r="E1934" s="859"/>
      <c r="F1934" s="283"/>
      <c r="G1934" s="283"/>
      <c r="H1934" s="283"/>
    </row>
    <row r="1935" spans="2:8" x14ac:dyDescent="0.25">
      <c r="B1935" s="396">
        <v>1931</v>
      </c>
      <c r="C1935" s="283"/>
      <c r="D1935" s="283"/>
      <c r="E1935" s="859"/>
      <c r="F1935" s="283"/>
      <c r="G1935" s="283"/>
      <c r="H1935" s="283"/>
    </row>
    <row r="1936" spans="2:8" x14ac:dyDescent="0.25">
      <c r="B1936" s="396">
        <v>1932</v>
      </c>
      <c r="C1936" s="283"/>
      <c r="D1936" s="283"/>
      <c r="E1936" s="859"/>
      <c r="F1936" s="283"/>
      <c r="G1936" s="283"/>
      <c r="H1936" s="283"/>
    </row>
    <row r="1937" spans="2:8" x14ac:dyDescent="0.25">
      <c r="B1937" s="396">
        <v>1933</v>
      </c>
      <c r="C1937" s="283"/>
      <c r="D1937" s="283"/>
      <c r="E1937" s="859"/>
      <c r="F1937" s="283"/>
      <c r="G1937" s="283"/>
      <c r="H1937" s="283"/>
    </row>
    <row r="1938" spans="2:8" x14ac:dyDescent="0.25">
      <c r="B1938" s="396">
        <v>1934</v>
      </c>
      <c r="C1938" s="283"/>
      <c r="D1938" s="283"/>
      <c r="E1938" s="859"/>
      <c r="F1938" s="283"/>
      <c r="G1938" s="283"/>
      <c r="H1938" s="283"/>
    </row>
    <row r="1939" spans="2:8" x14ac:dyDescent="0.25">
      <c r="B1939" s="396">
        <v>1935</v>
      </c>
      <c r="C1939" s="283"/>
      <c r="D1939" s="283"/>
      <c r="E1939" s="859"/>
      <c r="F1939" s="283"/>
      <c r="G1939" s="283"/>
      <c r="H1939" s="283"/>
    </row>
    <row r="1940" spans="2:8" x14ac:dyDescent="0.25">
      <c r="B1940" s="396">
        <v>1936</v>
      </c>
      <c r="C1940" s="283"/>
      <c r="D1940" s="283"/>
      <c r="E1940" s="859"/>
      <c r="F1940" s="283"/>
      <c r="G1940" s="283"/>
      <c r="H1940" s="283"/>
    </row>
    <row r="1941" spans="2:8" x14ac:dyDescent="0.25">
      <c r="B1941" s="396">
        <v>1937</v>
      </c>
      <c r="C1941" s="283"/>
      <c r="D1941" s="283"/>
      <c r="E1941" s="859"/>
      <c r="F1941" s="283"/>
      <c r="G1941" s="283"/>
      <c r="H1941" s="283"/>
    </row>
    <row r="1942" spans="2:8" x14ac:dyDescent="0.25">
      <c r="B1942" s="396">
        <v>1938</v>
      </c>
      <c r="C1942" s="283"/>
      <c r="D1942" s="283"/>
      <c r="E1942" s="859"/>
      <c r="F1942" s="283"/>
      <c r="G1942" s="283"/>
      <c r="H1942" s="283"/>
    </row>
    <row r="1943" spans="2:8" x14ac:dyDescent="0.25">
      <c r="B1943" s="396">
        <v>1939</v>
      </c>
      <c r="C1943" s="283"/>
      <c r="D1943" s="283"/>
      <c r="E1943" s="859"/>
      <c r="F1943" s="283"/>
      <c r="G1943" s="283"/>
      <c r="H1943" s="283"/>
    </row>
    <row r="1944" spans="2:8" x14ac:dyDescent="0.25">
      <c r="B1944" s="396">
        <v>1940</v>
      </c>
      <c r="C1944" s="283"/>
      <c r="D1944" s="283"/>
      <c r="E1944" s="859"/>
      <c r="F1944" s="283"/>
      <c r="G1944" s="283"/>
      <c r="H1944" s="283"/>
    </row>
    <row r="1945" spans="2:8" x14ac:dyDescent="0.25">
      <c r="B1945" s="396">
        <v>1941</v>
      </c>
      <c r="C1945" s="283"/>
      <c r="D1945" s="283"/>
      <c r="E1945" s="859"/>
      <c r="F1945" s="283"/>
      <c r="G1945" s="283"/>
      <c r="H1945" s="283"/>
    </row>
    <row r="1946" spans="2:8" x14ac:dyDescent="0.25">
      <c r="B1946" s="396">
        <v>1942</v>
      </c>
      <c r="C1946" s="283"/>
      <c r="D1946" s="283"/>
      <c r="E1946" s="859"/>
      <c r="F1946" s="283"/>
      <c r="G1946" s="283"/>
      <c r="H1946" s="283"/>
    </row>
    <row r="1947" spans="2:8" x14ac:dyDescent="0.25">
      <c r="B1947" s="396">
        <v>1943</v>
      </c>
      <c r="C1947" s="283"/>
      <c r="D1947" s="283"/>
      <c r="E1947" s="859"/>
      <c r="F1947" s="283"/>
      <c r="G1947" s="283"/>
      <c r="H1947" s="283"/>
    </row>
    <row r="1948" spans="2:8" x14ac:dyDescent="0.25">
      <c r="B1948" s="396">
        <v>1944</v>
      </c>
      <c r="C1948" s="283"/>
      <c r="D1948" s="283"/>
      <c r="E1948" s="859"/>
      <c r="F1948" s="283"/>
      <c r="G1948" s="283"/>
      <c r="H1948" s="283"/>
    </row>
    <row r="1949" spans="2:8" x14ac:dyDescent="0.25">
      <c r="B1949" s="396">
        <v>1945</v>
      </c>
      <c r="C1949" s="283"/>
      <c r="D1949" s="283"/>
      <c r="E1949" s="859"/>
      <c r="F1949" s="283"/>
      <c r="G1949" s="283"/>
      <c r="H1949" s="283"/>
    </row>
    <row r="1950" spans="2:8" x14ac:dyDescent="0.25">
      <c r="B1950" s="396">
        <v>1946</v>
      </c>
      <c r="C1950" s="283"/>
      <c r="D1950" s="283"/>
      <c r="E1950" s="859"/>
      <c r="F1950" s="283"/>
      <c r="G1950" s="283"/>
      <c r="H1950" s="283"/>
    </row>
    <row r="1951" spans="2:8" x14ac:dyDescent="0.25">
      <c r="B1951" s="396">
        <v>1947</v>
      </c>
      <c r="C1951" s="283"/>
      <c r="D1951" s="283"/>
      <c r="E1951" s="859"/>
      <c r="F1951" s="283"/>
      <c r="G1951" s="283"/>
      <c r="H1951" s="283"/>
    </row>
    <row r="1952" spans="2:8" x14ac:dyDescent="0.25">
      <c r="B1952" s="396">
        <v>1948</v>
      </c>
      <c r="C1952" s="283"/>
      <c r="D1952" s="283"/>
      <c r="E1952" s="859"/>
      <c r="F1952" s="283"/>
      <c r="G1952" s="283"/>
      <c r="H1952" s="283"/>
    </row>
    <row r="1953" spans="2:8" x14ac:dyDescent="0.25">
      <c r="B1953" s="396">
        <v>1949</v>
      </c>
      <c r="C1953" s="283"/>
      <c r="D1953" s="283"/>
      <c r="E1953" s="859"/>
      <c r="F1953" s="283"/>
      <c r="G1953" s="283"/>
      <c r="H1953" s="283"/>
    </row>
    <row r="1954" spans="2:8" x14ac:dyDescent="0.25">
      <c r="B1954" s="396">
        <v>1950</v>
      </c>
      <c r="C1954" s="283"/>
      <c r="D1954" s="283"/>
      <c r="E1954" s="859"/>
      <c r="F1954" s="283"/>
      <c r="G1954" s="283"/>
      <c r="H1954" s="283"/>
    </row>
    <row r="1955" spans="2:8" x14ac:dyDescent="0.25">
      <c r="B1955" s="396">
        <v>1951</v>
      </c>
      <c r="C1955" s="283"/>
      <c r="D1955" s="283"/>
      <c r="E1955" s="859"/>
      <c r="F1955" s="283"/>
      <c r="G1955" s="283"/>
      <c r="H1955" s="283"/>
    </row>
    <row r="1956" spans="2:8" x14ac:dyDescent="0.25">
      <c r="B1956" s="396">
        <v>1952</v>
      </c>
      <c r="C1956" s="283"/>
      <c r="D1956" s="283"/>
      <c r="E1956" s="859"/>
      <c r="F1956" s="283"/>
      <c r="G1956" s="283"/>
      <c r="H1956" s="283"/>
    </row>
    <row r="1957" spans="2:8" x14ac:dyDescent="0.25">
      <c r="B1957" s="396">
        <v>1953</v>
      </c>
      <c r="C1957" s="283"/>
      <c r="D1957" s="283"/>
      <c r="E1957" s="859"/>
      <c r="F1957" s="283"/>
      <c r="G1957" s="283"/>
      <c r="H1957" s="283"/>
    </row>
    <row r="1958" spans="2:8" x14ac:dyDescent="0.25">
      <c r="B1958" s="396">
        <v>1954</v>
      </c>
      <c r="C1958" s="283"/>
      <c r="D1958" s="283"/>
      <c r="E1958" s="859"/>
      <c r="F1958" s="283"/>
      <c r="G1958" s="283"/>
      <c r="H1958" s="283"/>
    </row>
    <row r="1959" spans="2:8" x14ac:dyDescent="0.25">
      <c r="B1959" s="396">
        <v>1955</v>
      </c>
      <c r="C1959" s="283"/>
      <c r="D1959" s="283"/>
      <c r="E1959" s="859"/>
      <c r="F1959" s="283"/>
      <c r="G1959" s="283"/>
      <c r="H1959" s="283"/>
    </row>
    <row r="1960" spans="2:8" x14ac:dyDescent="0.25">
      <c r="B1960" s="396">
        <v>1956</v>
      </c>
      <c r="C1960" s="283"/>
      <c r="D1960" s="283"/>
      <c r="E1960" s="859"/>
      <c r="F1960" s="283"/>
      <c r="G1960" s="283"/>
      <c r="H1960" s="283"/>
    </row>
    <row r="1961" spans="2:8" x14ac:dyDescent="0.25">
      <c r="B1961" s="396">
        <v>1957</v>
      </c>
      <c r="C1961" s="283"/>
      <c r="D1961" s="283"/>
      <c r="E1961" s="859"/>
      <c r="F1961" s="283"/>
      <c r="G1961" s="283"/>
      <c r="H1961" s="283"/>
    </row>
    <row r="1962" spans="2:8" x14ac:dyDescent="0.25">
      <c r="B1962" s="396">
        <v>1958</v>
      </c>
      <c r="C1962" s="283"/>
      <c r="D1962" s="283"/>
      <c r="E1962" s="859"/>
      <c r="F1962" s="283"/>
      <c r="G1962" s="283"/>
      <c r="H1962" s="283"/>
    </row>
    <row r="1963" spans="2:8" x14ac:dyDescent="0.25">
      <c r="B1963" s="396">
        <v>1959</v>
      </c>
      <c r="C1963" s="283"/>
      <c r="D1963" s="283"/>
      <c r="E1963" s="859"/>
      <c r="F1963" s="283"/>
      <c r="G1963" s="283"/>
      <c r="H1963" s="283"/>
    </row>
    <row r="1964" spans="2:8" x14ac:dyDescent="0.25">
      <c r="B1964" s="396">
        <v>1960</v>
      </c>
      <c r="C1964" s="283"/>
      <c r="D1964" s="283"/>
      <c r="E1964" s="859"/>
      <c r="F1964" s="283"/>
      <c r="G1964" s="283"/>
      <c r="H1964" s="283"/>
    </row>
    <row r="1965" spans="2:8" x14ac:dyDescent="0.25">
      <c r="B1965" s="396">
        <v>1961</v>
      </c>
      <c r="C1965" s="283"/>
      <c r="D1965" s="283"/>
      <c r="E1965" s="859"/>
      <c r="F1965" s="283"/>
      <c r="G1965" s="283"/>
      <c r="H1965" s="283"/>
    </row>
    <row r="1966" spans="2:8" x14ac:dyDescent="0.25">
      <c r="B1966" s="396">
        <v>1962</v>
      </c>
      <c r="C1966" s="283"/>
      <c r="D1966" s="283"/>
      <c r="E1966" s="859"/>
      <c r="F1966" s="283"/>
      <c r="G1966" s="283"/>
      <c r="H1966" s="283"/>
    </row>
    <row r="1967" spans="2:8" x14ac:dyDescent="0.25">
      <c r="B1967" s="396">
        <v>1963</v>
      </c>
      <c r="C1967" s="283"/>
      <c r="D1967" s="283"/>
      <c r="E1967" s="859"/>
      <c r="F1967" s="283"/>
      <c r="G1967" s="283"/>
      <c r="H1967" s="283"/>
    </row>
    <row r="1968" spans="2:8" x14ac:dyDescent="0.25">
      <c r="B1968" s="396">
        <v>1964</v>
      </c>
      <c r="C1968" s="283"/>
      <c r="D1968" s="283"/>
      <c r="E1968" s="859"/>
      <c r="F1968" s="283"/>
      <c r="G1968" s="283"/>
      <c r="H1968" s="283"/>
    </row>
    <row r="1969" spans="2:8" x14ac:dyDescent="0.25">
      <c r="B1969" s="396">
        <v>1965</v>
      </c>
      <c r="C1969" s="283"/>
      <c r="D1969" s="283"/>
      <c r="E1969" s="859"/>
      <c r="F1969" s="283"/>
      <c r="G1969" s="283"/>
      <c r="H1969" s="283"/>
    </row>
    <row r="1970" spans="2:8" x14ac:dyDescent="0.25">
      <c r="B1970" s="396">
        <v>1966</v>
      </c>
      <c r="C1970" s="283"/>
      <c r="D1970" s="283"/>
      <c r="E1970" s="859"/>
      <c r="F1970" s="283"/>
      <c r="G1970" s="283"/>
      <c r="H1970" s="283"/>
    </row>
    <row r="1971" spans="2:8" x14ac:dyDescent="0.25">
      <c r="B1971" s="396">
        <v>1967</v>
      </c>
      <c r="C1971" s="283"/>
      <c r="D1971" s="283"/>
      <c r="E1971" s="859"/>
      <c r="F1971" s="283"/>
      <c r="G1971" s="283"/>
      <c r="H1971" s="283"/>
    </row>
    <row r="1972" spans="2:8" x14ac:dyDescent="0.25">
      <c r="B1972" s="396">
        <v>1968</v>
      </c>
      <c r="C1972" s="283"/>
      <c r="D1972" s="283"/>
      <c r="E1972" s="859"/>
      <c r="F1972" s="283"/>
      <c r="G1972" s="283"/>
      <c r="H1972" s="283"/>
    </row>
    <row r="1973" spans="2:8" x14ac:dyDescent="0.25">
      <c r="B1973" s="396">
        <v>1969</v>
      </c>
      <c r="C1973" s="283"/>
      <c r="D1973" s="283"/>
      <c r="E1973" s="859"/>
      <c r="F1973" s="283"/>
      <c r="G1973" s="283"/>
      <c r="H1973" s="283"/>
    </row>
    <row r="1974" spans="2:8" x14ac:dyDescent="0.25">
      <c r="B1974" s="396">
        <v>1970</v>
      </c>
      <c r="C1974" s="283"/>
      <c r="D1974" s="283"/>
      <c r="E1974" s="859"/>
      <c r="F1974" s="283"/>
      <c r="G1974" s="283"/>
      <c r="H1974" s="283"/>
    </row>
    <row r="1975" spans="2:8" x14ac:dyDescent="0.25">
      <c r="B1975" s="396">
        <v>1971</v>
      </c>
      <c r="C1975" s="283"/>
      <c r="D1975" s="283"/>
      <c r="E1975" s="859"/>
      <c r="F1975" s="283"/>
      <c r="G1975" s="283"/>
      <c r="H1975" s="283"/>
    </row>
    <row r="1976" spans="2:8" x14ac:dyDescent="0.25">
      <c r="B1976" s="396">
        <v>1972</v>
      </c>
      <c r="C1976" s="283"/>
      <c r="D1976" s="283"/>
      <c r="E1976" s="859"/>
      <c r="F1976" s="283"/>
      <c r="G1976" s="283"/>
      <c r="H1976" s="283"/>
    </row>
    <row r="1977" spans="2:8" x14ac:dyDescent="0.25">
      <c r="B1977" s="396">
        <v>1973</v>
      </c>
      <c r="C1977" s="283"/>
      <c r="D1977" s="283"/>
      <c r="E1977" s="859"/>
      <c r="F1977" s="283"/>
      <c r="G1977" s="283"/>
      <c r="H1977" s="283"/>
    </row>
    <row r="1978" spans="2:8" x14ac:dyDescent="0.25">
      <c r="B1978" s="396">
        <v>1974</v>
      </c>
      <c r="C1978" s="283"/>
      <c r="D1978" s="283"/>
      <c r="E1978" s="859"/>
      <c r="F1978" s="283"/>
      <c r="G1978" s="283"/>
      <c r="H1978" s="283"/>
    </row>
    <row r="1979" spans="2:8" x14ac:dyDescent="0.25">
      <c r="B1979" s="396">
        <v>1975</v>
      </c>
      <c r="C1979" s="283"/>
      <c r="D1979" s="283"/>
      <c r="E1979" s="859"/>
      <c r="F1979" s="283"/>
      <c r="G1979" s="283"/>
      <c r="H1979" s="283"/>
    </row>
    <row r="1980" spans="2:8" x14ac:dyDescent="0.25">
      <c r="B1980" s="396">
        <v>1976</v>
      </c>
      <c r="C1980" s="283"/>
      <c r="D1980" s="283"/>
      <c r="E1980" s="859"/>
      <c r="F1980" s="283"/>
      <c r="G1980" s="283"/>
      <c r="H1980" s="283"/>
    </row>
    <row r="1981" spans="2:8" x14ac:dyDescent="0.25">
      <c r="B1981" s="396">
        <v>1977</v>
      </c>
      <c r="C1981" s="283"/>
      <c r="D1981" s="283"/>
      <c r="E1981" s="859"/>
      <c r="F1981" s="283"/>
      <c r="G1981" s="283"/>
      <c r="H1981" s="283"/>
    </row>
    <row r="1982" spans="2:8" x14ac:dyDescent="0.25">
      <c r="B1982" s="396">
        <v>1978</v>
      </c>
      <c r="C1982" s="283"/>
      <c r="D1982" s="283"/>
      <c r="E1982" s="859"/>
      <c r="F1982" s="283"/>
      <c r="G1982" s="283"/>
      <c r="H1982" s="283"/>
    </row>
    <row r="1983" spans="2:8" x14ac:dyDescent="0.25">
      <c r="B1983" s="396">
        <v>1979</v>
      </c>
      <c r="C1983" s="283"/>
      <c r="D1983" s="283"/>
      <c r="E1983" s="859"/>
      <c r="F1983" s="283"/>
      <c r="G1983" s="283"/>
      <c r="H1983" s="283"/>
    </row>
    <row r="1984" spans="2:8" x14ac:dyDescent="0.25">
      <c r="B1984" s="396">
        <v>1980</v>
      </c>
      <c r="C1984" s="283"/>
      <c r="D1984" s="283"/>
      <c r="E1984" s="859"/>
      <c r="F1984" s="283"/>
      <c r="G1984" s="283"/>
      <c r="H1984" s="283"/>
    </row>
    <row r="1985" spans="2:8" x14ac:dyDescent="0.25">
      <c r="B1985" s="396">
        <v>1981</v>
      </c>
      <c r="C1985" s="283"/>
      <c r="D1985" s="283"/>
      <c r="E1985" s="859"/>
      <c r="F1985" s="283"/>
      <c r="G1985" s="283"/>
      <c r="H1985" s="283"/>
    </row>
    <row r="1986" spans="2:8" x14ac:dyDescent="0.25">
      <c r="B1986" s="396">
        <v>1982</v>
      </c>
      <c r="C1986" s="283"/>
      <c r="D1986" s="283"/>
      <c r="E1986" s="859"/>
      <c r="F1986" s="283"/>
      <c r="G1986" s="283"/>
      <c r="H1986" s="283"/>
    </row>
    <row r="1987" spans="2:8" x14ac:dyDescent="0.25">
      <c r="B1987" s="396">
        <v>1983</v>
      </c>
      <c r="C1987" s="283"/>
      <c r="D1987" s="283"/>
      <c r="E1987" s="859"/>
      <c r="F1987" s="283"/>
      <c r="G1987" s="283"/>
      <c r="H1987" s="283"/>
    </row>
    <row r="1988" spans="2:8" x14ac:dyDescent="0.25">
      <c r="B1988" s="396">
        <v>1984</v>
      </c>
      <c r="C1988" s="283"/>
      <c r="D1988" s="283"/>
      <c r="E1988" s="859"/>
      <c r="F1988" s="283"/>
      <c r="G1988" s="283"/>
      <c r="H1988" s="283"/>
    </row>
    <row r="1989" spans="2:8" x14ac:dyDescent="0.25">
      <c r="B1989" s="396">
        <v>1985</v>
      </c>
      <c r="C1989" s="283"/>
      <c r="D1989" s="283"/>
      <c r="E1989" s="859"/>
      <c r="F1989" s="283"/>
      <c r="G1989" s="283"/>
      <c r="H1989" s="283"/>
    </row>
    <row r="1990" spans="2:8" x14ac:dyDescent="0.25">
      <c r="B1990" s="396">
        <v>1986</v>
      </c>
      <c r="C1990" s="283"/>
      <c r="D1990" s="283"/>
      <c r="E1990" s="859"/>
      <c r="F1990" s="283"/>
      <c r="G1990" s="283"/>
      <c r="H1990" s="283"/>
    </row>
    <row r="1991" spans="2:8" x14ac:dyDescent="0.25">
      <c r="B1991" s="396">
        <v>1987</v>
      </c>
      <c r="C1991" s="283"/>
      <c r="D1991" s="283"/>
      <c r="E1991" s="859"/>
      <c r="F1991" s="283"/>
      <c r="G1991" s="283"/>
      <c r="H1991" s="283"/>
    </row>
    <row r="1992" spans="2:8" x14ac:dyDescent="0.25">
      <c r="B1992" s="396">
        <v>1988</v>
      </c>
      <c r="C1992" s="283"/>
      <c r="D1992" s="283"/>
      <c r="E1992" s="859"/>
      <c r="F1992" s="283"/>
      <c r="G1992" s="283"/>
      <c r="H1992" s="283"/>
    </row>
    <row r="1993" spans="2:8" x14ac:dyDescent="0.25">
      <c r="B1993" s="396">
        <v>1989</v>
      </c>
      <c r="C1993" s="283"/>
      <c r="D1993" s="283"/>
      <c r="E1993" s="859"/>
      <c r="F1993" s="283"/>
      <c r="G1993" s="283"/>
      <c r="H1993" s="283"/>
    </row>
    <row r="1994" spans="2:8" x14ac:dyDescent="0.25">
      <c r="B1994" s="396">
        <v>1990</v>
      </c>
      <c r="C1994" s="283"/>
      <c r="D1994" s="283"/>
      <c r="E1994" s="859"/>
      <c r="F1994" s="283"/>
      <c r="G1994" s="283"/>
      <c r="H1994" s="283"/>
    </row>
    <row r="1995" spans="2:8" x14ac:dyDescent="0.25">
      <c r="B1995" s="396">
        <v>1991</v>
      </c>
      <c r="C1995" s="283"/>
      <c r="D1995" s="283"/>
      <c r="E1995" s="859"/>
      <c r="F1995" s="283"/>
      <c r="G1995" s="283"/>
      <c r="H1995" s="283"/>
    </row>
    <row r="1996" spans="2:8" x14ac:dyDescent="0.25">
      <c r="B1996" s="396">
        <v>1992</v>
      </c>
      <c r="C1996" s="283"/>
      <c r="D1996" s="283"/>
      <c r="E1996" s="859"/>
      <c r="F1996" s="283"/>
      <c r="G1996" s="283"/>
      <c r="H1996" s="283"/>
    </row>
    <row r="1997" spans="2:8" x14ac:dyDescent="0.25">
      <c r="B1997" s="396">
        <v>1993</v>
      </c>
      <c r="C1997" s="283"/>
      <c r="D1997" s="283"/>
      <c r="E1997" s="859"/>
      <c r="F1997" s="283"/>
      <c r="G1997" s="283"/>
      <c r="H1997" s="283"/>
    </row>
    <row r="1998" spans="2:8" x14ac:dyDescent="0.25">
      <c r="B1998" s="396">
        <v>1994</v>
      </c>
      <c r="C1998" s="283"/>
      <c r="D1998" s="283"/>
      <c r="E1998" s="859"/>
      <c r="F1998" s="283"/>
      <c r="G1998" s="283"/>
      <c r="H1998" s="283"/>
    </row>
    <row r="1999" spans="2:8" x14ac:dyDescent="0.25">
      <c r="B1999" s="396">
        <v>1995</v>
      </c>
      <c r="C1999" s="283"/>
      <c r="D1999" s="283"/>
      <c r="E1999" s="859"/>
      <c r="F1999" s="283"/>
      <c r="G1999" s="283"/>
      <c r="H1999" s="283"/>
    </row>
    <row r="2000" spans="2:8" x14ac:dyDescent="0.25">
      <c r="B2000" s="396">
        <v>1996</v>
      </c>
      <c r="C2000" s="283"/>
      <c r="D2000" s="283"/>
      <c r="E2000" s="859"/>
      <c r="F2000" s="283"/>
      <c r="G2000" s="283"/>
      <c r="H2000" s="283"/>
    </row>
    <row r="2001" spans="2:8" x14ac:dyDescent="0.25">
      <c r="B2001" s="396">
        <v>1997</v>
      </c>
      <c r="C2001" s="283"/>
      <c r="D2001" s="283"/>
      <c r="E2001" s="859"/>
      <c r="F2001" s="283"/>
      <c r="G2001" s="283"/>
      <c r="H2001" s="283"/>
    </row>
    <row r="2002" spans="2:8" x14ac:dyDescent="0.25">
      <c r="B2002" s="396">
        <v>1998</v>
      </c>
      <c r="C2002" s="283"/>
      <c r="D2002" s="283"/>
      <c r="E2002" s="859"/>
      <c r="F2002" s="283"/>
      <c r="G2002" s="283"/>
      <c r="H2002" s="283"/>
    </row>
    <row r="2003" spans="2:8" x14ac:dyDescent="0.25">
      <c r="B2003" s="396">
        <v>1999</v>
      </c>
      <c r="C2003" s="283"/>
      <c r="D2003" s="283"/>
      <c r="E2003" s="859"/>
      <c r="F2003" s="283"/>
      <c r="G2003" s="283"/>
      <c r="H2003" s="283"/>
    </row>
    <row r="2004" spans="2:8" x14ac:dyDescent="0.25">
      <c r="B2004" s="396">
        <v>2000</v>
      </c>
      <c r="C2004" s="283"/>
      <c r="D2004" s="283"/>
      <c r="E2004" s="859"/>
      <c r="F2004" s="283"/>
      <c r="G2004" s="283"/>
      <c r="H2004" s="283"/>
    </row>
    <row r="2005" spans="2:8" x14ac:dyDescent="0.25">
      <c r="B2005" s="396">
        <v>2001</v>
      </c>
      <c r="C2005" s="283"/>
      <c r="D2005" s="283"/>
      <c r="E2005" s="859"/>
      <c r="F2005" s="283"/>
      <c r="G2005" s="283"/>
      <c r="H2005" s="283"/>
    </row>
    <row r="2006" spans="2:8" x14ac:dyDescent="0.25">
      <c r="B2006" s="396">
        <v>2002</v>
      </c>
      <c r="C2006" s="283"/>
      <c r="D2006" s="283"/>
      <c r="E2006" s="859"/>
      <c r="F2006" s="283"/>
      <c r="G2006" s="283"/>
      <c r="H2006" s="283"/>
    </row>
    <row r="2007" spans="2:8" x14ac:dyDescent="0.25">
      <c r="B2007" s="396">
        <v>2003</v>
      </c>
      <c r="C2007" s="283"/>
      <c r="D2007" s="283"/>
      <c r="E2007" s="859"/>
      <c r="F2007" s="283"/>
      <c r="G2007" s="283"/>
      <c r="H2007" s="283"/>
    </row>
    <row r="2008" spans="2:8" x14ac:dyDescent="0.25">
      <c r="B2008" s="396">
        <v>2004</v>
      </c>
      <c r="C2008" s="283"/>
      <c r="D2008" s="283"/>
      <c r="E2008" s="859"/>
      <c r="F2008" s="283"/>
      <c r="G2008" s="283"/>
      <c r="H2008" s="283"/>
    </row>
    <row r="2009" spans="2:8" x14ac:dyDescent="0.25">
      <c r="B2009" s="396">
        <v>2005</v>
      </c>
      <c r="C2009" s="283"/>
      <c r="D2009" s="283"/>
      <c r="E2009" s="859"/>
      <c r="F2009" s="283"/>
      <c r="G2009" s="283"/>
      <c r="H2009" s="283"/>
    </row>
    <row r="2010" spans="2:8" x14ac:dyDescent="0.25">
      <c r="B2010" s="396">
        <v>2006</v>
      </c>
      <c r="C2010" s="283"/>
      <c r="D2010" s="283"/>
      <c r="E2010" s="859"/>
      <c r="F2010" s="283"/>
      <c r="G2010" s="283"/>
      <c r="H2010" s="283"/>
    </row>
    <row r="2011" spans="2:8" x14ac:dyDescent="0.25">
      <c r="B2011" s="396">
        <v>2007</v>
      </c>
      <c r="C2011" s="283"/>
      <c r="D2011" s="283"/>
      <c r="E2011" s="859"/>
      <c r="F2011" s="283"/>
      <c r="G2011" s="283"/>
      <c r="H2011" s="283"/>
    </row>
    <row r="2012" spans="2:8" x14ac:dyDescent="0.25">
      <c r="B2012" s="396">
        <v>2008</v>
      </c>
      <c r="C2012" s="283"/>
      <c r="D2012" s="283"/>
      <c r="E2012" s="859"/>
      <c r="F2012" s="283"/>
      <c r="G2012" s="283"/>
      <c r="H2012" s="283"/>
    </row>
    <row r="2013" spans="2:8" x14ac:dyDescent="0.25">
      <c r="B2013" s="396">
        <v>2009</v>
      </c>
      <c r="C2013" s="283"/>
      <c r="D2013" s="283"/>
      <c r="E2013" s="859"/>
      <c r="F2013" s="283"/>
      <c r="G2013" s="283"/>
      <c r="H2013" s="283"/>
    </row>
    <row r="2014" spans="2:8" x14ac:dyDescent="0.25">
      <c r="B2014" s="396">
        <v>2010</v>
      </c>
      <c r="C2014" s="283"/>
      <c r="D2014" s="283"/>
      <c r="E2014" s="859"/>
      <c r="F2014" s="283"/>
      <c r="G2014" s="283"/>
      <c r="H2014" s="283"/>
    </row>
    <row r="2015" spans="2:8" x14ac:dyDescent="0.25">
      <c r="B2015" s="396">
        <v>2011</v>
      </c>
      <c r="C2015" s="283"/>
      <c r="D2015" s="283"/>
      <c r="E2015" s="859"/>
      <c r="F2015" s="283"/>
      <c r="G2015" s="283"/>
      <c r="H2015" s="283"/>
    </row>
    <row r="2016" spans="2:8" x14ac:dyDescent="0.25">
      <c r="B2016" s="396">
        <v>2012</v>
      </c>
      <c r="C2016" s="283"/>
      <c r="D2016" s="283"/>
      <c r="E2016" s="859"/>
      <c r="F2016" s="283"/>
      <c r="G2016" s="283"/>
      <c r="H2016" s="283"/>
    </row>
    <row r="2017" spans="2:8" x14ac:dyDescent="0.25">
      <c r="B2017" s="396">
        <v>2013</v>
      </c>
      <c r="C2017" s="283"/>
      <c r="D2017" s="283"/>
      <c r="E2017" s="859"/>
      <c r="F2017" s="283"/>
      <c r="G2017" s="283"/>
      <c r="H2017" s="283"/>
    </row>
    <row r="2018" spans="2:8" x14ac:dyDescent="0.25">
      <c r="B2018" s="396">
        <v>2014</v>
      </c>
      <c r="C2018" s="283"/>
      <c r="D2018" s="283"/>
      <c r="E2018" s="859"/>
      <c r="F2018" s="283"/>
      <c r="G2018" s="283"/>
      <c r="H2018" s="283"/>
    </row>
    <row r="2019" spans="2:8" x14ac:dyDescent="0.25">
      <c r="B2019" s="396">
        <v>2015</v>
      </c>
      <c r="C2019" s="283"/>
      <c r="D2019" s="283"/>
      <c r="E2019" s="859"/>
      <c r="F2019" s="283"/>
      <c r="G2019" s="283"/>
      <c r="H2019" s="283"/>
    </row>
    <row r="2020" spans="2:8" x14ac:dyDescent="0.25">
      <c r="B2020" s="396">
        <v>2016</v>
      </c>
      <c r="C2020" s="283"/>
      <c r="D2020" s="283"/>
      <c r="E2020" s="859"/>
      <c r="F2020" s="283"/>
      <c r="G2020" s="283"/>
      <c r="H2020" s="283"/>
    </row>
    <row r="2021" spans="2:8" x14ac:dyDescent="0.25">
      <c r="B2021" s="396">
        <v>2017</v>
      </c>
      <c r="C2021" s="283"/>
      <c r="D2021" s="283"/>
      <c r="E2021" s="859"/>
      <c r="F2021" s="283"/>
      <c r="G2021" s="283"/>
      <c r="H2021" s="283"/>
    </row>
    <row r="2022" spans="2:8" x14ac:dyDescent="0.25">
      <c r="B2022" s="396">
        <v>2018</v>
      </c>
      <c r="C2022" s="283"/>
      <c r="D2022" s="283"/>
      <c r="E2022" s="859"/>
      <c r="F2022" s="283"/>
      <c r="G2022" s="283"/>
      <c r="H2022" s="283"/>
    </row>
    <row r="2023" spans="2:8" x14ac:dyDescent="0.25">
      <c r="B2023" s="396">
        <v>2019</v>
      </c>
      <c r="C2023" s="283"/>
      <c r="D2023" s="283"/>
      <c r="E2023" s="859"/>
      <c r="F2023" s="283"/>
      <c r="G2023" s="283"/>
      <c r="H2023" s="283"/>
    </row>
    <row r="2024" spans="2:8" x14ac:dyDescent="0.25">
      <c r="B2024" s="396">
        <v>2020</v>
      </c>
      <c r="C2024" s="283"/>
      <c r="D2024" s="283"/>
      <c r="E2024" s="859"/>
      <c r="F2024" s="283"/>
      <c r="G2024" s="283"/>
      <c r="H2024" s="283"/>
    </row>
    <row r="2025" spans="2:8" x14ac:dyDescent="0.25">
      <c r="B2025" s="396">
        <v>2021</v>
      </c>
      <c r="C2025" s="283"/>
      <c r="D2025" s="283"/>
      <c r="E2025" s="859"/>
      <c r="F2025" s="283"/>
      <c r="G2025" s="283"/>
      <c r="H2025" s="283"/>
    </row>
    <row r="2026" spans="2:8" x14ac:dyDescent="0.25">
      <c r="B2026" s="396">
        <v>2022</v>
      </c>
      <c r="C2026" s="283"/>
      <c r="D2026" s="283"/>
      <c r="E2026" s="859"/>
      <c r="F2026" s="283"/>
      <c r="G2026" s="283"/>
      <c r="H2026" s="283"/>
    </row>
    <row r="2027" spans="2:8" x14ac:dyDescent="0.25">
      <c r="B2027" s="396">
        <v>2023</v>
      </c>
      <c r="C2027" s="283"/>
      <c r="D2027" s="283"/>
      <c r="E2027" s="859"/>
      <c r="F2027" s="283"/>
      <c r="G2027" s="283"/>
      <c r="H2027" s="283"/>
    </row>
    <row r="2028" spans="2:8" x14ac:dyDescent="0.25">
      <c r="B2028" s="396">
        <v>2024</v>
      </c>
      <c r="C2028" s="283"/>
      <c r="D2028" s="283"/>
      <c r="E2028" s="859"/>
      <c r="F2028" s="283"/>
      <c r="G2028" s="283"/>
      <c r="H2028" s="283"/>
    </row>
    <row r="2029" spans="2:8" x14ac:dyDescent="0.25">
      <c r="B2029" s="396">
        <v>2025</v>
      </c>
      <c r="C2029" s="283"/>
      <c r="D2029" s="283"/>
      <c r="E2029" s="859"/>
      <c r="F2029" s="283"/>
      <c r="G2029" s="283"/>
      <c r="H2029" s="283"/>
    </row>
    <row r="2030" spans="2:8" x14ac:dyDescent="0.25">
      <c r="B2030" s="396">
        <v>2026</v>
      </c>
      <c r="C2030" s="283"/>
      <c r="D2030" s="283"/>
      <c r="E2030" s="859"/>
      <c r="F2030" s="283"/>
      <c r="G2030" s="283"/>
      <c r="H2030" s="283"/>
    </row>
    <row r="2031" spans="2:8" x14ac:dyDescent="0.25">
      <c r="B2031" s="396">
        <v>2027</v>
      </c>
      <c r="C2031" s="283"/>
      <c r="D2031" s="283"/>
      <c r="E2031" s="859"/>
      <c r="F2031" s="283"/>
      <c r="G2031" s="283"/>
      <c r="H2031" s="283"/>
    </row>
    <row r="2032" spans="2:8" x14ac:dyDescent="0.25">
      <c r="B2032" s="396">
        <v>2028</v>
      </c>
      <c r="C2032" s="283"/>
      <c r="D2032" s="283"/>
      <c r="E2032" s="859"/>
      <c r="F2032" s="283"/>
      <c r="G2032" s="283"/>
      <c r="H2032" s="283"/>
    </row>
    <row r="2033" spans="2:8" x14ac:dyDescent="0.25">
      <c r="B2033" s="396">
        <v>2029</v>
      </c>
      <c r="C2033" s="283"/>
      <c r="D2033" s="283"/>
      <c r="E2033" s="859"/>
      <c r="F2033" s="283"/>
      <c r="G2033" s="283"/>
      <c r="H2033" s="283"/>
    </row>
    <row r="2034" spans="2:8" x14ac:dyDescent="0.25">
      <c r="B2034" s="396">
        <v>2030</v>
      </c>
      <c r="C2034" s="283"/>
      <c r="D2034" s="283"/>
      <c r="E2034" s="859"/>
      <c r="F2034" s="283"/>
      <c r="G2034" s="283"/>
      <c r="H2034" s="283"/>
    </row>
    <row r="2035" spans="2:8" x14ac:dyDescent="0.25">
      <c r="B2035" s="396">
        <v>2031</v>
      </c>
      <c r="C2035" s="283"/>
      <c r="D2035" s="283"/>
      <c r="E2035" s="859"/>
      <c r="F2035" s="283"/>
      <c r="G2035" s="283"/>
      <c r="H2035" s="283"/>
    </row>
    <row r="2036" spans="2:8" x14ac:dyDescent="0.25">
      <c r="B2036" s="396">
        <v>2032</v>
      </c>
      <c r="C2036" s="283"/>
      <c r="D2036" s="283"/>
      <c r="E2036" s="859"/>
      <c r="F2036" s="283"/>
      <c r="G2036" s="283"/>
      <c r="H2036" s="283"/>
    </row>
    <row r="2037" spans="2:8" x14ac:dyDescent="0.25">
      <c r="B2037" s="396">
        <v>2033</v>
      </c>
      <c r="C2037" s="283"/>
      <c r="D2037" s="283"/>
      <c r="E2037" s="859"/>
      <c r="F2037" s="283"/>
      <c r="G2037" s="283"/>
      <c r="H2037" s="283"/>
    </row>
    <row r="2038" spans="2:8" x14ac:dyDescent="0.25">
      <c r="B2038" s="396">
        <v>2034</v>
      </c>
      <c r="C2038" s="283"/>
      <c r="D2038" s="283"/>
      <c r="E2038" s="859"/>
      <c r="F2038" s="283"/>
      <c r="G2038" s="283"/>
      <c r="H2038" s="283"/>
    </row>
    <row r="2039" spans="2:8" x14ac:dyDescent="0.25">
      <c r="B2039" s="396">
        <v>2035</v>
      </c>
      <c r="C2039" s="283"/>
      <c r="D2039" s="283"/>
      <c r="E2039" s="859"/>
      <c r="F2039" s="283"/>
      <c r="G2039" s="283"/>
      <c r="H2039" s="283"/>
    </row>
    <row r="2040" spans="2:8" x14ac:dyDescent="0.25">
      <c r="B2040" s="396">
        <v>2036</v>
      </c>
      <c r="C2040" s="283"/>
      <c r="D2040" s="283"/>
      <c r="E2040" s="859"/>
      <c r="F2040" s="283"/>
      <c r="G2040" s="283"/>
      <c r="H2040" s="283"/>
    </row>
    <row r="2041" spans="2:8" x14ac:dyDescent="0.25">
      <c r="B2041" s="396">
        <v>2037</v>
      </c>
      <c r="C2041" s="283"/>
      <c r="D2041" s="283"/>
      <c r="E2041" s="859"/>
      <c r="F2041" s="283"/>
      <c r="G2041" s="283"/>
      <c r="H2041" s="283"/>
    </row>
    <row r="2042" spans="2:8" x14ac:dyDescent="0.25">
      <c r="B2042" s="396">
        <v>2038</v>
      </c>
      <c r="C2042" s="283"/>
      <c r="D2042" s="283"/>
      <c r="E2042" s="859"/>
      <c r="F2042" s="283"/>
      <c r="G2042" s="283"/>
      <c r="H2042" s="283"/>
    </row>
    <row r="2043" spans="2:8" x14ac:dyDescent="0.25">
      <c r="B2043" s="396">
        <v>2039</v>
      </c>
      <c r="C2043" s="283"/>
      <c r="D2043" s="283"/>
      <c r="E2043" s="859"/>
      <c r="F2043" s="283"/>
      <c r="G2043" s="283"/>
      <c r="H2043" s="283"/>
    </row>
    <row r="2044" spans="2:8" x14ac:dyDescent="0.25">
      <c r="B2044" s="396">
        <v>2040</v>
      </c>
      <c r="C2044" s="283"/>
      <c r="D2044" s="283"/>
      <c r="E2044" s="859"/>
      <c r="F2044" s="283"/>
      <c r="G2044" s="283"/>
      <c r="H2044" s="283"/>
    </row>
    <row r="2045" spans="2:8" x14ac:dyDescent="0.25">
      <c r="B2045" s="396">
        <v>2041</v>
      </c>
      <c r="C2045" s="283"/>
      <c r="D2045" s="283"/>
      <c r="E2045" s="859"/>
      <c r="F2045" s="283"/>
      <c r="G2045" s="283"/>
      <c r="H2045" s="283"/>
    </row>
    <row r="2046" spans="2:8" x14ac:dyDescent="0.25">
      <c r="B2046" s="396">
        <v>2042</v>
      </c>
      <c r="C2046" s="283"/>
      <c r="D2046" s="283"/>
      <c r="E2046" s="859"/>
      <c r="F2046" s="283"/>
      <c r="G2046" s="283"/>
      <c r="H2046" s="283"/>
    </row>
    <row r="2047" spans="2:8" x14ac:dyDescent="0.25">
      <c r="B2047" s="396">
        <v>2043</v>
      </c>
      <c r="C2047" s="283"/>
      <c r="D2047" s="283"/>
      <c r="E2047" s="859"/>
      <c r="F2047" s="283"/>
      <c r="G2047" s="283"/>
      <c r="H2047" s="283"/>
    </row>
    <row r="2048" spans="2:8" x14ac:dyDescent="0.25">
      <c r="B2048" s="396">
        <v>2044</v>
      </c>
      <c r="C2048" s="283"/>
      <c r="D2048" s="283"/>
      <c r="E2048" s="859"/>
      <c r="F2048" s="283"/>
      <c r="G2048" s="283"/>
      <c r="H2048" s="283"/>
    </row>
    <row r="2049" spans="2:8" x14ac:dyDescent="0.25">
      <c r="B2049" s="396">
        <v>2045</v>
      </c>
      <c r="C2049" s="283"/>
      <c r="D2049" s="283"/>
      <c r="E2049" s="859"/>
      <c r="F2049" s="283"/>
      <c r="G2049" s="283"/>
      <c r="H2049" s="283"/>
    </row>
    <row r="2050" spans="2:8" x14ac:dyDescent="0.25">
      <c r="B2050" s="396">
        <v>2046</v>
      </c>
      <c r="C2050" s="283"/>
      <c r="D2050" s="283"/>
      <c r="E2050" s="859"/>
      <c r="F2050" s="283"/>
      <c r="G2050" s="283"/>
      <c r="H2050" s="283"/>
    </row>
    <row r="2051" spans="2:8" x14ac:dyDescent="0.25">
      <c r="B2051" s="396">
        <v>2047</v>
      </c>
      <c r="C2051" s="283"/>
      <c r="D2051" s="283"/>
      <c r="E2051" s="859"/>
      <c r="F2051" s="283"/>
      <c r="G2051" s="283"/>
      <c r="H2051" s="283"/>
    </row>
    <row r="2052" spans="2:8" x14ac:dyDescent="0.25">
      <c r="B2052" s="396">
        <v>2048</v>
      </c>
      <c r="C2052" s="283"/>
      <c r="D2052" s="283"/>
      <c r="E2052" s="859"/>
      <c r="F2052" s="283"/>
      <c r="G2052" s="283"/>
      <c r="H2052" s="283"/>
    </row>
    <row r="2053" spans="2:8" x14ac:dyDescent="0.25">
      <c r="B2053" s="396">
        <v>2049</v>
      </c>
      <c r="C2053" s="283"/>
      <c r="D2053" s="283"/>
      <c r="E2053" s="859"/>
      <c r="F2053" s="283"/>
      <c r="G2053" s="283"/>
      <c r="H2053" s="283"/>
    </row>
    <row r="2054" spans="2:8" x14ac:dyDescent="0.25">
      <c r="B2054" s="396">
        <v>2050</v>
      </c>
      <c r="C2054" s="283"/>
      <c r="D2054" s="283"/>
      <c r="E2054" s="859"/>
      <c r="F2054" s="283"/>
      <c r="G2054" s="283"/>
      <c r="H2054" s="283"/>
    </row>
    <row r="2055" spans="2:8" x14ac:dyDescent="0.25">
      <c r="B2055" s="396">
        <v>2051</v>
      </c>
      <c r="C2055" s="283"/>
      <c r="D2055" s="283"/>
      <c r="E2055" s="859"/>
      <c r="F2055" s="283"/>
      <c r="G2055" s="283"/>
      <c r="H2055" s="283"/>
    </row>
    <row r="2056" spans="2:8" x14ac:dyDescent="0.25">
      <c r="B2056" s="396">
        <v>2052</v>
      </c>
      <c r="C2056" s="283"/>
      <c r="D2056" s="283"/>
      <c r="E2056" s="859"/>
      <c r="F2056" s="283"/>
      <c r="G2056" s="283"/>
      <c r="H2056" s="283"/>
    </row>
    <row r="2057" spans="2:8" x14ac:dyDescent="0.25">
      <c r="B2057" s="396">
        <v>2053</v>
      </c>
      <c r="C2057" s="283"/>
      <c r="D2057" s="283"/>
      <c r="E2057" s="859"/>
      <c r="F2057" s="283"/>
      <c r="G2057" s="283"/>
      <c r="H2057" s="283"/>
    </row>
    <row r="2058" spans="2:8" x14ac:dyDescent="0.25">
      <c r="B2058" s="396">
        <v>2054</v>
      </c>
      <c r="C2058" s="283"/>
      <c r="D2058" s="283"/>
      <c r="E2058" s="859"/>
      <c r="F2058" s="283"/>
      <c r="G2058" s="283"/>
      <c r="H2058" s="283"/>
    </row>
    <row r="2059" spans="2:8" x14ac:dyDescent="0.25">
      <c r="B2059" s="396">
        <v>2055</v>
      </c>
      <c r="C2059" s="283"/>
      <c r="D2059" s="283"/>
      <c r="E2059" s="859"/>
      <c r="F2059" s="283"/>
      <c r="G2059" s="283"/>
      <c r="H2059" s="283"/>
    </row>
    <row r="2060" spans="2:8" x14ac:dyDescent="0.25">
      <c r="B2060" s="396">
        <v>2056</v>
      </c>
      <c r="C2060" s="283"/>
      <c r="D2060" s="283"/>
      <c r="E2060" s="859"/>
      <c r="F2060" s="283"/>
      <c r="G2060" s="283"/>
      <c r="H2060" s="283"/>
    </row>
    <row r="2061" spans="2:8" x14ac:dyDescent="0.25">
      <c r="B2061" s="396">
        <v>2057</v>
      </c>
      <c r="C2061" s="283"/>
      <c r="D2061" s="283"/>
      <c r="E2061" s="859"/>
      <c r="F2061" s="283"/>
      <c r="G2061" s="283"/>
      <c r="H2061" s="283"/>
    </row>
    <row r="2062" spans="2:8" x14ac:dyDescent="0.25">
      <c r="B2062" s="396">
        <v>2058</v>
      </c>
      <c r="C2062" s="283"/>
      <c r="D2062" s="283"/>
      <c r="E2062" s="859"/>
      <c r="F2062" s="283"/>
      <c r="G2062" s="283"/>
      <c r="H2062" s="283"/>
    </row>
    <row r="2063" spans="2:8" x14ac:dyDescent="0.25">
      <c r="B2063" s="396">
        <v>2059</v>
      </c>
      <c r="C2063" s="283"/>
      <c r="D2063" s="283"/>
      <c r="E2063" s="859"/>
      <c r="F2063" s="283"/>
      <c r="G2063" s="283"/>
      <c r="H2063" s="283"/>
    </row>
    <row r="2064" spans="2:8" x14ac:dyDescent="0.25">
      <c r="B2064" s="396">
        <v>2060</v>
      </c>
      <c r="C2064" s="283"/>
      <c r="D2064" s="283"/>
      <c r="E2064" s="859"/>
      <c r="F2064" s="283"/>
      <c r="G2064" s="283"/>
      <c r="H2064" s="283"/>
    </row>
    <row r="2065" spans="2:8" x14ac:dyDescent="0.25">
      <c r="B2065" s="396">
        <v>2061</v>
      </c>
      <c r="C2065" s="283"/>
      <c r="D2065" s="283"/>
      <c r="E2065" s="859"/>
      <c r="F2065" s="283"/>
      <c r="G2065" s="283"/>
      <c r="H2065" s="283"/>
    </row>
    <row r="2066" spans="2:8" x14ac:dyDescent="0.25">
      <c r="B2066" s="396">
        <v>2062</v>
      </c>
      <c r="C2066" s="283"/>
      <c r="D2066" s="283"/>
      <c r="E2066" s="859"/>
      <c r="F2066" s="283"/>
      <c r="G2066" s="283"/>
      <c r="H2066" s="283"/>
    </row>
    <row r="2067" spans="2:8" x14ac:dyDescent="0.25">
      <c r="B2067" s="396">
        <v>2063</v>
      </c>
      <c r="C2067" s="283"/>
      <c r="D2067" s="283"/>
      <c r="E2067" s="859"/>
      <c r="F2067" s="283"/>
      <c r="G2067" s="283"/>
      <c r="H2067" s="283"/>
    </row>
    <row r="2068" spans="2:8" x14ac:dyDescent="0.25">
      <c r="B2068" s="396">
        <v>2064</v>
      </c>
      <c r="C2068" s="283"/>
      <c r="D2068" s="283"/>
      <c r="E2068" s="859"/>
      <c r="F2068" s="283"/>
      <c r="G2068" s="283"/>
      <c r="H2068" s="283"/>
    </row>
    <row r="2069" spans="2:8" x14ac:dyDescent="0.25">
      <c r="B2069" s="396">
        <v>2065</v>
      </c>
      <c r="C2069" s="283"/>
      <c r="D2069" s="283"/>
      <c r="E2069" s="859"/>
      <c r="F2069" s="283"/>
      <c r="G2069" s="283"/>
      <c r="H2069" s="283"/>
    </row>
    <row r="2070" spans="2:8" x14ac:dyDescent="0.25">
      <c r="B2070" s="396">
        <v>2066</v>
      </c>
      <c r="C2070" s="283"/>
      <c r="D2070" s="283"/>
      <c r="E2070" s="859"/>
      <c r="F2070" s="283"/>
      <c r="G2070" s="283"/>
      <c r="H2070" s="283"/>
    </row>
    <row r="2071" spans="2:8" x14ac:dyDescent="0.25">
      <c r="B2071" s="396">
        <v>2067</v>
      </c>
      <c r="C2071" s="283"/>
      <c r="D2071" s="283"/>
      <c r="E2071" s="859"/>
      <c r="F2071" s="283"/>
      <c r="G2071" s="283"/>
      <c r="H2071" s="283"/>
    </row>
    <row r="2072" spans="2:8" x14ac:dyDescent="0.25">
      <c r="B2072" s="396">
        <v>2068</v>
      </c>
      <c r="C2072" s="283"/>
      <c r="D2072" s="283"/>
      <c r="E2072" s="859"/>
      <c r="F2072" s="283"/>
      <c r="G2072" s="283"/>
      <c r="H2072" s="283"/>
    </row>
    <row r="2073" spans="2:8" x14ac:dyDescent="0.25">
      <c r="B2073" s="396">
        <v>2069</v>
      </c>
      <c r="C2073" s="283"/>
      <c r="D2073" s="283"/>
      <c r="E2073" s="859"/>
      <c r="F2073" s="283"/>
      <c r="G2073" s="283"/>
      <c r="H2073" s="283"/>
    </row>
    <row r="2074" spans="2:8" x14ac:dyDescent="0.25">
      <c r="B2074" s="396">
        <v>2070</v>
      </c>
      <c r="C2074" s="283"/>
      <c r="D2074" s="283"/>
      <c r="E2074" s="859"/>
      <c r="F2074" s="283"/>
      <c r="G2074" s="283"/>
      <c r="H2074" s="283"/>
    </row>
    <row r="2075" spans="2:8" x14ac:dyDescent="0.25">
      <c r="B2075" s="396">
        <v>2071</v>
      </c>
      <c r="C2075" s="283"/>
      <c r="D2075" s="283"/>
      <c r="E2075" s="859"/>
      <c r="F2075" s="283"/>
      <c r="G2075" s="283"/>
      <c r="H2075" s="283"/>
    </row>
    <row r="2076" spans="2:8" x14ac:dyDescent="0.25">
      <c r="B2076" s="396">
        <v>2072</v>
      </c>
      <c r="C2076" s="283"/>
      <c r="D2076" s="283"/>
      <c r="E2076" s="859"/>
      <c r="F2076" s="283"/>
      <c r="G2076" s="283"/>
      <c r="H2076" s="283"/>
    </row>
    <row r="2077" spans="2:8" x14ac:dyDescent="0.25">
      <c r="B2077" s="396">
        <v>2073</v>
      </c>
      <c r="C2077" s="283"/>
      <c r="D2077" s="283"/>
      <c r="E2077" s="859"/>
      <c r="F2077" s="283"/>
      <c r="G2077" s="283"/>
      <c r="H2077" s="283"/>
    </row>
    <row r="2078" spans="2:8" x14ac:dyDescent="0.25">
      <c r="B2078" s="396">
        <v>2074</v>
      </c>
      <c r="C2078" s="283"/>
      <c r="D2078" s="283"/>
      <c r="E2078" s="859"/>
      <c r="F2078" s="283"/>
      <c r="G2078" s="283"/>
      <c r="H2078" s="283"/>
    </row>
    <row r="2079" spans="2:8" x14ac:dyDescent="0.25">
      <c r="B2079" s="396">
        <v>2075</v>
      </c>
      <c r="C2079" s="283"/>
      <c r="D2079" s="283"/>
      <c r="E2079" s="859"/>
      <c r="F2079" s="283"/>
      <c r="G2079" s="283"/>
      <c r="H2079" s="283"/>
    </row>
    <row r="2080" spans="2:8" x14ac:dyDescent="0.25">
      <c r="B2080" s="396">
        <v>2076</v>
      </c>
      <c r="C2080" s="283"/>
      <c r="D2080" s="283"/>
      <c r="E2080" s="859"/>
      <c r="F2080" s="283"/>
      <c r="G2080" s="283"/>
      <c r="H2080" s="283"/>
    </row>
    <row r="2081" spans="2:8" x14ac:dyDescent="0.25">
      <c r="B2081" s="396">
        <v>2077</v>
      </c>
      <c r="C2081" s="283"/>
      <c r="D2081" s="283"/>
      <c r="E2081" s="859"/>
      <c r="F2081" s="283"/>
      <c r="G2081" s="283"/>
      <c r="H2081" s="283"/>
    </row>
    <row r="2082" spans="2:8" x14ac:dyDescent="0.25">
      <c r="B2082" s="396">
        <v>2078</v>
      </c>
      <c r="C2082" s="283"/>
      <c r="D2082" s="283"/>
      <c r="E2082" s="859"/>
      <c r="F2082" s="283"/>
      <c r="G2082" s="283"/>
      <c r="H2082" s="283"/>
    </row>
    <row r="2083" spans="2:8" x14ac:dyDescent="0.25">
      <c r="B2083" s="396">
        <v>2079</v>
      </c>
      <c r="C2083" s="283"/>
      <c r="D2083" s="283"/>
      <c r="E2083" s="859"/>
      <c r="F2083" s="283"/>
      <c r="G2083" s="283"/>
      <c r="H2083" s="283"/>
    </row>
    <row r="2084" spans="2:8" x14ac:dyDescent="0.25">
      <c r="B2084" s="396">
        <v>2080</v>
      </c>
      <c r="C2084" s="283"/>
      <c r="D2084" s="283"/>
      <c r="E2084" s="859"/>
      <c r="F2084" s="283"/>
      <c r="G2084" s="283"/>
      <c r="H2084" s="283"/>
    </row>
    <row r="2085" spans="2:8" x14ac:dyDescent="0.25">
      <c r="B2085" s="396">
        <v>2081</v>
      </c>
      <c r="C2085" s="283"/>
      <c r="D2085" s="283"/>
      <c r="E2085" s="859"/>
      <c r="F2085" s="283"/>
      <c r="G2085" s="283"/>
      <c r="H2085" s="283"/>
    </row>
    <row r="2086" spans="2:8" x14ac:dyDescent="0.25">
      <c r="B2086" s="396">
        <v>2082</v>
      </c>
      <c r="C2086" s="283"/>
      <c r="D2086" s="283"/>
      <c r="E2086" s="859"/>
      <c r="F2086" s="283"/>
      <c r="G2086" s="283"/>
      <c r="H2086" s="283"/>
    </row>
    <row r="2087" spans="2:8" x14ac:dyDescent="0.25">
      <c r="B2087" s="396">
        <v>2083</v>
      </c>
      <c r="C2087" s="283"/>
      <c r="D2087" s="283"/>
      <c r="E2087" s="859"/>
      <c r="F2087" s="283"/>
      <c r="G2087" s="283"/>
      <c r="H2087" s="283"/>
    </row>
    <row r="2088" spans="2:8" x14ac:dyDescent="0.25">
      <c r="B2088" s="396">
        <v>2084</v>
      </c>
      <c r="C2088" s="283"/>
      <c r="D2088" s="283"/>
      <c r="E2088" s="859"/>
      <c r="F2088" s="283"/>
      <c r="G2088" s="283"/>
      <c r="H2088" s="283"/>
    </row>
    <row r="2089" spans="2:8" x14ac:dyDescent="0.25">
      <c r="B2089" s="396">
        <v>2085</v>
      </c>
      <c r="C2089" s="283"/>
      <c r="D2089" s="283"/>
      <c r="E2089" s="859"/>
      <c r="F2089" s="283"/>
      <c r="G2089" s="283"/>
      <c r="H2089" s="283"/>
    </row>
    <row r="2090" spans="2:8" x14ac:dyDescent="0.25">
      <c r="B2090" s="396">
        <v>2086</v>
      </c>
      <c r="C2090" s="283"/>
      <c r="D2090" s="283"/>
      <c r="E2090" s="859"/>
      <c r="F2090" s="283"/>
      <c r="G2090" s="283"/>
      <c r="H2090" s="283"/>
    </row>
    <row r="2091" spans="2:8" x14ac:dyDescent="0.25">
      <c r="B2091" s="396">
        <v>2087</v>
      </c>
      <c r="C2091" s="283"/>
      <c r="D2091" s="283"/>
      <c r="E2091" s="859"/>
      <c r="F2091" s="283"/>
      <c r="G2091" s="283"/>
      <c r="H2091" s="283"/>
    </row>
    <row r="2092" spans="2:8" x14ac:dyDescent="0.25">
      <c r="B2092" s="396">
        <v>2088</v>
      </c>
      <c r="C2092" s="283"/>
      <c r="D2092" s="283"/>
      <c r="E2092" s="859"/>
      <c r="F2092" s="283"/>
      <c r="G2092" s="283"/>
      <c r="H2092" s="283"/>
    </row>
    <row r="2093" spans="2:8" x14ac:dyDescent="0.25">
      <c r="B2093" s="396">
        <v>2089</v>
      </c>
      <c r="C2093" s="283"/>
      <c r="D2093" s="283"/>
      <c r="E2093" s="859"/>
      <c r="F2093" s="283"/>
      <c r="G2093" s="283"/>
      <c r="H2093" s="283"/>
    </row>
    <row r="2094" spans="2:8" x14ac:dyDescent="0.25">
      <c r="B2094" s="396">
        <v>2090</v>
      </c>
      <c r="C2094" s="283"/>
      <c r="D2094" s="283"/>
      <c r="E2094" s="859"/>
      <c r="F2094" s="283"/>
      <c r="G2094" s="283"/>
      <c r="H2094" s="283"/>
    </row>
    <row r="2095" spans="2:8" x14ac:dyDescent="0.25">
      <c r="B2095" s="396">
        <v>2091</v>
      </c>
      <c r="C2095" s="283"/>
      <c r="D2095" s="283"/>
      <c r="E2095" s="859"/>
      <c r="F2095" s="283"/>
      <c r="G2095" s="283"/>
      <c r="H2095" s="283"/>
    </row>
    <row r="2096" spans="2:8" x14ac:dyDescent="0.25">
      <c r="B2096" s="396">
        <v>2092</v>
      </c>
      <c r="C2096" s="283"/>
      <c r="D2096" s="283"/>
      <c r="E2096" s="859"/>
      <c r="F2096" s="283"/>
      <c r="G2096" s="283"/>
      <c r="H2096" s="283"/>
    </row>
    <row r="2097" spans="2:8" x14ac:dyDescent="0.25">
      <c r="B2097" s="396">
        <v>2093</v>
      </c>
      <c r="C2097" s="283"/>
      <c r="D2097" s="283"/>
      <c r="E2097" s="859"/>
      <c r="F2097" s="283"/>
      <c r="G2097" s="283"/>
      <c r="H2097" s="283"/>
    </row>
    <row r="2098" spans="2:8" x14ac:dyDescent="0.25">
      <c r="B2098" s="396">
        <v>2094</v>
      </c>
      <c r="C2098" s="283"/>
      <c r="D2098" s="283"/>
      <c r="E2098" s="859"/>
      <c r="F2098" s="283"/>
      <c r="G2098" s="283"/>
      <c r="H2098" s="283"/>
    </row>
    <row r="2099" spans="2:8" x14ac:dyDescent="0.25">
      <c r="B2099" s="396">
        <v>2095</v>
      </c>
      <c r="C2099" s="283"/>
      <c r="D2099" s="283"/>
      <c r="E2099" s="859"/>
      <c r="F2099" s="283"/>
      <c r="G2099" s="283"/>
      <c r="H2099" s="283"/>
    </row>
    <row r="2100" spans="2:8" x14ac:dyDescent="0.25">
      <c r="B2100" s="396">
        <v>2096</v>
      </c>
      <c r="C2100" s="283"/>
      <c r="D2100" s="283"/>
      <c r="E2100" s="859"/>
      <c r="F2100" s="283"/>
      <c r="G2100" s="283"/>
      <c r="H2100" s="283"/>
    </row>
    <row r="2101" spans="2:8" x14ac:dyDescent="0.25">
      <c r="B2101" s="396">
        <v>2097</v>
      </c>
      <c r="C2101" s="283"/>
      <c r="D2101" s="283"/>
      <c r="E2101" s="859"/>
      <c r="F2101" s="283"/>
      <c r="G2101" s="283"/>
      <c r="H2101" s="283"/>
    </row>
    <row r="2102" spans="2:8" x14ac:dyDescent="0.25">
      <c r="B2102" s="396">
        <v>2098</v>
      </c>
      <c r="C2102" s="283"/>
      <c r="D2102" s="283"/>
      <c r="E2102" s="859"/>
      <c r="F2102" s="283"/>
      <c r="G2102" s="283"/>
      <c r="H2102" s="283"/>
    </row>
    <row r="2103" spans="2:8" x14ac:dyDescent="0.25">
      <c r="B2103" s="396">
        <v>2099</v>
      </c>
      <c r="C2103" s="283"/>
      <c r="D2103" s="283"/>
      <c r="E2103" s="859"/>
      <c r="F2103" s="283"/>
      <c r="G2103" s="283"/>
      <c r="H2103" s="283"/>
    </row>
    <row r="2104" spans="2:8" x14ac:dyDescent="0.25">
      <c r="B2104" s="396">
        <v>2100</v>
      </c>
      <c r="C2104" s="283"/>
      <c r="D2104" s="283"/>
      <c r="E2104" s="859"/>
      <c r="F2104" s="283"/>
      <c r="G2104" s="283"/>
      <c r="H2104" s="283"/>
    </row>
    <row r="2105" spans="2:8" x14ac:dyDescent="0.25">
      <c r="B2105" s="396">
        <v>2101</v>
      </c>
      <c r="C2105" s="283"/>
      <c r="D2105" s="283"/>
      <c r="E2105" s="859"/>
      <c r="F2105" s="283"/>
      <c r="G2105" s="283"/>
      <c r="H2105" s="283"/>
    </row>
    <row r="2106" spans="2:8" x14ac:dyDescent="0.25">
      <c r="B2106" s="396">
        <v>2102</v>
      </c>
      <c r="C2106" s="283"/>
      <c r="D2106" s="283"/>
      <c r="E2106" s="859"/>
      <c r="F2106" s="283"/>
      <c r="G2106" s="283"/>
      <c r="H2106" s="283"/>
    </row>
    <row r="2107" spans="2:8" x14ac:dyDescent="0.25">
      <c r="B2107" s="396">
        <v>2103</v>
      </c>
      <c r="C2107" s="283"/>
      <c r="D2107" s="283"/>
      <c r="E2107" s="859"/>
      <c r="F2107" s="283"/>
      <c r="G2107" s="283"/>
      <c r="H2107" s="283"/>
    </row>
    <row r="2108" spans="2:8" x14ac:dyDescent="0.25">
      <c r="B2108" s="396">
        <v>2104</v>
      </c>
      <c r="C2108" s="283"/>
      <c r="D2108" s="283"/>
      <c r="E2108" s="859"/>
      <c r="F2108" s="283"/>
      <c r="G2108" s="283"/>
      <c r="H2108" s="283"/>
    </row>
    <row r="2109" spans="2:8" x14ac:dyDescent="0.25">
      <c r="B2109" s="396">
        <v>2105</v>
      </c>
      <c r="C2109" s="283"/>
      <c r="D2109" s="283"/>
      <c r="E2109" s="859"/>
      <c r="F2109" s="283"/>
      <c r="G2109" s="283"/>
      <c r="H2109" s="283"/>
    </row>
    <row r="2110" spans="2:8" x14ac:dyDescent="0.25">
      <c r="B2110" s="396">
        <v>2106</v>
      </c>
      <c r="C2110" s="283"/>
      <c r="D2110" s="283"/>
      <c r="E2110" s="859"/>
      <c r="F2110" s="283"/>
      <c r="G2110" s="283"/>
      <c r="H2110" s="283"/>
    </row>
    <row r="2111" spans="2:8" x14ac:dyDescent="0.25">
      <c r="B2111" s="396">
        <v>2107</v>
      </c>
      <c r="C2111" s="283"/>
      <c r="D2111" s="283"/>
      <c r="E2111" s="859"/>
      <c r="F2111" s="283"/>
      <c r="G2111" s="283"/>
      <c r="H2111" s="283"/>
    </row>
    <row r="2112" spans="2:8" x14ac:dyDescent="0.25">
      <c r="B2112" s="396">
        <v>2108</v>
      </c>
      <c r="C2112" s="283"/>
      <c r="D2112" s="283"/>
      <c r="E2112" s="859"/>
      <c r="F2112" s="283"/>
      <c r="G2112" s="283"/>
      <c r="H2112" s="283"/>
    </row>
    <row r="2113" spans="2:8" x14ac:dyDescent="0.25">
      <c r="B2113" s="396">
        <v>2109</v>
      </c>
      <c r="C2113" s="283"/>
      <c r="D2113" s="283"/>
      <c r="E2113" s="859"/>
      <c r="F2113" s="283"/>
      <c r="G2113" s="283"/>
      <c r="H2113" s="283"/>
    </row>
    <row r="2114" spans="2:8" x14ac:dyDescent="0.25">
      <c r="B2114" s="396">
        <v>2110</v>
      </c>
      <c r="C2114" s="283"/>
      <c r="D2114" s="283"/>
      <c r="E2114" s="859"/>
      <c r="F2114" s="283"/>
      <c r="G2114" s="283"/>
      <c r="H2114" s="283"/>
    </row>
    <row r="2115" spans="2:8" x14ac:dyDescent="0.25">
      <c r="B2115" s="396">
        <v>2111</v>
      </c>
      <c r="C2115" s="283"/>
      <c r="D2115" s="283"/>
      <c r="E2115" s="859"/>
      <c r="F2115" s="283"/>
      <c r="G2115" s="283"/>
      <c r="H2115" s="283"/>
    </row>
    <row r="2116" spans="2:8" x14ac:dyDescent="0.25">
      <c r="B2116" s="396">
        <v>2112</v>
      </c>
      <c r="C2116" s="283"/>
      <c r="D2116" s="283"/>
      <c r="E2116" s="859"/>
      <c r="F2116" s="283"/>
      <c r="G2116" s="283"/>
      <c r="H2116" s="283"/>
    </row>
    <row r="2117" spans="2:8" x14ac:dyDescent="0.25">
      <c r="B2117" s="396">
        <v>2113</v>
      </c>
      <c r="C2117" s="283"/>
      <c r="D2117" s="283"/>
      <c r="E2117" s="859"/>
      <c r="F2117" s="283"/>
      <c r="G2117" s="283"/>
      <c r="H2117" s="283"/>
    </row>
    <row r="2118" spans="2:8" x14ac:dyDescent="0.25">
      <c r="B2118" s="396">
        <v>2114</v>
      </c>
      <c r="C2118" s="283"/>
      <c r="D2118" s="283"/>
      <c r="E2118" s="859"/>
      <c r="F2118" s="283"/>
      <c r="G2118" s="283"/>
      <c r="H2118" s="283"/>
    </row>
    <row r="2119" spans="2:8" x14ac:dyDescent="0.25">
      <c r="B2119" s="396">
        <v>2115</v>
      </c>
      <c r="C2119" s="283"/>
      <c r="D2119" s="283"/>
      <c r="E2119" s="859"/>
      <c r="F2119" s="283"/>
      <c r="G2119" s="283"/>
      <c r="H2119" s="283"/>
    </row>
    <row r="2120" spans="2:8" x14ac:dyDescent="0.25">
      <c r="B2120" s="396">
        <v>2116</v>
      </c>
      <c r="C2120" s="283"/>
      <c r="D2120" s="283"/>
      <c r="E2120" s="859"/>
      <c r="F2120" s="283"/>
      <c r="G2120" s="283"/>
      <c r="H2120" s="283"/>
    </row>
    <row r="2121" spans="2:8" x14ac:dyDescent="0.25">
      <c r="B2121" s="396">
        <v>2117</v>
      </c>
      <c r="C2121" s="283"/>
      <c r="D2121" s="283"/>
      <c r="E2121" s="859"/>
      <c r="F2121" s="283"/>
      <c r="G2121" s="283"/>
      <c r="H2121" s="283"/>
    </row>
    <row r="2122" spans="2:8" x14ac:dyDescent="0.25">
      <c r="B2122" s="396">
        <v>2118</v>
      </c>
      <c r="C2122" s="283"/>
      <c r="D2122" s="283"/>
      <c r="E2122" s="859"/>
      <c r="F2122" s="283"/>
      <c r="G2122" s="283"/>
      <c r="H2122" s="283"/>
    </row>
    <row r="2123" spans="2:8" x14ac:dyDescent="0.25">
      <c r="B2123" s="396">
        <v>2119</v>
      </c>
      <c r="C2123" s="283"/>
      <c r="D2123" s="283"/>
      <c r="E2123" s="859"/>
      <c r="F2123" s="283"/>
      <c r="G2123" s="283"/>
      <c r="H2123" s="283"/>
    </row>
    <row r="2124" spans="2:8" x14ac:dyDescent="0.25">
      <c r="B2124" s="396">
        <v>2120</v>
      </c>
      <c r="C2124" s="283"/>
      <c r="D2124" s="283"/>
      <c r="E2124" s="859"/>
      <c r="F2124" s="283"/>
      <c r="G2124" s="283"/>
      <c r="H2124" s="283"/>
    </row>
    <row r="2125" spans="2:8" x14ac:dyDescent="0.25">
      <c r="B2125" s="396">
        <v>2121</v>
      </c>
      <c r="C2125" s="283"/>
      <c r="D2125" s="283"/>
      <c r="E2125" s="859"/>
      <c r="F2125" s="283"/>
      <c r="G2125" s="283"/>
      <c r="H2125" s="283"/>
    </row>
    <row r="2126" spans="2:8" x14ac:dyDescent="0.25">
      <c r="B2126" s="396">
        <v>2122</v>
      </c>
      <c r="C2126" s="283"/>
      <c r="D2126" s="283"/>
      <c r="E2126" s="859"/>
      <c r="F2126" s="283"/>
      <c r="G2126" s="283"/>
      <c r="H2126" s="283"/>
    </row>
    <row r="2127" spans="2:8" x14ac:dyDescent="0.25">
      <c r="B2127" s="396">
        <v>2123</v>
      </c>
      <c r="C2127" s="283"/>
      <c r="D2127" s="283"/>
      <c r="E2127" s="859"/>
      <c r="F2127" s="283"/>
      <c r="G2127" s="283"/>
      <c r="H2127" s="283"/>
    </row>
    <row r="2128" spans="2:8" x14ac:dyDescent="0.25">
      <c r="B2128" s="396">
        <v>2124</v>
      </c>
      <c r="C2128" s="283"/>
      <c r="D2128" s="283"/>
      <c r="E2128" s="859"/>
      <c r="F2128" s="283"/>
      <c r="G2128" s="283"/>
      <c r="H2128" s="283"/>
    </row>
    <row r="2129" spans="2:8" x14ac:dyDescent="0.25">
      <c r="B2129" s="396">
        <v>2125</v>
      </c>
      <c r="C2129" s="283"/>
      <c r="D2129" s="283"/>
      <c r="E2129" s="859"/>
      <c r="F2129" s="283"/>
      <c r="G2129" s="283"/>
      <c r="H2129" s="283"/>
    </row>
    <row r="2130" spans="2:8" x14ac:dyDescent="0.25">
      <c r="B2130" s="396">
        <v>2126</v>
      </c>
      <c r="C2130" s="283"/>
      <c r="D2130" s="283"/>
      <c r="E2130" s="859"/>
      <c r="F2130" s="283"/>
      <c r="G2130" s="283"/>
      <c r="H2130" s="283"/>
    </row>
    <row r="2131" spans="2:8" x14ac:dyDescent="0.25">
      <c r="B2131" s="396">
        <v>2127</v>
      </c>
      <c r="C2131" s="283"/>
      <c r="D2131" s="283"/>
      <c r="E2131" s="859"/>
      <c r="F2131" s="283"/>
      <c r="G2131" s="283"/>
      <c r="H2131" s="283"/>
    </row>
    <row r="2132" spans="2:8" x14ac:dyDescent="0.25">
      <c r="B2132" s="396">
        <v>2128</v>
      </c>
      <c r="C2132" s="283"/>
      <c r="D2132" s="283"/>
      <c r="E2132" s="859"/>
      <c r="F2132" s="283"/>
      <c r="G2132" s="283"/>
      <c r="H2132" s="283"/>
    </row>
    <row r="2133" spans="2:8" x14ac:dyDescent="0.25">
      <c r="B2133" s="396">
        <v>2129</v>
      </c>
      <c r="C2133" s="283"/>
      <c r="D2133" s="283"/>
      <c r="E2133" s="859"/>
      <c r="F2133" s="283"/>
      <c r="G2133" s="283"/>
      <c r="H2133" s="283"/>
    </row>
    <row r="2134" spans="2:8" x14ac:dyDescent="0.25">
      <c r="B2134" s="396">
        <v>2130</v>
      </c>
      <c r="C2134" s="283"/>
      <c r="D2134" s="283"/>
      <c r="E2134" s="859"/>
      <c r="F2134" s="283"/>
      <c r="G2134" s="283"/>
      <c r="H2134" s="283"/>
    </row>
    <row r="2135" spans="2:8" x14ac:dyDescent="0.25">
      <c r="B2135" s="396">
        <v>2131</v>
      </c>
      <c r="C2135" s="283"/>
      <c r="D2135" s="283"/>
      <c r="E2135" s="859"/>
      <c r="F2135" s="283"/>
      <c r="G2135" s="283"/>
      <c r="H2135" s="283"/>
    </row>
    <row r="2136" spans="2:8" x14ac:dyDescent="0.25">
      <c r="B2136" s="396">
        <v>2132</v>
      </c>
      <c r="C2136" s="283"/>
      <c r="D2136" s="283"/>
      <c r="E2136" s="859"/>
      <c r="F2136" s="283"/>
      <c r="G2136" s="283"/>
      <c r="H2136" s="283"/>
    </row>
    <row r="2137" spans="2:8" x14ac:dyDescent="0.25">
      <c r="B2137" s="396">
        <v>2133</v>
      </c>
      <c r="C2137" s="283"/>
      <c r="D2137" s="283"/>
      <c r="E2137" s="859"/>
      <c r="F2137" s="283"/>
      <c r="G2137" s="283"/>
      <c r="H2137" s="283"/>
    </row>
    <row r="2138" spans="2:8" x14ac:dyDescent="0.25">
      <c r="B2138" s="396">
        <v>2134</v>
      </c>
      <c r="C2138" s="283"/>
      <c r="D2138" s="283"/>
      <c r="E2138" s="859"/>
      <c r="F2138" s="283"/>
      <c r="G2138" s="283"/>
      <c r="H2138" s="283"/>
    </row>
    <row r="2139" spans="2:8" x14ac:dyDescent="0.25">
      <c r="B2139" s="396">
        <v>2135</v>
      </c>
      <c r="C2139" s="283"/>
      <c r="D2139" s="283"/>
      <c r="E2139" s="859"/>
      <c r="F2139" s="283"/>
      <c r="G2139" s="283"/>
      <c r="H2139" s="283"/>
    </row>
    <row r="2140" spans="2:8" x14ac:dyDescent="0.25">
      <c r="B2140" s="396">
        <v>2136</v>
      </c>
      <c r="C2140" s="283"/>
      <c r="D2140" s="283"/>
      <c r="E2140" s="859"/>
      <c r="F2140" s="283"/>
      <c r="G2140" s="283"/>
      <c r="H2140" s="283"/>
    </row>
    <row r="2141" spans="2:8" x14ac:dyDescent="0.25">
      <c r="B2141" s="396">
        <v>2137</v>
      </c>
      <c r="C2141" s="283"/>
      <c r="D2141" s="283"/>
      <c r="E2141" s="859"/>
      <c r="F2141" s="283"/>
      <c r="G2141" s="283"/>
      <c r="H2141" s="283"/>
    </row>
    <row r="2142" spans="2:8" x14ac:dyDescent="0.25">
      <c r="B2142" s="396">
        <v>2138</v>
      </c>
      <c r="C2142" s="283"/>
      <c r="D2142" s="283"/>
      <c r="E2142" s="859"/>
      <c r="F2142" s="283"/>
      <c r="G2142" s="283"/>
      <c r="H2142" s="283"/>
    </row>
    <row r="2143" spans="2:8" x14ac:dyDescent="0.25">
      <c r="B2143" s="396">
        <v>2139</v>
      </c>
      <c r="C2143" s="283"/>
      <c r="D2143" s="283"/>
      <c r="E2143" s="859"/>
      <c r="F2143" s="283"/>
      <c r="G2143" s="283"/>
      <c r="H2143" s="283"/>
    </row>
    <row r="2144" spans="2:8" x14ac:dyDescent="0.25">
      <c r="B2144" s="396">
        <v>2140</v>
      </c>
      <c r="C2144" s="283"/>
      <c r="D2144" s="283"/>
      <c r="E2144" s="859"/>
      <c r="F2144" s="283"/>
      <c r="G2144" s="283"/>
      <c r="H2144" s="283"/>
    </row>
    <row r="2145" spans="2:8" x14ac:dyDescent="0.25">
      <c r="B2145" s="396">
        <v>2141</v>
      </c>
      <c r="C2145" s="283"/>
      <c r="D2145" s="283"/>
      <c r="E2145" s="859"/>
      <c r="F2145" s="283"/>
      <c r="G2145" s="283"/>
      <c r="H2145" s="283"/>
    </row>
    <row r="2146" spans="2:8" x14ac:dyDescent="0.25">
      <c r="B2146" s="396">
        <v>2142</v>
      </c>
      <c r="C2146" s="283"/>
      <c r="D2146" s="283"/>
      <c r="E2146" s="859"/>
      <c r="F2146" s="283"/>
      <c r="G2146" s="283"/>
      <c r="H2146" s="283"/>
    </row>
    <row r="2147" spans="2:8" x14ac:dyDescent="0.25">
      <c r="B2147" s="396">
        <v>2143</v>
      </c>
      <c r="C2147" s="283"/>
      <c r="D2147" s="283"/>
      <c r="E2147" s="859"/>
      <c r="F2147" s="283"/>
      <c r="G2147" s="283"/>
      <c r="H2147" s="283"/>
    </row>
    <row r="2148" spans="2:8" x14ac:dyDescent="0.25">
      <c r="B2148" s="396">
        <v>2144</v>
      </c>
      <c r="C2148" s="283"/>
      <c r="D2148" s="283"/>
      <c r="E2148" s="859"/>
      <c r="F2148" s="283"/>
      <c r="G2148" s="283"/>
      <c r="H2148" s="283"/>
    </row>
    <row r="2149" spans="2:8" x14ac:dyDescent="0.25">
      <c r="B2149" s="396">
        <v>2145</v>
      </c>
      <c r="C2149" s="283"/>
      <c r="D2149" s="283"/>
      <c r="E2149" s="859"/>
      <c r="F2149" s="283"/>
      <c r="G2149" s="283"/>
      <c r="H2149" s="283"/>
    </row>
    <row r="2150" spans="2:8" x14ac:dyDescent="0.25">
      <c r="B2150" s="396">
        <v>2146</v>
      </c>
      <c r="C2150" s="283"/>
      <c r="D2150" s="283"/>
      <c r="E2150" s="859"/>
      <c r="F2150" s="283"/>
      <c r="G2150" s="283"/>
      <c r="H2150" s="283"/>
    </row>
    <row r="2151" spans="2:8" x14ac:dyDescent="0.25">
      <c r="B2151" s="396">
        <v>2147</v>
      </c>
      <c r="C2151" s="283"/>
      <c r="D2151" s="283"/>
      <c r="E2151" s="859"/>
      <c r="F2151" s="283"/>
      <c r="G2151" s="283"/>
      <c r="H2151" s="283"/>
    </row>
    <row r="2152" spans="2:8" x14ac:dyDescent="0.25">
      <c r="B2152" s="396">
        <v>2148</v>
      </c>
      <c r="C2152" s="283"/>
      <c r="D2152" s="283"/>
      <c r="E2152" s="859"/>
      <c r="F2152" s="283"/>
      <c r="G2152" s="283"/>
      <c r="H2152" s="283"/>
    </row>
    <row r="2153" spans="2:8" x14ac:dyDescent="0.25">
      <c r="B2153" s="396">
        <v>2149</v>
      </c>
      <c r="C2153" s="283"/>
      <c r="D2153" s="283"/>
      <c r="E2153" s="859"/>
      <c r="F2153" s="283"/>
      <c r="G2153" s="283"/>
      <c r="H2153" s="283"/>
    </row>
    <row r="2154" spans="2:8" x14ac:dyDescent="0.25">
      <c r="B2154" s="396">
        <v>2150</v>
      </c>
      <c r="C2154" s="283"/>
      <c r="D2154" s="283"/>
      <c r="E2154" s="859"/>
      <c r="F2154" s="283"/>
      <c r="G2154" s="283"/>
      <c r="H2154" s="283"/>
    </row>
    <row r="2155" spans="2:8" x14ac:dyDescent="0.25">
      <c r="B2155" s="396">
        <v>2151</v>
      </c>
      <c r="C2155" s="283"/>
      <c r="D2155" s="283"/>
      <c r="E2155" s="859"/>
      <c r="F2155" s="283"/>
      <c r="G2155" s="283"/>
      <c r="H2155" s="283"/>
    </row>
    <row r="2156" spans="2:8" x14ac:dyDescent="0.25">
      <c r="B2156" s="396">
        <v>2152</v>
      </c>
      <c r="C2156" s="283"/>
      <c r="D2156" s="283"/>
      <c r="E2156" s="859"/>
      <c r="F2156" s="283"/>
      <c r="G2156" s="283"/>
      <c r="H2156" s="283"/>
    </row>
    <row r="2157" spans="2:8" x14ac:dyDescent="0.25">
      <c r="B2157" s="396">
        <v>2153</v>
      </c>
      <c r="C2157" s="283"/>
      <c r="D2157" s="283"/>
      <c r="E2157" s="859"/>
      <c r="F2157" s="283"/>
      <c r="G2157" s="283"/>
      <c r="H2157" s="283"/>
    </row>
    <row r="2158" spans="2:8" x14ac:dyDescent="0.25">
      <c r="B2158" s="396">
        <v>2154</v>
      </c>
      <c r="C2158" s="283"/>
      <c r="D2158" s="283"/>
      <c r="E2158" s="859"/>
      <c r="F2158" s="283"/>
      <c r="G2158" s="283"/>
      <c r="H2158" s="283"/>
    </row>
    <row r="2159" spans="2:8" x14ac:dyDescent="0.25">
      <c r="B2159" s="396">
        <v>2155</v>
      </c>
      <c r="C2159" s="283"/>
      <c r="D2159" s="283"/>
      <c r="E2159" s="859"/>
      <c r="F2159" s="283"/>
      <c r="G2159" s="283"/>
      <c r="H2159" s="283"/>
    </row>
    <row r="2160" spans="2:8" x14ac:dyDescent="0.25">
      <c r="B2160" s="396">
        <v>2156</v>
      </c>
      <c r="C2160" s="283"/>
      <c r="D2160" s="283"/>
      <c r="E2160" s="859"/>
      <c r="F2160" s="283"/>
      <c r="G2160" s="283"/>
      <c r="H2160" s="283"/>
    </row>
    <row r="2161" spans="2:8" x14ac:dyDescent="0.25">
      <c r="B2161" s="396">
        <v>2157</v>
      </c>
      <c r="C2161" s="283"/>
      <c r="D2161" s="283"/>
      <c r="E2161" s="859"/>
      <c r="F2161" s="283"/>
      <c r="G2161" s="283"/>
      <c r="H2161" s="283"/>
    </row>
    <row r="2162" spans="2:8" x14ac:dyDescent="0.25">
      <c r="B2162" s="396">
        <v>2158</v>
      </c>
      <c r="C2162" s="283"/>
      <c r="D2162" s="283"/>
      <c r="E2162" s="859"/>
      <c r="F2162" s="283"/>
      <c r="G2162" s="283"/>
      <c r="H2162" s="283"/>
    </row>
    <row r="2163" spans="2:8" x14ac:dyDescent="0.25">
      <c r="B2163" s="396">
        <v>2159</v>
      </c>
      <c r="C2163" s="283"/>
      <c r="D2163" s="283"/>
      <c r="E2163" s="859"/>
      <c r="F2163" s="283"/>
      <c r="G2163" s="283"/>
      <c r="H2163" s="283"/>
    </row>
    <row r="2164" spans="2:8" x14ac:dyDescent="0.25">
      <c r="B2164" s="396">
        <v>2160</v>
      </c>
      <c r="C2164" s="283"/>
      <c r="D2164" s="283"/>
      <c r="E2164" s="859"/>
      <c r="F2164" s="283"/>
      <c r="G2164" s="283"/>
      <c r="H2164" s="283"/>
    </row>
    <row r="2165" spans="2:8" x14ac:dyDescent="0.25">
      <c r="B2165" s="396">
        <v>2161</v>
      </c>
      <c r="C2165" s="283"/>
      <c r="D2165" s="283"/>
      <c r="E2165" s="859"/>
      <c r="F2165" s="283"/>
      <c r="G2165" s="283"/>
      <c r="H2165" s="283"/>
    </row>
    <row r="2166" spans="2:8" x14ac:dyDescent="0.25">
      <c r="B2166" s="396">
        <v>2162</v>
      </c>
      <c r="C2166" s="283"/>
      <c r="D2166" s="283"/>
      <c r="E2166" s="859"/>
      <c r="F2166" s="283"/>
      <c r="G2166" s="283"/>
      <c r="H2166" s="283"/>
    </row>
    <row r="2167" spans="2:8" x14ac:dyDescent="0.25">
      <c r="B2167" s="396">
        <v>2163</v>
      </c>
      <c r="C2167" s="283"/>
      <c r="D2167" s="283"/>
      <c r="E2167" s="859"/>
      <c r="F2167" s="283"/>
      <c r="G2167" s="283"/>
      <c r="H2167" s="283"/>
    </row>
    <row r="2168" spans="2:8" x14ac:dyDescent="0.25">
      <c r="B2168" s="396">
        <v>2164</v>
      </c>
      <c r="C2168" s="283"/>
      <c r="D2168" s="283"/>
      <c r="E2168" s="859"/>
      <c r="F2168" s="283"/>
      <c r="G2168" s="283"/>
      <c r="H2168" s="283"/>
    </row>
    <row r="2169" spans="2:8" x14ac:dyDescent="0.25">
      <c r="B2169" s="396">
        <v>2165</v>
      </c>
      <c r="C2169" s="283"/>
      <c r="D2169" s="283"/>
      <c r="E2169" s="859"/>
      <c r="F2169" s="283"/>
      <c r="G2169" s="283"/>
      <c r="H2169" s="283"/>
    </row>
    <row r="2170" spans="2:8" x14ac:dyDescent="0.25">
      <c r="B2170" s="396">
        <v>2166</v>
      </c>
      <c r="C2170" s="283"/>
      <c r="D2170" s="283"/>
      <c r="E2170" s="859"/>
      <c r="F2170" s="283"/>
      <c r="G2170" s="283"/>
      <c r="H2170" s="283"/>
    </row>
    <row r="2171" spans="2:8" x14ac:dyDescent="0.25">
      <c r="B2171" s="396">
        <v>2167</v>
      </c>
      <c r="C2171" s="283"/>
      <c r="D2171" s="283"/>
      <c r="E2171" s="859"/>
      <c r="F2171" s="283"/>
      <c r="G2171" s="283"/>
      <c r="H2171" s="283"/>
    </row>
    <row r="2172" spans="2:8" x14ac:dyDescent="0.25">
      <c r="B2172" s="396">
        <v>2168</v>
      </c>
      <c r="C2172" s="283"/>
      <c r="D2172" s="283"/>
      <c r="E2172" s="859"/>
      <c r="F2172" s="283"/>
      <c r="G2172" s="283"/>
      <c r="H2172" s="283"/>
    </row>
    <row r="2173" spans="2:8" x14ac:dyDescent="0.25">
      <c r="B2173" s="396">
        <v>2169</v>
      </c>
      <c r="C2173" s="283"/>
      <c r="D2173" s="283"/>
      <c r="E2173" s="859"/>
      <c r="F2173" s="283"/>
      <c r="G2173" s="283"/>
      <c r="H2173" s="283"/>
    </row>
    <row r="2174" spans="2:8" x14ac:dyDescent="0.25">
      <c r="B2174" s="396">
        <v>2170</v>
      </c>
      <c r="C2174" s="283"/>
      <c r="D2174" s="283"/>
      <c r="E2174" s="859"/>
      <c r="F2174" s="283"/>
      <c r="G2174" s="283"/>
      <c r="H2174" s="283"/>
    </row>
    <row r="2175" spans="2:8" x14ac:dyDescent="0.25">
      <c r="B2175" s="396">
        <v>2171</v>
      </c>
      <c r="C2175" s="283"/>
      <c r="D2175" s="283"/>
      <c r="E2175" s="859"/>
      <c r="F2175" s="283"/>
      <c r="G2175" s="283"/>
      <c r="H2175" s="283"/>
    </row>
    <row r="2176" spans="2:8" x14ac:dyDescent="0.25">
      <c r="B2176" s="396">
        <v>2172</v>
      </c>
      <c r="C2176" s="283"/>
      <c r="D2176" s="283"/>
      <c r="E2176" s="859"/>
      <c r="F2176" s="283"/>
      <c r="G2176" s="283"/>
      <c r="H2176" s="283"/>
    </row>
    <row r="2177" spans="2:8" x14ac:dyDescent="0.25">
      <c r="B2177" s="396">
        <v>2173</v>
      </c>
      <c r="C2177" s="283"/>
      <c r="D2177" s="283"/>
      <c r="E2177" s="859"/>
      <c r="F2177" s="283"/>
      <c r="G2177" s="283"/>
      <c r="H2177" s="283"/>
    </row>
    <row r="2178" spans="2:8" x14ac:dyDescent="0.25">
      <c r="B2178" s="396">
        <v>2174</v>
      </c>
      <c r="C2178" s="283"/>
      <c r="D2178" s="283"/>
      <c r="E2178" s="859"/>
      <c r="F2178" s="283"/>
      <c r="G2178" s="283"/>
      <c r="H2178" s="283"/>
    </row>
    <row r="2179" spans="2:8" x14ac:dyDescent="0.25">
      <c r="B2179" s="396">
        <v>2175</v>
      </c>
      <c r="C2179" s="283"/>
      <c r="D2179" s="283"/>
      <c r="E2179" s="859"/>
      <c r="F2179" s="283"/>
      <c r="G2179" s="283"/>
      <c r="H2179" s="283"/>
    </row>
    <row r="2180" spans="2:8" x14ac:dyDescent="0.25">
      <c r="B2180" s="396">
        <v>2176</v>
      </c>
      <c r="C2180" s="283"/>
      <c r="D2180" s="283"/>
      <c r="E2180" s="859"/>
      <c r="F2180" s="283"/>
      <c r="G2180" s="283"/>
      <c r="H2180" s="283"/>
    </row>
    <row r="2181" spans="2:8" x14ac:dyDescent="0.25">
      <c r="B2181" s="396">
        <v>2177</v>
      </c>
      <c r="C2181" s="283"/>
      <c r="D2181" s="283"/>
      <c r="E2181" s="859"/>
      <c r="F2181" s="283"/>
      <c r="G2181" s="283"/>
      <c r="H2181" s="283"/>
    </row>
    <row r="2182" spans="2:8" x14ac:dyDescent="0.25">
      <c r="B2182" s="396">
        <v>2178</v>
      </c>
      <c r="C2182" s="283"/>
      <c r="D2182" s="283"/>
      <c r="E2182" s="859"/>
      <c r="F2182" s="283"/>
      <c r="G2182" s="283"/>
      <c r="H2182" s="283"/>
    </row>
    <row r="2183" spans="2:8" x14ac:dyDescent="0.25">
      <c r="B2183" s="396">
        <v>2179</v>
      </c>
      <c r="C2183" s="283"/>
      <c r="D2183" s="283"/>
      <c r="E2183" s="859"/>
      <c r="F2183" s="283"/>
      <c r="G2183" s="283"/>
      <c r="H2183" s="283"/>
    </row>
    <row r="2184" spans="2:8" x14ac:dyDescent="0.25">
      <c r="B2184" s="396">
        <v>2180</v>
      </c>
      <c r="C2184" s="283"/>
      <c r="D2184" s="283"/>
      <c r="E2184" s="859"/>
      <c r="F2184" s="283"/>
      <c r="G2184" s="283"/>
      <c r="H2184" s="283"/>
    </row>
    <row r="2185" spans="2:8" x14ac:dyDescent="0.25">
      <c r="B2185" s="396">
        <v>2181</v>
      </c>
      <c r="C2185" s="283"/>
      <c r="D2185" s="283"/>
      <c r="E2185" s="859"/>
      <c r="F2185" s="283"/>
      <c r="G2185" s="283"/>
      <c r="H2185" s="283"/>
    </row>
    <row r="2186" spans="2:8" x14ac:dyDescent="0.25">
      <c r="B2186" s="396">
        <v>2182</v>
      </c>
      <c r="C2186" s="283"/>
      <c r="D2186" s="283"/>
      <c r="E2186" s="859"/>
      <c r="F2186" s="283"/>
      <c r="G2186" s="283"/>
      <c r="H2186" s="283"/>
    </row>
    <row r="2187" spans="2:8" x14ac:dyDescent="0.25">
      <c r="B2187" s="396">
        <v>2183</v>
      </c>
      <c r="C2187" s="283"/>
      <c r="D2187" s="283"/>
      <c r="E2187" s="859"/>
      <c r="F2187" s="283"/>
      <c r="G2187" s="283"/>
      <c r="H2187" s="283"/>
    </row>
    <row r="2188" spans="2:8" x14ac:dyDescent="0.25">
      <c r="B2188" s="396">
        <v>2184</v>
      </c>
      <c r="C2188" s="283"/>
      <c r="D2188" s="283"/>
      <c r="E2188" s="859"/>
      <c r="F2188" s="283"/>
      <c r="G2188" s="283"/>
      <c r="H2188" s="283"/>
    </row>
    <row r="2189" spans="2:8" x14ac:dyDescent="0.25">
      <c r="B2189" s="396">
        <v>2185</v>
      </c>
      <c r="C2189" s="283"/>
      <c r="D2189" s="283"/>
      <c r="E2189" s="859"/>
      <c r="F2189" s="283"/>
      <c r="G2189" s="283"/>
      <c r="H2189" s="283"/>
    </row>
    <row r="2190" spans="2:8" x14ac:dyDescent="0.25">
      <c r="B2190" s="396">
        <v>2186</v>
      </c>
      <c r="C2190" s="283"/>
      <c r="D2190" s="283"/>
      <c r="E2190" s="859"/>
      <c r="F2190" s="283"/>
      <c r="G2190" s="283"/>
      <c r="H2190" s="283"/>
    </row>
    <row r="2191" spans="2:8" x14ac:dyDescent="0.25">
      <c r="B2191" s="396">
        <v>2187</v>
      </c>
      <c r="C2191" s="283"/>
      <c r="D2191" s="283"/>
      <c r="E2191" s="859"/>
      <c r="F2191" s="283"/>
      <c r="G2191" s="283"/>
      <c r="H2191" s="283"/>
    </row>
    <row r="2192" spans="2:8" x14ac:dyDescent="0.25">
      <c r="B2192" s="396">
        <v>2188</v>
      </c>
      <c r="C2192" s="283"/>
      <c r="D2192" s="283"/>
      <c r="E2192" s="859"/>
      <c r="F2192" s="283"/>
      <c r="G2192" s="283"/>
      <c r="H2192" s="283"/>
    </row>
    <row r="2193" spans="2:8" x14ac:dyDescent="0.25">
      <c r="B2193" s="396">
        <v>2189</v>
      </c>
      <c r="C2193" s="283"/>
      <c r="D2193" s="283"/>
      <c r="E2193" s="859"/>
      <c r="F2193" s="283"/>
      <c r="G2193" s="283"/>
      <c r="H2193" s="283"/>
    </row>
    <row r="2194" spans="2:8" x14ac:dyDescent="0.25">
      <c r="B2194" s="396">
        <v>2190</v>
      </c>
      <c r="C2194" s="283"/>
      <c r="D2194" s="283"/>
      <c r="E2194" s="859"/>
      <c r="F2194" s="283"/>
      <c r="G2194" s="283"/>
      <c r="H2194" s="283"/>
    </row>
    <row r="2195" spans="2:8" x14ac:dyDescent="0.25">
      <c r="B2195" s="396">
        <v>2191</v>
      </c>
      <c r="C2195" s="283"/>
      <c r="D2195" s="283"/>
      <c r="E2195" s="859"/>
      <c r="F2195" s="283"/>
      <c r="G2195" s="283"/>
      <c r="H2195" s="283"/>
    </row>
    <row r="2196" spans="2:8" x14ac:dyDescent="0.25">
      <c r="B2196" s="396">
        <v>2192</v>
      </c>
      <c r="C2196" s="283"/>
      <c r="D2196" s="283"/>
      <c r="E2196" s="859"/>
      <c r="F2196" s="283"/>
      <c r="G2196" s="283"/>
      <c r="H2196" s="283"/>
    </row>
    <row r="2197" spans="2:8" x14ac:dyDescent="0.25">
      <c r="B2197" s="396">
        <v>2193</v>
      </c>
      <c r="C2197" s="283"/>
      <c r="D2197" s="283"/>
      <c r="E2197" s="859"/>
      <c r="F2197" s="283"/>
      <c r="G2197" s="283"/>
      <c r="H2197" s="283"/>
    </row>
    <row r="2198" spans="2:8" x14ac:dyDescent="0.25">
      <c r="B2198" s="396">
        <v>2194</v>
      </c>
      <c r="C2198" s="283"/>
      <c r="D2198" s="283"/>
      <c r="E2198" s="859"/>
      <c r="F2198" s="283"/>
      <c r="G2198" s="283"/>
      <c r="H2198" s="283"/>
    </row>
    <row r="2199" spans="2:8" x14ac:dyDescent="0.25">
      <c r="B2199" s="396">
        <v>2195</v>
      </c>
      <c r="C2199" s="283"/>
      <c r="D2199" s="283"/>
      <c r="E2199" s="859"/>
      <c r="F2199" s="283"/>
      <c r="G2199" s="283"/>
      <c r="H2199" s="283"/>
    </row>
    <row r="2200" spans="2:8" x14ac:dyDescent="0.25">
      <c r="B2200" s="396">
        <v>2196</v>
      </c>
      <c r="C2200" s="283"/>
      <c r="D2200" s="283"/>
      <c r="E2200" s="859"/>
      <c r="F2200" s="283"/>
      <c r="G2200" s="283"/>
      <c r="H2200" s="283"/>
    </row>
    <row r="2201" spans="2:8" x14ac:dyDescent="0.25">
      <c r="B2201" s="396">
        <v>2197</v>
      </c>
      <c r="C2201" s="283"/>
      <c r="D2201" s="283"/>
      <c r="E2201" s="859"/>
      <c r="F2201" s="283"/>
      <c r="G2201" s="283"/>
      <c r="H2201" s="283"/>
    </row>
    <row r="2202" spans="2:8" x14ac:dyDescent="0.25">
      <c r="B2202" s="396">
        <v>2198</v>
      </c>
      <c r="C2202" s="283"/>
      <c r="D2202" s="283"/>
      <c r="E2202" s="859"/>
      <c r="F2202" s="283"/>
      <c r="G2202" s="283"/>
      <c r="H2202" s="283"/>
    </row>
    <row r="2203" spans="2:8" x14ac:dyDescent="0.25">
      <c r="B2203" s="396">
        <v>2199</v>
      </c>
      <c r="C2203" s="283"/>
      <c r="D2203" s="283"/>
      <c r="E2203" s="859"/>
      <c r="F2203" s="283"/>
      <c r="G2203" s="283"/>
      <c r="H2203" s="283"/>
    </row>
    <row r="2204" spans="2:8" x14ac:dyDescent="0.25">
      <c r="B2204" s="396">
        <v>2200</v>
      </c>
      <c r="C2204" s="283"/>
      <c r="D2204" s="283"/>
      <c r="E2204" s="859"/>
      <c r="F2204" s="283"/>
      <c r="G2204" s="283"/>
      <c r="H2204" s="283"/>
    </row>
    <row r="2205" spans="2:8" x14ac:dyDescent="0.25">
      <c r="B2205" s="396">
        <v>2201</v>
      </c>
      <c r="C2205" s="283"/>
      <c r="D2205" s="283"/>
      <c r="E2205" s="859"/>
      <c r="F2205" s="283"/>
      <c r="G2205" s="283"/>
      <c r="H2205" s="283"/>
    </row>
    <row r="2206" spans="2:8" x14ac:dyDescent="0.25">
      <c r="B2206" s="396">
        <v>2202</v>
      </c>
      <c r="C2206" s="283"/>
      <c r="D2206" s="283"/>
      <c r="E2206" s="859"/>
      <c r="F2206" s="283"/>
      <c r="G2206" s="283"/>
      <c r="H2206" s="283"/>
    </row>
    <row r="2207" spans="2:8" x14ac:dyDescent="0.25">
      <c r="B2207" s="396">
        <v>2203</v>
      </c>
      <c r="C2207" s="283"/>
      <c r="D2207" s="283"/>
      <c r="E2207" s="859"/>
      <c r="F2207" s="283"/>
      <c r="G2207" s="283"/>
      <c r="H2207" s="283"/>
    </row>
    <row r="2208" spans="2:8" x14ac:dyDescent="0.25">
      <c r="B2208" s="396">
        <v>2204</v>
      </c>
      <c r="C2208" s="283"/>
      <c r="D2208" s="283"/>
      <c r="E2208" s="859"/>
      <c r="F2208" s="283"/>
      <c r="G2208" s="283"/>
      <c r="H2208" s="283"/>
    </row>
    <row r="2209" spans="2:8" x14ac:dyDescent="0.25">
      <c r="B2209" s="396">
        <v>2205</v>
      </c>
      <c r="C2209" s="283"/>
      <c r="D2209" s="283"/>
      <c r="E2209" s="859"/>
      <c r="F2209" s="283"/>
      <c r="G2209" s="283"/>
      <c r="H2209" s="283"/>
    </row>
    <row r="2210" spans="2:8" x14ac:dyDescent="0.25">
      <c r="B2210" s="396">
        <v>2206</v>
      </c>
      <c r="C2210" s="283"/>
      <c r="D2210" s="283"/>
      <c r="E2210" s="859"/>
      <c r="F2210" s="283"/>
      <c r="G2210" s="283"/>
      <c r="H2210" s="283"/>
    </row>
    <row r="2211" spans="2:8" x14ac:dyDescent="0.25">
      <c r="B2211" s="396">
        <v>2207</v>
      </c>
      <c r="C2211" s="283"/>
      <c r="D2211" s="283"/>
      <c r="E2211" s="859"/>
      <c r="F2211" s="283"/>
      <c r="G2211" s="283"/>
      <c r="H2211" s="283"/>
    </row>
    <row r="2212" spans="2:8" x14ac:dyDescent="0.25">
      <c r="B2212" s="396">
        <v>2208</v>
      </c>
      <c r="C2212" s="283"/>
      <c r="D2212" s="283"/>
      <c r="E2212" s="859"/>
      <c r="F2212" s="283"/>
      <c r="G2212" s="283"/>
      <c r="H2212" s="283"/>
    </row>
    <row r="2213" spans="2:8" x14ac:dyDescent="0.25">
      <c r="B2213" s="396">
        <v>2209</v>
      </c>
      <c r="C2213" s="283"/>
      <c r="D2213" s="283"/>
      <c r="E2213" s="859"/>
      <c r="F2213" s="283"/>
      <c r="G2213" s="283"/>
      <c r="H2213" s="283"/>
    </row>
    <row r="2214" spans="2:8" x14ac:dyDescent="0.25">
      <c r="B2214" s="396">
        <v>2210</v>
      </c>
      <c r="C2214" s="283"/>
      <c r="D2214" s="283"/>
      <c r="E2214" s="859"/>
      <c r="F2214" s="283"/>
      <c r="G2214" s="283"/>
      <c r="H2214" s="283"/>
    </row>
    <row r="2215" spans="2:8" x14ac:dyDescent="0.25">
      <c r="B2215" s="396">
        <v>2211</v>
      </c>
      <c r="C2215" s="283"/>
      <c r="D2215" s="283"/>
      <c r="E2215" s="859"/>
      <c r="F2215" s="283"/>
      <c r="G2215" s="283"/>
      <c r="H2215" s="283"/>
    </row>
    <row r="2216" spans="2:8" x14ac:dyDescent="0.25">
      <c r="B2216" s="396">
        <v>2212</v>
      </c>
      <c r="C2216" s="283"/>
      <c r="D2216" s="283"/>
      <c r="E2216" s="859"/>
      <c r="F2216" s="283"/>
      <c r="G2216" s="283"/>
      <c r="H2216" s="283"/>
    </row>
    <row r="2217" spans="2:8" x14ac:dyDescent="0.25">
      <c r="B2217" s="396">
        <v>2213</v>
      </c>
      <c r="C2217" s="283"/>
      <c r="D2217" s="283"/>
      <c r="E2217" s="859"/>
      <c r="F2217" s="283"/>
      <c r="G2217" s="283"/>
      <c r="H2217" s="283"/>
    </row>
    <row r="2218" spans="2:8" x14ac:dyDescent="0.25">
      <c r="B2218" s="396">
        <v>2214</v>
      </c>
      <c r="C2218" s="283"/>
      <c r="D2218" s="283"/>
      <c r="E2218" s="859"/>
      <c r="F2218" s="283"/>
      <c r="G2218" s="283"/>
      <c r="H2218" s="283"/>
    </row>
    <row r="2219" spans="2:8" x14ac:dyDescent="0.25">
      <c r="B2219" s="396">
        <v>2215</v>
      </c>
      <c r="C2219" s="283"/>
      <c r="D2219" s="283"/>
      <c r="E2219" s="859"/>
      <c r="F2219" s="283"/>
      <c r="G2219" s="283"/>
      <c r="H2219" s="283"/>
    </row>
    <row r="2220" spans="2:8" x14ac:dyDescent="0.25">
      <c r="B2220" s="396">
        <v>2216</v>
      </c>
      <c r="C2220" s="283"/>
      <c r="D2220" s="283"/>
      <c r="E2220" s="859"/>
      <c r="F2220" s="283"/>
      <c r="G2220" s="283"/>
      <c r="H2220" s="283"/>
    </row>
    <row r="2221" spans="2:8" x14ac:dyDescent="0.25">
      <c r="B2221" s="396">
        <v>2217</v>
      </c>
      <c r="C2221" s="283"/>
      <c r="D2221" s="283"/>
      <c r="E2221" s="859"/>
      <c r="F2221" s="283"/>
      <c r="G2221" s="283"/>
      <c r="H2221" s="283"/>
    </row>
    <row r="2222" spans="2:8" x14ac:dyDescent="0.25">
      <c r="B2222" s="396">
        <v>2218</v>
      </c>
      <c r="C2222" s="283"/>
      <c r="D2222" s="283"/>
      <c r="E2222" s="859"/>
      <c r="F2222" s="283"/>
      <c r="G2222" s="283"/>
      <c r="H2222" s="283"/>
    </row>
    <row r="2223" spans="2:8" x14ac:dyDescent="0.25">
      <c r="B2223" s="396">
        <v>2219</v>
      </c>
      <c r="C2223" s="283"/>
      <c r="D2223" s="283"/>
      <c r="E2223" s="859"/>
      <c r="F2223" s="283"/>
      <c r="G2223" s="283"/>
      <c r="H2223" s="283"/>
    </row>
    <row r="2224" spans="2:8" x14ac:dyDescent="0.25">
      <c r="B2224" s="396">
        <v>2220</v>
      </c>
      <c r="C2224" s="283"/>
      <c r="D2224" s="283"/>
      <c r="E2224" s="859"/>
      <c r="F2224" s="283"/>
      <c r="G2224" s="283"/>
      <c r="H2224" s="283"/>
    </row>
    <row r="2225" spans="2:8" x14ac:dyDescent="0.25">
      <c r="B2225" s="396">
        <v>2221</v>
      </c>
      <c r="C2225" s="283"/>
      <c r="D2225" s="283"/>
      <c r="E2225" s="859"/>
      <c r="F2225" s="283"/>
      <c r="G2225" s="283"/>
      <c r="H2225" s="283"/>
    </row>
    <row r="2226" spans="2:8" x14ac:dyDescent="0.25">
      <c r="B2226" s="396">
        <v>2222</v>
      </c>
      <c r="C2226" s="283"/>
      <c r="D2226" s="283"/>
      <c r="E2226" s="859"/>
      <c r="F2226" s="283"/>
      <c r="G2226" s="283"/>
      <c r="H2226" s="283"/>
    </row>
    <row r="2227" spans="2:8" x14ac:dyDescent="0.25">
      <c r="B2227" s="396">
        <v>2223</v>
      </c>
      <c r="C2227" s="283"/>
      <c r="D2227" s="283"/>
      <c r="E2227" s="859"/>
      <c r="F2227" s="283"/>
      <c r="G2227" s="283"/>
      <c r="H2227" s="283"/>
    </row>
    <row r="2228" spans="2:8" x14ac:dyDescent="0.25">
      <c r="B2228" s="396">
        <v>2224</v>
      </c>
      <c r="C2228" s="283"/>
      <c r="D2228" s="283"/>
      <c r="E2228" s="859"/>
      <c r="F2228" s="283"/>
      <c r="G2228" s="283"/>
      <c r="H2228" s="283"/>
    </row>
    <row r="2229" spans="2:8" x14ac:dyDescent="0.25">
      <c r="B2229" s="396">
        <v>2225</v>
      </c>
      <c r="C2229" s="283"/>
      <c r="D2229" s="283"/>
      <c r="E2229" s="859"/>
      <c r="F2229" s="283"/>
      <c r="G2229" s="283"/>
      <c r="H2229" s="283"/>
    </row>
    <row r="2230" spans="2:8" x14ac:dyDescent="0.25">
      <c r="B2230" s="396">
        <v>2226</v>
      </c>
      <c r="C2230" s="283"/>
      <c r="D2230" s="283"/>
      <c r="E2230" s="859"/>
      <c r="F2230" s="283"/>
      <c r="G2230" s="283"/>
      <c r="H2230" s="283"/>
    </row>
    <row r="2231" spans="2:8" x14ac:dyDescent="0.25">
      <c r="B2231" s="396">
        <v>2227</v>
      </c>
      <c r="C2231" s="283"/>
      <c r="D2231" s="283"/>
      <c r="E2231" s="859"/>
      <c r="F2231" s="283"/>
      <c r="G2231" s="283"/>
      <c r="H2231" s="283"/>
    </row>
    <row r="2232" spans="2:8" x14ac:dyDescent="0.25">
      <c r="B2232" s="396">
        <v>2228</v>
      </c>
      <c r="C2232" s="283"/>
      <c r="D2232" s="283"/>
      <c r="E2232" s="859"/>
      <c r="F2232" s="283"/>
      <c r="G2232" s="283"/>
      <c r="H2232" s="283"/>
    </row>
    <row r="2233" spans="2:8" x14ac:dyDescent="0.25">
      <c r="B2233" s="396">
        <v>2229</v>
      </c>
      <c r="C2233" s="283"/>
      <c r="D2233" s="283"/>
      <c r="E2233" s="859"/>
      <c r="F2233" s="283"/>
      <c r="G2233" s="283"/>
      <c r="H2233" s="283"/>
    </row>
    <row r="2234" spans="2:8" x14ac:dyDescent="0.25">
      <c r="B2234" s="396">
        <v>2230</v>
      </c>
      <c r="C2234" s="283"/>
      <c r="D2234" s="283"/>
      <c r="E2234" s="859"/>
      <c r="F2234" s="283"/>
      <c r="G2234" s="283"/>
      <c r="H2234" s="283"/>
    </row>
    <row r="2235" spans="2:8" x14ac:dyDescent="0.25">
      <c r="B2235" s="396">
        <v>2231</v>
      </c>
      <c r="C2235" s="283"/>
      <c r="D2235" s="283"/>
      <c r="E2235" s="859"/>
      <c r="F2235" s="283"/>
      <c r="G2235" s="283"/>
      <c r="H2235" s="283"/>
    </row>
    <row r="2236" spans="2:8" x14ac:dyDescent="0.25">
      <c r="B2236" s="396">
        <v>2232</v>
      </c>
      <c r="C2236" s="283"/>
      <c r="D2236" s="283"/>
      <c r="E2236" s="859"/>
      <c r="F2236" s="283"/>
      <c r="G2236" s="283"/>
      <c r="H2236" s="283"/>
    </row>
    <row r="2237" spans="2:8" x14ac:dyDescent="0.25">
      <c r="B2237" s="396">
        <v>2233</v>
      </c>
      <c r="C2237" s="283"/>
      <c r="D2237" s="283"/>
      <c r="E2237" s="859"/>
      <c r="F2237" s="283"/>
      <c r="G2237" s="283"/>
      <c r="H2237" s="283"/>
    </row>
    <row r="2238" spans="2:8" x14ac:dyDescent="0.25">
      <c r="B2238" s="396">
        <v>2234</v>
      </c>
      <c r="C2238" s="283"/>
      <c r="D2238" s="283"/>
      <c r="E2238" s="859"/>
      <c r="F2238" s="283"/>
      <c r="G2238" s="283"/>
      <c r="H2238" s="283"/>
    </row>
    <row r="2239" spans="2:8" x14ac:dyDescent="0.25">
      <c r="B2239" s="396">
        <v>2235</v>
      </c>
      <c r="C2239" s="283"/>
      <c r="D2239" s="283"/>
      <c r="E2239" s="859"/>
      <c r="F2239" s="283"/>
      <c r="G2239" s="283"/>
      <c r="H2239" s="283"/>
    </row>
    <row r="2240" spans="2:8" x14ac:dyDescent="0.25">
      <c r="B2240" s="396">
        <v>2236</v>
      </c>
      <c r="C2240" s="283"/>
      <c r="D2240" s="283"/>
      <c r="E2240" s="859"/>
      <c r="F2240" s="283"/>
      <c r="G2240" s="283"/>
      <c r="H2240" s="283"/>
    </row>
    <row r="2241" spans="2:8" x14ac:dyDescent="0.25">
      <c r="B2241" s="396">
        <v>2237</v>
      </c>
      <c r="C2241" s="283"/>
      <c r="D2241" s="283"/>
      <c r="E2241" s="859"/>
      <c r="F2241" s="283"/>
      <c r="G2241" s="283"/>
      <c r="H2241" s="283"/>
    </row>
    <row r="2242" spans="2:8" x14ac:dyDescent="0.25">
      <c r="B2242" s="396">
        <v>2238</v>
      </c>
      <c r="C2242" s="283"/>
      <c r="D2242" s="283"/>
      <c r="E2242" s="859"/>
      <c r="F2242" s="283"/>
      <c r="G2242" s="283"/>
      <c r="H2242" s="283"/>
    </row>
    <row r="2243" spans="2:8" x14ac:dyDescent="0.25">
      <c r="B2243" s="396">
        <v>2239</v>
      </c>
      <c r="C2243" s="283"/>
      <c r="D2243" s="283"/>
      <c r="E2243" s="859"/>
      <c r="F2243" s="283"/>
      <c r="G2243" s="283"/>
      <c r="H2243" s="283"/>
    </row>
    <row r="2244" spans="2:8" x14ac:dyDescent="0.25">
      <c r="B2244" s="396">
        <v>2240</v>
      </c>
      <c r="C2244" s="283"/>
      <c r="D2244" s="283"/>
      <c r="E2244" s="859"/>
      <c r="F2244" s="283"/>
      <c r="G2244" s="283"/>
      <c r="H2244" s="283"/>
    </row>
    <row r="2245" spans="2:8" x14ac:dyDescent="0.25">
      <c r="B2245" s="396">
        <v>2241</v>
      </c>
      <c r="C2245" s="283"/>
      <c r="D2245" s="283"/>
      <c r="E2245" s="859"/>
      <c r="F2245" s="283"/>
      <c r="G2245" s="283"/>
      <c r="H2245" s="283"/>
    </row>
    <row r="2246" spans="2:8" x14ac:dyDescent="0.25">
      <c r="B2246" s="396">
        <v>2242</v>
      </c>
      <c r="C2246" s="283"/>
      <c r="D2246" s="283"/>
      <c r="E2246" s="859"/>
      <c r="F2246" s="283"/>
      <c r="G2246" s="283"/>
      <c r="H2246" s="283"/>
    </row>
    <row r="2247" spans="2:8" x14ac:dyDescent="0.25">
      <c r="B2247" s="396">
        <v>2243</v>
      </c>
      <c r="C2247" s="283"/>
      <c r="D2247" s="283"/>
      <c r="E2247" s="859"/>
      <c r="F2247" s="283"/>
      <c r="G2247" s="283"/>
      <c r="H2247" s="283"/>
    </row>
    <row r="2248" spans="2:8" x14ac:dyDescent="0.25">
      <c r="B2248" s="396">
        <v>2244</v>
      </c>
      <c r="C2248" s="283"/>
      <c r="D2248" s="283"/>
      <c r="E2248" s="859"/>
      <c r="F2248" s="283"/>
      <c r="G2248" s="283"/>
      <c r="H2248" s="283"/>
    </row>
    <row r="2249" spans="2:8" x14ac:dyDescent="0.25">
      <c r="B2249" s="396">
        <v>2245</v>
      </c>
      <c r="C2249" s="283"/>
      <c r="D2249" s="283"/>
      <c r="E2249" s="859"/>
      <c r="F2249" s="283"/>
      <c r="G2249" s="283"/>
      <c r="H2249" s="283"/>
    </row>
    <row r="2250" spans="2:8" x14ac:dyDescent="0.25">
      <c r="B2250" s="396">
        <v>2246</v>
      </c>
      <c r="C2250" s="283"/>
      <c r="D2250" s="283"/>
      <c r="E2250" s="859"/>
      <c r="F2250" s="283"/>
      <c r="G2250" s="283"/>
      <c r="H2250" s="283"/>
    </row>
    <row r="2251" spans="2:8" x14ac:dyDescent="0.25">
      <c r="B2251" s="396">
        <v>2247</v>
      </c>
      <c r="C2251" s="283"/>
      <c r="D2251" s="283"/>
      <c r="E2251" s="859"/>
      <c r="F2251" s="283"/>
      <c r="G2251" s="283"/>
      <c r="H2251" s="283"/>
    </row>
    <row r="2252" spans="2:8" x14ac:dyDescent="0.25">
      <c r="B2252" s="396">
        <v>2248</v>
      </c>
      <c r="C2252" s="283"/>
      <c r="D2252" s="283"/>
      <c r="E2252" s="859"/>
      <c r="F2252" s="283"/>
      <c r="G2252" s="283"/>
      <c r="H2252" s="283"/>
    </row>
    <row r="2253" spans="2:8" x14ac:dyDescent="0.25">
      <c r="B2253" s="396">
        <v>2249</v>
      </c>
      <c r="C2253" s="283"/>
      <c r="D2253" s="283"/>
      <c r="E2253" s="859"/>
      <c r="F2253" s="283"/>
      <c r="G2253" s="283"/>
      <c r="H2253" s="283"/>
    </row>
    <row r="2254" spans="2:8" x14ac:dyDescent="0.25">
      <c r="B2254" s="396">
        <v>2250</v>
      </c>
      <c r="C2254" s="283"/>
      <c r="D2254" s="283"/>
      <c r="E2254" s="859"/>
      <c r="F2254" s="283"/>
      <c r="G2254" s="283"/>
      <c r="H2254" s="283"/>
    </row>
    <row r="2255" spans="2:8" x14ac:dyDescent="0.25">
      <c r="B2255" s="396">
        <v>2251</v>
      </c>
      <c r="C2255" s="283"/>
      <c r="D2255" s="283"/>
      <c r="E2255" s="859"/>
      <c r="F2255" s="283"/>
      <c r="G2255" s="283"/>
      <c r="H2255" s="283"/>
    </row>
    <row r="2256" spans="2:8" x14ac:dyDescent="0.25">
      <c r="B2256" s="396">
        <v>2252</v>
      </c>
      <c r="C2256" s="283"/>
      <c r="D2256" s="283"/>
      <c r="E2256" s="859"/>
      <c r="F2256" s="283"/>
      <c r="G2256" s="283"/>
      <c r="H2256" s="283"/>
    </row>
    <row r="2257" spans="2:8" x14ac:dyDescent="0.25">
      <c r="B2257" s="396">
        <v>2253</v>
      </c>
      <c r="C2257" s="283"/>
      <c r="D2257" s="283"/>
      <c r="E2257" s="859"/>
      <c r="F2257" s="283"/>
      <c r="G2257" s="283"/>
      <c r="H2257" s="283"/>
    </row>
    <row r="2258" spans="2:8" x14ac:dyDescent="0.25">
      <c r="B2258" s="396">
        <v>2254</v>
      </c>
      <c r="C2258" s="283"/>
      <c r="D2258" s="283"/>
      <c r="E2258" s="859"/>
      <c r="F2258" s="283"/>
      <c r="G2258" s="283"/>
      <c r="H2258" s="283"/>
    </row>
    <row r="2259" spans="2:8" x14ac:dyDescent="0.25">
      <c r="B2259" s="396">
        <v>2255</v>
      </c>
      <c r="C2259" s="283"/>
      <c r="D2259" s="283"/>
      <c r="E2259" s="859"/>
      <c r="F2259" s="283"/>
      <c r="G2259" s="283"/>
      <c r="H2259" s="283"/>
    </row>
    <row r="2260" spans="2:8" x14ac:dyDescent="0.25">
      <c r="B2260" s="396">
        <v>2256</v>
      </c>
      <c r="C2260" s="283"/>
      <c r="D2260" s="283"/>
      <c r="E2260" s="859"/>
      <c r="F2260" s="283"/>
      <c r="G2260" s="283"/>
      <c r="H2260" s="283"/>
    </row>
    <row r="2261" spans="2:8" x14ac:dyDescent="0.25">
      <c r="B2261" s="396">
        <v>2257</v>
      </c>
      <c r="C2261" s="283"/>
      <c r="D2261" s="283"/>
      <c r="E2261" s="859"/>
      <c r="F2261" s="283"/>
      <c r="G2261" s="283"/>
      <c r="H2261" s="283"/>
    </row>
    <row r="2262" spans="2:8" x14ac:dyDescent="0.25">
      <c r="B2262" s="396">
        <v>2258</v>
      </c>
      <c r="C2262" s="283"/>
      <c r="D2262" s="283"/>
      <c r="E2262" s="859"/>
      <c r="F2262" s="283"/>
      <c r="G2262" s="283"/>
      <c r="H2262" s="283"/>
    </row>
    <row r="2263" spans="2:8" x14ac:dyDescent="0.25">
      <c r="B2263" s="396">
        <v>2259</v>
      </c>
      <c r="C2263" s="283"/>
      <c r="D2263" s="283"/>
      <c r="E2263" s="859"/>
      <c r="F2263" s="283"/>
      <c r="G2263" s="283"/>
      <c r="H2263" s="283"/>
    </row>
    <row r="2264" spans="2:8" x14ac:dyDescent="0.25">
      <c r="B2264" s="396">
        <v>2260</v>
      </c>
      <c r="C2264" s="283"/>
      <c r="D2264" s="283"/>
      <c r="E2264" s="859"/>
      <c r="F2264" s="283"/>
      <c r="G2264" s="283"/>
      <c r="H2264" s="283"/>
    </row>
    <row r="2265" spans="2:8" x14ac:dyDescent="0.25">
      <c r="B2265" s="396">
        <v>2261</v>
      </c>
      <c r="C2265" s="283"/>
      <c r="D2265" s="283"/>
      <c r="E2265" s="859"/>
      <c r="F2265" s="283"/>
      <c r="G2265" s="283"/>
      <c r="H2265" s="283"/>
    </row>
    <row r="2266" spans="2:8" x14ac:dyDescent="0.25">
      <c r="B2266" s="396">
        <v>2262</v>
      </c>
      <c r="C2266" s="283"/>
      <c r="D2266" s="283"/>
      <c r="E2266" s="859"/>
      <c r="F2266" s="283"/>
      <c r="G2266" s="283"/>
      <c r="H2266" s="283"/>
    </row>
    <row r="2267" spans="2:8" x14ac:dyDescent="0.25">
      <c r="B2267" s="396">
        <v>2263</v>
      </c>
      <c r="C2267" s="283"/>
      <c r="D2267" s="283"/>
      <c r="E2267" s="859"/>
      <c r="F2267" s="283"/>
      <c r="G2267" s="283"/>
      <c r="H2267" s="283"/>
    </row>
    <row r="2268" spans="2:8" x14ac:dyDescent="0.25">
      <c r="B2268" s="396">
        <v>2264</v>
      </c>
      <c r="C2268" s="283"/>
      <c r="D2268" s="283"/>
      <c r="E2268" s="859"/>
      <c r="F2268" s="283"/>
      <c r="G2268" s="283"/>
      <c r="H2268" s="283"/>
    </row>
    <row r="2269" spans="2:8" x14ac:dyDescent="0.25">
      <c r="B2269" s="396">
        <v>2265</v>
      </c>
      <c r="C2269" s="283"/>
      <c r="D2269" s="283"/>
      <c r="E2269" s="859"/>
      <c r="F2269" s="283"/>
      <c r="G2269" s="283"/>
      <c r="H2269" s="283"/>
    </row>
    <row r="2270" spans="2:8" x14ac:dyDescent="0.25">
      <c r="B2270" s="396">
        <v>2266</v>
      </c>
      <c r="C2270" s="283"/>
      <c r="D2270" s="283"/>
      <c r="E2270" s="859"/>
      <c r="F2270" s="283"/>
      <c r="G2270" s="283"/>
      <c r="H2270" s="283"/>
    </row>
    <row r="2271" spans="2:8" x14ac:dyDescent="0.25">
      <c r="B2271" s="396">
        <v>2267</v>
      </c>
      <c r="C2271" s="283"/>
      <c r="D2271" s="283"/>
      <c r="E2271" s="859"/>
      <c r="F2271" s="283"/>
      <c r="G2271" s="283"/>
      <c r="H2271" s="283"/>
    </row>
    <row r="2272" spans="2:8" x14ac:dyDescent="0.25">
      <c r="B2272" s="396">
        <v>2268</v>
      </c>
      <c r="C2272" s="283"/>
      <c r="D2272" s="283"/>
      <c r="E2272" s="859"/>
      <c r="F2272" s="283"/>
      <c r="G2272" s="283"/>
      <c r="H2272" s="283"/>
    </row>
    <row r="2273" spans="2:8" x14ac:dyDescent="0.25">
      <c r="B2273" s="396">
        <v>2269</v>
      </c>
      <c r="C2273" s="283"/>
      <c r="D2273" s="283"/>
      <c r="E2273" s="859"/>
      <c r="F2273" s="283"/>
      <c r="G2273" s="283"/>
      <c r="H2273" s="283"/>
    </row>
    <row r="2274" spans="2:8" x14ac:dyDescent="0.25">
      <c r="B2274" s="396">
        <v>2270</v>
      </c>
      <c r="C2274" s="283"/>
      <c r="D2274" s="283"/>
      <c r="E2274" s="859"/>
      <c r="F2274" s="283"/>
      <c r="G2274" s="283"/>
      <c r="H2274" s="283"/>
    </row>
    <row r="2275" spans="2:8" x14ac:dyDescent="0.25">
      <c r="B2275" s="396">
        <v>2271</v>
      </c>
      <c r="C2275" s="283"/>
      <c r="D2275" s="283"/>
      <c r="E2275" s="859"/>
      <c r="F2275" s="283"/>
      <c r="G2275" s="283"/>
      <c r="H2275" s="283"/>
    </row>
    <row r="2276" spans="2:8" x14ac:dyDescent="0.25">
      <c r="B2276" s="396">
        <v>2272</v>
      </c>
      <c r="C2276" s="283"/>
      <c r="D2276" s="283"/>
      <c r="E2276" s="859"/>
      <c r="F2276" s="283"/>
      <c r="G2276" s="283"/>
      <c r="H2276" s="283"/>
    </row>
    <row r="2277" spans="2:8" x14ac:dyDescent="0.25">
      <c r="B2277" s="396">
        <v>2273</v>
      </c>
      <c r="C2277" s="283"/>
      <c r="D2277" s="283"/>
      <c r="E2277" s="859"/>
      <c r="F2277" s="283"/>
      <c r="G2277" s="283"/>
      <c r="H2277" s="283"/>
    </row>
    <row r="2278" spans="2:8" x14ac:dyDescent="0.25">
      <c r="B2278" s="396">
        <v>2274</v>
      </c>
      <c r="C2278" s="283"/>
      <c r="D2278" s="283"/>
      <c r="E2278" s="859"/>
      <c r="F2278" s="283"/>
      <c r="G2278" s="283"/>
      <c r="H2278" s="283"/>
    </row>
    <row r="2279" spans="2:8" x14ac:dyDescent="0.25">
      <c r="B2279" s="396">
        <v>2275</v>
      </c>
      <c r="C2279" s="283"/>
      <c r="D2279" s="283"/>
      <c r="E2279" s="859"/>
      <c r="F2279" s="283"/>
      <c r="G2279" s="283"/>
      <c r="H2279" s="283"/>
    </row>
    <row r="2280" spans="2:8" x14ac:dyDescent="0.25">
      <c r="B2280" s="396">
        <v>2276</v>
      </c>
      <c r="C2280" s="283"/>
      <c r="D2280" s="283"/>
      <c r="E2280" s="859"/>
      <c r="F2280" s="283"/>
      <c r="G2280" s="283"/>
      <c r="H2280" s="283"/>
    </row>
    <row r="2281" spans="2:8" x14ac:dyDescent="0.25">
      <c r="B2281" s="396">
        <v>2277</v>
      </c>
      <c r="C2281" s="283"/>
      <c r="D2281" s="283"/>
      <c r="E2281" s="859"/>
      <c r="F2281" s="283"/>
      <c r="G2281" s="283"/>
      <c r="H2281" s="283"/>
    </row>
    <row r="2282" spans="2:8" x14ac:dyDescent="0.25">
      <c r="B2282" s="396">
        <v>2278</v>
      </c>
      <c r="C2282" s="283"/>
      <c r="D2282" s="283"/>
      <c r="E2282" s="859"/>
      <c r="F2282" s="283"/>
      <c r="G2282" s="283"/>
      <c r="H2282" s="283"/>
    </row>
    <row r="2283" spans="2:8" x14ac:dyDescent="0.25">
      <c r="B2283" s="396">
        <v>2279</v>
      </c>
      <c r="C2283" s="283"/>
      <c r="D2283" s="283"/>
      <c r="E2283" s="859"/>
      <c r="F2283" s="283"/>
      <c r="G2283" s="283"/>
      <c r="H2283" s="283"/>
    </row>
    <row r="2284" spans="2:8" x14ac:dyDescent="0.25">
      <c r="B2284" s="396">
        <v>2280</v>
      </c>
      <c r="C2284" s="283"/>
      <c r="D2284" s="283"/>
      <c r="E2284" s="859"/>
      <c r="F2284" s="283"/>
      <c r="G2284" s="283"/>
      <c r="H2284" s="283"/>
    </row>
    <row r="2285" spans="2:8" x14ac:dyDescent="0.25">
      <c r="B2285" s="396">
        <v>2281</v>
      </c>
      <c r="C2285" s="283"/>
      <c r="D2285" s="283"/>
      <c r="E2285" s="859"/>
      <c r="F2285" s="283"/>
      <c r="G2285" s="283"/>
      <c r="H2285" s="283"/>
    </row>
    <row r="2286" spans="2:8" x14ac:dyDescent="0.25">
      <c r="B2286" s="396">
        <v>2282</v>
      </c>
      <c r="C2286" s="283"/>
      <c r="D2286" s="283"/>
      <c r="E2286" s="859"/>
      <c r="F2286" s="283"/>
      <c r="G2286" s="283"/>
      <c r="H2286" s="283"/>
    </row>
    <row r="2287" spans="2:8" x14ac:dyDescent="0.25">
      <c r="B2287" s="396">
        <v>2283</v>
      </c>
      <c r="C2287" s="283"/>
      <c r="D2287" s="283"/>
      <c r="E2287" s="859"/>
      <c r="F2287" s="283"/>
      <c r="G2287" s="283"/>
      <c r="H2287" s="283"/>
    </row>
    <row r="2288" spans="2:8" x14ac:dyDescent="0.25">
      <c r="B2288" s="396">
        <v>2284</v>
      </c>
      <c r="C2288" s="283"/>
      <c r="D2288" s="283"/>
      <c r="E2288" s="859"/>
      <c r="F2288" s="283"/>
      <c r="G2288" s="283"/>
      <c r="H2288" s="283"/>
    </row>
    <row r="2289" spans="2:8" x14ac:dyDescent="0.25">
      <c r="B2289" s="396">
        <v>2285</v>
      </c>
      <c r="C2289" s="283"/>
      <c r="D2289" s="283"/>
      <c r="E2289" s="859"/>
      <c r="F2289" s="283"/>
      <c r="G2289" s="283"/>
      <c r="H2289" s="283"/>
    </row>
    <row r="2290" spans="2:8" x14ac:dyDescent="0.25">
      <c r="B2290" s="396">
        <v>2286</v>
      </c>
      <c r="C2290" s="283"/>
      <c r="D2290" s="283"/>
      <c r="E2290" s="859"/>
      <c r="F2290" s="283"/>
      <c r="G2290" s="283"/>
      <c r="H2290" s="283"/>
    </row>
    <row r="2291" spans="2:8" x14ac:dyDescent="0.25">
      <c r="B2291" s="396">
        <v>2287</v>
      </c>
      <c r="C2291" s="283"/>
      <c r="D2291" s="283"/>
      <c r="E2291" s="859"/>
      <c r="F2291" s="283"/>
      <c r="G2291" s="283"/>
      <c r="H2291" s="283"/>
    </row>
    <row r="2292" spans="2:8" x14ac:dyDescent="0.25">
      <c r="B2292" s="396">
        <v>2288</v>
      </c>
      <c r="C2292" s="283"/>
      <c r="D2292" s="283"/>
      <c r="E2292" s="859"/>
      <c r="F2292" s="283"/>
      <c r="G2292" s="283"/>
      <c r="H2292" s="283"/>
    </row>
    <row r="2293" spans="2:8" x14ac:dyDescent="0.25">
      <c r="B2293" s="396">
        <v>2289</v>
      </c>
      <c r="C2293" s="283"/>
      <c r="D2293" s="283"/>
      <c r="E2293" s="859"/>
      <c r="F2293" s="283"/>
      <c r="G2293" s="283"/>
      <c r="H2293" s="283"/>
    </row>
    <row r="2294" spans="2:8" x14ac:dyDescent="0.25">
      <c r="B2294" s="396">
        <v>2290</v>
      </c>
      <c r="C2294" s="283"/>
      <c r="D2294" s="283"/>
      <c r="E2294" s="859"/>
      <c r="F2294" s="283"/>
      <c r="G2294" s="283"/>
      <c r="H2294" s="283"/>
    </row>
    <row r="2295" spans="2:8" x14ac:dyDescent="0.25">
      <c r="B2295" s="396">
        <v>2291</v>
      </c>
      <c r="C2295" s="283"/>
      <c r="D2295" s="283"/>
      <c r="E2295" s="859"/>
      <c r="F2295" s="283"/>
      <c r="G2295" s="283"/>
      <c r="H2295" s="283"/>
    </row>
    <row r="2296" spans="2:8" x14ac:dyDescent="0.25">
      <c r="B2296" s="396">
        <v>2292</v>
      </c>
      <c r="C2296" s="283"/>
      <c r="D2296" s="283"/>
      <c r="E2296" s="859"/>
      <c r="F2296" s="283"/>
      <c r="G2296" s="283"/>
      <c r="H2296" s="283"/>
    </row>
    <row r="2297" spans="2:8" x14ac:dyDescent="0.25">
      <c r="B2297" s="396">
        <v>2293</v>
      </c>
      <c r="C2297" s="283"/>
      <c r="D2297" s="283"/>
      <c r="E2297" s="859"/>
      <c r="F2297" s="283"/>
      <c r="G2297" s="283"/>
      <c r="H2297" s="283"/>
    </row>
    <row r="2298" spans="2:8" x14ac:dyDescent="0.25">
      <c r="B2298" s="396">
        <v>2294</v>
      </c>
      <c r="C2298" s="283"/>
      <c r="D2298" s="283"/>
      <c r="E2298" s="859"/>
      <c r="F2298" s="283"/>
      <c r="G2298" s="283"/>
      <c r="H2298" s="283"/>
    </row>
    <row r="2299" spans="2:8" x14ac:dyDescent="0.25">
      <c r="B2299" s="396">
        <v>2295</v>
      </c>
      <c r="C2299" s="283"/>
      <c r="D2299" s="283"/>
      <c r="E2299" s="859"/>
      <c r="F2299" s="283"/>
      <c r="G2299" s="283"/>
      <c r="H2299" s="283"/>
    </row>
    <row r="2300" spans="2:8" x14ac:dyDescent="0.25">
      <c r="B2300" s="396">
        <v>2296</v>
      </c>
      <c r="C2300" s="283"/>
      <c r="D2300" s="283"/>
      <c r="E2300" s="859"/>
      <c r="F2300" s="283"/>
      <c r="G2300" s="283"/>
      <c r="H2300" s="283"/>
    </row>
    <row r="2301" spans="2:8" x14ac:dyDescent="0.25">
      <c r="B2301" s="396">
        <v>2297</v>
      </c>
      <c r="C2301" s="283"/>
      <c r="D2301" s="283"/>
      <c r="E2301" s="859"/>
      <c r="F2301" s="283"/>
      <c r="G2301" s="283"/>
      <c r="H2301" s="283"/>
    </row>
    <row r="2302" spans="2:8" x14ac:dyDescent="0.25">
      <c r="B2302" s="396">
        <v>2298</v>
      </c>
      <c r="C2302" s="283"/>
      <c r="D2302" s="283"/>
      <c r="E2302" s="859"/>
      <c r="F2302" s="283"/>
      <c r="G2302" s="283"/>
      <c r="H2302" s="283"/>
    </row>
    <row r="2303" spans="2:8" x14ac:dyDescent="0.25">
      <c r="B2303" s="396">
        <v>2299</v>
      </c>
      <c r="C2303" s="283"/>
      <c r="D2303" s="283"/>
      <c r="E2303" s="859"/>
      <c r="F2303" s="283"/>
      <c r="G2303" s="283"/>
      <c r="H2303" s="283"/>
    </row>
    <row r="2304" spans="2:8" x14ac:dyDescent="0.25">
      <c r="B2304" s="396">
        <v>2300</v>
      </c>
      <c r="C2304" s="283"/>
      <c r="D2304" s="283"/>
      <c r="E2304" s="859"/>
      <c r="F2304" s="283"/>
      <c r="G2304" s="283"/>
      <c r="H2304" s="283"/>
    </row>
    <row r="2305" spans="2:8" x14ac:dyDescent="0.25">
      <c r="B2305" s="396">
        <v>2301</v>
      </c>
      <c r="C2305" s="283"/>
      <c r="D2305" s="283"/>
      <c r="E2305" s="859"/>
      <c r="F2305" s="283"/>
      <c r="G2305" s="283"/>
      <c r="H2305" s="283"/>
    </row>
    <row r="2306" spans="2:8" x14ac:dyDescent="0.25">
      <c r="B2306" s="396">
        <v>2302</v>
      </c>
      <c r="C2306" s="283"/>
      <c r="D2306" s="283"/>
      <c r="E2306" s="859"/>
      <c r="F2306" s="283"/>
      <c r="G2306" s="283"/>
      <c r="H2306" s="283"/>
    </row>
    <row r="2307" spans="2:8" x14ac:dyDescent="0.25">
      <c r="B2307" s="396">
        <v>2303</v>
      </c>
      <c r="C2307" s="283"/>
      <c r="D2307" s="283"/>
      <c r="E2307" s="859"/>
      <c r="F2307" s="283"/>
      <c r="G2307" s="283"/>
      <c r="H2307" s="283"/>
    </row>
    <row r="2308" spans="2:8" x14ac:dyDescent="0.25">
      <c r="B2308" s="396">
        <v>2304</v>
      </c>
      <c r="C2308" s="283"/>
      <c r="D2308" s="283"/>
      <c r="E2308" s="859"/>
      <c r="F2308" s="283"/>
      <c r="G2308" s="283"/>
      <c r="H2308" s="283"/>
    </row>
    <row r="2309" spans="2:8" x14ac:dyDescent="0.25">
      <c r="B2309" s="396">
        <v>2305</v>
      </c>
      <c r="C2309" s="283"/>
      <c r="D2309" s="283"/>
      <c r="E2309" s="859"/>
      <c r="F2309" s="283"/>
      <c r="G2309" s="283"/>
      <c r="H2309" s="283"/>
    </row>
    <row r="2310" spans="2:8" x14ac:dyDescent="0.25">
      <c r="B2310" s="396">
        <v>2306</v>
      </c>
      <c r="C2310" s="283"/>
      <c r="D2310" s="283"/>
      <c r="E2310" s="859"/>
      <c r="F2310" s="283"/>
      <c r="G2310" s="283"/>
      <c r="H2310" s="283"/>
    </row>
    <row r="2311" spans="2:8" x14ac:dyDescent="0.25">
      <c r="B2311" s="396">
        <v>2307</v>
      </c>
      <c r="C2311" s="283"/>
      <c r="D2311" s="283"/>
      <c r="E2311" s="859"/>
      <c r="F2311" s="283"/>
      <c r="G2311" s="283"/>
      <c r="H2311" s="283"/>
    </row>
    <row r="2312" spans="2:8" x14ac:dyDescent="0.25">
      <c r="B2312" s="396">
        <v>2308</v>
      </c>
      <c r="C2312" s="283"/>
      <c r="D2312" s="283"/>
      <c r="E2312" s="859"/>
      <c r="F2312" s="283"/>
      <c r="G2312" s="283"/>
      <c r="H2312" s="283"/>
    </row>
    <row r="2313" spans="2:8" x14ac:dyDescent="0.25">
      <c r="B2313" s="396">
        <v>2309</v>
      </c>
      <c r="C2313" s="283"/>
      <c r="D2313" s="283"/>
      <c r="E2313" s="859"/>
      <c r="F2313" s="283"/>
      <c r="G2313" s="283"/>
      <c r="H2313" s="283"/>
    </row>
    <row r="2314" spans="2:8" x14ac:dyDescent="0.25">
      <c r="B2314" s="396">
        <v>2310</v>
      </c>
      <c r="C2314" s="283"/>
      <c r="D2314" s="283"/>
      <c r="E2314" s="859"/>
      <c r="F2314" s="283"/>
      <c r="G2314" s="283"/>
      <c r="H2314" s="283"/>
    </row>
    <row r="2315" spans="2:8" x14ac:dyDescent="0.25">
      <c r="B2315" s="396">
        <v>2311</v>
      </c>
      <c r="C2315" s="283"/>
      <c r="D2315" s="283"/>
      <c r="E2315" s="859"/>
      <c r="F2315" s="283"/>
      <c r="G2315" s="283"/>
      <c r="H2315" s="283"/>
    </row>
    <row r="2316" spans="2:8" x14ac:dyDescent="0.25">
      <c r="B2316" s="396">
        <v>2312</v>
      </c>
      <c r="C2316" s="283"/>
      <c r="D2316" s="283"/>
      <c r="E2316" s="859"/>
      <c r="F2316" s="283"/>
      <c r="G2316" s="283"/>
      <c r="H2316" s="283"/>
    </row>
    <row r="2317" spans="2:8" x14ac:dyDescent="0.25">
      <c r="B2317" s="396">
        <v>2313</v>
      </c>
      <c r="C2317" s="283"/>
      <c r="D2317" s="283"/>
      <c r="E2317" s="859"/>
      <c r="F2317" s="283"/>
      <c r="G2317" s="283"/>
      <c r="H2317" s="283"/>
    </row>
    <row r="2318" spans="2:8" x14ac:dyDescent="0.25">
      <c r="B2318" s="396">
        <v>2314</v>
      </c>
      <c r="C2318" s="283"/>
      <c r="D2318" s="283"/>
      <c r="E2318" s="859"/>
      <c r="F2318" s="283"/>
      <c r="G2318" s="283"/>
      <c r="H2318" s="283"/>
    </row>
    <row r="2319" spans="2:8" x14ac:dyDescent="0.25">
      <c r="B2319" s="396">
        <v>2315</v>
      </c>
      <c r="C2319" s="283"/>
      <c r="D2319" s="283"/>
      <c r="E2319" s="859"/>
      <c r="F2319" s="283"/>
      <c r="G2319" s="283"/>
      <c r="H2319" s="283"/>
    </row>
    <row r="2320" spans="2:8" x14ac:dyDescent="0.25">
      <c r="B2320" s="396">
        <v>2316</v>
      </c>
      <c r="C2320" s="283"/>
      <c r="D2320" s="283"/>
      <c r="E2320" s="859"/>
      <c r="F2320" s="283"/>
      <c r="G2320" s="283"/>
      <c r="H2320" s="283"/>
    </row>
    <row r="2321" spans="2:8" x14ac:dyDescent="0.25">
      <c r="B2321" s="396">
        <v>2317</v>
      </c>
      <c r="C2321" s="283"/>
      <c r="D2321" s="283"/>
      <c r="E2321" s="859"/>
      <c r="F2321" s="283"/>
      <c r="G2321" s="283"/>
      <c r="H2321" s="283"/>
    </row>
    <row r="2322" spans="2:8" x14ac:dyDescent="0.25">
      <c r="B2322" s="396">
        <v>2318</v>
      </c>
      <c r="C2322" s="283"/>
      <c r="D2322" s="283"/>
      <c r="E2322" s="859"/>
      <c r="F2322" s="283"/>
      <c r="G2322" s="283"/>
      <c r="H2322" s="283"/>
    </row>
    <row r="2323" spans="2:8" x14ac:dyDescent="0.25">
      <c r="B2323" s="396">
        <v>2319</v>
      </c>
      <c r="C2323" s="283"/>
      <c r="D2323" s="283"/>
      <c r="E2323" s="859"/>
      <c r="F2323" s="283"/>
      <c r="G2323" s="283"/>
      <c r="H2323" s="283"/>
    </row>
    <row r="2324" spans="2:8" x14ac:dyDescent="0.25">
      <c r="B2324" s="396">
        <v>2320</v>
      </c>
      <c r="C2324" s="283"/>
      <c r="D2324" s="283"/>
      <c r="E2324" s="859"/>
      <c r="F2324" s="283"/>
      <c r="G2324" s="283"/>
      <c r="H2324" s="283"/>
    </row>
    <row r="2325" spans="2:8" x14ac:dyDescent="0.25">
      <c r="B2325" s="396">
        <v>2321</v>
      </c>
      <c r="C2325" s="283"/>
      <c r="D2325" s="283"/>
      <c r="E2325" s="859"/>
      <c r="F2325" s="283"/>
      <c r="G2325" s="283"/>
      <c r="H2325" s="283"/>
    </row>
    <row r="2326" spans="2:8" x14ac:dyDescent="0.25">
      <c r="B2326" s="396">
        <v>2322</v>
      </c>
      <c r="C2326" s="283"/>
      <c r="D2326" s="283"/>
      <c r="E2326" s="859"/>
      <c r="F2326" s="283"/>
      <c r="G2326" s="283"/>
      <c r="H2326" s="283"/>
    </row>
    <row r="2327" spans="2:8" x14ac:dyDescent="0.25">
      <c r="B2327" s="396">
        <v>2323</v>
      </c>
      <c r="C2327" s="283"/>
      <c r="D2327" s="283"/>
      <c r="E2327" s="859"/>
      <c r="F2327" s="283"/>
      <c r="G2327" s="283"/>
      <c r="H2327" s="283"/>
    </row>
    <row r="2328" spans="2:8" x14ac:dyDescent="0.25">
      <c r="B2328" s="396">
        <v>2324</v>
      </c>
      <c r="C2328" s="283"/>
      <c r="D2328" s="283"/>
      <c r="E2328" s="859"/>
      <c r="F2328" s="283"/>
      <c r="G2328" s="283"/>
      <c r="H2328" s="283"/>
    </row>
    <row r="2329" spans="2:8" x14ac:dyDescent="0.25">
      <c r="B2329" s="396">
        <v>2325</v>
      </c>
      <c r="C2329" s="283"/>
      <c r="D2329" s="283"/>
      <c r="E2329" s="859"/>
      <c r="F2329" s="283"/>
      <c r="G2329" s="283"/>
      <c r="H2329" s="283"/>
    </row>
    <row r="2330" spans="2:8" x14ac:dyDescent="0.25">
      <c r="B2330" s="396">
        <v>2326</v>
      </c>
      <c r="C2330" s="283"/>
      <c r="D2330" s="283"/>
      <c r="E2330" s="859"/>
      <c r="F2330" s="283"/>
      <c r="G2330" s="283"/>
      <c r="H2330" s="283"/>
    </row>
    <row r="2331" spans="2:8" x14ac:dyDescent="0.25">
      <c r="B2331" s="396">
        <v>2327</v>
      </c>
      <c r="C2331" s="283"/>
      <c r="D2331" s="283"/>
      <c r="E2331" s="859"/>
      <c r="F2331" s="283"/>
      <c r="G2331" s="283"/>
      <c r="H2331" s="283"/>
    </row>
    <row r="2332" spans="2:8" x14ac:dyDescent="0.25">
      <c r="B2332" s="396">
        <v>2328</v>
      </c>
      <c r="C2332" s="283"/>
      <c r="D2332" s="283"/>
      <c r="E2332" s="859"/>
      <c r="F2332" s="283"/>
      <c r="G2332" s="283"/>
      <c r="H2332" s="283"/>
    </row>
    <row r="2333" spans="2:8" x14ac:dyDescent="0.25">
      <c r="B2333" s="396">
        <v>2329</v>
      </c>
      <c r="C2333" s="283"/>
      <c r="D2333" s="283"/>
      <c r="E2333" s="859"/>
      <c r="F2333" s="283"/>
      <c r="G2333" s="283"/>
      <c r="H2333" s="283"/>
    </row>
    <row r="2334" spans="2:8" x14ac:dyDescent="0.25">
      <c r="B2334" s="396">
        <v>2330</v>
      </c>
      <c r="C2334" s="283"/>
      <c r="D2334" s="283"/>
      <c r="E2334" s="859"/>
      <c r="F2334" s="283"/>
      <c r="G2334" s="283"/>
      <c r="H2334" s="283"/>
    </row>
    <row r="2335" spans="2:8" x14ac:dyDescent="0.25">
      <c r="B2335" s="396">
        <v>2331</v>
      </c>
      <c r="C2335" s="283"/>
      <c r="D2335" s="283"/>
      <c r="E2335" s="859"/>
      <c r="F2335" s="283"/>
      <c r="G2335" s="283"/>
      <c r="H2335" s="283"/>
    </row>
    <row r="2336" spans="2:8" x14ac:dyDescent="0.25">
      <c r="B2336" s="396">
        <v>2332</v>
      </c>
      <c r="C2336" s="283"/>
      <c r="D2336" s="283"/>
      <c r="E2336" s="859"/>
      <c r="F2336" s="283"/>
      <c r="G2336" s="283"/>
      <c r="H2336" s="283"/>
    </row>
    <row r="2337" spans="2:8" x14ac:dyDescent="0.25">
      <c r="B2337" s="396">
        <v>2333</v>
      </c>
      <c r="C2337" s="283"/>
      <c r="D2337" s="283"/>
      <c r="E2337" s="859"/>
      <c r="F2337" s="283"/>
      <c r="G2337" s="283"/>
      <c r="H2337" s="283"/>
    </row>
    <row r="2338" spans="2:8" x14ac:dyDescent="0.25">
      <c r="B2338" s="396">
        <v>2334</v>
      </c>
      <c r="C2338" s="283"/>
      <c r="D2338" s="283"/>
      <c r="E2338" s="859"/>
      <c r="F2338" s="283"/>
      <c r="G2338" s="283"/>
      <c r="H2338" s="283"/>
    </row>
    <row r="2339" spans="2:8" x14ac:dyDescent="0.25">
      <c r="B2339" s="396">
        <v>2335</v>
      </c>
      <c r="C2339" s="283"/>
      <c r="D2339" s="283"/>
      <c r="E2339" s="859"/>
      <c r="F2339" s="283"/>
      <c r="G2339" s="283"/>
      <c r="H2339" s="283"/>
    </row>
    <row r="2340" spans="2:8" x14ac:dyDescent="0.25">
      <c r="B2340" s="396">
        <v>2336</v>
      </c>
      <c r="C2340" s="283"/>
      <c r="D2340" s="283"/>
      <c r="E2340" s="859"/>
      <c r="F2340" s="283"/>
      <c r="G2340" s="283"/>
      <c r="H2340" s="283"/>
    </row>
    <row r="2341" spans="2:8" x14ac:dyDescent="0.25">
      <c r="B2341" s="396">
        <v>2337</v>
      </c>
      <c r="C2341" s="283"/>
      <c r="D2341" s="283"/>
      <c r="E2341" s="859"/>
      <c r="F2341" s="283"/>
      <c r="G2341" s="283"/>
      <c r="H2341" s="283"/>
    </row>
    <row r="2342" spans="2:8" x14ac:dyDescent="0.25">
      <c r="B2342" s="396">
        <v>2338</v>
      </c>
      <c r="C2342" s="283"/>
      <c r="D2342" s="283"/>
      <c r="E2342" s="859"/>
      <c r="F2342" s="283"/>
      <c r="G2342" s="283"/>
      <c r="H2342" s="283"/>
    </row>
    <row r="2343" spans="2:8" x14ac:dyDescent="0.25">
      <c r="B2343" s="396">
        <v>2339</v>
      </c>
      <c r="C2343" s="283"/>
      <c r="D2343" s="283"/>
      <c r="E2343" s="859"/>
      <c r="F2343" s="283"/>
      <c r="G2343" s="283"/>
      <c r="H2343" s="283"/>
    </row>
    <row r="2344" spans="2:8" x14ac:dyDescent="0.25">
      <c r="B2344" s="396">
        <v>2340</v>
      </c>
      <c r="C2344" s="283"/>
      <c r="D2344" s="283"/>
      <c r="E2344" s="859"/>
      <c r="F2344" s="283"/>
      <c r="G2344" s="283"/>
      <c r="H2344" s="283"/>
    </row>
    <row r="2345" spans="2:8" x14ac:dyDescent="0.25">
      <c r="B2345" s="396">
        <v>2341</v>
      </c>
      <c r="C2345" s="283"/>
      <c r="D2345" s="283"/>
      <c r="E2345" s="859"/>
      <c r="F2345" s="283"/>
      <c r="G2345" s="283"/>
      <c r="H2345" s="283"/>
    </row>
    <row r="2346" spans="2:8" x14ac:dyDescent="0.25">
      <c r="B2346" s="396">
        <v>2342</v>
      </c>
      <c r="C2346" s="283"/>
      <c r="D2346" s="283"/>
      <c r="E2346" s="859"/>
      <c r="F2346" s="283"/>
      <c r="G2346" s="283"/>
      <c r="H2346" s="283"/>
    </row>
    <row r="2347" spans="2:8" x14ac:dyDescent="0.25">
      <c r="B2347" s="396">
        <v>2343</v>
      </c>
      <c r="C2347" s="283"/>
      <c r="D2347" s="283"/>
      <c r="E2347" s="859"/>
      <c r="F2347" s="283"/>
      <c r="G2347" s="283"/>
      <c r="H2347" s="283"/>
    </row>
    <row r="2348" spans="2:8" x14ac:dyDescent="0.25">
      <c r="B2348" s="396">
        <v>2344</v>
      </c>
      <c r="C2348" s="283"/>
      <c r="D2348" s="283"/>
      <c r="E2348" s="859"/>
      <c r="F2348" s="283"/>
      <c r="G2348" s="283"/>
      <c r="H2348" s="283"/>
    </row>
    <row r="2349" spans="2:8" x14ac:dyDescent="0.25">
      <c r="B2349" s="396">
        <v>2345</v>
      </c>
      <c r="C2349" s="283"/>
      <c r="D2349" s="283"/>
      <c r="E2349" s="859"/>
      <c r="F2349" s="283"/>
      <c r="G2349" s="283"/>
      <c r="H2349" s="283"/>
    </row>
    <row r="2350" spans="2:8" x14ac:dyDescent="0.25">
      <c r="B2350" s="396">
        <v>2346</v>
      </c>
      <c r="C2350" s="283"/>
      <c r="D2350" s="283"/>
      <c r="E2350" s="859"/>
      <c r="F2350" s="283"/>
      <c r="G2350" s="283"/>
      <c r="H2350" s="283"/>
    </row>
    <row r="2351" spans="2:8" x14ac:dyDescent="0.25">
      <c r="B2351" s="396">
        <v>2347</v>
      </c>
      <c r="C2351" s="283"/>
      <c r="D2351" s="283"/>
      <c r="E2351" s="859"/>
      <c r="F2351" s="283"/>
      <c r="G2351" s="283"/>
      <c r="H2351" s="283"/>
    </row>
    <row r="2352" spans="2:8" x14ac:dyDescent="0.25">
      <c r="B2352" s="396">
        <v>2348</v>
      </c>
      <c r="C2352" s="283"/>
      <c r="D2352" s="283"/>
      <c r="E2352" s="859"/>
      <c r="F2352" s="283"/>
      <c r="G2352" s="283"/>
      <c r="H2352" s="283"/>
    </row>
    <row r="2353" spans="2:8" x14ac:dyDescent="0.25">
      <c r="B2353" s="396">
        <v>2349</v>
      </c>
      <c r="C2353" s="283"/>
      <c r="D2353" s="283"/>
      <c r="E2353" s="859"/>
      <c r="F2353" s="283"/>
      <c r="G2353" s="283"/>
      <c r="H2353" s="283"/>
    </row>
    <row r="2354" spans="2:8" x14ac:dyDescent="0.25">
      <c r="B2354" s="396">
        <v>2350</v>
      </c>
      <c r="C2354" s="283"/>
      <c r="D2354" s="283"/>
      <c r="E2354" s="859"/>
      <c r="F2354" s="283"/>
      <c r="G2354" s="283"/>
      <c r="H2354" s="283"/>
    </row>
    <row r="2355" spans="2:8" x14ac:dyDescent="0.25">
      <c r="B2355" s="396">
        <v>2351</v>
      </c>
      <c r="C2355" s="283"/>
      <c r="D2355" s="283"/>
      <c r="E2355" s="859"/>
      <c r="F2355" s="283"/>
      <c r="G2355" s="283"/>
      <c r="H2355" s="283"/>
    </row>
    <row r="2356" spans="2:8" x14ac:dyDescent="0.25">
      <c r="B2356" s="396">
        <v>2352</v>
      </c>
      <c r="C2356" s="283"/>
      <c r="D2356" s="283"/>
      <c r="E2356" s="859"/>
      <c r="F2356" s="283"/>
      <c r="G2356" s="283"/>
      <c r="H2356" s="283"/>
    </row>
    <row r="2357" spans="2:8" x14ac:dyDescent="0.25">
      <c r="B2357" s="396">
        <v>2353</v>
      </c>
      <c r="C2357" s="283"/>
      <c r="D2357" s="283"/>
      <c r="E2357" s="859"/>
      <c r="F2357" s="283"/>
      <c r="G2357" s="283"/>
      <c r="H2357" s="283"/>
    </row>
    <row r="2358" spans="2:8" x14ac:dyDescent="0.25">
      <c r="B2358" s="396">
        <v>2354</v>
      </c>
      <c r="C2358" s="283"/>
      <c r="D2358" s="283"/>
      <c r="E2358" s="859"/>
      <c r="F2358" s="283"/>
      <c r="G2358" s="283"/>
      <c r="H2358" s="283"/>
    </row>
    <row r="2359" spans="2:8" x14ac:dyDescent="0.25">
      <c r="B2359" s="396">
        <v>2355</v>
      </c>
      <c r="C2359" s="283"/>
      <c r="D2359" s="283"/>
      <c r="E2359" s="859"/>
      <c r="F2359" s="283"/>
      <c r="G2359" s="283"/>
      <c r="H2359" s="283"/>
    </row>
    <row r="2360" spans="2:8" x14ac:dyDescent="0.25">
      <c r="B2360" s="396">
        <v>2356</v>
      </c>
      <c r="C2360" s="283"/>
      <c r="D2360" s="283"/>
      <c r="E2360" s="859"/>
      <c r="F2360" s="283"/>
      <c r="G2360" s="283"/>
      <c r="H2360" s="283"/>
    </row>
    <row r="2361" spans="2:8" x14ac:dyDescent="0.25">
      <c r="B2361" s="396">
        <v>2357</v>
      </c>
      <c r="C2361" s="283"/>
      <c r="D2361" s="283"/>
      <c r="E2361" s="859"/>
      <c r="F2361" s="283"/>
      <c r="G2361" s="283"/>
      <c r="H2361" s="283"/>
    </row>
    <row r="2362" spans="2:8" x14ac:dyDescent="0.25">
      <c r="B2362" s="396">
        <v>2358</v>
      </c>
      <c r="C2362" s="283"/>
      <c r="D2362" s="283"/>
      <c r="E2362" s="859"/>
      <c r="F2362" s="283"/>
      <c r="G2362" s="283"/>
      <c r="H2362" s="283"/>
    </row>
    <row r="2363" spans="2:8" x14ac:dyDescent="0.25">
      <c r="B2363" s="396">
        <v>2359</v>
      </c>
      <c r="C2363" s="283"/>
      <c r="D2363" s="283"/>
      <c r="E2363" s="859"/>
      <c r="F2363" s="283"/>
      <c r="G2363" s="283"/>
      <c r="H2363" s="283"/>
    </row>
    <row r="2364" spans="2:8" x14ac:dyDescent="0.25">
      <c r="B2364" s="396">
        <v>2360</v>
      </c>
      <c r="C2364" s="283"/>
      <c r="D2364" s="283"/>
      <c r="E2364" s="859"/>
      <c r="F2364" s="283"/>
      <c r="G2364" s="283"/>
      <c r="H2364" s="283"/>
    </row>
    <row r="2365" spans="2:8" x14ac:dyDescent="0.25">
      <c r="B2365" s="396">
        <v>2361</v>
      </c>
      <c r="C2365" s="283"/>
      <c r="D2365" s="283"/>
      <c r="E2365" s="859"/>
      <c r="F2365" s="283"/>
      <c r="G2365" s="283"/>
      <c r="H2365" s="283"/>
    </row>
    <row r="2366" spans="2:8" x14ac:dyDescent="0.25">
      <c r="B2366" s="396">
        <v>2362</v>
      </c>
      <c r="C2366" s="283"/>
      <c r="D2366" s="283"/>
      <c r="E2366" s="859"/>
      <c r="F2366" s="283"/>
      <c r="G2366" s="283"/>
      <c r="H2366" s="283"/>
    </row>
    <row r="2367" spans="2:8" x14ac:dyDescent="0.25">
      <c r="B2367" s="396">
        <v>2363</v>
      </c>
      <c r="C2367" s="283"/>
      <c r="D2367" s="283"/>
      <c r="E2367" s="859"/>
      <c r="F2367" s="283"/>
      <c r="G2367" s="283"/>
      <c r="H2367" s="283"/>
    </row>
    <row r="2368" spans="2:8" x14ac:dyDescent="0.25">
      <c r="B2368" s="396">
        <v>2364</v>
      </c>
      <c r="C2368" s="283"/>
      <c r="D2368" s="283"/>
      <c r="E2368" s="859"/>
      <c r="F2368" s="283"/>
      <c r="G2368" s="283"/>
      <c r="H2368" s="283"/>
    </row>
    <row r="2369" spans="2:8" x14ac:dyDescent="0.25">
      <c r="B2369" s="396">
        <v>2365</v>
      </c>
      <c r="C2369" s="283"/>
      <c r="D2369" s="283"/>
      <c r="E2369" s="859"/>
      <c r="F2369" s="283"/>
      <c r="G2369" s="283"/>
      <c r="H2369" s="283"/>
    </row>
    <row r="2370" spans="2:8" x14ac:dyDescent="0.25">
      <c r="B2370" s="396">
        <v>2366</v>
      </c>
      <c r="C2370" s="283"/>
      <c r="D2370" s="283"/>
      <c r="E2370" s="859"/>
      <c r="F2370" s="283"/>
      <c r="G2370" s="283"/>
      <c r="H2370" s="283"/>
    </row>
    <row r="2371" spans="2:8" x14ac:dyDescent="0.25">
      <c r="B2371" s="396">
        <v>2367</v>
      </c>
      <c r="C2371" s="283"/>
      <c r="D2371" s="283"/>
      <c r="E2371" s="859"/>
      <c r="F2371" s="283"/>
      <c r="G2371" s="283"/>
      <c r="H2371" s="283"/>
    </row>
    <row r="2372" spans="2:8" x14ac:dyDescent="0.25">
      <c r="B2372" s="396">
        <v>2368</v>
      </c>
      <c r="C2372" s="283"/>
      <c r="D2372" s="283"/>
      <c r="E2372" s="859"/>
      <c r="F2372" s="283"/>
      <c r="G2372" s="283"/>
      <c r="H2372" s="283"/>
    </row>
    <row r="2373" spans="2:8" x14ac:dyDescent="0.25">
      <c r="B2373" s="396">
        <v>2369</v>
      </c>
      <c r="C2373" s="283"/>
      <c r="D2373" s="283"/>
      <c r="E2373" s="859"/>
      <c r="F2373" s="283"/>
      <c r="G2373" s="283"/>
      <c r="H2373" s="283"/>
    </row>
    <row r="2374" spans="2:8" x14ac:dyDescent="0.25">
      <c r="B2374" s="396">
        <v>2370</v>
      </c>
      <c r="C2374" s="283"/>
      <c r="D2374" s="283"/>
      <c r="E2374" s="859"/>
      <c r="F2374" s="283"/>
      <c r="G2374" s="283"/>
      <c r="H2374" s="283"/>
    </row>
    <row r="2375" spans="2:8" x14ac:dyDescent="0.25">
      <c r="B2375" s="396">
        <v>2371</v>
      </c>
      <c r="C2375" s="283"/>
      <c r="D2375" s="283"/>
      <c r="E2375" s="859"/>
      <c r="F2375" s="283"/>
      <c r="G2375" s="283"/>
      <c r="H2375" s="283"/>
    </row>
    <row r="2376" spans="2:8" x14ac:dyDescent="0.25">
      <c r="B2376" s="396">
        <v>2372</v>
      </c>
      <c r="C2376" s="283"/>
      <c r="D2376" s="283"/>
      <c r="E2376" s="859"/>
      <c r="F2376" s="283"/>
      <c r="G2376" s="283"/>
      <c r="H2376" s="283"/>
    </row>
    <row r="2377" spans="2:8" x14ac:dyDescent="0.25">
      <c r="B2377" s="396">
        <v>2373</v>
      </c>
      <c r="C2377" s="283"/>
      <c r="D2377" s="283"/>
      <c r="E2377" s="859"/>
      <c r="F2377" s="283"/>
      <c r="G2377" s="283"/>
      <c r="H2377" s="283"/>
    </row>
    <row r="2378" spans="2:8" x14ac:dyDescent="0.25">
      <c r="B2378" s="396">
        <v>2374</v>
      </c>
      <c r="C2378" s="283"/>
      <c r="D2378" s="283"/>
      <c r="E2378" s="859"/>
      <c r="F2378" s="283"/>
      <c r="G2378" s="283"/>
      <c r="H2378" s="283"/>
    </row>
    <row r="2379" spans="2:8" x14ac:dyDescent="0.25">
      <c r="B2379" s="396">
        <v>2375</v>
      </c>
      <c r="C2379" s="283"/>
      <c r="D2379" s="283"/>
      <c r="E2379" s="859"/>
      <c r="F2379" s="283"/>
      <c r="G2379" s="283"/>
      <c r="H2379" s="283"/>
    </row>
    <row r="2380" spans="2:8" x14ac:dyDescent="0.25">
      <c r="B2380" s="396">
        <v>2376</v>
      </c>
      <c r="C2380" s="283"/>
      <c r="D2380" s="283"/>
      <c r="E2380" s="859"/>
      <c r="F2380" s="283"/>
      <c r="G2380" s="283"/>
      <c r="H2380" s="283"/>
    </row>
    <row r="2381" spans="2:8" x14ac:dyDescent="0.25">
      <c r="B2381" s="396">
        <v>2377</v>
      </c>
      <c r="C2381" s="283"/>
      <c r="D2381" s="283"/>
      <c r="E2381" s="859"/>
      <c r="F2381" s="283"/>
      <c r="G2381" s="283"/>
      <c r="H2381" s="283"/>
    </row>
    <row r="2382" spans="2:8" x14ac:dyDescent="0.25">
      <c r="B2382" s="396">
        <v>2378</v>
      </c>
      <c r="C2382" s="283"/>
      <c r="D2382" s="283"/>
      <c r="E2382" s="859"/>
      <c r="F2382" s="283"/>
      <c r="G2382" s="283"/>
      <c r="H2382" s="283"/>
    </row>
    <row r="2383" spans="2:8" x14ac:dyDescent="0.25">
      <c r="B2383" s="396">
        <v>2379</v>
      </c>
      <c r="C2383" s="283"/>
      <c r="D2383" s="283"/>
      <c r="E2383" s="859"/>
      <c r="F2383" s="283"/>
      <c r="G2383" s="283"/>
      <c r="H2383" s="283"/>
    </row>
    <row r="2384" spans="2:8" x14ac:dyDescent="0.25">
      <c r="B2384" s="396">
        <v>2380</v>
      </c>
      <c r="C2384" s="283"/>
      <c r="D2384" s="283"/>
      <c r="E2384" s="859"/>
      <c r="F2384" s="283"/>
      <c r="G2384" s="283"/>
      <c r="H2384" s="283"/>
    </row>
    <row r="2385" spans="2:8" x14ac:dyDescent="0.25">
      <c r="B2385" s="396">
        <v>2381</v>
      </c>
      <c r="C2385" s="283"/>
      <c r="D2385" s="283"/>
      <c r="E2385" s="859"/>
      <c r="F2385" s="283"/>
      <c r="G2385" s="283"/>
      <c r="H2385" s="283"/>
    </row>
    <row r="2386" spans="2:8" x14ac:dyDescent="0.25">
      <c r="B2386" s="396">
        <v>2382</v>
      </c>
      <c r="C2386" s="283"/>
      <c r="D2386" s="283"/>
      <c r="E2386" s="859"/>
      <c r="F2386" s="283"/>
      <c r="G2386" s="283"/>
      <c r="H2386" s="283"/>
    </row>
    <row r="2387" spans="2:8" x14ac:dyDescent="0.25">
      <c r="B2387" s="396">
        <v>2383</v>
      </c>
      <c r="C2387" s="283"/>
      <c r="D2387" s="283"/>
      <c r="E2387" s="859"/>
      <c r="F2387" s="283"/>
      <c r="G2387" s="283"/>
      <c r="H2387" s="283"/>
    </row>
    <row r="2388" spans="2:8" x14ac:dyDescent="0.25">
      <c r="B2388" s="396">
        <v>2384</v>
      </c>
      <c r="C2388" s="283"/>
      <c r="D2388" s="283"/>
      <c r="E2388" s="859"/>
      <c r="F2388" s="283"/>
      <c r="G2388" s="283"/>
      <c r="H2388" s="283"/>
    </row>
    <row r="2389" spans="2:8" x14ac:dyDescent="0.25">
      <c r="B2389" s="396">
        <v>2385</v>
      </c>
      <c r="C2389" s="283"/>
      <c r="D2389" s="283"/>
      <c r="E2389" s="859"/>
      <c r="F2389" s="283"/>
      <c r="G2389" s="283"/>
      <c r="H2389" s="283"/>
    </row>
    <row r="2390" spans="2:8" x14ac:dyDescent="0.25">
      <c r="B2390" s="396">
        <v>2386</v>
      </c>
      <c r="C2390" s="283"/>
      <c r="D2390" s="283"/>
      <c r="E2390" s="859"/>
      <c r="F2390" s="283"/>
      <c r="G2390" s="283"/>
      <c r="H2390" s="283"/>
    </row>
    <row r="2391" spans="2:8" x14ac:dyDescent="0.25">
      <c r="B2391" s="396">
        <v>2387</v>
      </c>
      <c r="C2391" s="283"/>
      <c r="D2391" s="283"/>
      <c r="E2391" s="859"/>
      <c r="F2391" s="283"/>
      <c r="G2391" s="283"/>
      <c r="H2391" s="283"/>
    </row>
    <row r="2392" spans="2:8" x14ac:dyDescent="0.25">
      <c r="B2392" s="396">
        <v>2388</v>
      </c>
      <c r="C2392" s="283"/>
      <c r="D2392" s="283"/>
      <c r="E2392" s="859"/>
      <c r="F2392" s="283"/>
      <c r="G2392" s="283"/>
      <c r="H2392" s="283"/>
    </row>
    <row r="2393" spans="2:8" x14ac:dyDescent="0.25">
      <c r="B2393" s="396">
        <v>2389</v>
      </c>
      <c r="C2393" s="283"/>
      <c r="D2393" s="283"/>
      <c r="E2393" s="859"/>
      <c r="F2393" s="283"/>
      <c r="G2393" s="283"/>
      <c r="H2393" s="283"/>
    </row>
    <row r="2394" spans="2:8" x14ac:dyDescent="0.25">
      <c r="B2394" s="396">
        <v>2390</v>
      </c>
      <c r="C2394" s="283"/>
      <c r="D2394" s="283"/>
      <c r="E2394" s="859"/>
      <c r="F2394" s="283"/>
      <c r="G2394" s="283"/>
      <c r="H2394" s="283"/>
    </row>
    <row r="2395" spans="2:8" x14ac:dyDescent="0.25">
      <c r="B2395" s="396">
        <v>2391</v>
      </c>
      <c r="C2395" s="283"/>
      <c r="D2395" s="283"/>
      <c r="E2395" s="859"/>
      <c r="F2395" s="283"/>
      <c r="G2395" s="283"/>
      <c r="H2395" s="283"/>
    </row>
    <row r="2396" spans="2:8" x14ac:dyDescent="0.25">
      <c r="B2396" s="396">
        <v>2392</v>
      </c>
      <c r="C2396" s="283"/>
      <c r="D2396" s="283"/>
      <c r="E2396" s="859"/>
      <c r="F2396" s="283"/>
      <c r="G2396" s="283"/>
      <c r="H2396" s="283"/>
    </row>
    <row r="2397" spans="2:8" x14ac:dyDescent="0.25">
      <c r="B2397" s="396">
        <v>2393</v>
      </c>
      <c r="C2397" s="283"/>
      <c r="D2397" s="283"/>
      <c r="E2397" s="859"/>
      <c r="F2397" s="283"/>
      <c r="G2397" s="283"/>
      <c r="H2397" s="283"/>
    </row>
    <row r="2398" spans="2:8" x14ac:dyDescent="0.25">
      <c r="B2398" s="396">
        <v>2394</v>
      </c>
      <c r="C2398" s="283"/>
      <c r="D2398" s="283"/>
      <c r="E2398" s="859"/>
      <c r="F2398" s="283"/>
      <c r="G2398" s="283"/>
      <c r="H2398" s="283"/>
    </row>
    <row r="2399" spans="2:8" x14ac:dyDescent="0.25">
      <c r="B2399" s="396">
        <v>2395</v>
      </c>
      <c r="C2399" s="283"/>
      <c r="D2399" s="283"/>
      <c r="E2399" s="859"/>
      <c r="F2399" s="283"/>
      <c r="G2399" s="283"/>
      <c r="H2399" s="283"/>
    </row>
    <row r="2400" spans="2:8" x14ac:dyDescent="0.25">
      <c r="B2400" s="396">
        <v>2396</v>
      </c>
      <c r="C2400" s="283"/>
      <c r="D2400" s="283"/>
      <c r="E2400" s="859"/>
      <c r="F2400" s="283"/>
      <c r="G2400" s="283"/>
      <c r="H2400" s="283"/>
    </row>
    <row r="2401" spans="2:8" x14ac:dyDescent="0.25">
      <c r="B2401" s="396">
        <v>2397</v>
      </c>
      <c r="C2401" s="283"/>
      <c r="D2401" s="283"/>
      <c r="E2401" s="859"/>
      <c r="F2401" s="283"/>
      <c r="G2401" s="283"/>
      <c r="H2401" s="283"/>
    </row>
    <row r="2402" spans="2:8" x14ac:dyDescent="0.25">
      <c r="B2402" s="396">
        <v>2398</v>
      </c>
      <c r="C2402" s="283"/>
      <c r="D2402" s="283"/>
      <c r="E2402" s="859"/>
      <c r="F2402" s="283"/>
      <c r="G2402" s="283"/>
      <c r="H2402" s="283"/>
    </row>
    <row r="2403" spans="2:8" x14ac:dyDescent="0.25">
      <c r="B2403" s="396">
        <v>2399</v>
      </c>
      <c r="C2403" s="283"/>
      <c r="D2403" s="283"/>
      <c r="E2403" s="859"/>
      <c r="F2403" s="283"/>
      <c r="G2403" s="283"/>
      <c r="H2403" s="283"/>
    </row>
    <row r="2404" spans="2:8" x14ac:dyDescent="0.25">
      <c r="B2404" s="396">
        <v>2400</v>
      </c>
      <c r="C2404" s="283"/>
      <c r="D2404" s="283"/>
      <c r="E2404" s="859"/>
      <c r="F2404" s="283"/>
      <c r="G2404" s="283"/>
      <c r="H2404" s="283"/>
    </row>
    <row r="2405" spans="2:8" x14ac:dyDescent="0.25">
      <c r="B2405" s="396">
        <v>2401</v>
      </c>
      <c r="C2405" s="283"/>
      <c r="D2405" s="283"/>
      <c r="E2405" s="859"/>
      <c r="F2405" s="283"/>
      <c r="G2405" s="283"/>
      <c r="H2405" s="283"/>
    </row>
    <row r="2406" spans="2:8" x14ac:dyDescent="0.25">
      <c r="B2406" s="396">
        <v>2402</v>
      </c>
      <c r="C2406" s="283"/>
      <c r="D2406" s="283"/>
      <c r="E2406" s="859"/>
      <c r="F2406" s="283"/>
      <c r="G2406" s="283"/>
      <c r="H2406" s="283"/>
    </row>
    <row r="2407" spans="2:8" x14ac:dyDescent="0.25">
      <c r="B2407" s="396">
        <v>2403</v>
      </c>
      <c r="C2407" s="283"/>
      <c r="D2407" s="283"/>
      <c r="E2407" s="859"/>
      <c r="F2407" s="283"/>
      <c r="G2407" s="283"/>
      <c r="H2407" s="283"/>
    </row>
    <row r="2408" spans="2:8" x14ac:dyDescent="0.25">
      <c r="B2408" s="396">
        <v>2404</v>
      </c>
      <c r="C2408" s="283"/>
      <c r="D2408" s="283"/>
      <c r="E2408" s="859"/>
      <c r="F2408" s="283"/>
      <c r="G2408" s="283"/>
      <c r="H2408" s="283"/>
    </row>
    <row r="2409" spans="2:8" x14ac:dyDescent="0.25">
      <c r="B2409" s="396">
        <v>2405</v>
      </c>
      <c r="C2409" s="283"/>
      <c r="D2409" s="283"/>
      <c r="E2409" s="859"/>
      <c r="F2409" s="283"/>
      <c r="G2409" s="283"/>
      <c r="H2409" s="283"/>
    </row>
    <row r="2410" spans="2:8" x14ac:dyDescent="0.25">
      <c r="B2410" s="396">
        <v>2406</v>
      </c>
      <c r="C2410" s="283"/>
      <c r="D2410" s="283"/>
      <c r="E2410" s="859"/>
      <c r="F2410" s="283"/>
      <c r="G2410" s="283"/>
      <c r="H2410" s="283"/>
    </row>
    <row r="2411" spans="2:8" x14ac:dyDescent="0.25">
      <c r="B2411" s="396">
        <v>2407</v>
      </c>
      <c r="C2411" s="283"/>
      <c r="D2411" s="283"/>
      <c r="E2411" s="859"/>
      <c r="F2411" s="283"/>
      <c r="G2411" s="283"/>
      <c r="H2411" s="283"/>
    </row>
    <row r="2412" spans="2:8" x14ac:dyDescent="0.25">
      <c r="B2412" s="396">
        <v>2408</v>
      </c>
      <c r="C2412" s="283"/>
      <c r="D2412" s="283"/>
      <c r="E2412" s="859"/>
      <c r="F2412" s="283"/>
      <c r="G2412" s="283"/>
      <c r="H2412" s="283"/>
    </row>
    <row r="2413" spans="2:8" x14ac:dyDescent="0.25">
      <c r="B2413" s="396">
        <v>2409</v>
      </c>
      <c r="C2413" s="283"/>
      <c r="D2413" s="283"/>
      <c r="E2413" s="859"/>
      <c r="F2413" s="283"/>
      <c r="G2413" s="283"/>
      <c r="H2413" s="283"/>
    </row>
    <row r="2414" spans="2:8" x14ac:dyDescent="0.25">
      <c r="B2414" s="396">
        <v>2410</v>
      </c>
      <c r="C2414" s="283"/>
      <c r="D2414" s="283"/>
      <c r="E2414" s="859"/>
      <c r="F2414" s="283"/>
      <c r="G2414" s="283"/>
      <c r="H2414" s="283"/>
    </row>
    <row r="2415" spans="2:8" x14ac:dyDescent="0.25">
      <c r="B2415" s="396">
        <v>2411</v>
      </c>
      <c r="C2415" s="283"/>
      <c r="D2415" s="283"/>
      <c r="E2415" s="859"/>
      <c r="F2415" s="283"/>
      <c r="G2415" s="283"/>
      <c r="H2415" s="283"/>
    </row>
    <row r="2416" spans="2:8" x14ac:dyDescent="0.25">
      <c r="B2416" s="396">
        <v>2412</v>
      </c>
      <c r="C2416" s="283"/>
      <c r="D2416" s="283"/>
      <c r="E2416" s="859"/>
      <c r="F2416" s="283"/>
      <c r="G2416" s="283"/>
      <c r="H2416" s="283"/>
    </row>
    <row r="2417" spans="2:8" x14ac:dyDescent="0.25">
      <c r="B2417" s="396">
        <v>2413</v>
      </c>
      <c r="C2417" s="283"/>
      <c r="D2417" s="283"/>
      <c r="E2417" s="859"/>
      <c r="F2417" s="283"/>
      <c r="G2417" s="283"/>
      <c r="H2417" s="283"/>
    </row>
    <row r="2418" spans="2:8" x14ac:dyDescent="0.25">
      <c r="B2418" s="396">
        <v>2414</v>
      </c>
      <c r="C2418" s="283"/>
      <c r="D2418" s="283"/>
      <c r="E2418" s="859"/>
      <c r="F2418" s="283"/>
      <c r="G2418" s="283"/>
      <c r="H2418" s="283"/>
    </row>
    <row r="2419" spans="2:8" x14ac:dyDescent="0.25">
      <c r="B2419" s="396">
        <v>2415</v>
      </c>
      <c r="C2419" s="283"/>
      <c r="D2419" s="283"/>
      <c r="E2419" s="859"/>
      <c r="F2419" s="283"/>
      <c r="G2419" s="283"/>
      <c r="H2419" s="283"/>
    </row>
    <row r="2420" spans="2:8" x14ac:dyDescent="0.25">
      <c r="B2420" s="396">
        <v>2416</v>
      </c>
      <c r="C2420" s="283"/>
      <c r="D2420" s="283"/>
      <c r="E2420" s="859"/>
      <c r="F2420" s="283"/>
      <c r="G2420" s="283"/>
      <c r="H2420" s="283"/>
    </row>
    <row r="2421" spans="2:8" x14ac:dyDescent="0.25">
      <c r="B2421" s="396">
        <v>2417</v>
      </c>
      <c r="C2421" s="283"/>
      <c r="D2421" s="283"/>
      <c r="E2421" s="859"/>
      <c r="F2421" s="283"/>
      <c r="G2421" s="283"/>
      <c r="H2421" s="283"/>
    </row>
    <row r="2422" spans="2:8" x14ac:dyDescent="0.25">
      <c r="B2422" s="396">
        <v>2418</v>
      </c>
      <c r="C2422" s="283"/>
      <c r="D2422" s="283"/>
      <c r="E2422" s="859"/>
      <c r="F2422" s="283"/>
      <c r="G2422" s="283"/>
      <c r="H2422" s="283"/>
    </row>
    <row r="2423" spans="2:8" x14ac:dyDescent="0.25">
      <c r="B2423" s="396">
        <v>2419</v>
      </c>
      <c r="C2423" s="283"/>
      <c r="D2423" s="283"/>
      <c r="E2423" s="859"/>
      <c r="F2423" s="283"/>
      <c r="G2423" s="283"/>
      <c r="H2423" s="283"/>
    </row>
    <row r="2424" spans="2:8" x14ac:dyDescent="0.25">
      <c r="B2424" s="396">
        <v>2420</v>
      </c>
      <c r="C2424" s="283"/>
      <c r="D2424" s="283"/>
      <c r="E2424" s="859"/>
      <c r="F2424" s="283"/>
      <c r="G2424" s="283"/>
      <c r="H2424" s="283"/>
    </row>
    <row r="2425" spans="2:8" x14ac:dyDescent="0.25">
      <c r="B2425" s="396">
        <v>2421</v>
      </c>
      <c r="C2425" s="283"/>
      <c r="D2425" s="283"/>
      <c r="E2425" s="859"/>
      <c r="F2425" s="283"/>
      <c r="G2425" s="283"/>
      <c r="H2425" s="283"/>
    </row>
    <row r="2426" spans="2:8" x14ac:dyDescent="0.25">
      <c r="B2426" s="396">
        <v>2422</v>
      </c>
      <c r="C2426" s="283"/>
      <c r="D2426" s="283"/>
      <c r="E2426" s="859"/>
      <c r="F2426" s="283"/>
      <c r="G2426" s="283"/>
      <c r="H2426" s="283"/>
    </row>
    <row r="2427" spans="2:8" x14ac:dyDescent="0.25">
      <c r="B2427" s="396">
        <v>2423</v>
      </c>
      <c r="C2427" s="283"/>
      <c r="D2427" s="283"/>
      <c r="E2427" s="859"/>
      <c r="F2427" s="283"/>
      <c r="G2427" s="283"/>
      <c r="H2427" s="283"/>
    </row>
    <row r="2428" spans="2:8" x14ac:dyDescent="0.25">
      <c r="B2428" s="396">
        <v>2424</v>
      </c>
      <c r="C2428" s="283"/>
      <c r="D2428" s="283"/>
      <c r="E2428" s="859"/>
      <c r="F2428" s="283"/>
      <c r="G2428" s="283"/>
      <c r="H2428" s="283"/>
    </row>
    <row r="2429" spans="2:8" x14ac:dyDescent="0.25">
      <c r="B2429" s="396">
        <v>2425</v>
      </c>
      <c r="C2429" s="283"/>
      <c r="D2429" s="283"/>
      <c r="E2429" s="859"/>
      <c r="F2429" s="283"/>
      <c r="G2429" s="283"/>
      <c r="H2429" s="283"/>
    </row>
    <row r="2430" spans="2:8" x14ac:dyDescent="0.25">
      <c r="B2430" s="396">
        <v>2426</v>
      </c>
      <c r="C2430" s="283"/>
      <c r="D2430" s="283"/>
      <c r="E2430" s="859"/>
      <c r="F2430" s="283"/>
      <c r="G2430" s="283"/>
      <c r="H2430" s="283"/>
    </row>
    <row r="2431" spans="2:8" x14ac:dyDescent="0.25">
      <c r="B2431" s="396">
        <v>2427</v>
      </c>
      <c r="C2431" s="283"/>
      <c r="D2431" s="283"/>
      <c r="E2431" s="859"/>
      <c r="F2431" s="283"/>
      <c r="G2431" s="283"/>
      <c r="H2431" s="283"/>
    </row>
    <row r="2432" spans="2:8" x14ac:dyDescent="0.25">
      <c r="B2432" s="396">
        <v>2428</v>
      </c>
      <c r="C2432" s="283"/>
      <c r="D2432" s="283"/>
      <c r="E2432" s="859"/>
      <c r="F2432" s="283"/>
      <c r="G2432" s="283"/>
      <c r="H2432" s="283"/>
    </row>
    <row r="2433" spans="2:8" x14ac:dyDescent="0.25">
      <c r="B2433" s="396">
        <v>2429</v>
      </c>
      <c r="C2433" s="283"/>
      <c r="D2433" s="283"/>
      <c r="E2433" s="859"/>
      <c r="F2433" s="283"/>
      <c r="G2433" s="283"/>
      <c r="H2433" s="283"/>
    </row>
    <row r="2434" spans="2:8" x14ac:dyDescent="0.25">
      <c r="B2434" s="396">
        <v>2430</v>
      </c>
      <c r="C2434" s="283"/>
      <c r="D2434" s="283"/>
      <c r="E2434" s="859"/>
      <c r="F2434" s="283"/>
      <c r="G2434" s="283"/>
      <c r="H2434" s="283"/>
    </row>
    <row r="2435" spans="2:8" x14ac:dyDescent="0.25">
      <c r="B2435" s="396">
        <v>2431</v>
      </c>
      <c r="C2435" s="283"/>
      <c r="D2435" s="283"/>
      <c r="E2435" s="859"/>
      <c r="F2435" s="283"/>
      <c r="G2435" s="283"/>
      <c r="H2435" s="283"/>
    </row>
    <row r="2436" spans="2:8" x14ac:dyDescent="0.25">
      <c r="B2436" s="396">
        <v>2432</v>
      </c>
      <c r="C2436" s="283"/>
      <c r="D2436" s="283"/>
      <c r="E2436" s="859"/>
      <c r="F2436" s="283"/>
      <c r="G2436" s="283"/>
      <c r="H2436" s="283"/>
    </row>
    <row r="2437" spans="2:8" x14ac:dyDescent="0.25">
      <c r="B2437" s="396">
        <v>2433</v>
      </c>
      <c r="C2437" s="283"/>
      <c r="D2437" s="283"/>
      <c r="E2437" s="859"/>
      <c r="F2437" s="283"/>
      <c r="G2437" s="283"/>
      <c r="H2437" s="283"/>
    </row>
    <row r="2438" spans="2:8" x14ac:dyDescent="0.25">
      <c r="B2438" s="396">
        <v>2434</v>
      </c>
      <c r="C2438" s="283"/>
      <c r="D2438" s="283"/>
      <c r="E2438" s="859"/>
      <c r="F2438" s="283"/>
      <c r="G2438" s="283"/>
      <c r="H2438" s="283"/>
    </row>
    <row r="2439" spans="2:8" x14ac:dyDescent="0.25">
      <c r="B2439" s="396">
        <v>2435</v>
      </c>
      <c r="C2439" s="283"/>
      <c r="D2439" s="283"/>
      <c r="E2439" s="859"/>
      <c r="F2439" s="283"/>
      <c r="G2439" s="283"/>
      <c r="H2439" s="283"/>
    </row>
    <row r="2440" spans="2:8" x14ac:dyDescent="0.25">
      <c r="B2440" s="396">
        <v>2436</v>
      </c>
      <c r="C2440" s="283"/>
      <c r="D2440" s="283"/>
      <c r="E2440" s="859"/>
      <c r="F2440" s="283"/>
      <c r="G2440" s="283"/>
      <c r="H2440" s="283"/>
    </row>
    <row r="2441" spans="2:8" x14ac:dyDescent="0.25">
      <c r="B2441" s="396">
        <v>2437</v>
      </c>
      <c r="C2441" s="283"/>
      <c r="D2441" s="283"/>
      <c r="E2441" s="859"/>
      <c r="F2441" s="283"/>
      <c r="G2441" s="283"/>
      <c r="H2441" s="283"/>
    </row>
    <row r="2442" spans="2:8" x14ac:dyDescent="0.25">
      <c r="B2442" s="396">
        <v>2438</v>
      </c>
      <c r="C2442" s="283"/>
      <c r="D2442" s="283"/>
      <c r="E2442" s="859"/>
      <c r="F2442" s="283"/>
      <c r="G2442" s="283"/>
      <c r="H2442" s="283"/>
    </row>
    <row r="2443" spans="2:8" x14ac:dyDescent="0.25">
      <c r="B2443" s="396">
        <v>2439</v>
      </c>
      <c r="C2443" s="283"/>
      <c r="D2443" s="283"/>
      <c r="E2443" s="859"/>
      <c r="F2443" s="283"/>
      <c r="G2443" s="283"/>
      <c r="H2443" s="283"/>
    </row>
    <row r="2444" spans="2:8" x14ac:dyDescent="0.25">
      <c r="B2444" s="396">
        <v>2440</v>
      </c>
      <c r="C2444" s="283"/>
      <c r="D2444" s="283"/>
      <c r="E2444" s="859"/>
      <c r="F2444" s="283"/>
      <c r="G2444" s="283"/>
      <c r="H2444" s="283"/>
    </row>
    <row r="2445" spans="2:8" x14ac:dyDescent="0.25">
      <c r="B2445" s="396">
        <v>2441</v>
      </c>
      <c r="C2445" s="283"/>
      <c r="D2445" s="283"/>
      <c r="E2445" s="859"/>
      <c r="F2445" s="283"/>
      <c r="G2445" s="283"/>
      <c r="H2445" s="283"/>
    </row>
    <row r="2446" spans="2:8" x14ac:dyDescent="0.25">
      <c r="B2446" s="396">
        <v>2442</v>
      </c>
      <c r="C2446" s="283"/>
      <c r="D2446" s="283"/>
      <c r="E2446" s="859"/>
      <c r="F2446" s="283"/>
      <c r="G2446" s="283"/>
      <c r="H2446" s="283"/>
    </row>
    <row r="2447" spans="2:8" x14ac:dyDescent="0.25">
      <c r="B2447" s="396">
        <v>2443</v>
      </c>
      <c r="C2447" s="283"/>
      <c r="D2447" s="283"/>
      <c r="E2447" s="859"/>
      <c r="F2447" s="283"/>
      <c r="G2447" s="283"/>
      <c r="H2447" s="283"/>
    </row>
    <row r="2448" spans="2:8" x14ac:dyDescent="0.25">
      <c r="B2448" s="396">
        <v>2444</v>
      </c>
      <c r="C2448" s="283"/>
      <c r="D2448" s="283"/>
      <c r="E2448" s="859"/>
      <c r="F2448" s="283"/>
      <c r="G2448" s="283"/>
      <c r="H2448" s="283"/>
    </row>
    <row r="2449" spans="2:8" x14ac:dyDescent="0.25">
      <c r="B2449" s="396">
        <v>2445</v>
      </c>
      <c r="C2449" s="283"/>
      <c r="D2449" s="283"/>
      <c r="E2449" s="859"/>
      <c r="F2449" s="283"/>
      <c r="G2449" s="283"/>
      <c r="H2449" s="283"/>
    </row>
    <row r="2450" spans="2:8" x14ac:dyDescent="0.25">
      <c r="B2450" s="396">
        <v>2446</v>
      </c>
      <c r="C2450" s="283"/>
      <c r="D2450" s="283"/>
      <c r="E2450" s="859"/>
      <c r="F2450" s="283"/>
      <c r="G2450" s="283"/>
      <c r="H2450" s="283"/>
    </row>
    <row r="2451" spans="2:8" x14ac:dyDescent="0.25">
      <c r="B2451" s="396">
        <v>2447</v>
      </c>
      <c r="C2451" s="283"/>
      <c r="D2451" s="283"/>
      <c r="E2451" s="859"/>
      <c r="F2451" s="283"/>
      <c r="G2451" s="283"/>
      <c r="H2451" s="283"/>
    </row>
    <row r="2452" spans="2:8" x14ac:dyDescent="0.25">
      <c r="B2452" s="396">
        <v>2448</v>
      </c>
      <c r="C2452" s="283"/>
      <c r="D2452" s="283"/>
      <c r="E2452" s="859"/>
      <c r="F2452" s="283"/>
      <c r="G2452" s="283"/>
      <c r="H2452" s="283"/>
    </row>
    <row r="2453" spans="2:8" x14ac:dyDescent="0.25">
      <c r="B2453" s="396">
        <v>2449</v>
      </c>
      <c r="C2453" s="283"/>
      <c r="D2453" s="283"/>
      <c r="E2453" s="859"/>
      <c r="F2453" s="283"/>
      <c r="G2453" s="283"/>
      <c r="H2453" s="283"/>
    </row>
    <row r="2454" spans="2:8" x14ac:dyDescent="0.25">
      <c r="B2454" s="396">
        <v>2450</v>
      </c>
      <c r="C2454" s="283"/>
      <c r="D2454" s="283"/>
      <c r="E2454" s="859"/>
      <c r="F2454" s="283"/>
      <c r="G2454" s="283"/>
      <c r="H2454" s="283"/>
    </row>
    <row r="2455" spans="2:8" x14ac:dyDescent="0.25">
      <c r="B2455" s="396">
        <v>2451</v>
      </c>
      <c r="C2455" s="283"/>
      <c r="D2455" s="283"/>
      <c r="E2455" s="859"/>
      <c r="F2455" s="283"/>
      <c r="G2455" s="283"/>
      <c r="H2455" s="283"/>
    </row>
    <row r="2456" spans="2:8" x14ac:dyDescent="0.25">
      <c r="B2456" s="396">
        <v>2452</v>
      </c>
      <c r="C2456" s="283"/>
      <c r="D2456" s="283"/>
      <c r="E2456" s="859"/>
      <c r="F2456" s="283"/>
      <c r="G2456" s="283"/>
      <c r="H2456" s="283"/>
    </row>
    <row r="2457" spans="2:8" x14ac:dyDescent="0.25">
      <c r="B2457" s="396">
        <v>2453</v>
      </c>
      <c r="C2457" s="283"/>
      <c r="D2457" s="283"/>
      <c r="E2457" s="859"/>
      <c r="F2457" s="283"/>
      <c r="G2457" s="283"/>
      <c r="H2457" s="283"/>
    </row>
    <row r="2458" spans="2:8" x14ac:dyDescent="0.25">
      <c r="B2458" s="396">
        <v>2454</v>
      </c>
      <c r="C2458" s="283"/>
      <c r="D2458" s="283"/>
      <c r="E2458" s="859"/>
      <c r="F2458" s="283"/>
      <c r="G2458" s="283"/>
      <c r="H2458" s="283"/>
    </row>
    <row r="2459" spans="2:8" x14ac:dyDescent="0.25">
      <c r="B2459" s="396">
        <v>2455</v>
      </c>
      <c r="C2459" s="283"/>
      <c r="D2459" s="283"/>
      <c r="E2459" s="859"/>
      <c r="F2459" s="283"/>
      <c r="G2459" s="283"/>
      <c r="H2459" s="283"/>
    </row>
    <row r="2460" spans="2:8" x14ac:dyDescent="0.25">
      <c r="B2460" s="396">
        <v>2456</v>
      </c>
      <c r="C2460" s="283"/>
      <c r="D2460" s="283"/>
      <c r="E2460" s="859"/>
      <c r="F2460" s="283"/>
      <c r="G2460" s="283"/>
      <c r="H2460" s="283"/>
    </row>
    <row r="2461" spans="2:8" x14ac:dyDescent="0.25">
      <c r="B2461" s="396">
        <v>2457</v>
      </c>
      <c r="C2461" s="283"/>
      <c r="D2461" s="283"/>
      <c r="E2461" s="859"/>
      <c r="F2461" s="283"/>
      <c r="G2461" s="283"/>
      <c r="H2461" s="283"/>
    </row>
    <row r="2462" spans="2:8" x14ac:dyDescent="0.25">
      <c r="B2462" s="396">
        <v>2458</v>
      </c>
      <c r="C2462" s="283"/>
      <c r="D2462" s="283"/>
      <c r="E2462" s="859"/>
      <c r="F2462" s="283"/>
      <c r="G2462" s="283"/>
      <c r="H2462" s="283"/>
    </row>
    <row r="2463" spans="2:8" x14ac:dyDescent="0.25">
      <c r="B2463" s="396">
        <v>2459</v>
      </c>
      <c r="C2463" s="283"/>
      <c r="D2463" s="283"/>
      <c r="E2463" s="859"/>
      <c r="F2463" s="283"/>
      <c r="G2463" s="283"/>
      <c r="H2463" s="283"/>
    </row>
    <row r="2464" spans="2:8" x14ac:dyDescent="0.25">
      <c r="B2464" s="396">
        <v>2460</v>
      </c>
      <c r="C2464" s="283"/>
      <c r="D2464" s="283"/>
      <c r="E2464" s="859"/>
      <c r="F2464" s="283"/>
      <c r="G2464" s="283"/>
      <c r="H2464" s="283"/>
    </row>
    <row r="2465" spans="2:8" x14ac:dyDescent="0.25">
      <c r="B2465" s="396">
        <v>2461</v>
      </c>
      <c r="C2465" s="283"/>
      <c r="D2465" s="283"/>
      <c r="E2465" s="859"/>
      <c r="F2465" s="283"/>
      <c r="G2465" s="283"/>
      <c r="H2465" s="283"/>
    </row>
    <row r="2466" spans="2:8" x14ac:dyDescent="0.25">
      <c r="B2466" s="396">
        <v>2462</v>
      </c>
      <c r="C2466" s="283"/>
      <c r="D2466" s="283"/>
      <c r="E2466" s="859"/>
      <c r="F2466" s="283"/>
      <c r="G2466" s="283"/>
      <c r="H2466" s="283"/>
    </row>
    <row r="2467" spans="2:8" x14ac:dyDescent="0.25">
      <c r="B2467" s="396">
        <v>2463</v>
      </c>
      <c r="C2467" s="283"/>
      <c r="D2467" s="283"/>
      <c r="E2467" s="859"/>
      <c r="F2467" s="283"/>
      <c r="G2467" s="283"/>
      <c r="H2467" s="283"/>
    </row>
    <row r="2468" spans="2:8" x14ac:dyDescent="0.25">
      <c r="B2468" s="396">
        <v>2464</v>
      </c>
      <c r="C2468" s="283"/>
      <c r="D2468" s="283"/>
      <c r="E2468" s="859"/>
      <c r="F2468" s="283"/>
      <c r="G2468" s="283"/>
      <c r="H2468" s="283"/>
    </row>
    <row r="2469" spans="2:8" x14ac:dyDescent="0.25">
      <c r="B2469" s="396">
        <v>2465</v>
      </c>
      <c r="C2469" s="283"/>
      <c r="D2469" s="283"/>
      <c r="E2469" s="859"/>
      <c r="F2469" s="283"/>
      <c r="G2469" s="283"/>
      <c r="H2469" s="283"/>
    </row>
    <row r="2470" spans="2:8" x14ac:dyDescent="0.25">
      <c r="B2470" s="396">
        <v>2466</v>
      </c>
      <c r="C2470" s="283"/>
      <c r="D2470" s="283"/>
      <c r="E2470" s="859"/>
      <c r="F2470" s="283"/>
      <c r="G2470" s="283"/>
      <c r="H2470" s="283"/>
    </row>
    <row r="2471" spans="2:8" x14ac:dyDescent="0.25">
      <c r="B2471" s="396">
        <v>2467</v>
      </c>
      <c r="C2471" s="283"/>
      <c r="D2471" s="283"/>
      <c r="E2471" s="859"/>
      <c r="F2471" s="283"/>
      <c r="G2471" s="283"/>
      <c r="H2471" s="283"/>
    </row>
    <row r="2472" spans="2:8" x14ac:dyDescent="0.25">
      <c r="B2472" s="396">
        <v>2468</v>
      </c>
      <c r="C2472" s="283"/>
      <c r="D2472" s="283"/>
      <c r="E2472" s="859"/>
      <c r="F2472" s="283"/>
      <c r="G2472" s="283"/>
      <c r="H2472" s="283"/>
    </row>
    <row r="2473" spans="2:8" x14ac:dyDescent="0.25">
      <c r="B2473" s="396">
        <v>2469</v>
      </c>
      <c r="C2473" s="283"/>
      <c r="D2473" s="283"/>
      <c r="E2473" s="859"/>
      <c r="F2473" s="283"/>
      <c r="G2473" s="283"/>
      <c r="H2473" s="283"/>
    </row>
    <row r="2474" spans="2:8" x14ac:dyDescent="0.25">
      <c r="B2474" s="396">
        <v>2470</v>
      </c>
      <c r="C2474" s="283"/>
      <c r="D2474" s="283"/>
      <c r="E2474" s="859"/>
      <c r="F2474" s="283"/>
      <c r="G2474" s="283"/>
      <c r="H2474" s="283"/>
    </row>
    <row r="2475" spans="2:8" x14ac:dyDescent="0.25">
      <c r="B2475" s="396">
        <v>2471</v>
      </c>
      <c r="C2475" s="283"/>
      <c r="D2475" s="283"/>
      <c r="E2475" s="859"/>
      <c r="F2475" s="283"/>
      <c r="G2475" s="283"/>
      <c r="H2475" s="283"/>
    </row>
    <row r="2476" spans="2:8" x14ac:dyDescent="0.25">
      <c r="B2476" s="396">
        <v>2472</v>
      </c>
      <c r="C2476" s="283"/>
      <c r="D2476" s="283"/>
      <c r="E2476" s="859"/>
      <c r="F2476" s="283"/>
      <c r="G2476" s="283"/>
      <c r="H2476" s="283"/>
    </row>
    <row r="2477" spans="2:8" x14ac:dyDescent="0.25">
      <c r="B2477" s="396">
        <v>2473</v>
      </c>
      <c r="C2477" s="283"/>
      <c r="D2477" s="283"/>
      <c r="E2477" s="859"/>
      <c r="F2477" s="283"/>
      <c r="G2477" s="283"/>
      <c r="H2477" s="283"/>
    </row>
    <row r="2478" spans="2:8" x14ac:dyDescent="0.25">
      <c r="B2478" s="396">
        <v>2474</v>
      </c>
      <c r="C2478" s="283"/>
      <c r="D2478" s="283"/>
      <c r="E2478" s="859"/>
      <c r="F2478" s="283"/>
      <c r="G2478" s="283"/>
      <c r="H2478" s="283"/>
    </row>
    <row r="2479" spans="2:8" x14ac:dyDescent="0.25">
      <c r="B2479" s="396">
        <v>2475</v>
      </c>
      <c r="C2479" s="283"/>
      <c r="D2479" s="283"/>
      <c r="E2479" s="859"/>
      <c r="F2479" s="283"/>
      <c r="G2479" s="283"/>
      <c r="H2479" s="283"/>
    </row>
    <row r="2480" spans="2:8" x14ac:dyDescent="0.25">
      <c r="B2480" s="396">
        <v>2476</v>
      </c>
      <c r="C2480" s="283"/>
      <c r="D2480" s="283"/>
      <c r="E2480" s="859"/>
      <c r="F2480" s="283"/>
      <c r="G2480" s="283"/>
      <c r="H2480" s="283"/>
    </row>
    <row r="2481" spans="2:8" x14ac:dyDescent="0.25">
      <c r="B2481" s="396">
        <v>2477</v>
      </c>
      <c r="C2481" s="283"/>
      <c r="D2481" s="283"/>
      <c r="E2481" s="859"/>
      <c r="F2481" s="283"/>
      <c r="G2481" s="283"/>
      <c r="H2481" s="283"/>
    </row>
    <row r="2482" spans="2:8" x14ac:dyDescent="0.25">
      <c r="B2482" s="396">
        <v>2478</v>
      </c>
      <c r="C2482" s="283"/>
      <c r="D2482" s="283"/>
      <c r="E2482" s="859"/>
      <c r="F2482" s="283"/>
      <c r="G2482" s="283"/>
      <c r="H2482" s="283"/>
    </row>
    <row r="2483" spans="2:8" x14ac:dyDescent="0.25">
      <c r="B2483" s="396">
        <v>2479</v>
      </c>
      <c r="C2483" s="283"/>
      <c r="D2483" s="283"/>
      <c r="E2483" s="859"/>
      <c r="F2483" s="283"/>
      <c r="G2483" s="283"/>
      <c r="H2483" s="283"/>
    </row>
    <row r="2484" spans="2:8" x14ac:dyDescent="0.25">
      <c r="B2484" s="396">
        <v>2480</v>
      </c>
      <c r="C2484" s="283"/>
      <c r="D2484" s="283"/>
      <c r="E2484" s="859"/>
      <c r="F2484" s="283"/>
      <c r="G2484" s="283"/>
      <c r="H2484" s="283"/>
    </row>
    <row r="2485" spans="2:8" x14ac:dyDescent="0.25">
      <c r="B2485" s="396">
        <v>2481</v>
      </c>
      <c r="C2485" s="283"/>
      <c r="D2485" s="283"/>
      <c r="E2485" s="859"/>
      <c r="F2485" s="283"/>
      <c r="G2485" s="283"/>
      <c r="H2485" s="283"/>
    </row>
    <row r="2486" spans="2:8" x14ac:dyDescent="0.25">
      <c r="B2486" s="396">
        <v>2482</v>
      </c>
      <c r="C2486" s="283"/>
      <c r="D2486" s="283"/>
      <c r="E2486" s="859"/>
      <c r="F2486" s="283"/>
      <c r="G2486" s="283"/>
      <c r="H2486" s="283"/>
    </row>
    <row r="2487" spans="2:8" x14ac:dyDescent="0.25">
      <c r="B2487" s="396">
        <v>2483</v>
      </c>
      <c r="C2487" s="283"/>
      <c r="D2487" s="283"/>
      <c r="E2487" s="859"/>
      <c r="F2487" s="283"/>
      <c r="G2487" s="283"/>
      <c r="H2487" s="283"/>
    </row>
    <row r="2488" spans="2:8" x14ac:dyDescent="0.25">
      <c r="B2488" s="396">
        <v>2484</v>
      </c>
      <c r="C2488" s="283"/>
      <c r="D2488" s="283"/>
      <c r="E2488" s="859"/>
      <c r="F2488" s="283"/>
      <c r="G2488" s="283"/>
      <c r="H2488" s="283"/>
    </row>
    <row r="2489" spans="2:8" x14ac:dyDescent="0.25">
      <c r="B2489" s="396">
        <v>2485</v>
      </c>
      <c r="C2489" s="283"/>
      <c r="D2489" s="283"/>
      <c r="E2489" s="859"/>
      <c r="F2489" s="283"/>
      <c r="G2489" s="283"/>
      <c r="H2489" s="283"/>
    </row>
    <row r="2490" spans="2:8" x14ac:dyDescent="0.25">
      <c r="B2490" s="396">
        <v>2486</v>
      </c>
      <c r="C2490" s="283"/>
      <c r="D2490" s="283"/>
      <c r="E2490" s="859"/>
      <c r="F2490" s="283"/>
      <c r="G2490" s="283"/>
      <c r="H2490" s="283"/>
    </row>
    <row r="2491" spans="2:8" x14ac:dyDescent="0.25">
      <c r="B2491" s="396">
        <v>2487</v>
      </c>
      <c r="C2491" s="283"/>
      <c r="D2491" s="283"/>
      <c r="E2491" s="859"/>
      <c r="F2491" s="283"/>
      <c r="G2491" s="283"/>
      <c r="H2491" s="283"/>
    </row>
    <row r="2492" spans="2:8" x14ac:dyDescent="0.25">
      <c r="B2492" s="396">
        <v>2488</v>
      </c>
      <c r="C2492" s="283"/>
      <c r="D2492" s="283"/>
      <c r="E2492" s="859"/>
      <c r="F2492" s="283"/>
      <c r="G2492" s="283"/>
      <c r="H2492" s="283"/>
    </row>
    <row r="2493" spans="2:8" x14ac:dyDescent="0.25">
      <c r="B2493" s="396">
        <v>2489</v>
      </c>
      <c r="C2493" s="283"/>
      <c r="D2493" s="283"/>
      <c r="E2493" s="859"/>
      <c r="F2493" s="283"/>
      <c r="G2493" s="283"/>
      <c r="H2493" s="283"/>
    </row>
    <row r="2494" spans="2:8" x14ac:dyDescent="0.25">
      <c r="B2494" s="396">
        <v>2490</v>
      </c>
      <c r="C2494" s="283"/>
      <c r="D2494" s="283"/>
      <c r="E2494" s="859"/>
      <c r="F2494" s="283"/>
      <c r="G2494" s="283"/>
      <c r="H2494" s="283"/>
    </row>
    <row r="2495" spans="2:8" x14ac:dyDescent="0.25">
      <c r="B2495" s="396">
        <v>2491</v>
      </c>
      <c r="C2495" s="283"/>
      <c r="D2495" s="283"/>
      <c r="E2495" s="859"/>
      <c r="F2495" s="283"/>
      <c r="G2495" s="283"/>
      <c r="H2495" s="283"/>
    </row>
    <row r="2496" spans="2:8" x14ac:dyDescent="0.25">
      <c r="B2496" s="396">
        <v>2492</v>
      </c>
      <c r="C2496" s="283"/>
      <c r="D2496" s="283"/>
      <c r="E2496" s="859"/>
      <c r="F2496" s="283"/>
      <c r="G2496" s="283"/>
      <c r="H2496" s="283"/>
    </row>
    <row r="2497" spans="2:8" x14ac:dyDescent="0.25">
      <c r="B2497" s="396">
        <v>2493</v>
      </c>
      <c r="C2497" s="283"/>
      <c r="D2497" s="283"/>
      <c r="E2497" s="859"/>
      <c r="F2497" s="283"/>
      <c r="G2497" s="283"/>
      <c r="H2497" s="283"/>
    </row>
    <row r="2498" spans="2:8" x14ac:dyDescent="0.25">
      <c r="B2498" s="396">
        <v>2494</v>
      </c>
      <c r="C2498" s="283"/>
      <c r="D2498" s="283"/>
      <c r="E2498" s="859"/>
      <c r="F2498" s="283"/>
      <c r="G2498" s="283"/>
      <c r="H2498" s="283"/>
    </row>
    <row r="2499" spans="2:8" x14ac:dyDescent="0.25">
      <c r="B2499" s="396">
        <v>2495</v>
      </c>
      <c r="C2499" s="283"/>
      <c r="D2499" s="283"/>
      <c r="E2499" s="859"/>
      <c r="F2499" s="283"/>
      <c r="G2499" s="283"/>
      <c r="H2499" s="283"/>
    </row>
    <row r="2500" spans="2:8" x14ac:dyDescent="0.25">
      <c r="B2500" s="396">
        <v>2496</v>
      </c>
      <c r="C2500" s="283"/>
      <c r="D2500" s="283"/>
      <c r="E2500" s="859"/>
      <c r="F2500" s="283"/>
      <c r="G2500" s="283"/>
      <c r="H2500" s="283"/>
    </row>
    <row r="2501" spans="2:8" x14ac:dyDescent="0.25">
      <c r="B2501" s="396">
        <v>2497</v>
      </c>
      <c r="C2501" s="283"/>
      <c r="D2501" s="283"/>
      <c r="E2501" s="859"/>
      <c r="F2501" s="283"/>
      <c r="G2501" s="283"/>
      <c r="H2501" s="283"/>
    </row>
    <row r="2502" spans="2:8" x14ac:dyDescent="0.25">
      <c r="B2502" s="396">
        <v>2498</v>
      </c>
      <c r="C2502" s="283"/>
      <c r="D2502" s="283"/>
      <c r="E2502" s="859"/>
      <c r="F2502" s="283"/>
      <c r="G2502" s="283"/>
      <c r="H2502" s="283"/>
    </row>
    <row r="2503" spans="2:8" x14ac:dyDescent="0.25">
      <c r="B2503" s="396">
        <v>2499</v>
      </c>
      <c r="C2503" s="283"/>
      <c r="D2503" s="283"/>
      <c r="E2503" s="859"/>
      <c r="F2503" s="283"/>
      <c r="G2503" s="283"/>
      <c r="H2503" s="283"/>
    </row>
    <row r="2504" spans="2:8" x14ac:dyDescent="0.25">
      <c r="B2504" s="396">
        <v>2500</v>
      </c>
      <c r="C2504" s="283"/>
      <c r="D2504" s="283"/>
      <c r="E2504" s="859"/>
      <c r="F2504" s="283"/>
      <c r="G2504" s="283"/>
      <c r="H2504" s="283"/>
    </row>
    <row r="2505" spans="2:8" x14ac:dyDescent="0.25">
      <c r="B2505" s="396">
        <v>2501</v>
      </c>
      <c r="C2505" s="283"/>
      <c r="D2505" s="283"/>
      <c r="E2505" s="859"/>
      <c r="F2505" s="283"/>
      <c r="G2505" s="283"/>
      <c r="H2505" s="283"/>
    </row>
    <row r="2506" spans="2:8" x14ac:dyDescent="0.25">
      <c r="B2506" s="396">
        <v>2502</v>
      </c>
      <c r="C2506" s="283"/>
      <c r="D2506" s="283"/>
      <c r="E2506" s="859"/>
      <c r="F2506" s="283"/>
      <c r="G2506" s="283"/>
      <c r="H2506" s="283"/>
    </row>
    <row r="2507" spans="2:8" x14ac:dyDescent="0.25">
      <c r="B2507" s="396">
        <v>2503</v>
      </c>
      <c r="C2507" s="283"/>
      <c r="D2507" s="283"/>
      <c r="E2507" s="859"/>
      <c r="F2507" s="283"/>
      <c r="G2507" s="283"/>
      <c r="H2507" s="283"/>
    </row>
    <row r="2508" spans="2:8" x14ac:dyDescent="0.25">
      <c r="B2508" s="396">
        <v>2504</v>
      </c>
      <c r="C2508" s="283"/>
      <c r="D2508" s="283"/>
      <c r="E2508" s="859"/>
      <c r="F2508" s="283"/>
      <c r="G2508" s="283"/>
      <c r="H2508" s="283"/>
    </row>
    <row r="2509" spans="2:8" x14ac:dyDescent="0.25">
      <c r="B2509" s="396">
        <v>2505</v>
      </c>
      <c r="C2509" s="283"/>
      <c r="D2509" s="283"/>
      <c r="E2509" s="859"/>
      <c r="F2509" s="283"/>
      <c r="G2509" s="283"/>
      <c r="H2509" s="283"/>
    </row>
    <row r="2510" spans="2:8" x14ac:dyDescent="0.25">
      <c r="B2510" s="396">
        <v>2506</v>
      </c>
      <c r="C2510" s="283"/>
      <c r="D2510" s="283"/>
      <c r="E2510" s="859"/>
      <c r="F2510" s="283"/>
      <c r="G2510" s="283"/>
      <c r="H2510" s="283"/>
    </row>
    <row r="2511" spans="2:8" x14ac:dyDescent="0.25">
      <c r="B2511" s="396">
        <v>2507</v>
      </c>
      <c r="C2511" s="283"/>
      <c r="D2511" s="283"/>
      <c r="E2511" s="859"/>
      <c r="F2511" s="283"/>
      <c r="G2511" s="283"/>
      <c r="H2511" s="283"/>
    </row>
    <row r="2512" spans="2:8" x14ac:dyDescent="0.25">
      <c r="B2512" s="396">
        <v>2508</v>
      </c>
      <c r="C2512" s="283"/>
      <c r="D2512" s="283"/>
      <c r="E2512" s="859"/>
      <c r="F2512" s="283"/>
      <c r="G2512" s="283"/>
      <c r="H2512" s="283"/>
    </row>
    <row r="2513" spans="2:8" x14ac:dyDescent="0.25">
      <c r="B2513" s="396">
        <v>2509</v>
      </c>
      <c r="C2513" s="283"/>
      <c r="D2513" s="283"/>
      <c r="E2513" s="859"/>
      <c r="F2513" s="283"/>
      <c r="G2513" s="283"/>
      <c r="H2513" s="283"/>
    </row>
    <row r="2514" spans="2:8" x14ac:dyDescent="0.25">
      <c r="B2514" s="396">
        <v>2510</v>
      </c>
      <c r="C2514" s="283"/>
      <c r="D2514" s="283"/>
      <c r="E2514" s="859"/>
      <c r="F2514" s="283"/>
      <c r="G2514" s="283"/>
      <c r="H2514" s="283"/>
    </row>
    <row r="2515" spans="2:8" x14ac:dyDescent="0.25">
      <c r="B2515" s="396">
        <v>2511</v>
      </c>
      <c r="C2515" s="283"/>
      <c r="D2515" s="283"/>
      <c r="E2515" s="859"/>
      <c r="F2515" s="283"/>
      <c r="G2515" s="283"/>
      <c r="H2515" s="283"/>
    </row>
    <row r="2516" spans="2:8" x14ac:dyDescent="0.25">
      <c r="B2516" s="396">
        <v>2512</v>
      </c>
      <c r="C2516" s="283"/>
      <c r="D2516" s="283"/>
      <c r="E2516" s="859"/>
      <c r="F2516" s="283"/>
      <c r="G2516" s="283"/>
      <c r="H2516" s="283"/>
    </row>
    <row r="2517" spans="2:8" x14ac:dyDescent="0.25">
      <c r="B2517" s="396">
        <v>2513</v>
      </c>
      <c r="C2517" s="283"/>
      <c r="D2517" s="283"/>
      <c r="E2517" s="859"/>
      <c r="F2517" s="283"/>
      <c r="G2517" s="283"/>
      <c r="H2517" s="283"/>
    </row>
    <row r="2518" spans="2:8" x14ac:dyDescent="0.25">
      <c r="B2518" s="396">
        <v>2514</v>
      </c>
      <c r="C2518" s="283"/>
      <c r="D2518" s="283"/>
      <c r="E2518" s="859"/>
      <c r="F2518" s="283"/>
      <c r="G2518" s="283"/>
      <c r="H2518" s="283"/>
    </row>
    <row r="2519" spans="2:8" x14ac:dyDescent="0.25">
      <c r="B2519" s="396">
        <v>2515</v>
      </c>
      <c r="C2519" s="283"/>
      <c r="D2519" s="283"/>
      <c r="E2519" s="859"/>
      <c r="F2519" s="283"/>
      <c r="G2519" s="283"/>
      <c r="H2519" s="283"/>
    </row>
    <row r="2520" spans="2:8" x14ac:dyDescent="0.25">
      <c r="B2520" s="396">
        <v>2516</v>
      </c>
      <c r="C2520" s="283"/>
      <c r="D2520" s="283"/>
      <c r="E2520" s="859"/>
      <c r="F2520" s="283"/>
      <c r="G2520" s="283"/>
      <c r="H2520" s="283"/>
    </row>
    <row r="2521" spans="2:8" x14ac:dyDescent="0.25">
      <c r="B2521" s="396">
        <v>2517</v>
      </c>
      <c r="C2521" s="283"/>
      <c r="D2521" s="283"/>
      <c r="E2521" s="859"/>
      <c r="F2521" s="283"/>
      <c r="G2521" s="283"/>
      <c r="H2521" s="283"/>
    </row>
    <row r="2522" spans="2:8" x14ac:dyDescent="0.25">
      <c r="B2522" s="396">
        <v>2518</v>
      </c>
      <c r="C2522" s="283"/>
      <c r="D2522" s="283"/>
      <c r="E2522" s="859"/>
      <c r="F2522" s="283"/>
      <c r="G2522" s="283"/>
      <c r="H2522" s="283"/>
    </row>
    <row r="2523" spans="2:8" x14ac:dyDescent="0.25">
      <c r="B2523" s="396">
        <v>2519</v>
      </c>
      <c r="C2523" s="283"/>
      <c r="D2523" s="283"/>
      <c r="E2523" s="859"/>
      <c r="F2523" s="283"/>
      <c r="G2523" s="283"/>
      <c r="H2523" s="283"/>
    </row>
    <row r="2524" spans="2:8" x14ac:dyDescent="0.25">
      <c r="B2524" s="396">
        <v>2520</v>
      </c>
      <c r="C2524" s="283"/>
      <c r="D2524" s="283"/>
      <c r="E2524" s="859"/>
      <c r="F2524" s="283"/>
      <c r="G2524" s="283"/>
      <c r="H2524" s="283"/>
    </row>
    <row r="2525" spans="2:8" x14ac:dyDescent="0.25">
      <c r="B2525" s="396">
        <v>2521</v>
      </c>
      <c r="C2525" s="283"/>
      <c r="D2525" s="283"/>
      <c r="E2525" s="859"/>
      <c r="F2525" s="283"/>
      <c r="G2525" s="283"/>
      <c r="H2525" s="283"/>
    </row>
    <row r="2526" spans="2:8" x14ac:dyDescent="0.25">
      <c r="B2526" s="396">
        <v>2522</v>
      </c>
      <c r="C2526" s="283"/>
      <c r="D2526" s="283"/>
      <c r="E2526" s="859"/>
      <c r="F2526" s="283"/>
      <c r="G2526" s="283"/>
      <c r="H2526" s="283"/>
    </row>
    <row r="2527" spans="2:8" x14ac:dyDescent="0.25">
      <c r="B2527" s="396">
        <v>2523</v>
      </c>
      <c r="C2527" s="283"/>
      <c r="D2527" s="283"/>
      <c r="E2527" s="859"/>
      <c r="F2527" s="283"/>
      <c r="G2527" s="283"/>
      <c r="H2527" s="283"/>
    </row>
    <row r="2528" spans="2:8" x14ac:dyDescent="0.25">
      <c r="B2528" s="396">
        <v>2524</v>
      </c>
      <c r="C2528" s="283"/>
      <c r="D2528" s="283"/>
      <c r="E2528" s="859"/>
      <c r="F2528" s="283"/>
      <c r="G2528" s="283"/>
      <c r="H2528" s="283"/>
    </row>
    <row r="2529" spans="2:8" x14ac:dyDescent="0.25">
      <c r="B2529" s="396">
        <v>2525</v>
      </c>
      <c r="C2529" s="283"/>
      <c r="D2529" s="283"/>
      <c r="E2529" s="859"/>
      <c r="F2529" s="283"/>
      <c r="G2529" s="283"/>
      <c r="H2529" s="283"/>
    </row>
    <row r="2530" spans="2:8" x14ac:dyDescent="0.25">
      <c r="B2530" s="396">
        <v>2526</v>
      </c>
      <c r="C2530" s="283"/>
      <c r="D2530" s="283"/>
      <c r="E2530" s="859"/>
      <c r="F2530" s="283"/>
      <c r="G2530" s="283"/>
      <c r="H2530" s="283"/>
    </row>
    <row r="2531" spans="2:8" x14ac:dyDescent="0.25">
      <c r="B2531" s="396">
        <v>2527</v>
      </c>
      <c r="C2531" s="283"/>
      <c r="D2531" s="283"/>
      <c r="E2531" s="859"/>
      <c r="F2531" s="283"/>
      <c r="G2531" s="283"/>
      <c r="H2531" s="283"/>
    </row>
    <row r="2532" spans="2:8" x14ac:dyDescent="0.25">
      <c r="B2532" s="396">
        <v>2528</v>
      </c>
      <c r="C2532" s="283"/>
      <c r="D2532" s="283"/>
      <c r="E2532" s="859"/>
      <c r="F2532" s="283"/>
      <c r="G2532" s="283"/>
      <c r="H2532" s="283"/>
    </row>
    <row r="2533" spans="2:8" x14ac:dyDescent="0.25">
      <c r="B2533" s="396">
        <v>2529</v>
      </c>
      <c r="C2533" s="283"/>
      <c r="D2533" s="283"/>
      <c r="E2533" s="859"/>
      <c r="F2533" s="283"/>
      <c r="G2533" s="283"/>
      <c r="H2533" s="283"/>
    </row>
    <row r="2534" spans="2:8" x14ac:dyDescent="0.25">
      <c r="B2534" s="396">
        <v>2530</v>
      </c>
      <c r="C2534" s="283"/>
      <c r="D2534" s="283"/>
      <c r="E2534" s="859"/>
      <c r="F2534" s="283"/>
      <c r="G2534" s="283"/>
      <c r="H2534" s="283"/>
    </row>
    <row r="2535" spans="2:8" x14ac:dyDescent="0.25">
      <c r="B2535" s="396">
        <v>2531</v>
      </c>
      <c r="C2535" s="283"/>
      <c r="D2535" s="283"/>
      <c r="E2535" s="859"/>
      <c r="F2535" s="283"/>
      <c r="G2535" s="283"/>
      <c r="H2535" s="283"/>
    </row>
    <row r="2536" spans="2:8" x14ac:dyDescent="0.25">
      <c r="B2536" s="396">
        <v>2532</v>
      </c>
      <c r="C2536" s="283"/>
      <c r="D2536" s="283"/>
      <c r="E2536" s="859"/>
      <c r="F2536" s="283"/>
      <c r="G2536" s="283"/>
      <c r="H2536" s="283"/>
    </row>
    <row r="2537" spans="2:8" x14ac:dyDescent="0.25">
      <c r="B2537" s="396">
        <v>2533</v>
      </c>
      <c r="C2537" s="283"/>
      <c r="D2537" s="283"/>
      <c r="E2537" s="859"/>
      <c r="F2537" s="283"/>
      <c r="G2537" s="283"/>
      <c r="H2537" s="283"/>
    </row>
    <row r="2538" spans="2:8" x14ac:dyDescent="0.25">
      <c r="B2538" s="396">
        <v>2534</v>
      </c>
      <c r="C2538" s="283"/>
      <c r="D2538" s="283"/>
      <c r="E2538" s="859"/>
      <c r="F2538" s="283"/>
      <c r="G2538" s="283"/>
      <c r="H2538" s="283"/>
    </row>
    <row r="2539" spans="2:8" x14ac:dyDescent="0.25">
      <c r="B2539" s="396">
        <v>2535</v>
      </c>
      <c r="C2539" s="283"/>
      <c r="D2539" s="283"/>
      <c r="E2539" s="859"/>
      <c r="F2539" s="283"/>
      <c r="G2539" s="283"/>
      <c r="H2539" s="283"/>
    </row>
    <row r="2540" spans="2:8" x14ac:dyDescent="0.25">
      <c r="B2540" s="396">
        <v>2536</v>
      </c>
      <c r="C2540" s="283"/>
      <c r="D2540" s="283"/>
      <c r="E2540" s="859"/>
      <c r="F2540" s="283"/>
      <c r="G2540" s="283"/>
      <c r="H2540" s="283"/>
    </row>
    <row r="2541" spans="2:8" x14ac:dyDescent="0.25">
      <c r="B2541" s="396">
        <v>2537</v>
      </c>
      <c r="C2541" s="283"/>
      <c r="D2541" s="283"/>
      <c r="E2541" s="859"/>
      <c r="F2541" s="283"/>
      <c r="G2541" s="283"/>
      <c r="H2541" s="283"/>
    </row>
    <row r="2542" spans="2:8" x14ac:dyDescent="0.25">
      <c r="B2542" s="396">
        <v>2538</v>
      </c>
      <c r="C2542" s="283"/>
      <c r="D2542" s="283"/>
      <c r="E2542" s="859"/>
      <c r="F2542" s="283"/>
      <c r="G2542" s="283"/>
      <c r="H2542" s="283"/>
    </row>
    <row r="2543" spans="2:8" x14ac:dyDescent="0.25">
      <c r="B2543" s="396">
        <v>2539</v>
      </c>
      <c r="C2543" s="283"/>
      <c r="D2543" s="283"/>
      <c r="E2543" s="859"/>
      <c r="F2543" s="283"/>
      <c r="G2543" s="283"/>
      <c r="H2543" s="283"/>
    </row>
    <row r="2544" spans="2:8" x14ac:dyDescent="0.25">
      <c r="B2544" s="396">
        <v>2540</v>
      </c>
      <c r="C2544" s="283"/>
      <c r="D2544" s="283"/>
      <c r="E2544" s="859"/>
      <c r="F2544" s="283"/>
      <c r="G2544" s="283"/>
      <c r="H2544" s="283"/>
    </row>
    <row r="2545" spans="2:8" x14ac:dyDescent="0.25">
      <c r="B2545" s="396">
        <v>2541</v>
      </c>
      <c r="C2545" s="283"/>
      <c r="D2545" s="283"/>
      <c r="E2545" s="859"/>
      <c r="F2545" s="283"/>
      <c r="G2545" s="283"/>
      <c r="H2545" s="283"/>
    </row>
    <row r="2546" spans="2:8" x14ac:dyDescent="0.25">
      <c r="B2546" s="396">
        <v>2542</v>
      </c>
      <c r="C2546" s="283"/>
      <c r="D2546" s="283"/>
      <c r="E2546" s="859"/>
      <c r="F2546" s="283"/>
      <c r="G2546" s="283"/>
      <c r="H2546" s="283"/>
    </row>
    <row r="2547" spans="2:8" x14ac:dyDescent="0.25">
      <c r="B2547" s="396">
        <v>2543</v>
      </c>
      <c r="C2547" s="283"/>
      <c r="D2547" s="283"/>
      <c r="E2547" s="859"/>
      <c r="F2547" s="283"/>
      <c r="G2547" s="283"/>
      <c r="H2547" s="283"/>
    </row>
    <row r="2548" spans="2:8" x14ac:dyDescent="0.25">
      <c r="B2548" s="396">
        <v>2544</v>
      </c>
      <c r="C2548" s="283"/>
      <c r="D2548" s="283"/>
      <c r="E2548" s="859"/>
      <c r="F2548" s="283"/>
      <c r="G2548" s="283"/>
      <c r="H2548" s="283"/>
    </row>
    <row r="2549" spans="2:8" x14ac:dyDescent="0.25">
      <c r="B2549" s="396">
        <v>2545</v>
      </c>
      <c r="C2549" s="283"/>
      <c r="D2549" s="283"/>
      <c r="E2549" s="859"/>
      <c r="F2549" s="283"/>
      <c r="G2549" s="283"/>
      <c r="H2549" s="283"/>
    </row>
    <row r="2550" spans="2:8" x14ac:dyDescent="0.25">
      <c r="B2550" s="396">
        <v>2546</v>
      </c>
      <c r="C2550" s="283"/>
      <c r="D2550" s="283"/>
      <c r="E2550" s="859"/>
      <c r="F2550" s="283"/>
      <c r="G2550" s="283"/>
      <c r="H2550" s="283"/>
    </row>
    <row r="2551" spans="2:8" x14ac:dyDescent="0.25">
      <c r="B2551" s="396">
        <v>2547</v>
      </c>
      <c r="C2551" s="283"/>
      <c r="D2551" s="283"/>
      <c r="E2551" s="859"/>
      <c r="F2551" s="283"/>
      <c r="G2551" s="283"/>
      <c r="H2551" s="283"/>
    </row>
    <row r="2552" spans="2:8" x14ac:dyDescent="0.25">
      <c r="B2552" s="396">
        <v>2548</v>
      </c>
      <c r="C2552" s="283"/>
      <c r="D2552" s="283"/>
      <c r="E2552" s="859"/>
      <c r="F2552" s="283"/>
      <c r="G2552" s="283"/>
      <c r="H2552" s="283"/>
    </row>
    <row r="2553" spans="2:8" x14ac:dyDescent="0.25">
      <c r="B2553" s="396">
        <v>2549</v>
      </c>
      <c r="C2553" s="283"/>
      <c r="D2553" s="283"/>
      <c r="E2553" s="859"/>
      <c r="F2553" s="283"/>
      <c r="G2553" s="283"/>
      <c r="H2553" s="283"/>
    </row>
    <row r="2554" spans="2:8" x14ac:dyDescent="0.25">
      <c r="B2554" s="396">
        <v>2550</v>
      </c>
      <c r="C2554" s="283"/>
      <c r="D2554" s="283"/>
      <c r="E2554" s="859"/>
      <c r="F2554" s="283"/>
      <c r="G2554" s="283"/>
      <c r="H2554" s="283"/>
    </row>
    <row r="2555" spans="2:8" x14ac:dyDescent="0.25">
      <c r="B2555" s="396">
        <v>2551</v>
      </c>
      <c r="C2555" s="283"/>
      <c r="D2555" s="283"/>
      <c r="E2555" s="859"/>
      <c r="F2555" s="283"/>
      <c r="G2555" s="283"/>
      <c r="H2555" s="283"/>
    </row>
    <row r="2556" spans="2:8" x14ac:dyDescent="0.25">
      <c r="B2556" s="396">
        <v>2552</v>
      </c>
      <c r="C2556" s="283"/>
      <c r="D2556" s="283"/>
      <c r="E2556" s="859"/>
      <c r="F2556" s="283"/>
      <c r="G2556" s="283"/>
      <c r="H2556" s="283"/>
    </row>
    <row r="2557" spans="2:8" x14ac:dyDescent="0.25">
      <c r="B2557" s="396">
        <v>2553</v>
      </c>
      <c r="C2557" s="283"/>
      <c r="D2557" s="283"/>
      <c r="E2557" s="859"/>
      <c r="F2557" s="283"/>
      <c r="G2557" s="283"/>
      <c r="H2557" s="283"/>
    </row>
    <row r="2558" spans="2:8" x14ac:dyDescent="0.25">
      <c r="B2558" s="396">
        <v>2554</v>
      </c>
      <c r="C2558" s="283"/>
      <c r="D2558" s="283"/>
      <c r="E2558" s="859"/>
      <c r="F2558" s="283"/>
      <c r="G2558" s="283"/>
      <c r="H2558" s="283"/>
    </row>
    <row r="2559" spans="2:8" x14ac:dyDescent="0.25">
      <c r="B2559" s="396">
        <v>2555</v>
      </c>
      <c r="C2559" s="283"/>
      <c r="D2559" s="283"/>
      <c r="E2559" s="859"/>
      <c r="F2559" s="283"/>
      <c r="G2559" s="283"/>
      <c r="H2559" s="283"/>
    </row>
    <row r="2560" spans="2:8" x14ac:dyDescent="0.25">
      <c r="B2560" s="396">
        <v>2556</v>
      </c>
      <c r="C2560" s="283"/>
      <c r="D2560" s="283"/>
      <c r="E2560" s="859"/>
      <c r="F2560" s="283"/>
      <c r="G2560" s="283"/>
      <c r="H2560" s="283"/>
    </row>
    <row r="2561" spans="2:8" x14ac:dyDescent="0.25">
      <c r="B2561" s="396">
        <v>2557</v>
      </c>
      <c r="C2561" s="283"/>
      <c r="D2561" s="283"/>
      <c r="E2561" s="859"/>
      <c r="F2561" s="283"/>
      <c r="G2561" s="283"/>
      <c r="H2561" s="283"/>
    </row>
    <row r="2562" spans="2:8" x14ac:dyDescent="0.25">
      <c r="B2562" s="396">
        <v>2558</v>
      </c>
      <c r="C2562" s="283"/>
      <c r="D2562" s="283"/>
      <c r="E2562" s="859"/>
      <c r="F2562" s="283"/>
      <c r="G2562" s="283"/>
      <c r="H2562" s="283"/>
    </row>
    <row r="2563" spans="2:8" x14ac:dyDescent="0.25">
      <c r="B2563" s="396">
        <v>2559</v>
      </c>
      <c r="C2563" s="283"/>
      <c r="D2563" s="283"/>
      <c r="E2563" s="859"/>
      <c r="F2563" s="283"/>
      <c r="G2563" s="283"/>
      <c r="H2563" s="283"/>
    </row>
    <row r="2564" spans="2:8" x14ac:dyDescent="0.25">
      <c r="B2564" s="396">
        <v>2560</v>
      </c>
      <c r="C2564" s="283"/>
      <c r="D2564" s="283"/>
      <c r="E2564" s="859"/>
      <c r="F2564" s="283"/>
      <c r="G2564" s="283"/>
      <c r="H2564" s="283"/>
    </row>
    <row r="2565" spans="2:8" x14ac:dyDescent="0.25">
      <c r="B2565" s="396">
        <v>2561</v>
      </c>
      <c r="C2565" s="283"/>
      <c r="D2565" s="283"/>
      <c r="E2565" s="859"/>
      <c r="F2565" s="283"/>
      <c r="G2565" s="283"/>
      <c r="H2565" s="283"/>
    </row>
    <row r="2566" spans="2:8" x14ac:dyDescent="0.25">
      <c r="B2566" s="396">
        <v>2562</v>
      </c>
      <c r="C2566" s="283"/>
      <c r="D2566" s="283"/>
      <c r="E2566" s="859"/>
      <c r="F2566" s="283"/>
      <c r="G2566" s="283"/>
      <c r="H2566" s="283"/>
    </row>
    <row r="2567" spans="2:8" x14ac:dyDescent="0.25">
      <c r="B2567" s="396">
        <v>2563</v>
      </c>
      <c r="C2567" s="283"/>
      <c r="D2567" s="283"/>
      <c r="E2567" s="859"/>
      <c r="F2567" s="283"/>
      <c r="G2567" s="283"/>
      <c r="H2567" s="283"/>
    </row>
    <row r="2568" spans="2:8" x14ac:dyDescent="0.25">
      <c r="B2568" s="396">
        <v>2564</v>
      </c>
      <c r="C2568" s="283"/>
      <c r="D2568" s="283"/>
      <c r="E2568" s="859"/>
      <c r="F2568" s="283"/>
      <c r="G2568" s="283"/>
      <c r="H2568" s="283"/>
    </row>
    <row r="2569" spans="2:8" x14ac:dyDescent="0.25">
      <c r="B2569" s="396">
        <v>2565</v>
      </c>
      <c r="C2569" s="283"/>
      <c r="D2569" s="283"/>
      <c r="E2569" s="859"/>
      <c r="F2569" s="283"/>
      <c r="G2569" s="283"/>
      <c r="H2569" s="283"/>
    </row>
    <row r="2570" spans="2:8" x14ac:dyDescent="0.25">
      <c r="B2570" s="396">
        <v>2566</v>
      </c>
      <c r="C2570" s="283"/>
      <c r="D2570" s="283"/>
      <c r="E2570" s="859"/>
      <c r="F2570" s="283"/>
      <c r="G2570" s="283"/>
      <c r="H2570" s="283"/>
    </row>
    <row r="2571" spans="2:8" x14ac:dyDescent="0.25">
      <c r="B2571" s="396">
        <v>2567</v>
      </c>
      <c r="C2571" s="283"/>
      <c r="D2571" s="283"/>
      <c r="E2571" s="859"/>
      <c r="F2571" s="283"/>
      <c r="G2571" s="283"/>
      <c r="H2571" s="283"/>
    </row>
    <row r="2572" spans="2:8" x14ac:dyDescent="0.25">
      <c r="B2572" s="396">
        <v>2568</v>
      </c>
      <c r="C2572" s="283"/>
      <c r="D2572" s="283"/>
      <c r="E2572" s="859"/>
      <c r="F2572" s="283"/>
      <c r="G2572" s="283"/>
      <c r="H2572" s="283"/>
    </row>
    <row r="2573" spans="2:8" x14ac:dyDescent="0.25">
      <c r="B2573" s="396">
        <v>2569</v>
      </c>
      <c r="C2573" s="283"/>
      <c r="D2573" s="283"/>
      <c r="E2573" s="859"/>
      <c r="F2573" s="283"/>
      <c r="G2573" s="283"/>
      <c r="H2573" s="283"/>
    </row>
    <row r="2574" spans="2:8" x14ac:dyDescent="0.25">
      <c r="B2574" s="396">
        <v>2570</v>
      </c>
      <c r="C2574" s="283"/>
      <c r="D2574" s="283"/>
      <c r="E2574" s="859"/>
      <c r="F2574" s="283"/>
      <c r="G2574" s="283"/>
      <c r="H2574" s="283"/>
    </row>
    <row r="2575" spans="2:8" x14ac:dyDescent="0.25">
      <c r="B2575" s="396">
        <v>2571</v>
      </c>
      <c r="C2575" s="283"/>
      <c r="D2575" s="283"/>
      <c r="E2575" s="859"/>
      <c r="F2575" s="283"/>
      <c r="G2575" s="283"/>
      <c r="H2575" s="283"/>
    </row>
    <row r="2576" spans="2:8" x14ac:dyDescent="0.25">
      <c r="B2576" s="396">
        <v>2572</v>
      </c>
      <c r="C2576" s="283"/>
      <c r="D2576" s="283"/>
      <c r="E2576" s="859"/>
      <c r="F2576" s="283"/>
      <c r="G2576" s="283"/>
      <c r="H2576" s="283"/>
    </row>
    <row r="2577" spans="2:8" x14ac:dyDescent="0.25">
      <c r="B2577" s="396">
        <v>2573</v>
      </c>
      <c r="C2577" s="283"/>
      <c r="D2577" s="283"/>
      <c r="E2577" s="859"/>
      <c r="F2577" s="283"/>
      <c r="G2577" s="283"/>
      <c r="H2577" s="283"/>
    </row>
    <row r="2578" spans="2:8" x14ac:dyDescent="0.25">
      <c r="B2578" s="396">
        <v>2574</v>
      </c>
      <c r="C2578" s="283"/>
      <c r="D2578" s="283"/>
      <c r="E2578" s="859"/>
      <c r="F2578" s="283"/>
      <c r="G2578" s="283"/>
      <c r="H2578" s="283"/>
    </row>
    <row r="2579" spans="2:8" x14ac:dyDescent="0.25">
      <c r="B2579" s="396">
        <v>2575</v>
      </c>
      <c r="C2579" s="283"/>
      <c r="D2579" s="283"/>
      <c r="E2579" s="859"/>
      <c r="F2579" s="283"/>
      <c r="G2579" s="283"/>
      <c r="H2579" s="283"/>
    </row>
    <row r="2580" spans="2:8" x14ac:dyDescent="0.25">
      <c r="B2580" s="396">
        <v>2576</v>
      </c>
      <c r="C2580" s="283"/>
      <c r="D2580" s="283"/>
      <c r="E2580" s="859"/>
      <c r="F2580" s="283"/>
      <c r="G2580" s="283"/>
      <c r="H2580" s="283"/>
    </row>
    <row r="2581" spans="2:8" x14ac:dyDescent="0.25">
      <c r="B2581" s="396">
        <v>2577</v>
      </c>
      <c r="C2581" s="283"/>
      <c r="D2581" s="283"/>
      <c r="E2581" s="859"/>
      <c r="F2581" s="283"/>
      <c r="G2581" s="283"/>
      <c r="H2581" s="283"/>
    </row>
    <row r="2582" spans="2:8" x14ac:dyDescent="0.25">
      <c r="B2582" s="396">
        <v>2578</v>
      </c>
      <c r="C2582" s="283"/>
      <c r="D2582" s="283"/>
      <c r="E2582" s="859"/>
      <c r="F2582" s="283"/>
      <c r="G2582" s="283"/>
      <c r="H2582" s="283"/>
    </row>
    <row r="2583" spans="2:8" x14ac:dyDescent="0.25">
      <c r="B2583" s="396">
        <v>2579</v>
      </c>
      <c r="C2583" s="283"/>
      <c r="D2583" s="283"/>
      <c r="E2583" s="859"/>
      <c r="F2583" s="283"/>
      <c r="G2583" s="283"/>
      <c r="H2583" s="283"/>
    </row>
    <row r="2584" spans="2:8" x14ac:dyDescent="0.25">
      <c r="B2584" s="396">
        <v>2580</v>
      </c>
      <c r="C2584" s="283"/>
      <c r="D2584" s="283"/>
      <c r="E2584" s="859"/>
      <c r="F2584" s="283"/>
      <c r="G2584" s="283"/>
      <c r="H2584" s="283"/>
    </row>
    <row r="2585" spans="2:8" x14ac:dyDescent="0.25">
      <c r="B2585" s="396">
        <v>2581</v>
      </c>
      <c r="C2585" s="283"/>
      <c r="D2585" s="283"/>
      <c r="E2585" s="859"/>
      <c r="F2585" s="283"/>
      <c r="G2585" s="283"/>
      <c r="H2585" s="283"/>
    </row>
    <row r="2586" spans="2:8" x14ac:dyDescent="0.25">
      <c r="B2586" s="396">
        <v>2582</v>
      </c>
      <c r="C2586" s="283"/>
      <c r="D2586" s="283"/>
      <c r="E2586" s="859"/>
      <c r="F2586" s="283"/>
      <c r="G2586" s="283"/>
      <c r="H2586" s="283"/>
    </row>
    <row r="2587" spans="2:8" x14ac:dyDescent="0.25">
      <c r="B2587" s="396">
        <v>2583</v>
      </c>
      <c r="C2587" s="283"/>
      <c r="D2587" s="283"/>
      <c r="E2587" s="859"/>
      <c r="F2587" s="283"/>
      <c r="G2587" s="283"/>
      <c r="H2587" s="283"/>
    </row>
    <row r="2588" spans="2:8" x14ac:dyDescent="0.25">
      <c r="B2588" s="396">
        <v>2584</v>
      </c>
      <c r="C2588" s="283"/>
      <c r="D2588" s="283"/>
      <c r="E2588" s="859"/>
      <c r="F2588" s="283"/>
      <c r="G2588" s="283"/>
      <c r="H2588" s="283"/>
    </row>
    <row r="2589" spans="2:8" x14ac:dyDescent="0.25">
      <c r="B2589" s="396">
        <v>2585</v>
      </c>
      <c r="C2589" s="283"/>
      <c r="D2589" s="283"/>
      <c r="E2589" s="859"/>
      <c r="F2589" s="283"/>
      <c r="G2589" s="283"/>
      <c r="H2589" s="283"/>
    </row>
    <row r="2590" spans="2:8" x14ac:dyDescent="0.25">
      <c r="B2590" s="396">
        <v>2586</v>
      </c>
      <c r="C2590" s="283"/>
      <c r="D2590" s="283"/>
      <c r="E2590" s="859"/>
      <c r="F2590" s="283"/>
      <c r="G2590" s="283"/>
      <c r="H2590" s="283"/>
    </row>
    <row r="2591" spans="2:8" x14ac:dyDescent="0.25">
      <c r="B2591" s="396">
        <v>2587</v>
      </c>
      <c r="C2591" s="283"/>
      <c r="D2591" s="283"/>
      <c r="E2591" s="859"/>
      <c r="F2591" s="283"/>
      <c r="G2591" s="283"/>
      <c r="H2591" s="283"/>
    </row>
    <row r="2592" spans="2:8" x14ac:dyDescent="0.25">
      <c r="B2592" s="396">
        <v>2588</v>
      </c>
      <c r="C2592" s="283"/>
      <c r="D2592" s="283"/>
      <c r="E2592" s="859"/>
      <c r="F2592" s="283"/>
      <c r="G2592" s="283"/>
      <c r="H2592" s="283"/>
    </row>
    <row r="2593" spans="2:8" x14ac:dyDescent="0.25">
      <c r="B2593" s="396">
        <v>2589</v>
      </c>
      <c r="C2593" s="283"/>
      <c r="D2593" s="283"/>
      <c r="E2593" s="859"/>
      <c r="F2593" s="283"/>
      <c r="G2593" s="283"/>
      <c r="H2593" s="283"/>
    </row>
    <row r="2594" spans="2:8" x14ac:dyDescent="0.25">
      <c r="B2594" s="396">
        <v>2590</v>
      </c>
      <c r="C2594" s="283"/>
      <c r="D2594" s="283"/>
      <c r="E2594" s="859"/>
      <c r="F2594" s="283"/>
      <c r="G2594" s="283"/>
      <c r="H2594" s="283"/>
    </row>
    <row r="2595" spans="2:8" x14ac:dyDescent="0.25">
      <c r="B2595" s="396">
        <v>2591</v>
      </c>
      <c r="C2595" s="283"/>
      <c r="D2595" s="283"/>
      <c r="E2595" s="859"/>
      <c r="F2595" s="283"/>
      <c r="G2595" s="283"/>
      <c r="H2595" s="283"/>
    </row>
    <row r="2596" spans="2:8" x14ac:dyDescent="0.25">
      <c r="B2596" s="396">
        <v>2592</v>
      </c>
      <c r="C2596" s="283"/>
      <c r="D2596" s="283"/>
      <c r="E2596" s="859"/>
      <c r="F2596" s="283"/>
      <c r="G2596" s="283"/>
      <c r="H2596" s="283"/>
    </row>
    <row r="2597" spans="2:8" x14ac:dyDescent="0.25">
      <c r="B2597" s="396">
        <v>2593</v>
      </c>
      <c r="C2597" s="283"/>
      <c r="D2597" s="283"/>
      <c r="E2597" s="859"/>
      <c r="F2597" s="283"/>
      <c r="G2597" s="283"/>
      <c r="H2597" s="283"/>
    </row>
    <row r="2598" spans="2:8" x14ac:dyDescent="0.25">
      <c r="B2598" s="396">
        <v>2594</v>
      </c>
      <c r="C2598" s="283"/>
      <c r="D2598" s="283"/>
      <c r="E2598" s="859"/>
      <c r="F2598" s="283"/>
      <c r="G2598" s="283"/>
      <c r="H2598" s="283"/>
    </row>
    <row r="2599" spans="2:8" x14ac:dyDescent="0.25">
      <c r="B2599" s="396">
        <v>2595</v>
      </c>
      <c r="C2599" s="283"/>
      <c r="D2599" s="283"/>
      <c r="E2599" s="859"/>
      <c r="F2599" s="283"/>
      <c r="G2599" s="283"/>
      <c r="H2599" s="283"/>
    </row>
    <row r="2600" spans="2:8" x14ac:dyDescent="0.25">
      <c r="B2600" s="396">
        <v>2596</v>
      </c>
      <c r="C2600" s="283"/>
      <c r="D2600" s="283"/>
      <c r="E2600" s="859"/>
      <c r="F2600" s="283"/>
      <c r="G2600" s="283"/>
      <c r="H2600" s="283"/>
    </row>
    <row r="2601" spans="2:8" x14ac:dyDescent="0.25">
      <c r="B2601" s="396">
        <v>2597</v>
      </c>
      <c r="C2601" s="283"/>
      <c r="D2601" s="283"/>
      <c r="E2601" s="859"/>
      <c r="F2601" s="283"/>
      <c r="G2601" s="283"/>
      <c r="H2601" s="283"/>
    </row>
    <row r="2602" spans="2:8" x14ac:dyDescent="0.25">
      <c r="B2602" s="396">
        <v>2598</v>
      </c>
      <c r="C2602" s="283"/>
      <c r="D2602" s="283"/>
      <c r="E2602" s="859"/>
      <c r="F2602" s="283"/>
      <c r="G2602" s="283"/>
      <c r="H2602" s="283"/>
    </row>
    <row r="2603" spans="2:8" x14ac:dyDescent="0.25">
      <c r="B2603" s="396">
        <v>2599</v>
      </c>
      <c r="C2603" s="283"/>
      <c r="D2603" s="283"/>
      <c r="E2603" s="859"/>
      <c r="F2603" s="283"/>
      <c r="G2603" s="283"/>
      <c r="H2603" s="283"/>
    </row>
    <row r="2604" spans="2:8" x14ac:dyDescent="0.25">
      <c r="B2604" s="396">
        <v>2600</v>
      </c>
      <c r="C2604" s="283"/>
      <c r="D2604" s="283"/>
      <c r="E2604" s="859"/>
      <c r="F2604" s="283"/>
      <c r="G2604" s="283"/>
      <c r="H2604" s="283"/>
    </row>
    <row r="2605" spans="2:8" x14ac:dyDescent="0.25">
      <c r="B2605" s="396">
        <v>2601</v>
      </c>
      <c r="C2605" s="283"/>
      <c r="D2605" s="283"/>
      <c r="E2605" s="859"/>
      <c r="F2605" s="283"/>
      <c r="G2605" s="283"/>
      <c r="H2605" s="283"/>
    </row>
    <row r="2606" spans="2:8" x14ac:dyDescent="0.25">
      <c r="B2606" s="396">
        <v>2602</v>
      </c>
      <c r="C2606" s="283"/>
      <c r="D2606" s="283"/>
      <c r="E2606" s="859"/>
      <c r="F2606" s="283"/>
      <c r="G2606" s="283"/>
      <c r="H2606" s="283"/>
    </row>
    <row r="2607" spans="2:8" x14ac:dyDescent="0.25">
      <c r="B2607" s="396">
        <v>2603</v>
      </c>
      <c r="C2607" s="283"/>
      <c r="D2607" s="283"/>
      <c r="E2607" s="859"/>
      <c r="F2607" s="283"/>
      <c r="G2607" s="283"/>
      <c r="H2607" s="283"/>
    </row>
    <row r="2608" spans="2:8" x14ac:dyDescent="0.25">
      <c r="B2608" s="396">
        <v>2604</v>
      </c>
      <c r="C2608" s="283"/>
      <c r="D2608" s="283"/>
      <c r="E2608" s="859"/>
      <c r="F2608" s="283"/>
      <c r="G2608" s="283"/>
      <c r="H2608" s="283"/>
    </row>
    <row r="2609" spans="2:8" x14ac:dyDescent="0.25">
      <c r="B2609" s="396">
        <v>2605</v>
      </c>
      <c r="C2609" s="283"/>
      <c r="D2609" s="283"/>
      <c r="E2609" s="859"/>
      <c r="F2609" s="283"/>
      <c r="G2609" s="283"/>
      <c r="H2609" s="283"/>
    </row>
    <row r="2610" spans="2:8" x14ac:dyDescent="0.25">
      <c r="B2610" s="396">
        <v>2606</v>
      </c>
      <c r="C2610" s="283"/>
      <c r="D2610" s="283"/>
      <c r="E2610" s="859"/>
      <c r="F2610" s="283"/>
      <c r="G2610" s="283"/>
      <c r="H2610" s="283"/>
    </row>
    <row r="2611" spans="2:8" x14ac:dyDescent="0.25">
      <c r="B2611" s="396">
        <v>2607</v>
      </c>
      <c r="C2611" s="283"/>
      <c r="D2611" s="283"/>
      <c r="E2611" s="859"/>
      <c r="F2611" s="283"/>
      <c r="G2611" s="283"/>
      <c r="H2611" s="283"/>
    </row>
    <row r="2612" spans="2:8" x14ac:dyDescent="0.25">
      <c r="B2612" s="396">
        <v>2608</v>
      </c>
      <c r="C2612" s="283"/>
      <c r="D2612" s="283"/>
      <c r="E2612" s="859"/>
      <c r="F2612" s="283"/>
      <c r="G2612" s="283"/>
      <c r="H2612" s="283"/>
    </row>
    <row r="2613" spans="2:8" x14ac:dyDescent="0.25">
      <c r="B2613" s="396">
        <v>2609</v>
      </c>
      <c r="C2613" s="283"/>
      <c r="D2613" s="283"/>
      <c r="E2613" s="859"/>
      <c r="F2613" s="283"/>
      <c r="G2613" s="283"/>
      <c r="H2613" s="283"/>
    </row>
    <row r="2614" spans="2:8" x14ac:dyDescent="0.25">
      <c r="B2614" s="396">
        <v>2610</v>
      </c>
      <c r="C2614" s="283"/>
      <c r="D2614" s="283"/>
      <c r="E2614" s="859"/>
      <c r="F2614" s="283"/>
      <c r="G2614" s="283"/>
      <c r="H2614" s="283"/>
    </row>
    <row r="2615" spans="2:8" x14ac:dyDescent="0.25">
      <c r="B2615" s="396">
        <v>2611</v>
      </c>
      <c r="C2615" s="283"/>
      <c r="D2615" s="283"/>
      <c r="E2615" s="859"/>
      <c r="F2615" s="283"/>
      <c r="G2615" s="283"/>
      <c r="H2615" s="283"/>
    </row>
    <row r="2616" spans="2:8" x14ac:dyDescent="0.25">
      <c r="B2616" s="396">
        <v>2612</v>
      </c>
      <c r="C2616" s="283"/>
      <c r="D2616" s="283"/>
      <c r="E2616" s="859"/>
      <c r="F2616" s="283"/>
      <c r="G2616" s="283"/>
      <c r="H2616" s="283"/>
    </row>
    <row r="2617" spans="2:8" x14ac:dyDescent="0.25">
      <c r="B2617" s="396">
        <v>2613</v>
      </c>
      <c r="C2617" s="283"/>
      <c r="D2617" s="283"/>
      <c r="E2617" s="859"/>
      <c r="F2617" s="283"/>
      <c r="G2617" s="283"/>
      <c r="H2617" s="283"/>
    </row>
    <row r="2618" spans="2:8" x14ac:dyDescent="0.25">
      <c r="B2618" s="396">
        <v>2614</v>
      </c>
      <c r="C2618" s="283"/>
      <c r="D2618" s="283"/>
      <c r="E2618" s="859"/>
      <c r="F2618" s="283"/>
      <c r="G2618" s="283"/>
      <c r="H2618" s="283"/>
    </row>
    <row r="2619" spans="2:8" x14ac:dyDescent="0.25">
      <c r="B2619" s="396">
        <v>2615</v>
      </c>
      <c r="C2619" s="283"/>
      <c r="D2619" s="283"/>
      <c r="E2619" s="859"/>
      <c r="F2619" s="283"/>
      <c r="G2619" s="283"/>
      <c r="H2619" s="283"/>
    </row>
    <row r="2620" spans="2:8" x14ac:dyDescent="0.25">
      <c r="B2620" s="396">
        <v>2616</v>
      </c>
      <c r="C2620" s="283"/>
      <c r="D2620" s="283"/>
      <c r="E2620" s="859"/>
      <c r="F2620" s="283"/>
      <c r="G2620" s="283"/>
      <c r="H2620" s="283"/>
    </row>
    <row r="2621" spans="2:8" x14ac:dyDescent="0.25">
      <c r="B2621" s="396">
        <v>2617</v>
      </c>
      <c r="C2621" s="283"/>
      <c r="D2621" s="283"/>
      <c r="E2621" s="859"/>
      <c r="F2621" s="283"/>
      <c r="G2621" s="283"/>
      <c r="H2621" s="283"/>
    </row>
    <row r="2622" spans="2:8" x14ac:dyDescent="0.25">
      <c r="B2622" s="396">
        <v>2618</v>
      </c>
      <c r="C2622" s="283"/>
      <c r="D2622" s="283"/>
      <c r="E2622" s="859"/>
      <c r="F2622" s="283"/>
      <c r="G2622" s="283"/>
      <c r="H2622" s="283"/>
    </row>
    <row r="2623" spans="2:8" x14ac:dyDescent="0.25">
      <c r="B2623" s="396">
        <v>2619</v>
      </c>
      <c r="C2623" s="283"/>
      <c r="D2623" s="283"/>
      <c r="E2623" s="859"/>
      <c r="F2623" s="283"/>
      <c r="G2623" s="283"/>
      <c r="H2623" s="283"/>
    </row>
    <row r="2624" spans="2:8" x14ac:dyDescent="0.25">
      <c r="B2624" s="396">
        <v>2620</v>
      </c>
      <c r="C2624" s="283"/>
      <c r="D2624" s="283"/>
      <c r="E2624" s="859"/>
      <c r="F2624" s="283"/>
      <c r="G2624" s="283"/>
      <c r="H2624" s="283"/>
    </row>
    <row r="2625" spans="2:8" x14ac:dyDescent="0.25">
      <c r="B2625" s="396">
        <v>2621</v>
      </c>
      <c r="C2625" s="283"/>
      <c r="D2625" s="283"/>
      <c r="E2625" s="859"/>
      <c r="F2625" s="283"/>
      <c r="G2625" s="283"/>
      <c r="H2625" s="283"/>
    </row>
    <row r="2626" spans="2:8" x14ac:dyDescent="0.25">
      <c r="B2626" s="396">
        <v>2622</v>
      </c>
      <c r="C2626" s="283"/>
      <c r="D2626" s="283"/>
      <c r="E2626" s="859"/>
      <c r="F2626" s="283"/>
      <c r="G2626" s="283"/>
      <c r="H2626" s="283"/>
    </row>
    <row r="2627" spans="2:8" x14ac:dyDescent="0.25">
      <c r="B2627" s="396">
        <v>2623</v>
      </c>
      <c r="C2627" s="283"/>
      <c r="D2627" s="283"/>
      <c r="E2627" s="859"/>
      <c r="F2627" s="283"/>
      <c r="G2627" s="283"/>
      <c r="H2627" s="283"/>
    </row>
    <row r="2628" spans="2:8" x14ac:dyDescent="0.25">
      <c r="B2628" s="396">
        <v>2624</v>
      </c>
      <c r="C2628" s="283"/>
      <c r="D2628" s="283"/>
      <c r="E2628" s="859"/>
      <c r="F2628" s="283"/>
      <c r="G2628" s="283"/>
      <c r="H2628" s="283"/>
    </row>
    <row r="2629" spans="2:8" x14ac:dyDescent="0.25">
      <c r="B2629" s="396">
        <v>2625</v>
      </c>
      <c r="C2629" s="283"/>
      <c r="D2629" s="283"/>
      <c r="E2629" s="859"/>
      <c r="F2629" s="283"/>
      <c r="G2629" s="283"/>
      <c r="H2629" s="283"/>
    </row>
    <row r="2630" spans="2:8" x14ac:dyDescent="0.25">
      <c r="B2630" s="396">
        <v>2626</v>
      </c>
      <c r="C2630" s="283"/>
      <c r="D2630" s="283"/>
      <c r="E2630" s="859"/>
      <c r="F2630" s="283"/>
      <c r="G2630" s="283"/>
      <c r="H2630" s="283"/>
    </row>
    <row r="2631" spans="2:8" x14ac:dyDescent="0.25">
      <c r="B2631" s="396">
        <v>2627</v>
      </c>
      <c r="C2631" s="283"/>
      <c r="D2631" s="283"/>
      <c r="E2631" s="859"/>
      <c r="F2631" s="283"/>
      <c r="G2631" s="283"/>
      <c r="H2631" s="283"/>
    </row>
    <row r="2632" spans="2:8" x14ac:dyDescent="0.25">
      <c r="B2632" s="396">
        <v>2628</v>
      </c>
      <c r="C2632" s="283"/>
      <c r="D2632" s="283"/>
      <c r="E2632" s="859"/>
      <c r="F2632" s="283"/>
      <c r="G2632" s="283"/>
      <c r="H2632" s="283"/>
    </row>
    <row r="2633" spans="2:8" x14ac:dyDescent="0.25">
      <c r="B2633" s="396">
        <v>2629</v>
      </c>
      <c r="C2633" s="283"/>
      <c r="D2633" s="283"/>
      <c r="E2633" s="859"/>
      <c r="F2633" s="283"/>
      <c r="G2633" s="283"/>
      <c r="H2633" s="283"/>
    </row>
    <row r="2634" spans="2:8" x14ac:dyDescent="0.25">
      <c r="B2634" s="396">
        <v>2630</v>
      </c>
      <c r="C2634" s="283"/>
      <c r="D2634" s="283"/>
      <c r="E2634" s="859"/>
      <c r="F2634" s="283"/>
      <c r="G2634" s="283"/>
      <c r="H2634" s="283"/>
    </row>
    <row r="2635" spans="2:8" x14ac:dyDescent="0.25">
      <c r="B2635" s="396">
        <v>2631</v>
      </c>
      <c r="C2635" s="283"/>
      <c r="D2635" s="283"/>
      <c r="E2635" s="859"/>
      <c r="F2635" s="283"/>
      <c r="G2635" s="283"/>
      <c r="H2635" s="283"/>
    </row>
    <row r="2636" spans="2:8" x14ac:dyDescent="0.25">
      <c r="B2636" s="396">
        <v>2632</v>
      </c>
      <c r="C2636" s="283"/>
      <c r="D2636" s="283"/>
      <c r="E2636" s="859"/>
      <c r="F2636" s="283"/>
      <c r="G2636" s="283"/>
      <c r="H2636" s="283"/>
    </row>
    <row r="2637" spans="2:8" x14ac:dyDescent="0.25">
      <c r="B2637" s="396">
        <v>2633</v>
      </c>
      <c r="C2637" s="283"/>
      <c r="D2637" s="283"/>
      <c r="E2637" s="859"/>
      <c r="F2637" s="283"/>
      <c r="G2637" s="283"/>
      <c r="H2637" s="283"/>
    </row>
    <row r="2638" spans="2:8" x14ac:dyDescent="0.25">
      <c r="B2638" s="396">
        <v>2634</v>
      </c>
      <c r="C2638" s="283"/>
      <c r="D2638" s="283"/>
      <c r="E2638" s="859"/>
      <c r="F2638" s="283"/>
      <c r="G2638" s="283"/>
      <c r="H2638" s="283"/>
    </row>
    <row r="2639" spans="2:8" x14ac:dyDescent="0.25">
      <c r="B2639" s="396">
        <v>2635</v>
      </c>
      <c r="C2639" s="283"/>
      <c r="D2639" s="283"/>
      <c r="E2639" s="859"/>
      <c r="F2639" s="283"/>
      <c r="G2639" s="283"/>
      <c r="H2639" s="283"/>
    </row>
    <row r="2640" spans="2:8" x14ac:dyDescent="0.25">
      <c r="B2640" s="396">
        <v>2636</v>
      </c>
      <c r="C2640" s="283"/>
      <c r="D2640" s="283"/>
      <c r="E2640" s="859"/>
      <c r="F2640" s="283"/>
      <c r="G2640" s="283"/>
      <c r="H2640" s="283"/>
    </row>
    <row r="2641" spans="2:8" x14ac:dyDescent="0.25">
      <c r="B2641" s="396">
        <v>2637</v>
      </c>
      <c r="C2641" s="283"/>
      <c r="D2641" s="283"/>
      <c r="E2641" s="859"/>
      <c r="F2641" s="283"/>
      <c r="G2641" s="283"/>
      <c r="H2641" s="283"/>
    </row>
    <row r="2642" spans="2:8" x14ac:dyDescent="0.25">
      <c r="B2642" s="396">
        <v>2638</v>
      </c>
      <c r="C2642" s="283"/>
      <c r="D2642" s="283"/>
      <c r="E2642" s="859"/>
      <c r="F2642" s="283"/>
      <c r="G2642" s="283"/>
      <c r="H2642" s="283"/>
    </row>
    <row r="2643" spans="2:8" x14ac:dyDescent="0.25">
      <c r="B2643" s="396">
        <v>2639</v>
      </c>
      <c r="C2643" s="283"/>
      <c r="D2643" s="283"/>
      <c r="E2643" s="859"/>
      <c r="F2643" s="283"/>
      <c r="G2643" s="283"/>
      <c r="H2643" s="283"/>
    </row>
    <row r="2644" spans="2:8" x14ac:dyDescent="0.25">
      <c r="B2644" s="396">
        <v>2640</v>
      </c>
      <c r="C2644" s="283"/>
      <c r="D2644" s="283"/>
      <c r="E2644" s="859"/>
      <c r="F2644" s="283"/>
      <c r="G2644" s="283"/>
      <c r="H2644" s="283"/>
    </row>
    <row r="2645" spans="2:8" x14ac:dyDescent="0.25">
      <c r="B2645" s="396">
        <v>2641</v>
      </c>
      <c r="C2645" s="283"/>
      <c r="D2645" s="283"/>
      <c r="E2645" s="859"/>
      <c r="F2645" s="283"/>
      <c r="G2645" s="283"/>
      <c r="H2645" s="283"/>
    </row>
    <row r="2646" spans="2:8" x14ac:dyDescent="0.25">
      <c r="B2646" s="396">
        <v>2642</v>
      </c>
      <c r="C2646" s="283"/>
      <c r="D2646" s="283"/>
      <c r="E2646" s="859"/>
      <c r="F2646" s="283"/>
      <c r="G2646" s="283"/>
      <c r="H2646" s="283"/>
    </row>
    <row r="2647" spans="2:8" x14ac:dyDescent="0.25">
      <c r="B2647" s="396">
        <v>2643</v>
      </c>
      <c r="C2647" s="283"/>
      <c r="D2647" s="283"/>
      <c r="E2647" s="859"/>
      <c r="F2647" s="283"/>
      <c r="G2647" s="283"/>
      <c r="H2647" s="283"/>
    </row>
    <row r="2648" spans="2:8" x14ac:dyDescent="0.25">
      <c r="B2648" s="396">
        <v>2644</v>
      </c>
      <c r="C2648" s="283"/>
      <c r="D2648" s="283"/>
      <c r="E2648" s="859"/>
      <c r="F2648" s="283"/>
      <c r="G2648" s="283"/>
      <c r="H2648" s="283"/>
    </row>
    <row r="2649" spans="2:8" x14ac:dyDescent="0.25">
      <c r="B2649" s="396">
        <v>2645</v>
      </c>
      <c r="C2649" s="283"/>
      <c r="D2649" s="283"/>
      <c r="E2649" s="859"/>
      <c r="F2649" s="283"/>
      <c r="G2649" s="283"/>
      <c r="H2649" s="283"/>
    </row>
    <row r="2650" spans="2:8" x14ac:dyDescent="0.25">
      <c r="B2650" s="396">
        <v>2646</v>
      </c>
      <c r="C2650" s="283"/>
      <c r="D2650" s="283"/>
      <c r="E2650" s="859"/>
      <c r="F2650" s="283"/>
      <c r="G2650" s="283"/>
      <c r="H2650" s="283"/>
    </row>
    <row r="2651" spans="2:8" x14ac:dyDescent="0.25">
      <c r="B2651" s="396">
        <v>2647</v>
      </c>
      <c r="C2651" s="283"/>
      <c r="D2651" s="283"/>
      <c r="E2651" s="859"/>
      <c r="F2651" s="283"/>
      <c r="G2651" s="283"/>
      <c r="H2651" s="283"/>
    </row>
    <row r="2652" spans="2:8" x14ac:dyDescent="0.25">
      <c r="B2652" s="396">
        <v>2648</v>
      </c>
      <c r="C2652" s="283"/>
      <c r="D2652" s="283"/>
      <c r="E2652" s="859"/>
      <c r="F2652" s="283"/>
      <c r="G2652" s="283"/>
      <c r="H2652" s="283"/>
    </row>
    <row r="2653" spans="2:8" x14ac:dyDescent="0.25">
      <c r="B2653" s="396">
        <v>2649</v>
      </c>
      <c r="C2653" s="283"/>
      <c r="D2653" s="283"/>
      <c r="E2653" s="859"/>
      <c r="F2653" s="283"/>
      <c r="G2653" s="283"/>
      <c r="H2653" s="283"/>
    </row>
    <row r="2654" spans="2:8" x14ac:dyDescent="0.25">
      <c r="B2654" s="396">
        <v>2650</v>
      </c>
      <c r="C2654" s="283"/>
      <c r="D2654" s="283"/>
      <c r="E2654" s="859"/>
      <c r="F2654" s="283"/>
      <c r="G2654" s="283"/>
      <c r="H2654" s="283"/>
    </row>
    <row r="2655" spans="2:8" x14ac:dyDescent="0.25">
      <c r="B2655" s="396">
        <v>2651</v>
      </c>
      <c r="C2655" s="283"/>
      <c r="D2655" s="283"/>
      <c r="E2655" s="859"/>
      <c r="F2655" s="283"/>
      <c r="G2655" s="283"/>
      <c r="H2655" s="283"/>
    </row>
    <row r="2656" spans="2:8" x14ac:dyDescent="0.25">
      <c r="B2656" s="396">
        <v>2652</v>
      </c>
      <c r="C2656" s="283"/>
      <c r="D2656" s="283"/>
      <c r="E2656" s="859"/>
      <c r="F2656" s="283"/>
      <c r="G2656" s="283"/>
      <c r="H2656" s="283"/>
    </row>
    <row r="2657" spans="2:8" x14ac:dyDescent="0.25">
      <c r="B2657" s="396">
        <v>2653</v>
      </c>
      <c r="C2657" s="283"/>
      <c r="D2657" s="283"/>
      <c r="E2657" s="859"/>
      <c r="F2657" s="283"/>
      <c r="G2657" s="283"/>
      <c r="H2657" s="283"/>
    </row>
    <row r="2658" spans="2:8" x14ac:dyDescent="0.25">
      <c r="B2658" s="396">
        <v>2654</v>
      </c>
      <c r="C2658" s="283"/>
      <c r="D2658" s="283"/>
      <c r="E2658" s="859"/>
      <c r="F2658" s="283"/>
      <c r="G2658" s="283"/>
      <c r="H2658" s="283"/>
    </row>
    <row r="2659" spans="2:8" x14ac:dyDescent="0.25">
      <c r="B2659" s="396">
        <v>2655</v>
      </c>
      <c r="C2659" s="283"/>
      <c r="D2659" s="283"/>
      <c r="E2659" s="859"/>
      <c r="F2659" s="283"/>
      <c r="G2659" s="283"/>
      <c r="H2659" s="283"/>
    </row>
    <row r="2660" spans="2:8" x14ac:dyDescent="0.25">
      <c r="B2660" s="396">
        <v>2656</v>
      </c>
      <c r="C2660" s="283"/>
      <c r="D2660" s="283"/>
      <c r="E2660" s="859"/>
      <c r="F2660" s="283"/>
      <c r="G2660" s="283"/>
      <c r="H2660" s="283"/>
    </row>
    <row r="2661" spans="2:8" x14ac:dyDescent="0.25">
      <c r="B2661" s="396">
        <v>2657</v>
      </c>
      <c r="C2661" s="283"/>
      <c r="D2661" s="283"/>
      <c r="E2661" s="859"/>
      <c r="F2661" s="283"/>
      <c r="G2661" s="283"/>
      <c r="H2661" s="283"/>
    </row>
    <row r="2662" spans="2:8" x14ac:dyDescent="0.25">
      <c r="B2662" s="396">
        <v>2658</v>
      </c>
      <c r="C2662" s="283"/>
      <c r="D2662" s="283"/>
      <c r="E2662" s="859"/>
      <c r="F2662" s="283"/>
      <c r="G2662" s="283"/>
      <c r="H2662" s="283"/>
    </row>
    <row r="2663" spans="2:8" x14ac:dyDescent="0.25">
      <c r="B2663" s="396">
        <v>2659</v>
      </c>
      <c r="C2663" s="283"/>
      <c r="D2663" s="283"/>
      <c r="E2663" s="859"/>
      <c r="F2663" s="283"/>
      <c r="G2663" s="283"/>
      <c r="H2663" s="283"/>
    </row>
    <row r="2664" spans="2:8" x14ac:dyDescent="0.25">
      <c r="B2664" s="396">
        <v>2660</v>
      </c>
      <c r="C2664" s="283"/>
      <c r="D2664" s="283"/>
      <c r="E2664" s="859"/>
      <c r="F2664" s="283"/>
      <c r="G2664" s="283"/>
      <c r="H2664" s="283"/>
    </row>
    <row r="2665" spans="2:8" x14ac:dyDescent="0.25">
      <c r="B2665" s="396">
        <v>2661</v>
      </c>
      <c r="C2665" s="283"/>
      <c r="D2665" s="283"/>
      <c r="E2665" s="859"/>
      <c r="F2665" s="283"/>
      <c r="G2665" s="283"/>
      <c r="H2665" s="283"/>
    </row>
    <row r="2666" spans="2:8" x14ac:dyDescent="0.25">
      <c r="B2666" s="396">
        <v>2662</v>
      </c>
      <c r="C2666" s="283"/>
      <c r="D2666" s="283"/>
      <c r="E2666" s="859"/>
      <c r="F2666" s="283"/>
      <c r="G2666" s="283"/>
      <c r="H2666" s="283"/>
    </row>
    <row r="2667" spans="2:8" x14ac:dyDescent="0.25">
      <c r="B2667" s="396">
        <v>2663</v>
      </c>
      <c r="C2667" s="283"/>
      <c r="D2667" s="283"/>
      <c r="E2667" s="859"/>
      <c r="F2667" s="283"/>
      <c r="G2667" s="283"/>
      <c r="H2667" s="283"/>
    </row>
    <row r="2668" spans="2:8" x14ac:dyDescent="0.25">
      <c r="B2668" s="396">
        <v>2664</v>
      </c>
      <c r="C2668" s="283"/>
      <c r="D2668" s="283"/>
      <c r="E2668" s="859"/>
      <c r="F2668" s="283"/>
      <c r="G2668" s="283"/>
      <c r="H2668" s="283"/>
    </row>
    <row r="2669" spans="2:8" x14ac:dyDescent="0.25">
      <c r="B2669" s="396">
        <v>2665</v>
      </c>
      <c r="C2669" s="283"/>
      <c r="D2669" s="283"/>
      <c r="E2669" s="859"/>
      <c r="F2669" s="283"/>
      <c r="G2669" s="283"/>
      <c r="H2669" s="283"/>
    </row>
    <row r="2670" spans="2:8" x14ac:dyDescent="0.25">
      <c r="B2670" s="396">
        <v>2666</v>
      </c>
      <c r="C2670" s="283"/>
      <c r="D2670" s="283"/>
      <c r="E2670" s="859"/>
      <c r="F2670" s="283"/>
      <c r="G2670" s="283"/>
      <c r="H2670" s="283"/>
    </row>
    <row r="2671" spans="2:8" x14ac:dyDescent="0.25">
      <c r="B2671" s="396">
        <v>2667</v>
      </c>
      <c r="C2671" s="283"/>
      <c r="D2671" s="283"/>
      <c r="E2671" s="859"/>
      <c r="F2671" s="283"/>
      <c r="G2671" s="283"/>
      <c r="H2671" s="283"/>
    </row>
    <row r="2672" spans="2:8" x14ac:dyDescent="0.25">
      <c r="B2672" s="396">
        <v>2668</v>
      </c>
      <c r="C2672" s="283"/>
      <c r="D2672" s="283"/>
      <c r="E2672" s="859"/>
      <c r="F2672" s="283"/>
      <c r="G2672" s="283"/>
      <c r="H2672" s="283"/>
    </row>
    <row r="2673" spans="2:8" x14ac:dyDescent="0.25">
      <c r="B2673" s="396">
        <v>2669</v>
      </c>
      <c r="C2673" s="283"/>
      <c r="D2673" s="283"/>
      <c r="E2673" s="859"/>
      <c r="F2673" s="283"/>
      <c r="G2673" s="283"/>
      <c r="H2673" s="283"/>
    </row>
    <row r="2674" spans="2:8" x14ac:dyDescent="0.25">
      <c r="B2674" s="396">
        <v>2670</v>
      </c>
      <c r="C2674" s="283"/>
      <c r="D2674" s="283"/>
      <c r="E2674" s="859"/>
      <c r="F2674" s="283"/>
      <c r="G2674" s="283"/>
      <c r="H2674" s="283"/>
    </row>
    <row r="2675" spans="2:8" x14ac:dyDescent="0.25">
      <c r="B2675" s="396">
        <v>2671</v>
      </c>
      <c r="C2675" s="283"/>
      <c r="D2675" s="283"/>
      <c r="E2675" s="859"/>
      <c r="F2675" s="283"/>
      <c r="G2675" s="283"/>
      <c r="H2675" s="283"/>
    </row>
    <row r="2676" spans="2:8" x14ac:dyDescent="0.25">
      <c r="B2676" s="396">
        <v>2672</v>
      </c>
      <c r="C2676" s="283"/>
      <c r="D2676" s="283"/>
      <c r="E2676" s="859"/>
      <c r="F2676" s="283"/>
      <c r="G2676" s="283"/>
      <c r="H2676" s="283"/>
    </row>
    <row r="2677" spans="2:8" x14ac:dyDescent="0.25">
      <c r="B2677" s="396">
        <v>2673</v>
      </c>
      <c r="C2677" s="283"/>
      <c r="D2677" s="283"/>
      <c r="E2677" s="859"/>
      <c r="F2677" s="283"/>
      <c r="G2677" s="283"/>
      <c r="H2677" s="283"/>
    </row>
    <row r="2678" spans="2:8" x14ac:dyDescent="0.25">
      <c r="B2678" s="396">
        <v>2674</v>
      </c>
      <c r="C2678" s="283"/>
      <c r="D2678" s="283"/>
      <c r="E2678" s="859"/>
      <c r="F2678" s="283"/>
      <c r="G2678" s="283"/>
      <c r="H2678" s="283"/>
    </row>
    <row r="2679" spans="2:8" x14ac:dyDescent="0.25">
      <c r="B2679" s="396">
        <v>2675</v>
      </c>
      <c r="C2679" s="283"/>
      <c r="D2679" s="283"/>
      <c r="E2679" s="859"/>
      <c r="F2679" s="283"/>
      <c r="G2679" s="283"/>
      <c r="H2679" s="283"/>
    </row>
    <row r="2680" spans="2:8" x14ac:dyDescent="0.25">
      <c r="B2680" s="396">
        <v>2676</v>
      </c>
      <c r="C2680" s="283"/>
      <c r="D2680" s="283"/>
      <c r="E2680" s="859"/>
      <c r="F2680" s="283"/>
      <c r="G2680" s="283"/>
      <c r="H2680" s="283"/>
    </row>
    <row r="2681" spans="2:8" x14ac:dyDescent="0.25">
      <c r="B2681" s="396">
        <v>2677</v>
      </c>
      <c r="C2681" s="283"/>
      <c r="D2681" s="283"/>
      <c r="E2681" s="859"/>
      <c r="F2681" s="283"/>
      <c r="G2681" s="283"/>
      <c r="H2681" s="283"/>
    </row>
    <row r="2682" spans="2:8" x14ac:dyDescent="0.25">
      <c r="B2682" s="396">
        <v>2678</v>
      </c>
      <c r="C2682" s="283"/>
      <c r="D2682" s="283"/>
      <c r="E2682" s="859"/>
      <c r="F2682" s="283"/>
      <c r="G2682" s="283"/>
      <c r="H2682" s="283"/>
    </row>
    <row r="2683" spans="2:8" x14ac:dyDescent="0.25">
      <c r="B2683" s="396">
        <v>2679</v>
      </c>
      <c r="C2683" s="283"/>
      <c r="D2683" s="283"/>
      <c r="E2683" s="859"/>
      <c r="F2683" s="283"/>
      <c r="G2683" s="283"/>
      <c r="H2683" s="283"/>
    </row>
    <row r="2684" spans="2:8" x14ac:dyDescent="0.25">
      <c r="B2684" s="396">
        <v>2680</v>
      </c>
      <c r="C2684" s="283"/>
      <c r="D2684" s="283"/>
      <c r="E2684" s="859"/>
      <c r="F2684" s="283"/>
      <c r="G2684" s="283"/>
      <c r="H2684" s="283"/>
    </row>
    <row r="2685" spans="2:8" x14ac:dyDescent="0.25">
      <c r="B2685" s="396">
        <v>2681</v>
      </c>
      <c r="C2685" s="283"/>
      <c r="D2685" s="283"/>
      <c r="E2685" s="859"/>
      <c r="F2685" s="283"/>
      <c r="G2685" s="283"/>
      <c r="H2685" s="283"/>
    </row>
    <row r="2686" spans="2:8" x14ac:dyDescent="0.25">
      <c r="B2686" s="396">
        <v>2682</v>
      </c>
      <c r="C2686" s="283"/>
      <c r="D2686" s="283"/>
      <c r="E2686" s="859"/>
      <c r="F2686" s="283"/>
      <c r="G2686" s="283"/>
      <c r="H2686" s="283"/>
    </row>
    <row r="2687" spans="2:8" x14ac:dyDescent="0.25">
      <c r="B2687" s="396">
        <v>2683</v>
      </c>
      <c r="C2687" s="283"/>
      <c r="D2687" s="283"/>
      <c r="E2687" s="859"/>
      <c r="F2687" s="283"/>
      <c r="G2687" s="283"/>
      <c r="H2687" s="283"/>
    </row>
    <row r="2688" spans="2:8" x14ac:dyDescent="0.25">
      <c r="B2688" s="396">
        <v>2684</v>
      </c>
      <c r="C2688" s="283"/>
      <c r="D2688" s="283"/>
      <c r="E2688" s="859"/>
      <c r="F2688" s="283"/>
      <c r="G2688" s="283"/>
      <c r="H2688" s="283"/>
    </row>
    <row r="2689" spans="2:8" x14ac:dyDescent="0.25">
      <c r="B2689" s="396">
        <v>2685</v>
      </c>
      <c r="C2689" s="283"/>
      <c r="D2689" s="283"/>
      <c r="E2689" s="859"/>
      <c r="F2689" s="283"/>
      <c r="G2689" s="283"/>
      <c r="H2689" s="283"/>
    </row>
    <row r="2690" spans="2:8" x14ac:dyDescent="0.25">
      <c r="B2690" s="396">
        <v>2686</v>
      </c>
      <c r="C2690" s="283"/>
      <c r="D2690" s="283"/>
      <c r="E2690" s="859"/>
      <c r="F2690" s="283"/>
      <c r="G2690" s="283"/>
      <c r="H2690" s="283"/>
    </row>
    <row r="2691" spans="2:8" x14ac:dyDescent="0.25">
      <c r="B2691" s="396">
        <v>2687</v>
      </c>
      <c r="C2691" s="283"/>
      <c r="D2691" s="283"/>
      <c r="E2691" s="859"/>
      <c r="F2691" s="283"/>
      <c r="G2691" s="283"/>
      <c r="H2691" s="283"/>
    </row>
    <row r="2692" spans="2:8" x14ac:dyDescent="0.25">
      <c r="B2692" s="396">
        <v>2688</v>
      </c>
      <c r="C2692" s="283"/>
      <c r="D2692" s="283"/>
      <c r="E2692" s="859"/>
      <c r="F2692" s="283"/>
      <c r="G2692" s="283"/>
      <c r="H2692" s="283"/>
    </row>
    <row r="2693" spans="2:8" x14ac:dyDescent="0.25">
      <c r="B2693" s="396">
        <v>2689</v>
      </c>
      <c r="C2693" s="283"/>
      <c r="D2693" s="283"/>
      <c r="E2693" s="859"/>
      <c r="F2693" s="283"/>
      <c r="G2693" s="283"/>
      <c r="H2693" s="283"/>
    </row>
    <row r="2694" spans="2:8" x14ac:dyDescent="0.25">
      <c r="B2694" s="396">
        <v>2690</v>
      </c>
      <c r="C2694" s="283"/>
      <c r="D2694" s="283"/>
      <c r="E2694" s="859"/>
      <c r="F2694" s="283"/>
      <c r="G2694" s="283"/>
      <c r="H2694" s="283"/>
    </row>
    <row r="2695" spans="2:8" x14ac:dyDescent="0.25">
      <c r="B2695" s="396">
        <v>2691</v>
      </c>
      <c r="C2695" s="283"/>
      <c r="D2695" s="283"/>
      <c r="E2695" s="859"/>
      <c r="F2695" s="283"/>
      <c r="G2695" s="283"/>
      <c r="H2695" s="283"/>
    </row>
    <row r="2696" spans="2:8" x14ac:dyDescent="0.25">
      <c r="B2696" s="396">
        <v>2692</v>
      </c>
      <c r="C2696" s="283"/>
      <c r="D2696" s="283"/>
      <c r="E2696" s="859"/>
      <c r="F2696" s="283"/>
      <c r="G2696" s="283"/>
      <c r="H2696" s="283"/>
    </row>
    <row r="2697" spans="2:8" x14ac:dyDescent="0.25">
      <c r="B2697" s="396">
        <v>2693</v>
      </c>
      <c r="C2697" s="283"/>
      <c r="D2697" s="283"/>
      <c r="E2697" s="859"/>
      <c r="F2697" s="283"/>
      <c r="G2697" s="283"/>
      <c r="H2697" s="283"/>
    </row>
    <row r="2698" spans="2:8" x14ac:dyDescent="0.25">
      <c r="B2698" s="396">
        <v>2694</v>
      </c>
      <c r="C2698" s="283"/>
      <c r="D2698" s="283"/>
      <c r="E2698" s="859"/>
      <c r="F2698" s="283"/>
      <c r="G2698" s="283"/>
      <c r="H2698" s="283"/>
    </row>
    <row r="2699" spans="2:8" x14ac:dyDescent="0.25">
      <c r="B2699" s="396">
        <v>2695</v>
      </c>
      <c r="C2699" s="283"/>
      <c r="D2699" s="283"/>
      <c r="E2699" s="859"/>
      <c r="F2699" s="283"/>
      <c r="G2699" s="283"/>
      <c r="H2699" s="283"/>
    </row>
    <row r="2700" spans="2:8" x14ac:dyDescent="0.25">
      <c r="B2700" s="396">
        <v>2696</v>
      </c>
      <c r="C2700" s="283"/>
      <c r="D2700" s="283"/>
      <c r="E2700" s="859"/>
      <c r="F2700" s="283"/>
      <c r="G2700" s="283"/>
      <c r="H2700" s="283"/>
    </row>
    <row r="2701" spans="2:8" x14ac:dyDescent="0.25">
      <c r="B2701" s="396">
        <v>2697</v>
      </c>
      <c r="C2701" s="283"/>
      <c r="D2701" s="283"/>
      <c r="E2701" s="859"/>
      <c r="F2701" s="283"/>
      <c r="G2701" s="283"/>
      <c r="H2701" s="283"/>
    </row>
    <row r="2702" spans="2:8" x14ac:dyDescent="0.25">
      <c r="B2702" s="396">
        <v>2698</v>
      </c>
      <c r="C2702" s="283"/>
      <c r="D2702" s="283"/>
      <c r="E2702" s="859"/>
      <c r="F2702" s="283"/>
      <c r="G2702" s="283"/>
      <c r="H2702" s="283"/>
    </row>
    <row r="2703" spans="2:8" x14ac:dyDescent="0.25">
      <c r="B2703" s="396">
        <v>2699</v>
      </c>
      <c r="C2703" s="283"/>
      <c r="D2703" s="283"/>
      <c r="E2703" s="859"/>
      <c r="F2703" s="283"/>
      <c r="G2703" s="283"/>
      <c r="H2703" s="283"/>
    </row>
    <row r="2704" spans="2:8" x14ac:dyDescent="0.25">
      <c r="B2704" s="396">
        <v>2700</v>
      </c>
      <c r="C2704" s="283"/>
      <c r="D2704" s="283"/>
      <c r="E2704" s="859"/>
      <c r="F2704" s="283"/>
      <c r="G2704" s="283"/>
      <c r="H2704" s="283"/>
    </row>
    <row r="2705" spans="2:8" x14ac:dyDescent="0.25">
      <c r="B2705" s="396">
        <v>2701</v>
      </c>
      <c r="C2705" s="283"/>
      <c r="D2705" s="283"/>
      <c r="E2705" s="859"/>
      <c r="F2705" s="283"/>
      <c r="G2705" s="283"/>
      <c r="H2705" s="283"/>
    </row>
    <row r="2706" spans="2:8" x14ac:dyDescent="0.25">
      <c r="B2706" s="396">
        <v>2702</v>
      </c>
      <c r="C2706" s="283"/>
      <c r="D2706" s="283"/>
      <c r="E2706" s="859"/>
      <c r="F2706" s="283"/>
      <c r="G2706" s="283"/>
      <c r="H2706" s="283"/>
    </row>
    <row r="2707" spans="2:8" x14ac:dyDescent="0.25">
      <c r="B2707" s="396">
        <v>2703</v>
      </c>
      <c r="C2707" s="283"/>
      <c r="D2707" s="283"/>
      <c r="E2707" s="859"/>
      <c r="F2707" s="283"/>
      <c r="G2707" s="283"/>
      <c r="H2707" s="283"/>
    </row>
    <row r="2708" spans="2:8" x14ac:dyDescent="0.25">
      <c r="B2708" s="396">
        <v>2704</v>
      </c>
      <c r="C2708" s="283"/>
      <c r="D2708" s="283"/>
      <c r="E2708" s="859"/>
      <c r="F2708" s="283"/>
      <c r="G2708" s="283"/>
      <c r="H2708" s="283"/>
    </row>
    <row r="2709" spans="2:8" x14ac:dyDescent="0.25">
      <c r="B2709" s="396">
        <v>2705</v>
      </c>
      <c r="C2709" s="283"/>
      <c r="D2709" s="283"/>
      <c r="E2709" s="859"/>
      <c r="F2709" s="283"/>
      <c r="G2709" s="283"/>
      <c r="H2709" s="283"/>
    </row>
    <row r="2710" spans="2:8" x14ac:dyDescent="0.25">
      <c r="B2710" s="396">
        <v>2706</v>
      </c>
      <c r="C2710" s="283"/>
      <c r="D2710" s="283"/>
      <c r="E2710" s="859"/>
      <c r="F2710" s="283"/>
      <c r="G2710" s="283"/>
      <c r="H2710" s="283"/>
    </row>
    <row r="2711" spans="2:8" x14ac:dyDescent="0.25">
      <c r="B2711" s="396">
        <v>2707</v>
      </c>
      <c r="C2711" s="283"/>
      <c r="D2711" s="283"/>
      <c r="E2711" s="859"/>
      <c r="F2711" s="283"/>
      <c r="G2711" s="283"/>
      <c r="H2711" s="283"/>
    </row>
    <row r="2712" spans="2:8" x14ac:dyDescent="0.25">
      <c r="B2712" s="396">
        <v>2708</v>
      </c>
      <c r="C2712" s="283"/>
      <c r="D2712" s="283"/>
      <c r="E2712" s="859"/>
      <c r="F2712" s="283"/>
      <c r="G2712" s="283"/>
      <c r="H2712" s="283"/>
    </row>
    <row r="2713" spans="2:8" x14ac:dyDescent="0.25">
      <c r="B2713" s="396">
        <v>2709</v>
      </c>
      <c r="C2713" s="283"/>
      <c r="D2713" s="283"/>
      <c r="E2713" s="859"/>
      <c r="F2713" s="283"/>
      <c r="G2713" s="283"/>
      <c r="H2713" s="283"/>
    </row>
    <row r="2714" spans="2:8" x14ac:dyDescent="0.25">
      <c r="B2714" s="396">
        <v>2710</v>
      </c>
      <c r="C2714" s="283"/>
      <c r="D2714" s="283"/>
      <c r="E2714" s="859"/>
      <c r="F2714" s="283"/>
      <c r="G2714" s="283"/>
      <c r="H2714" s="283"/>
    </row>
    <row r="2715" spans="2:8" x14ac:dyDescent="0.25">
      <c r="B2715" s="396">
        <v>2711</v>
      </c>
      <c r="C2715" s="283"/>
      <c r="D2715" s="283"/>
      <c r="E2715" s="859"/>
      <c r="F2715" s="283"/>
      <c r="G2715" s="283"/>
      <c r="H2715" s="283"/>
    </row>
    <row r="2716" spans="2:8" x14ac:dyDescent="0.25">
      <c r="B2716" s="396">
        <v>2712</v>
      </c>
      <c r="C2716" s="283"/>
      <c r="D2716" s="283"/>
      <c r="E2716" s="859"/>
      <c r="F2716" s="283"/>
      <c r="G2716" s="283"/>
      <c r="H2716" s="283"/>
    </row>
    <row r="2717" spans="2:8" x14ac:dyDescent="0.25">
      <c r="B2717" s="396">
        <v>2713</v>
      </c>
      <c r="C2717" s="283"/>
      <c r="D2717" s="283"/>
      <c r="E2717" s="859"/>
      <c r="F2717" s="283"/>
      <c r="G2717" s="283"/>
      <c r="H2717" s="283"/>
    </row>
    <row r="2718" spans="2:8" x14ac:dyDescent="0.25">
      <c r="B2718" s="396">
        <v>2714</v>
      </c>
      <c r="C2718" s="283"/>
      <c r="D2718" s="283"/>
      <c r="E2718" s="859"/>
      <c r="F2718" s="283"/>
      <c r="G2718" s="283"/>
      <c r="H2718" s="283"/>
    </row>
    <row r="2719" spans="2:8" x14ac:dyDescent="0.25">
      <c r="B2719" s="396">
        <v>2715</v>
      </c>
      <c r="C2719" s="283"/>
      <c r="D2719" s="283"/>
      <c r="E2719" s="859"/>
      <c r="F2719" s="283"/>
      <c r="G2719" s="283"/>
      <c r="H2719" s="283"/>
    </row>
    <row r="2720" spans="2:8" x14ac:dyDescent="0.25">
      <c r="B2720" s="396">
        <v>2716</v>
      </c>
      <c r="C2720" s="283"/>
      <c r="D2720" s="283"/>
      <c r="E2720" s="859"/>
      <c r="F2720" s="283"/>
      <c r="G2720" s="283"/>
      <c r="H2720" s="283"/>
    </row>
    <row r="2721" spans="2:8" x14ac:dyDescent="0.25">
      <c r="B2721" s="396">
        <v>2717</v>
      </c>
      <c r="C2721" s="283"/>
      <c r="D2721" s="283"/>
      <c r="E2721" s="859"/>
      <c r="F2721" s="283"/>
      <c r="G2721" s="283"/>
      <c r="H2721" s="283"/>
    </row>
    <row r="2722" spans="2:8" x14ac:dyDescent="0.25">
      <c r="B2722" s="396">
        <v>2718</v>
      </c>
      <c r="C2722" s="283"/>
      <c r="D2722" s="283"/>
      <c r="E2722" s="859"/>
      <c r="F2722" s="283"/>
      <c r="G2722" s="283"/>
      <c r="H2722" s="283"/>
    </row>
    <row r="2723" spans="2:8" x14ac:dyDescent="0.25">
      <c r="B2723" s="396">
        <v>2719</v>
      </c>
      <c r="C2723" s="283"/>
      <c r="D2723" s="283"/>
      <c r="E2723" s="859"/>
      <c r="F2723" s="283"/>
      <c r="G2723" s="283"/>
      <c r="H2723" s="283"/>
    </row>
    <row r="2724" spans="2:8" x14ac:dyDescent="0.25">
      <c r="B2724" s="396">
        <v>2720</v>
      </c>
      <c r="C2724" s="283"/>
      <c r="D2724" s="283"/>
      <c r="E2724" s="859"/>
      <c r="F2724" s="283"/>
      <c r="G2724" s="283"/>
      <c r="H2724" s="283"/>
    </row>
    <row r="2725" spans="2:8" x14ac:dyDescent="0.25">
      <c r="B2725" s="396">
        <v>2721</v>
      </c>
      <c r="C2725" s="283"/>
      <c r="D2725" s="283"/>
      <c r="E2725" s="859"/>
      <c r="F2725" s="283"/>
      <c r="G2725" s="283"/>
      <c r="H2725" s="283"/>
    </row>
    <row r="2726" spans="2:8" x14ac:dyDescent="0.25">
      <c r="B2726" s="396">
        <v>2722</v>
      </c>
      <c r="C2726" s="283"/>
      <c r="D2726" s="283"/>
      <c r="E2726" s="859"/>
      <c r="F2726" s="283"/>
      <c r="G2726" s="283"/>
      <c r="H2726" s="283"/>
    </row>
    <row r="2727" spans="2:8" x14ac:dyDescent="0.25">
      <c r="B2727" s="396">
        <v>2723</v>
      </c>
      <c r="C2727" s="283"/>
      <c r="D2727" s="283"/>
      <c r="E2727" s="859"/>
      <c r="F2727" s="283"/>
      <c r="G2727" s="283"/>
      <c r="H2727" s="283"/>
    </row>
    <row r="2728" spans="2:8" x14ac:dyDescent="0.25">
      <c r="B2728" s="396">
        <v>2724</v>
      </c>
      <c r="C2728" s="283"/>
      <c r="D2728" s="283"/>
      <c r="E2728" s="859"/>
      <c r="F2728" s="283"/>
      <c r="G2728" s="283"/>
      <c r="H2728" s="283"/>
    </row>
    <row r="2729" spans="2:8" x14ac:dyDescent="0.25">
      <c r="B2729" s="396">
        <v>2725</v>
      </c>
      <c r="C2729" s="283"/>
      <c r="D2729" s="283"/>
      <c r="E2729" s="859"/>
      <c r="F2729" s="283"/>
      <c r="G2729" s="283"/>
      <c r="H2729" s="283"/>
    </row>
    <row r="2730" spans="2:8" x14ac:dyDescent="0.25">
      <c r="B2730" s="396">
        <v>2726</v>
      </c>
      <c r="C2730" s="283"/>
      <c r="D2730" s="283"/>
      <c r="E2730" s="859"/>
      <c r="F2730" s="283"/>
      <c r="G2730" s="283"/>
      <c r="H2730" s="283"/>
    </row>
    <row r="2731" spans="2:8" x14ac:dyDescent="0.25">
      <c r="B2731" s="396">
        <v>2727</v>
      </c>
      <c r="C2731" s="283"/>
      <c r="D2731" s="283"/>
      <c r="E2731" s="859"/>
      <c r="F2731" s="283"/>
      <c r="G2731" s="283"/>
      <c r="H2731" s="283"/>
    </row>
    <row r="2732" spans="2:8" x14ac:dyDescent="0.25">
      <c r="B2732" s="396">
        <v>2728</v>
      </c>
      <c r="C2732" s="283"/>
      <c r="D2732" s="283"/>
      <c r="E2732" s="859"/>
      <c r="F2732" s="283"/>
      <c r="G2732" s="283"/>
      <c r="H2732" s="283"/>
    </row>
    <row r="2733" spans="2:8" x14ac:dyDescent="0.25">
      <c r="B2733" s="396">
        <v>2729</v>
      </c>
      <c r="C2733" s="283"/>
      <c r="D2733" s="283"/>
      <c r="E2733" s="859"/>
      <c r="F2733" s="283"/>
      <c r="G2733" s="283"/>
      <c r="H2733" s="283"/>
    </row>
    <row r="2734" spans="2:8" x14ac:dyDescent="0.25">
      <c r="B2734" s="396">
        <v>2730</v>
      </c>
      <c r="C2734" s="283"/>
      <c r="D2734" s="283"/>
      <c r="E2734" s="859"/>
      <c r="F2734" s="283"/>
      <c r="G2734" s="283"/>
      <c r="H2734" s="283"/>
    </row>
    <row r="2735" spans="2:8" x14ac:dyDescent="0.25">
      <c r="B2735" s="396">
        <v>2731</v>
      </c>
      <c r="C2735" s="283"/>
      <c r="D2735" s="283"/>
      <c r="E2735" s="859"/>
      <c r="F2735" s="283"/>
      <c r="G2735" s="283"/>
      <c r="H2735" s="283"/>
    </row>
    <row r="2736" spans="2:8" x14ac:dyDescent="0.25">
      <c r="B2736" s="396">
        <v>2732</v>
      </c>
      <c r="C2736" s="283"/>
      <c r="D2736" s="283"/>
      <c r="E2736" s="859"/>
      <c r="F2736" s="283"/>
      <c r="G2736" s="283"/>
      <c r="H2736" s="283"/>
    </row>
    <row r="2737" spans="2:8" x14ac:dyDescent="0.25">
      <c r="B2737" s="396">
        <v>2733</v>
      </c>
      <c r="C2737" s="283"/>
      <c r="D2737" s="283"/>
      <c r="E2737" s="859"/>
      <c r="F2737" s="283"/>
      <c r="G2737" s="283"/>
      <c r="H2737" s="283"/>
    </row>
    <row r="2738" spans="2:8" x14ac:dyDescent="0.25">
      <c r="B2738" s="396">
        <v>2734</v>
      </c>
      <c r="C2738" s="283"/>
      <c r="D2738" s="283"/>
      <c r="E2738" s="859"/>
      <c r="F2738" s="283"/>
      <c r="G2738" s="283"/>
      <c r="H2738" s="283"/>
    </row>
    <row r="2739" spans="2:8" x14ac:dyDescent="0.25">
      <c r="B2739" s="396">
        <v>2735</v>
      </c>
      <c r="C2739" s="283"/>
      <c r="D2739" s="283"/>
      <c r="E2739" s="859"/>
      <c r="F2739" s="283"/>
      <c r="G2739" s="283"/>
      <c r="H2739" s="283"/>
    </row>
    <row r="2740" spans="2:8" x14ac:dyDescent="0.25">
      <c r="B2740" s="396">
        <v>2736</v>
      </c>
      <c r="C2740" s="283"/>
      <c r="D2740" s="283"/>
      <c r="E2740" s="859"/>
      <c r="F2740" s="283"/>
      <c r="G2740" s="283"/>
      <c r="H2740" s="283"/>
    </row>
    <row r="2741" spans="2:8" x14ac:dyDescent="0.25">
      <c r="B2741" s="396">
        <v>2737</v>
      </c>
      <c r="C2741" s="283"/>
      <c r="D2741" s="283"/>
      <c r="E2741" s="859"/>
      <c r="F2741" s="283"/>
      <c r="G2741" s="283"/>
      <c r="H2741" s="283"/>
    </row>
    <row r="2742" spans="2:8" x14ac:dyDescent="0.25">
      <c r="B2742" s="396">
        <v>2738</v>
      </c>
      <c r="C2742" s="283"/>
      <c r="D2742" s="283"/>
      <c r="E2742" s="859"/>
      <c r="F2742" s="283"/>
      <c r="G2742" s="283"/>
      <c r="H2742" s="283"/>
    </row>
    <row r="2743" spans="2:8" x14ac:dyDescent="0.25">
      <c r="B2743" s="396">
        <v>2739</v>
      </c>
      <c r="C2743" s="283"/>
      <c r="D2743" s="283"/>
      <c r="E2743" s="859"/>
      <c r="F2743" s="283"/>
      <c r="G2743" s="283"/>
      <c r="H2743" s="283"/>
    </row>
    <row r="2744" spans="2:8" x14ac:dyDescent="0.25">
      <c r="B2744" s="396">
        <v>2740</v>
      </c>
      <c r="C2744" s="283"/>
      <c r="D2744" s="283"/>
      <c r="E2744" s="859"/>
      <c r="F2744" s="283"/>
      <c r="G2744" s="283"/>
      <c r="H2744" s="283"/>
    </row>
    <row r="2745" spans="2:8" x14ac:dyDescent="0.25">
      <c r="B2745" s="396">
        <v>2741</v>
      </c>
      <c r="C2745" s="283"/>
      <c r="D2745" s="283"/>
      <c r="E2745" s="859"/>
      <c r="F2745" s="283"/>
      <c r="G2745" s="283"/>
      <c r="H2745" s="283"/>
    </row>
    <row r="2746" spans="2:8" x14ac:dyDescent="0.25">
      <c r="B2746" s="396">
        <v>2742</v>
      </c>
      <c r="C2746" s="283"/>
      <c r="D2746" s="283"/>
      <c r="E2746" s="859"/>
      <c r="F2746" s="283"/>
      <c r="G2746" s="283"/>
      <c r="H2746" s="283"/>
    </row>
    <row r="2747" spans="2:8" x14ac:dyDescent="0.25">
      <c r="B2747" s="396">
        <v>2743</v>
      </c>
      <c r="C2747" s="283"/>
      <c r="D2747" s="283"/>
      <c r="E2747" s="859"/>
      <c r="F2747" s="283"/>
      <c r="G2747" s="283"/>
      <c r="H2747" s="283"/>
    </row>
    <row r="2748" spans="2:8" x14ac:dyDescent="0.25">
      <c r="B2748" s="396">
        <v>2744</v>
      </c>
      <c r="C2748" s="283"/>
      <c r="D2748" s="283"/>
      <c r="E2748" s="859"/>
      <c r="F2748" s="283"/>
      <c r="G2748" s="283"/>
      <c r="H2748" s="283"/>
    </row>
    <row r="2749" spans="2:8" x14ac:dyDescent="0.25">
      <c r="B2749" s="396">
        <v>2745</v>
      </c>
      <c r="C2749" s="283"/>
      <c r="D2749" s="283"/>
      <c r="E2749" s="859"/>
      <c r="F2749" s="283"/>
      <c r="G2749" s="283"/>
      <c r="H2749" s="283"/>
    </row>
    <row r="2750" spans="2:8" x14ac:dyDescent="0.25">
      <c r="B2750" s="396">
        <v>2746</v>
      </c>
      <c r="C2750" s="283"/>
      <c r="D2750" s="283"/>
      <c r="E2750" s="859"/>
      <c r="F2750" s="283"/>
      <c r="G2750" s="283"/>
      <c r="H2750" s="283"/>
    </row>
    <row r="2751" spans="2:8" x14ac:dyDescent="0.25">
      <c r="B2751" s="396">
        <v>2747</v>
      </c>
      <c r="C2751" s="283"/>
      <c r="D2751" s="283"/>
      <c r="E2751" s="859"/>
      <c r="F2751" s="283"/>
      <c r="G2751" s="283"/>
      <c r="H2751" s="283"/>
    </row>
    <row r="2752" spans="2:8" x14ac:dyDescent="0.25">
      <c r="B2752" s="396">
        <v>2748</v>
      </c>
      <c r="C2752" s="283"/>
      <c r="D2752" s="283"/>
      <c r="E2752" s="859"/>
      <c r="F2752" s="283"/>
      <c r="G2752" s="283"/>
      <c r="H2752" s="283"/>
    </row>
    <row r="2753" spans="2:8" x14ac:dyDescent="0.25">
      <c r="B2753" s="396">
        <v>2749</v>
      </c>
      <c r="C2753" s="283"/>
      <c r="D2753" s="283"/>
      <c r="E2753" s="859"/>
      <c r="F2753" s="283"/>
      <c r="G2753" s="283"/>
      <c r="H2753" s="283"/>
    </row>
    <row r="2754" spans="2:8" x14ac:dyDescent="0.25">
      <c r="B2754" s="396">
        <v>2750</v>
      </c>
      <c r="C2754" s="283"/>
      <c r="D2754" s="283"/>
      <c r="E2754" s="859"/>
      <c r="F2754" s="283"/>
      <c r="G2754" s="283"/>
      <c r="H2754" s="283"/>
    </row>
    <row r="2755" spans="2:8" x14ac:dyDescent="0.25">
      <c r="B2755" s="396">
        <v>2751</v>
      </c>
      <c r="C2755" s="283"/>
      <c r="D2755" s="283"/>
      <c r="E2755" s="859"/>
      <c r="F2755" s="283"/>
      <c r="G2755" s="283"/>
      <c r="H2755" s="283"/>
    </row>
    <row r="2756" spans="2:8" x14ac:dyDescent="0.25">
      <c r="B2756" s="396">
        <v>2752</v>
      </c>
      <c r="C2756" s="283"/>
      <c r="D2756" s="283"/>
      <c r="E2756" s="859"/>
      <c r="F2756" s="283"/>
      <c r="G2756" s="283"/>
      <c r="H2756" s="283"/>
    </row>
    <row r="2757" spans="2:8" x14ac:dyDescent="0.25">
      <c r="B2757" s="396">
        <v>2753</v>
      </c>
      <c r="C2757" s="283"/>
      <c r="D2757" s="283"/>
      <c r="E2757" s="859"/>
      <c r="F2757" s="283"/>
      <c r="G2757" s="283"/>
      <c r="H2757" s="283"/>
    </row>
    <row r="2758" spans="2:8" x14ac:dyDescent="0.25">
      <c r="B2758" s="396">
        <v>2754</v>
      </c>
      <c r="C2758" s="283"/>
      <c r="D2758" s="283"/>
      <c r="E2758" s="859"/>
      <c r="F2758" s="283"/>
      <c r="G2758" s="283"/>
      <c r="H2758" s="283"/>
    </row>
    <row r="2759" spans="2:8" x14ac:dyDescent="0.25">
      <c r="B2759" s="396">
        <v>2755</v>
      </c>
      <c r="C2759" s="283"/>
      <c r="D2759" s="283"/>
      <c r="E2759" s="859"/>
      <c r="F2759" s="283"/>
      <c r="G2759" s="283"/>
      <c r="H2759" s="283"/>
    </row>
    <row r="2760" spans="2:8" x14ac:dyDescent="0.25">
      <c r="B2760" s="396">
        <v>2756</v>
      </c>
      <c r="C2760" s="283"/>
      <c r="D2760" s="283"/>
      <c r="E2760" s="859"/>
      <c r="F2760" s="283"/>
      <c r="G2760" s="283"/>
      <c r="H2760" s="283"/>
    </row>
    <row r="2761" spans="2:8" x14ac:dyDescent="0.25">
      <c r="B2761" s="396">
        <v>2757</v>
      </c>
      <c r="C2761" s="283"/>
      <c r="D2761" s="283"/>
      <c r="E2761" s="859"/>
      <c r="F2761" s="283"/>
      <c r="G2761" s="283"/>
      <c r="H2761" s="283"/>
    </row>
    <row r="2762" spans="2:8" x14ac:dyDescent="0.25">
      <c r="B2762" s="396">
        <v>2758</v>
      </c>
      <c r="C2762" s="283"/>
      <c r="D2762" s="283"/>
      <c r="E2762" s="859"/>
      <c r="F2762" s="283"/>
      <c r="G2762" s="283"/>
      <c r="H2762" s="283"/>
    </row>
    <row r="2763" spans="2:8" x14ac:dyDescent="0.25">
      <c r="B2763" s="396">
        <v>2759</v>
      </c>
      <c r="C2763" s="283"/>
      <c r="D2763" s="283"/>
      <c r="E2763" s="859"/>
      <c r="F2763" s="283"/>
      <c r="G2763" s="283"/>
      <c r="H2763" s="283"/>
    </row>
    <row r="2764" spans="2:8" x14ac:dyDescent="0.25">
      <c r="B2764" s="396">
        <v>2760</v>
      </c>
      <c r="C2764" s="283"/>
      <c r="D2764" s="283"/>
      <c r="E2764" s="859"/>
      <c r="F2764" s="283"/>
      <c r="G2764" s="283"/>
      <c r="H2764" s="283"/>
    </row>
    <row r="2765" spans="2:8" x14ac:dyDescent="0.25">
      <c r="B2765" s="396">
        <v>2761</v>
      </c>
      <c r="C2765" s="283"/>
      <c r="D2765" s="283"/>
      <c r="E2765" s="859"/>
      <c r="F2765" s="283"/>
      <c r="G2765" s="283"/>
      <c r="H2765" s="283"/>
    </row>
    <row r="2766" spans="2:8" x14ac:dyDescent="0.25">
      <c r="B2766" s="396">
        <v>2762</v>
      </c>
      <c r="C2766" s="283"/>
      <c r="D2766" s="283"/>
      <c r="E2766" s="859"/>
      <c r="F2766" s="283"/>
      <c r="G2766" s="283"/>
      <c r="H2766" s="283"/>
    </row>
    <row r="2767" spans="2:8" x14ac:dyDescent="0.25">
      <c r="B2767" s="396">
        <v>2763</v>
      </c>
      <c r="C2767" s="283"/>
      <c r="D2767" s="283"/>
      <c r="E2767" s="859"/>
      <c r="F2767" s="283"/>
      <c r="G2767" s="283"/>
      <c r="H2767" s="283"/>
    </row>
    <row r="2768" spans="2:8" x14ac:dyDescent="0.25">
      <c r="B2768" s="396">
        <v>2764</v>
      </c>
      <c r="C2768" s="283"/>
      <c r="D2768" s="283"/>
      <c r="E2768" s="859"/>
      <c r="F2768" s="283"/>
      <c r="G2768" s="283"/>
      <c r="H2768" s="283"/>
    </row>
    <row r="2769" spans="2:8" x14ac:dyDescent="0.25">
      <c r="B2769" s="396">
        <v>2765</v>
      </c>
      <c r="C2769" s="283"/>
      <c r="D2769" s="283"/>
      <c r="E2769" s="859"/>
      <c r="F2769" s="283"/>
      <c r="G2769" s="283"/>
      <c r="H2769" s="283"/>
    </row>
    <row r="2770" spans="2:8" x14ac:dyDescent="0.25">
      <c r="B2770" s="396">
        <v>2766</v>
      </c>
      <c r="C2770" s="283"/>
      <c r="D2770" s="283"/>
      <c r="E2770" s="859"/>
      <c r="F2770" s="283"/>
      <c r="G2770" s="283"/>
      <c r="H2770" s="283"/>
    </row>
    <row r="2771" spans="2:8" x14ac:dyDescent="0.25">
      <c r="B2771" s="396">
        <v>2767</v>
      </c>
      <c r="C2771" s="283"/>
      <c r="D2771" s="283"/>
      <c r="E2771" s="859"/>
      <c r="F2771" s="283"/>
      <c r="G2771" s="283"/>
      <c r="H2771" s="283"/>
    </row>
    <row r="2772" spans="2:8" x14ac:dyDescent="0.25">
      <c r="B2772" s="396">
        <v>2768</v>
      </c>
      <c r="C2772" s="283"/>
      <c r="D2772" s="283"/>
      <c r="E2772" s="859"/>
      <c r="F2772" s="283"/>
      <c r="G2772" s="283"/>
      <c r="H2772" s="283"/>
    </row>
    <row r="2773" spans="2:8" x14ac:dyDescent="0.25">
      <c r="B2773" s="396">
        <v>2769</v>
      </c>
      <c r="C2773" s="283"/>
      <c r="D2773" s="283"/>
      <c r="E2773" s="859"/>
      <c r="F2773" s="283"/>
      <c r="G2773" s="283"/>
      <c r="H2773" s="283"/>
    </row>
    <row r="2774" spans="2:8" x14ac:dyDescent="0.25">
      <c r="B2774" s="396">
        <v>2770</v>
      </c>
      <c r="C2774" s="283"/>
      <c r="D2774" s="283"/>
      <c r="E2774" s="859"/>
      <c r="F2774" s="283"/>
      <c r="G2774" s="283"/>
      <c r="H2774" s="283"/>
    </row>
    <row r="2775" spans="2:8" x14ac:dyDescent="0.25">
      <c r="B2775" s="396">
        <v>2771</v>
      </c>
      <c r="C2775" s="283"/>
      <c r="D2775" s="283"/>
      <c r="E2775" s="859"/>
      <c r="F2775" s="283"/>
      <c r="G2775" s="283"/>
      <c r="H2775" s="283"/>
    </row>
    <row r="2776" spans="2:8" x14ac:dyDescent="0.25">
      <c r="B2776" s="396">
        <v>2772</v>
      </c>
      <c r="C2776" s="283"/>
      <c r="D2776" s="283"/>
      <c r="E2776" s="859"/>
      <c r="F2776" s="283"/>
      <c r="G2776" s="283"/>
      <c r="H2776" s="283"/>
    </row>
    <row r="2777" spans="2:8" x14ac:dyDescent="0.25">
      <c r="B2777" s="396">
        <v>2773</v>
      </c>
      <c r="C2777" s="283"/>
      <c r="D2777" s="283"/>
      <c r="E2777" s="859"/>
      <c r="F2777" s="283"/>
      <c r="G2777" s="283"/>
      <c r="H2777" s="283"/>
    </row>
    <row r="2778" spans="2:8" x14ac:dyDescent="0.25">
      <c r="B2778" s="396">
        <v>2774</v>
      </c>
      <c r="C2778" s="283"/>
      <c r="D2778" s="283"/>
      <c r="E2778" s="859"/>
      <c r="F2778" s="283"/>
      <c r="G2778" s="283"/>
      <c r="H2778" s="283"/>
    </row>
    <row r="2779" spans="2:8" x14ac:dyDescent="0.25">
      <c r="B2779" s="396">
        <v>2775</v>
      </c>
      <c r="C2779" s="283"/>
      <c r="D2779" s="283"/>
      <c r="E2779" s="859"/>
      <c r="F2779" s="283"/>
      <c r="G2779" s="283"/>
      <c r="H2779" s="283"/>
    </row>
    <row r="2780" spans="2:8" x14ac:dyDescent="0.25">
      <c r="B2780" s="396">
        <v>2776</v>
      </c>
      <c r="C2780" s="283"/>
      <c r="D2780" s="283"/>
      <c r="E2780" s="859"/>
      <c r="F2780" s="283"/>
      <c r="G2780" s="283"/>
      <c r="H2780" s="283"/>
    </row>
    <row r="2781" spans="2:8" x14ac:dyDescent="0.25">
      <c r="B2781" s="396">
        <v>2777</v>
      </c>
      <c r="C2781" s="283"/>
      <c r="D2781" s="283"/>
      <c r="E2781" s="859"/>
      <c r="F2781" s="283"/>
      <c r="G2781" s="283"/>
      <c r="H2781" s="283"/>
    </row>
    <row r="2782" spans="2:8" x14ac:dyDescent="0.25">
      <c r="B2782" s="396">
        <v>2778</v>
      </c>
      <c r="C2782" s="283"/>
      <c r="D2782" s="283"/>
      <c r="E2782" s="859"/>
      <c r="F2782" s="283"/>
      <c r="G2782" s="283"/>
      <c r="H2782" s="283"/>
    </row>
    <row r="2783" spans="2:8" x14ac:dyDescent="0.25">
      <c r="B2783" s="396">
        <v>2779</v>
      </c>
      <c r="C2783" s="283"/>
      <c r="D2783" s="283"/>
      <c r="E2783" s="859"/>
      <c r="F2783" s="283"/>
      <c r="G2783" s="283"/>
      <c r="H2783" s="283"/>
    </row>
    <row r="2784" spans="2:8" x14ac:dyDescent="0.25">
      <c r="B2784" s="396">
        <v>2780</v>
      </c>
      <c r="C2784" s="283"/>
      <c r="D2784" s="283"/>
      <c r="E2784" s="859"/>
      <c r="F2784" s="283"/>
      <c r="G2784" s="283"/>
      <c r="H2784" s="283"/>
    </row>
    <row r="2785" spans="2:8" x14ac:dyDescent="0.25">
      <c r="B2785" s="396">
        <v>2781</v>
      </c>
      <c r="C2785" s="283"/>
      <c r="D2785" s="283"/>
      <c r="E2785" s="859"/>
      <c r="F2785" s="283"/>
      <c r="G2785" s="283"/>
      <c r="H2785" s="283"/>
    </row>
    <row r="2786" spans="2:8" x14ac:dyDescent="0.25">
      <c r="B2786" s="396">
        <v>2782</v>
      </c>
      <c r="C2786" s="283"/>
      <c r="D2786" s="283"/>
      <c r="E2786" s="859"/>
      <c r="F2786" s="283"/>
      <c r="G2786" s="283"/>
      <c r="H2786" s="283"/>
    </row>
    <row r="2787" spans="2:8" x14ac:dyDescent="0.25">
      <c r="B2787" s="396">
        <v>2783</v>
      </c>
      <c r="C2787" s="283"/>
      <c r="D2787" s="283"/>
      <c r="E2787" s="859"/>
      <c r="F2787" s="283"/>
      <c r="G2787" s="283"/>
      <c r="H2787" s="283"/>
    </row>
    <row r="2788" spans="2:8" x14ac:dyDescent="0.25">
      <c r="B2788" s="396">
        <v>2784</v>
      </c>
      <c r="C2788" s="283"/>
      <c r="D2788" s="283"/>
      <c r="E2788" s="859"/>
      <c r="F2788" s="283"/>
      <c r="G2788" s="283"/>
      <c r="H2788" s="283"/>
    </row>
    <row r="2789" spans="2:8" x14ac:dyDescent="0.25">
      <c r="B2789" s="396">
        <v>2785</v>
      </c>
      <c r="C2789" s="283"/>
      <c r="D2789" s="283"/>
      <c r="E2789" s="859"/>
      <c r="F2789" s="283"/>
      <c r="G2789" s="283"/>
      <c r="H2789" s="283"/>
    </row>
    <row r="2790" spans="2:8" x14ac:dyDescent="0.25">
      <c r="B2790" s="396">
        <v>2786</v>
      </c>
      <c r="C2790" s="283"/>
      <c r="D2790" s="283"/>
      <c r="E2790" s="859"/>
      <c r="F2790" s="283"/>
      <c r="G2790" s="283"/>
      <c r="H2790" s="283"/>
    </row>
    <row r="2791" spans="2:8" x14ac:dyDescent="0.25">
      <c r="B2791" s="396">
        <v>2787</v>
      </c>
      <c r="C2791" s="283"/>
      <c r="D2791" s="283"/>
      <c r="E2791" s="859"/>
      <c r="F2791" s="283"/>
      <c r="G2791" s="283"/>
      <c r="H2791" s="283"/>
    </row>
    <row r="2792" spans="2:8" x14ac:dyDescent="0.25">
      <c r="B2792" s="396">
        <v>2788</v>
      </c>
      <c r="C2792" s="283"/>
      <c r="D2792" s="283"/>
      <c r="E2792" s="859"/>
      <c r="F2792" s="283"/>
      <c r="G2792" s="283"/>
      <c r="H2792" s="283"/>
    </row>
    <row r="2793" spans="2:8" x14ac:dyDescent="0.25">
      <c r="B2793" s="396">
        <v>2789</v>
      </c>
      <c r="C2793" s="283"/>
      <c r="D2793" s="283"/>
      <c r="E2793" s="859"/>
      <c r="F2793" s="283"/>
      <c r="G2793" s="283"/>
      <c r="H2793" s="283"/>
    </row>
    <row r="2794" spans="2:8" x14ac:dyDescent="0.25">
      <c r="B2794" s="396">
        <v>2790</v>
      </c>
      <c r="C2794" s="283"/>
      <c r="D2794" s="283"/>
      <c r="E2794" s="859"/>
      <c r="F2794" s="283"/>
      <c r="G2794" s="283"/>
      <c r="H2794" s="283"/>
    </row>
    <row r="2795" spans="2:8" x14ac:dyDescent="0.25">
      <c r="B2795" s="396">
        <v>2791</v>
      </c>
      <c r="C2795" s="283"/>
      <c r="D2795" s="283"/>
      <c r="E2795" s="859"/>
      <c r="F2795" s="283"/>
      <c r="G2795" s="283"/>
      <c r="H2795" s="283"/>
    </row>
    <row r="2796" spans="2:8" x14ac:dyDescent="0.25">
      <c r="B2796" s="396">
        <v>2792</v>
      </c>
      <c r="C2796" s="283"/>
      <c r="D2796" s="283"/>
      <c r="E2796" s="859"/>
      <c r="F2796" s="283"/>
      <c r="G2796" s="283"/>
      <c r="H2796" s="283"/>
    </row>
    <row r="2797" spans="2:8" x14ac:dyDescent="0.25">
      <c r="B2797" s="396">
        <v>2793</v>
      </c>
      <c r="C2797" s="283"/>
      <c r="D2797" s="283"/>
      <c r="E2797" s="859"/>
      <c r="F2797" s="283"/>
      <c r="G2797" s="283"/>
      <c r="H2797" s="283"/>
    </row>
    <row r="2798" spans="2:8" x14ac:dyDescent="0.25">
      <c r="B2798" s="396">
        <v>2794</v>
      </c>
      <c r="C2798" s="283"/>
      <c r="D2798" s="283"/>
      <c r="E2798" s="859"/>
      <c r="F2798" s="283"/>
      <c r="G2798" s="283"/>
      <c r="H2798" s="283"/>
    </row>
    <row r="2799" spans="2:8" x14ac:dyDescent="0.25">
      <c r="B2799" s="396">
        <v>2795</v>
      </c>
      <c r="C2799" s="283"/>
      <c r="D2799" s="283"/>
      <c r="E2799" s="859"/>
      <c r="F2799" s="283"/>
      <c r="G2799" s="283"/>
      <c r="H2799" s="283"/>
    </row>
    <row r="2800" spans="2:8" x14ac:dyDescent="0.25">
      <c r="B2800" s="396">
        <v>2796</v>
      </c>
      <c r="C2800" s="283"/>
      <c r="D2800" s="283"/>
      <c r="E2800" s="859"/>
      <c r="F2800" s="283"/>
      <c r="G2800" s="283"/>
      <c r="H2800" s="283"/>
    </row>
    <row r="2801" spans="2:8" x14ac:dyDescent="0.25">
      <c r="B2801" s="396">
        <v>2797</v>
      </c>
      <c r="C2801" s="283"/>
      <c r="D2801" s="283"/>
      <c r="E2801" s="859"/>
      <c r="F2801" s="283"/>
      <c r="G2801" s="283"/>
      <c r="H2801" s="283"/>
    </row>
    <row r="2802" spans="2:8" x14ac:dyDescent="0.25">
      <c r="B2802" s="396">
        <v>2798</v>
      </c>
      <c r="C2802" s="283"/>
      <c r="D2802" s="283"/>
      <c r="E2802" s="859"/>
      <c r="F2802" s="283"/>
      <c r="G2802" s="283"/>
      <c r="H2802" s="283"/>
    </row>
    <row r="2803" spans="2:8" x14ac:dyDescent="0.25">
      <c r="B2803" s="396">
        <v>2799</v>
      </c>
      <c r="C2803" s="283"/>
      <c r="D2803" s="283"/>
      <c r="E2803" s="859"/>
      <c r="F2803" s="283"/>
      <c r="G2803" s="283"/>
      <c r="H2803" s="283"/>
    </row>
    <row r="2804" spans="2:8" x14ac:dyDescent="0.25">
      <c r="B2804" s="396">
        <v>2800</v>
      </c>
      <c r="C2804" s="283"/>
      <c r="D2804" s="283"/>
      <c r="E2804" s="859"/>
      <c r="F2804" s="283"/>
      <c r="G2804" s="283"/>
      <c r="H2804" s="283"/>
    </row>
    <row r="2805" spans="2:8" x14ac:dyDescent="0.25">
      <c r="B2805" s="396">
        <v>2801</v>
      </c>
      <c r="C2805" s="283"/>
      <c r="D2805" s="283"/>
      <c r="E2805" s="859"/>
      <c r="F2805" s="283"/>
      <c r="G2805" s="283"/>
      <c r="H2805" s="283"/>
    </row>
    <row r="2806" spans="2:8" x14ac:dyDescent="0.25">
      <c r="B2806" s="396">
        <v>2802</v>
      </c>
      <c r="C2806" s="283"/>
      <c r="D2806" s="283"/>
      <c r="E2806" s="859"/>
      <c r="F2806" s="283"/>
      <c r="G2806" s="283"/>
      <c r="H2806" s="283"/>
    </row>
    <row r="2807" spans="2:8" x14ac:dyDescent="0.25">
      <c r="B2807" s="396">
        <v>2803</v>
      </c>
      <c r="C2807" s="283"/>
      <c r="D2807" s="283"/>
      <c r="E2807" s="859"/>
      <c r="F2807" s="283"/>
      <c r="G2807" s="283"/>
      <c r="H2807" s="283"/>
    </row>
    <row r="2808" spans="2:8" x14ac:dyDescent="0.25">
      <c r="B2808" s="396">
        <v>2804</v>
      </c>
      <c r="C2808" s="283"/>
      <c r="D2808" s="283"/>
      <c r="E2808" s="859"/>
      <c r="F2808" s="283"/>
      <c r="G2808" s="283"/>
      <c r="H2808" s="283"/>
    </row>
    <row r="2809" spans="2:8" x14ac:dyDescent="0.25">
      <c r="B2809" s="396">
        <v>2805</v>
      </c>
      <c r="C2809" s="283"/>
      <c r="D2809" s="283"/>
      <c r="E2809" s="859"/>
      <c r="F2809" s="283"/>
      <c r="G2809" s="283"/>
      <c r="H2809" s="283"/>
    </row>
    <row r="2810" spans="2:8" x14ac:dyDescent="0.25">
      <c r="B2810" s="396">
        <v>2806</v>
      </c>
      <c r="C2810" s="283"/>
      <c r="D2810" s="283"/>
      <c r="E2810" s="859"/>
      <c r="F2810" s="283"/>
      <c r="G2810" s="283"/>
      <c r="H2810" s="283"/>
    </row>
    <row r="2811" spans="2:8" x14ac:dyDescent="0.25">
      <c r="B2811" s="396">
        <v>2807</v>
      </c>
      <c r="C2811" s="283"/>
      <c r="D2811" s="283"/>
      <c r="E2811" s="859"/>
      <c r="F2811" s="283"/>
      <c r="G2811" s="283"/>
      <c r="H2811" s="283"/>
    </row>
    <row r="2812" spans="2:8" x14ac:dyDescent="0.25">
      <c r="B2812" s="396">
        <v>2808</v>
      </c>
      <c r="C2812" s="283"/>
      <c r="D2812" s="283"/>
      <c r="E2812" s="859"/>
      <c r="F2812" s="283"/>
      <c r="G2812" s="283"/>
      <c r="H2812" s="283"/>
    </row>
    <row r="2813" spans="2:8" x14ac:dyDescent="0.25">
      <c r="B2813" s="396">
        <v>2809</v>
      </c>
      <c r="C2813" s="283"/>
      <c r="D2813" s="283"/>
      <c r="E2813" s="859"/>
      <c r="F2813" s="283"/>
      <c r="G2813" s="283"/>
      <c r="H2813" s="283"/>
    </row>
    <row r="2814" spans="2:8" x14ac:dyDescent="0.25">
      <c r="B2814" s="396">
        <v>2810</v>
      </c>
      <c r="C2814" s="283"/>
      <c r="D2814" s="283"/>
      <c r="E2814" s="859"/>
      <c r="F2814" s="283"/>
      <c r="G2814" s="283"/>
      <c r="H2814" s="283"/>
    </row>
    <row r="2815" spans="2:8" x14ac:dyDescent="0.25">
      <c r="B2815" s="396">
        <v>2811</v>
      </c>
      <c r="C2815" s="283"/>
      <c r="D2815" s="283"/>
      <c r="E2815" s="859"/>
      <c r="F2815" s="283"/>
      <c r="G2815" s="283"/>
      <c r="H2815" s="283"/>
    </row>
    <row r="2816" spans="2:8" x14ac:dyDescent="0.25">
      <c r="B2816" s="396">
        <v>2812</v>
      </c>
      <c r="C2816" s="283"/>
      <c r="D2816" s="283"/>
      <c r="E2816" s="859"/>
      <c r="F2816" s="283"/>
      <c r="G2816" s="283"/>
      <c r="H2816" s="283"/>
    </row>
    <row r="2817" spans="2:8" x14ac:dyDescent="0.25">
      <c r="B2817" s="396">
        <v>2813</v>
      </c>
      <c r="C2817" s="283"/>
      <c r="D2817" s="283"/>
      <c r="E2817" s="859"/>
      <c r="F2817" s="283"/>
      <c r="G2817" s="283"/>
      <c r="H2817" s="283"/>
    </row>
    <row r="2818" spans="2:8" x14ac:dyDescent="0.25">
      <c r="B2818" s="396">
        <v>2814</v>
      </c>
      <c r="C2818" s="283"/>
      <c r="D2818" s="283"/>
      <c r="E2818" s="859"/>
      <c r="F2818" s="283"/>
      <c r="G2818" s="283"/>
      <c r="H2818" s="283"/>
    </row>
    <row r="2819" spans="2:8" x14ac:dyDescent="0.25">
      <c r="B2819" s="396">
        <v>2815</v>
      </c>
      <c r="C2819" s="283"/>
      <c r="D2819" s="283"/>
      <c r="E2819" s="859"/>
      <c r="F2819" s="283"/>
      <c r="G2819" s="283"/>
      <c r="H2819" s="283"/>
    </row>
    <row r="2820" spans="2:8" x14ac:dyDescent="0.25">
      <c r="B2820" s="396">
        <v>2816</v>
      </c>
      <c r="C2820" s="283"/>
      <c r="D2820" s="283"/>
      <c r="E2820" s="859"/>
      <c r="F2820" s="283"/>
      <c r="G2820" s="283"/>
      <c r="H2820" s="283"/>
    </row>
    <row r="2821" spans="2:8" x14ac:dyDescent="0.25">
      <c r="B2821" s="396">
        <v>2817</v>
      </c>
      <c r="C2821" s="283"/>
      <c r="D2821" s="283"/>
      <c r="E2821" s="859"/>
      <c r="F2821" s="283"/>
      <c r="G2821" s="283"/>
      <c r="H2821" s="283"/>
    </row>
    <row r="2822" spans="2:8" x14ac:dyDescent="0.25">
      <c r="B2822" s="396">
        <v>2818</v>
      </c>
      <c r="C2822" s="283"/>
      <c r="D2822" s="283"/>
      <c r="E2822" s="859"/>
      <c r="F2822" s="283"/>
      <c r="G2822" s="283"/>
      <c r="H2822" s="283"/>
    </row>
    <row r="2823" spans="2:8" x14ac:dyDescent="0.25">
      <c r="B2823" s="396">
        <v>2819</v>
      </c>
      <c r="C2823" s="283"/>
      <c r="D2823" s="283"/>
      <c r="E2823" s="859"/>
      <c r="F2823" s="283"/>
      <c r="G2823" s="283"/>
      <c r="H2823" s="283"/>
    </row>
    <row r="2824" spans="2:8" x14ac:dyDescent="0.25">
      <c r="B2824" s="396">
        <v>2820</v>
      </c>
      <c r="C2824" s="283"/>
      <c r="D2824" s="283"/>
      <c r="E2824" s="859"/>
      <c r="F2824" s="283"/>
      <c r="G2824" s="283"/>
      <c r="H2824" s="283"/>
    </row>
    <row r="2825" spans="2:8" x14ac:dyDescent="0.25">
      <c r="B2825" s="396">
        <v>2821</v>
      </c>
      <c r="C2825" s="283"/>
      <c r="D2825" s="283"/>
      <c r="E2825" s="859"/>
      <c r="F2825" s="283"/>
      <c r="G2825" s="283"/>
      <c r="H2825" s="283"/>
    </row>
    <row r="2826" spans="2:8" x14ac:dyDescent="0.25">
      <c r="B2826" s="396">
        <v>2822</v>
      </c>
      <c r="C2826" s="283"/>
      <c r="D2826" s="283"/>
      <c r="E2826" s="859"/>
      <c r="F2826" s="283"/>
      <c r="G2826" s="283"/>
      <c r="H2826" s="283"/>
    </row>
    <row r="2827" spans="2:8" x14ac:dyDescent="0.25">
      <c r="B2827" s="396">
        <v>2823</v>
      </c>
      <c r="C2827" s="283"/>
      <c r="D2827" s="283"/>
      <c r="E2827" s="859"/>
      <c r="F2827" s="283"/>
      <c r="G2827" s="283"/>
      <c r="H2827" s="283"/>
    </row>
    <row r="2828" spans="2:8" x14ac:dyDescent="0.25">
      <c r="B2828" s="396">
        <v>2824</v>
      </c>
      <c r="C2828" s="283"/>
      <c r="D2828" s="283"/>
      <c r="E2828" s="859"/>
      <c r="F2828" s="283"/>
      <c r="G2828" s="283"/>
      <c r="H2828" s="283"/>
    </row>
    <row r="2829" spans="2:8" x14ac:dyDescent="0.25">
      <c r="B2829" s="396">
        <v>2825</v>
      </c>
      <c r="C2829" s="283"/>
      <c r="D2829" s="283"/>
      <c r="E2829" s="859"/>
      <c r="F2829" s="283"/>
      <c r="G2829" s="283"/>
      <c r="H2829" s="283"/>
    </row>
    <row r="2830" spans="2:8" x14ac:dyDescent="0.25">
      <c r="B2830" s="396">
        <v>2826</v>
      </c>
      <c r="C2830" s="283"/>
      <c r="D2830" s="283"/>
      <c r="E2830" s="859"/>
      <c r="F2830" s="283"/>
      <c r="G2830" s="283"/>
      <c r="H2830" s="283"/>
    </row>
    <row r="2831" spans="2:8" x14ac:dyDescent="0.25">
      <c r="B2831" s="396">
        <v>2827</v>
      </c>
      <c r="C2831" s="283"/>
      <c r="D2831" s="283"/>
      <c r="E2831" s="859"/>
      <c r="F2831" s="283"/>
      <c r="G2831" s="283"/>
      <c r="H2831" s="283"/>
    </row>
    <row r="2832" spans="2:8" x14ac:dyDescent="0.25">
      <c r="B2832" s="396">
        <v>2828</v>
      </c>
      <c r="C2832" s="283"/>
      <c r="D2832" s="283"/>
      <c r="E2832" s="859"/>
      <c r="F2832" s="283"/>
      <c r="G2832" s="283"/>
      <c r="H2832" s="283"/>
    </row>
    <row r="2833" spans="2:8" x14ac:dyDescent="0.25">
      <c r="B2833" s="396">
        <v>2829</v>
      </c>
      <c r="C2833" s="283"/>
      <c r="D2833" s="283"/>
      <c r="E2833" s="859"/>
      <c r="F2833" s="283"/>
      <c r="G2833" s="283"/>
      <c r="H2833" s="283"/>
    </row>
    <row r="2834" spans="2:8" x14ac:dyDescent="0.25">
      <c r="B2834" s="396">
        <v>2830</v>
      </c>
      <c r="C2834" s="283"/>
      <c r="D2834" s="283"/>
      <c r="E2834" s="859"/>
      <c r="F2834" s="283"/>
      <c r="G2834" s="283"/>
      <c r="H2834" s="283"/>
    </row>
    <row r="2835" spans="2:8" x14ac:dyDescent="0.25">
      <c r="B2835" s="396">
        <v>2831</v>
      </c>
      <c r="C2835" s="283"/>
      <c r="D2835" s="283"/>
      <c r="E2835" s="859"/>
      <c r="F2835" s="283"/>
      <c r="G2835" s="283"/>
      <c r="H2835" s="283"/>
    </row>
    <row r="2836" spans="2:8" x14ac:dyDescent="0.25">
      <c r="B2836" s="396">
        <v>2832</v>
      </c>
      <c r="C2836" s="283"/>
      <c r="D2836" s="283"/>
      <c r="E2836" s="859"/>
      <c r="F2836" s="283"/>
      <c r="G2836" s="283"/>
      <c r="H2836" s="283"/>
    </row>
    <row r="2837" spans="2:8" x14ac:dyDescent="0.25">
      <c r="B2837" s="396">
        <v>2833</v>
      </c>
      <c r="C2837" s="283"/>
      <c r="D2837" s="283"/>
      <c r="E2837" s="859"/>
      <c r="F2837" s="283"/>
      <c r="G2837" s="283"/>
      <c r="H2837" s="283"/>
    </row>
    <row r="2838" spans="2:8" x14ac:dyDescent="0.25">
      <c r="B2838" s="396">
        <v>2834</v>
      </c>
      <c r="C2838" s="283"/>
      <c r="D2838" s="283"/>
      <c r="E2838" s="859"/>
      <c r="F2838" s="283"/>
      <c r="G2838" s="283"/>
      <c r="H2838" s="283"/>
    </row>
    <row r="2839" spans="2:8" x14ac:dyDescent="0.25">
      <c r="B2839" s="396">
        <v>2835</v>
      </c>
      <c r="C2839" s="283"/>
      <c r="D2839" s="283"/>
      <c r="E2839" s="859"/>
      <c r="F2839" s="283"/>
      <c r="G2839" s="283"/>
      <c r="H2839" s="283"/>
    </row>
    <row r="2840" spans="2:8" x14ac:dyDescent="0.25">
      <c r="B2840" s="396">
        <v>2836</v>
      </c>
      <c r="C2840" s="283"/>
      <c r="D2840" s="283"/>
      <c r="E2840" s="859"/>
      <c r="F2840" s="283"/>
      <c r="G2840" s="283"/>
      <c r="H2840" s="283"/>
    </row>
    <row r="2841" spans="2:8" x14ac:dyDescent="0.25">
      <c r="B2841" s="396">
        <v>2837</v>
      </c>
      <c r="C2841" s="283"/>
      <c r="D2841" s="283"/>
      <c r="E2841" s="859"/>
      <c r="F2841" s="283"/>
      <c r="G2841" s="283"/>
      <c r="H2841" s="283"/>
    </row>
    <row r="2842" spans="2:8" x14ac:dyDescent="0.25">
      <c r="B2842" s="396">
        <v>2838</v>
      </c>
      <c r="C2842" s="283"/>
      <c r="D2842" s="283"/>
      <c r="E2842" s="859"/>
      <c r="F2842" s="283"/>
      <c r="G2842" s="283"/>
      <c r="H2842" s="283"/>
    </row>
    <row r="2843" spans="2:8" x14ac:dyDescent="0.25">
      <c r="B2843" s="396">
        <v>2839</v>
      </c>
      <c r="C2843" s="283"/>
      <c r="D2843" s="283"/>
      <c r="E2843" s="859"/>
      <c r="F2843" s="283"/>
      <c r="G2843" s="283"/>
      <c r="H2843" s="283"/>
    </row>
    <row r="2844" spans="2:8" x14ac:dyDescent="0.25">
      <c r="B2844" s="396">
        <v>2840</v>
      </c>
      <c r="C2844" s="283"/>
      <c r="D2844" s="283"/>
      <c r="E2844" s="859"/>
      <c r="F2844" s="283"/>
      <c r="G2844" s="283"/>
      <c r="H2844" s="283"/>
    </row>
    <row r="2845" spans="2:8" x14ac:dyDescent="0.25">
      <c r="B2845" s="396">
        <v>2841</v>
      </c>
      <c r="C2845" s="283"/>
      <c r="D2845" s="283"/>
      <c r="E2845" s="859"/>
      <c r="F2845" s="283"/>
      <c r="G2845" s="283"/>
      <c r="H2845" s="283"/>
    </row>
    <row r="2846" spans="2:8" x14ac:dyDescent="0.25">
      <c r="B2846" s="396">
        <v>2842</v>
      </c>
      <c r="C2846" s="283"/>
      <c r="D2846" s="283"/>
      <c r="E2846" s="859"/>
      <c r="F2846" s="283"/>
      <c r="G2846" s="283"/>
      <c r="H2846" s="283"/>
    </row>
    <row r="2847" spans="2:8" x14ac:dyDescent="0.25">
      <c r="B2847" s="396">
        <v>2843</v>
      </c>
      <c r="C2847" s="283"/>
      <c r="D2847" s="283"/>
      <c r="E2847" s="859"/>
      <c r="F2847" s="283"/>
      <c r="G2847" s="283"/>
      <c r="H2847" s="283"/>
    </row>
    <row r="2848" spans="2:8" x14ac:dyDescent="0.25">
      <c r="B2848" s="396">
        <v>2844</v>
      </c>
      <c r="C2848" s="283"/>
      <c r="D2848" s="283"/>
      <c r="E2848" s="859"/>
      <c r="F2848" s="283"/>
      <c r="G2848" s="283"/>
      <c r="H2848" s="283"/>
    </row>
    <row r="2849" spans="2:8" x14ac:dyDescent="0.25">
      <c r="B2849" s="396">
        <v>2845</v>
      </c>
      <c r="C2849" s="283"/>
      <c r="D2849" s="283"/>
      <c r="E2849" s="859"/>
      <c r="F2849" s="283"/>
      <c r="G2849" s="283"/>
      <c r="H2849" s="283"/>
    </row>
    <row r="2850" spans="2:8" x14ac:dyDescent="0.25">
      <c r="B2850" s="396">
        <v>2846</v>
      </c>
      <c r="C2850" s="283"/>
      <c r="D2850" s="283"/>
      <c r="E2850" s="859"/>
      <c r="F2850" s="283"/>
      <c r="G2850" s="283"/>
      <c r="H2850" s="283"/>
    </row>
    <row r="2851" spans="2:8" x14ac:dyDescent="0.25">
      <c r="B2851" s="396">
        <v>2847</v>
      </c>
      <c r="C2851" s="283"/>
      <c r="D2851" s="283"/>
      <c r="E2851" s="859"/>
      <c r="F2851" s="283"/>
      <c r="G2851" s="283"/>
      <c r="H2851" s="283"/>
    </row>
    <row r="2852" spans="2:8" x14ac:dyDescent="0.25">
      <c r="B2852" s="396">
        <v>2848</v>
      </c>
      <c r="C2852" s="283"/>
      <c r="D2852" s="283"/>
      <c r="E2852" s="859"/>
      <c r="F2852" s="283"/>
      <c r="G2852" s="283"/>
      <c r="H2852" s="283"/>
    </row>
    <row r="2853" spans="2:8" x14ac:dyDescent="0.25">
      <c r="B2853" s="396">
        <v>2849</v>
      </c>
      <c r="C2853" s="283"/>
      <c r="D2853" s="283"/>
      <c r="E2853" s="859"/>
      <c r="F2853" s="283"/>
      <c r="G2853" s="283"/>
      <c r="H2853" s="283"/>
    </row>
    <row r="2854" spans="2:8" x14ac:dyDescent="0.25">
      <c r="B2854" s="396">
        <v>2850</v>
      </c>
      <c r="C2854" s="283"/>
      <c r="D2854" s="283"/>
      <c r="E2854" s="859"/>
      <c r="F2854" s="283"/>
      <c r="G2854" s="283"/>
      <c r="H2854" s="283"/>
    </row>
    <row r="2855" spans="2:8" x14ac:dyDescent="0.25">
      <c r="B2855" s="396">
        <v>2851</v>
      </c>
      <c r="C2855" s="283"/>
      <c r="D2855" s="283"/>
      <c r="E2855" s="859"/>
      <c r="F2855" s="283"/>
      <c r="G2855" s="283"/>
      <c r="H2855" s="283"/>
    </row>
    <row r="2856" spans="2:8" x14ac:dyDescent="0.25">
      <c r="B2856" s="396">
        <v>2852</v>
      </c>
      <c r="C2856" s="283"/>
      <c r="D2856" s="283"/>
      <c r="E2856" s="859"/>
      <c r="F2856" s="283"/>
      <c r="G2856" s="283"/>
      <c r="H2856" s="283"/>
    </row>
    <row r="2857" spans="2:8" x14ac:dyDescent="0.25">
      <c r="B2857" s="396">
        <v>2853</v>
      </c>
      <c r="C2857" s="283"/>
      <c r="D2857" s="283"/>
      <c r="E2857" s="859"/>
      <c r="F2857" s="283"/>
      <c r="G2857" s="283"/>
      <c r="H2857" s="283"/>
    </row>
    <row r="2858" spans="2:8" x14ac:dyDescent="0.25">
      <c r="B2858" s="396">
        <v>2854</v>
      </c>
      <c r="C2858" s="283"/>
      <c r="D2858" s="283"/>
      <c r="E2858" s="859"/>
      <c r="F2858" s="283"/>
      <c r="G2858" s="283"/>
      <c r="H2858" s="283"/>
    </row>
    <row r="2859" spans="2:8" x14ac:dyDescent="0.25">
      <c r="B2859" s="396">
        <v>2855</v>
      </c>
      <c r="C2859" s="283"/>
      <c r="D2859" s="283"/>
      <c r="E2859" s="859"/>
      <c r="F2859" s="283"/>
      <c r="G2859" s="283"/>
      <c r="H2859" s="283"/>
    </row>
    <row r="2860" spans="2:8" x14ac:dyDescent="0.25">
      <c r="B2860" s="396">
        <v>2856</v>
      </c>
      <c r="C2860" s="283"/>
      <c r="D2860" s="283"/>
      <c r="E2860" s="859"/>
      <c r="F2860" s="283"/>
      <c r="G2860" s="283"/>
      <c r="H2860" s="283"/>
    </row>
    <row r="2861" spans="2:8" x14ac:dyDescent="0.25">
      <c r="B2861" s="396">
        <v>2857</v>
      </c>
      <c r="C2861" s="283"/>
      <c r="D2861" s="283"/>
      <c r="E2861" s="859"/>
      <c r="F2861" s="283"/>
      <c r="G2861" s="283"/>
      <c r="H2861" s="283"/>
    </row>
    <row r="2862" spans="2:8" x14ac:dyDescent="0.25">
      <c r="B2862" s="396">
        <v>2858</v>
      </c>
      <c r="C2862" s="283"/>
      <c r="D2862" s="283"/>
      <c r="E2862" s="859"/>
      <c r="F2862" s="283"/>
      <c r="G2862" s="283"/>
      <c r="H2862" s="283"/>
    </row>
    <row r="2863" spans="2:8" x14ac:dyDescent="0.25">
      <c r="B2863" s="396">
        <v>2859</v>
      </c>
      <c r="C2863" s="283"/>
      <c r="D2863" s="283"/>
      <c r="E2863" s="859"/>
      <c r="F2863" s="283"/>
      <c r="G2863" s="283"/>
      <c r="H2863" s="283"/>
    </row>
    <row r="2864" spans="2:8" x14ac:dyDescent="0.25">
      <c r="B2864" s="396">
        <v>2860</v>
      </c>
      <c r="C2864" s="283"/>
      <c r="D2864" s="283"/>
      <c r="E2864" s="859"/>
      <c r="F2864" s="283"/>
      <c r="G2864" s="283"/>
      <c r="H2864" s="283"/>
    </row>
    <row r="2865" spans="2:8" x14ac:dyDescent="0.25">
      <c r="B2865" s="396">
        <v>2861</v>
      </c>
      <c r="C2865" s="283"/>
      <c r="D2865" s="283"/>
      <c r="E2865" s="859"/>
      <c r="F2865" s="283"/>
      <c r="G2865" s="283"/>
      <c r="H2865" s="283"/>
    </row>
    <row r="2866" spans="2:8" x14ac:dyDescent="0.25">
      <c r="B2866" s="396">
        <v>2862</v>
      </c>
      <c r="C2866" s="283"/>
      <c r="D2866" s="283"/>
      <c r="E2866" s="859"/>
      <c r="F2866" s="283"/>
      <c r="G2866" s="283"/>
      <c r="H2866" s="283"/>
    </row>
    <row r="2867" spans="2:8" x14ac:dyDescent="0.25">
      <c r="B2867" s="396">
        <v>2863</v>
      </c>
      <c r="C2867" s="283"/>
      <c r="D2867" s="283"/>
      <c r="E2867" s="859"/>
      <c r="F2867" s="283"/>
      <c r="G2867" s="283"/>
      <c r="H2867" s="283"/>
    </row>
    <row r="2868" spans="2:8" x14ac:dyDescent="0.25">
      <c r="B2868" s="396">
        <v>2864</v>
      </c>
      <c r="C2868" s="283"/>
      <c r="D2868" s="283"/>
      <c r="E2868" s="859"/>
      <c r="F2868" s="283"/>
      <c r="G2868" s="283"/>
      <c r="H2868" s="283"/>
    </row>
    <row r="2869" spans="2:8" x14ac:dyDescent="0.25">
      <c r="B2869" s="396">
        <v>2865</v>
      </c>
      <c r="C2869" s="283"/>
      <c r="D2869" s="283"/>
      <c r="E2869" s="859"/>
      <c r="F2869" s="283"/>
      <c r="G2869" s="283"/>
      <c r="H2869" s="283"/>
    </row>
    <row r="2870" spans="2:8" x14ac:dyDescent="0.25">
      <c r="B2870" s="396">
        <v>2866</v>
      </c>
      <c r="C2870" s="283"/>
      <c r="D2870" s="283"/>
      <c r="E2870" s="859"/>
      <c r="F2870" s="283"/>
      <c r="G2870" s="283"/>
      <c r="H2870" s="283"/>
    </row>
    <row r="2871" spans="2:8" x14ac:dyDescent="0.25">
      <c r="B2871" s="396">
        <v>2867</v>
      </c>
      <c r="C2871" s="283"/>
      <c r="D2871" s="283"/>
      <c r="E2871" s="859"/>
      <c r="F2871" s="283"/>
      <c r="G2871" s="283"/>
      <c r="H2871" s="283"/>
    </row>
    <row r="2872" spans="2:8" x14ac:dyDescent="0.25">
      <c r="B2872" s="396">
        <v>2868</v>
      </c>
      <c r="C2872" s="283"/>
      <c r="D2872" s="283"/>
      <c r="E2872" s="859"/>
      <c r="F2872" s="283"/>
      <c r="G2872" s="283"/>
      <c r="H2872" s="283"/>
    </row>
    <row r="2873" spans="2:8" x14ac:dyDescent="0.25">
      <c r="B2873" s="396">
        <v>2869</v>
      </c>
      <c r="C2873" s="283"/>
      <c r="D2873" s="283"/>
      <c r="E2873" s="859"/>
      <c r="F2873" s="283"/>
      <c r="G2873" s="283"/>
      <c r="H2873" s="283"/>
    </row>
    <row r="2874" spans="2:8" x14ac:dyDescent="0.25">
      <c r="B2874" s="396">
        <v>2870</v>
      </c>
      <c r="C2874" s="283"/>
      <c r="D2874" s="283"/>
      <c r="E2874" s="859"/>
      <c r="F2874" s="283"/>
      <c r="G2874" s="283"/>
      <c r="H2874" s="283"/>
    </row>
    <row r="2875" spans="2:8" x14ac:dyDescent="0.25">
      <c r="B2875" s="396">
        <v>2871</v>
      </c>
      <c r="C2875" s="283"/>
      <c r="D2875" s="283"/>
      <c r="E2875" s="859"/>
      <c r="F2875" s="283"/>
      <c r="G2875" s="283"/>
      <c r="H2875" s="283"/>
    </row>
    <row r="2876" spans="2:8" x14ac:dyDescent="0.25">
      <c r="B2876" s="396">
        <v>2872</v>
      </c>
      <c r="C2876" s="283"/>
      <c r="D2876" s="283"/>
      <c r="E2876" s="859"/>
      <c r="F2876" s="283"/>
      <c r="G2876" s="283"/>
      <c r="H2876" s="283"/>
    </row>
    <row r="2877" spans="2:8" x14ac:dyDescent="0.25">
      <c r="B2877" s="396">
        <v>2873</v>
      </c>
      <c r="C2877" s="283"/>
      <c r="D2877" s="283"/>
      <c r="E2877" s="859"/>
      <c r="F2877" s="283"/>
      <c r="G2877" s="283"/>
      <c r="H2877" s="283"/>
    </row>
    <row r="2878" spans="2:8" x14ac:dyDescent="0.25">
      <c r="B2878" s="396">
        <v>2874</v>
      </c>
      <c r="C2878" s="283"/>
      <c r="D2878" s="283"/>
      <c r="E2878" s="859"/>
      <c r="F2878" s="283"/>
      <c r="G2878" s="283"/>
      <c r="H2878" s="283"/>
    </row>
    <row r="2879" spans="2:8" x14ac:dyDescent="0.25">
      <c r="B2879" s="396">
        <v>2875</v>
      </c>
      <c r="C2879" s="283"/>
      <c r="D2879" s="283"/>
      <c r="E2879" s="859"/>
      <c r="F2879" s="283"/>
      <c r="G2879" s="283"/>
      <c r="H2879" s="283"/>
    </row>
    <row r="2880" spans="2:8" x14ac:dyDescent="0.25">
      <c r="B2880" s="396">
        <v>2876</v>
      </c>
      <c r="C2880" s="283"/>
      <c r="D2880" s="283"/>
      <c r="E2880" s="859"/>
      <c r="F2880" s="283"/>
      <c r="G2880" s="283"/>
      <c r="H2880" s="283"/>
    </row>
    <row r="2881" spans="2:8" x14ac:dyDescent="0.25">
      <c r="B2881" s="396">
        <v>2877</v>
      </c>
      <c r="C2881" s="283"/>
      <c r="D2881" s="283"/>
      <c r="E2881" s="859"/>
      <c r="F2881" s="283"/>
      <c r="G2881" s="283"/>
      <c r="H2881" s="283"/>
    </row>
    <row r="2882" spans="2:8" x14ac:dyDescent="0.25">
      <c r="B2882" s="396">
        <v>2878</v>
      </c>
      <c r="C2882" s="283"/>
      <c r="D2882" s="283"/>
      <c r="E2882" s="859"/>
      <c r="F2882" s="283"/>
      <c r="G2882" s="283"/>
      <c r="H2882" s="283"/>
    </row>
    <row r="2883" spans="2:8" x14ac:dyDescent="0.25">
      <c r="B2883" s="396">
        <v>2879</v>
      </c>
      <c r="C2883" s="283"/>
      <c r="D2883" s="283"/>
      <c r="E2883" s="859"/>
      <c r="F2883" s="283"/>
      <c r="G2883" s="283"/>
      <c r="H2883" s="283"/>
    </row>
    <row r="2884" spans="2:8" x14ac:dyDescent="0.25">
      <c r="B2884" s="396">
        <v>2880</v>
      </c>
      <c r="C2884" s="283"/>
      <c r="D2884" s="283"/>
      <c r="E2884" s="859"/>
      <c r="F2884" s="283"/>
      <c r="G2884" s="283"/>
      <c r="H2884" s="283"/>
    </row>
    <row r="2885" spans="2:8" x14ac:dyDescent="0.25">
      <c r="B2885" s="396">
        <v>2881</v>
      </c>
      <c r="C2885" s="283"/>
      <c r="D2885" s="283"/>
      <c r="E2885" s="859"/>
      <c r="F2885" s="283"/>
      <c r="G2885" s="283"/>
      <c r="H2885" s="283"/>
    </row>
    <row r="2886" spans="2:8" x14ac:dyDescent="0.25">
      <c r="B2886" s="396">
        <v>2882</v>
      </c>
      <c r="C2886" s="283"/>
      <c r="D2886" s="283"/>
      <c r="E2886" s="859"/>
      <c r="F2886" s="283"/>
      <c r="G2886" s="283"/>
      <c r="H2886" s="283"/>
    </row>
    <row r="2887" spans="2:8" x14ac:dyDescent="0.25">
      <c r="B2887" s="396">
        <v>2883</v>
      </c>
      <c r="C2887" s="283"/>
      <c r="D2887" s="283"/>
      <c r="E2887" s="859"/>
      <c r="F2887" s="283"/>
      <c r="G2887" s="283"/>
      <c r="H2887" s="283"/>
    </row>
    <row r="2888" spans="2:8" x14ac:dyDescent="0.25">
      <c r="B2888" s="396">
        <v>2884</v>
      </c>
      <c r="C2888" s="283"/>
      <c r="D2888" s="283"/>
      <c r="E2888" s="859"/>
      <c r="F2888" s="283"/>
      <c r="G2888" s="283"/>
      <c r="H2888" s="283"/>
    </row>
    <row r="2889" spans="2:8" x14ac:dyDescent="0.25">
      <c r="B2889" s="396">
        <v>2885</v>
      </c>
      <c r="C2889" s="283"/>
      <c r="D2889" s="283"/>
      <c r="E2889" s="859"/>
      <c r="F2889" s="283"/>
      <c r="G2889" s="283"/>
      <c r="H2889" s="283"/>
    </row>
    <row r="2890" spans="2:8" x14ac:dyDescent="0.25">
      <c r="B2890" s="396">
        <v>2886</v>
      </c>
      <c r="C2890" s="283"/>
      <c r="D2890" s="283"/>
      <c r="E2890" s="859"/>
      <c r="F2890" s="283"/>
      <c r="G2890" s="283"/>
      <c r="H2890" s="283"/>
    </row>
    <row r="2891" spans="2:8" x14ac:dyDescent="0.25">
      <c r="B2891" s="396">
        <v>2887</v>
      </c>
      <c r="C2891" s="283"/>
      <c r="D2891" s="283"/>
      <c r="E2891" s="859"/>
      <c r="F2891" s="283"/>
      <c r="G2891" s="283"/>
      <c r="H2891" s="283"/>
    </row>
    <row r="2892" spans="2:8" x14ac:dyDescent="0.25">
      <c r="B2892" s="396">
        <v>2888</v>
      </c>
      <c r="C2892" s="283"/>
      <c r="D2892" s="283"/>
      <c r="E2892" s="859"/>
      <c r="F2892" s="283"/>
      <c r="G2892" s="283"/>
      <c r="H2892" s="283"/>
    </row>
    <row r="2893" spans="2:8" x14ac:dyDescent="0.25">
      <c r="B2893" s="396">
        <v>2889</v>
      </c>
      <c r="C2893" s="283"/>
      <c r="D2893" s="283"/>
      <c r="E2893" s="859"/>
      <c r="F2893" s="283"/>
      <c r="G2893" s="283"/>
      <c r="H2893" s="283"/>
    </row>
    <row r="2894" spans="2:8" x14ac:dyDescent="0.25">
      <c r="B2894" s="396">
        <v>2890</v>
      </c>
      <c r="C2894" s="283"/>
      <c r="D2894" s="283"/>
      <c r="E2894" s="859"/>
      <c r="F2894" s="283"/>
      <c r="G2894" s="283"/>
      <c r="H2894" s="283"/>
    </row>
    <row r="2895" spans="2:8" x14ac:dyDescent="0.25">
      <c r="B2895" s="396">
        <v>2891</v>
      </c>
      <c r="C2895" s="283"/>
      <c r="D2895" s="283"/>
      <c r="E2895" s="859"/>
      <c r="F2895" s="283"/>
      <c r="G2895" s="283"/>
      <c r="H2895" s="283"/>
    </row>
    <row r="2896" spans="2:8" x14ac:dyDescent="0.25">
      <c r="B2896" s="396">
        <v>2892</v>
      </c>
      <c r="C2896" s="283"/>
      <c r="D2896" s="283"/>
      <c r="E2896" s="859"/>
      <c r="F2896" s="283"/>
      <c r="G2896" s="283"/>
      <c r="H2896" s="283"/>
    </row>
    <row r="2897" spans="2:8" x14ac:dyDescent="0.25">
      <c r="B2897" s="396">
        <v>2893</v>
      </c>
      <c r="C2897" s="283"/>
      <c r="D2897" s="283"/>
      <c r="E2897" s="859"/>
      <c r="F2897" s="283"/>
      <c r="G2897" s="283"/>
      <c r="H2897" s="283"/>
    </row>
    <row r="2898" spans="2:8" x14ac:dyDescent="0.25">
      <c r="B2898" s="396">
        <v>2894</v>
      </c>
      <c r="C2898" s="283"/>
      <c r="D2898" s="283"/>
      <c r="E2898" s="859"/>
      <c r="F2898" s="283"/>
      <c r="G2898" s="283"/>
      <c r="H2898" s="283"/>
    </row>
    <row r="2899" spans="2:8" x14ac:dyDescent="0.25">
      <c r="B2899" s="396">
        <v>2895</v>
      </c>
      <c r="C2899" s="283"/>
      <c r="D2899" s="283"/>
      <c r="E2899" s="859"/>
      <c r="F2899" s="283"/>
      <c r="G2899" s="283"/>
      <c r="H2899" s="283"/>
    </row>
    <row r="2900" spans="2:8" x14ac:dyDescent="0.25">
      <c r="B2900" s="396">
        <v>2896</v>
      </c>
      <c r="C2900" s="283"/>
      <c r="D2900" s="283"/>
      <c r="E2900" s="859"/>
      <c r="F2900" s="283"/>
      <c r="G2900" s="283"/>
      <c r="H2900" s="283"/>
    </row>
    <row r="2901" spans="2:8" x14ac:dyDescent="0.25">
      <c r="B2901" s="396">
        <v>2897</v>
      </c>
      <c r="C2901" s="283"/>
      <c r="D2901" s="283"/>
      <c r="E2901" s="859"/>
      <c r="F2901" s="283"/>
      <c r="G2901" s="283"/>
      <c r="H2901" s="283"/>
    </row>
    <row r="2902" spans="2:8" x14ac:dyDescent="0.25">
      <c r="B2902" s="396">
        <v>2898</v>
      </c>
      <c r="C2902" s="283"/>
      <c r="D2902" s="283"/>
      <c r="E2902" s="859"/>
      <c r="F2902" s="283"/>
      <c r="G2902" s="283"/>
      <c r="H2902" s="283"/>
    </row>
    <row r="2903" spans="2:8" x14ac:dyDescent="0.25">
      <c r="B2903" s="396">
        <v>2899</v>
      </c>
      <c r="C2903" s="283"/>
      <c r="D2903" s="283"/>
      <c r="E2903" s="859"/>
      <c r="F2903" s="283"/>
      <c r="G2903" s="283"/>
      <c r="H2903" s="283"/>
    </row>
    <row r="2904" spans="2:8" x14ac:dyDescent="0.25">
      <c r="B2904" s="396">
        <v>2900</v>
      </c>
      <c r="C2904" s="283"/>
      <c r="D2904" s="283"/>
      <c r="E2904" s="859"/>
      <c r="F2904" s="283"/>
      <c r="G2904" s="283"/>
      <c r="H2904" s="283"/>
    </row>
    <row r="2905" spans="2:8" x14ac:dyDescent="0.25">
      <c r="B2905" s="396">
        <v>2901</v>
      </c>
      <c r="C2905" s="283"/>
      <c r="D2905" s="283"/>
      <c r="E2905" s="859"/>
      <c r="F2905" s="283"/>
      <c r="G2905" s="283"/>
      <c r="H2905" s="283"/>
    </row>
    <row r="2906" spans="2:8" x14ac:dyDescent="0.25">
      <c r="B2906" s="396">
        <v>2902</v>
      </c>
      <c r="C2906" s="283"/>
      <c r="D2906" s="283"/>
      <c r="E2906" s="859"/>
      <c r="F2906" s="283"/>
      <c r="G2906" s="283"/>
      <c r="H2906" s="283"/>
    </row>
    <row r="2907" spans="2:8" x14ac:dyDescent="0.25">
      <c r="B2907" s="396">
        <v>2903</v>
      </c>
      <c r="C2907" s="283"/>
      <c r="D2907" s="283"/>
      <c r="E2907" s="859"/>
      <c r="F2907" s="283"/>
      <c r="G2907" s="283"/>
      <c r="H2907" s="283"/>
    </row>
    <row r="2908" spans="2:8" x14ac:dyDescent="0.25">
      <c r="B2908" s="396">
        <v>2904</v>
      </c>
      <c r="C2908" s="283"/>
      <c r="D2908" s="283"/>
      <c r="E2908" s="859"/>
      <c r="F2908" s="283"/>
      <c r="G2908" s="283"/>
      <c r="H2908" s="283"/>
    </row>
    <row r="2909" spans="2:8" x14ac:dyDescent="0.25">
      <c r="B2909" s="396">
        <v>2905</v>
      </c>
      <c r="C2909" s="283"/>
      <c r="D2909" s="283"/>
      <c r="E2909" s="859"/>
      <c r="F2909" s="283"/>
      <c r="G2909" s="283"/>
      <c r="H2909" s="283"/>
    </row>
    <row r="2910" spans="2:8" x14ac:dyDescent="0.25">
      <c r="B2910" s="396">
        <v>2906</v>
      </c>
      <c r="C2910" s="283"/>
      <c r="D2910" s="283"/>
      <c r="E2910" s="859"/>
      <c r="F2910" s="283"/>
      <c r="G2910" s="283"/>
      <c r="H2910" s="283"/>
    </row>
    <row r="2911" spans="2:8" x14ac:dyDescent="0.25">
      <c r="B2911" s="396">
        <v>2907</v>
      </c>
      <c r="C2911" s="283"/>
      <c r="D2911" s="283"/>
      <c r="E2911" s="859"/>
      <c r="F2911" s="283"/>
      <c r="G2911" s="283"/>
      <c r="H2911" s="283"/>
    </row>
    <row r="2912" spans="2:8" x14ac:dyDescent="0.25">
      <c r="B2912" s="396">
        <v>2908</v>
      </c>
      <c r="C2912" s="283"/>
      <c r="D2912" s="283"/>
      <c r="E2912" s="859"/>
      <c r="F2912" s="283"/>
      <c r="G2912" s="283"/>
      <c r="H2912" s="283"/>
    </row>
    <row r="2913" spans="2:8" x14ac:dyDescent="0.25">
      <c r="B2913" s="396">
        <v>2909</v>
      </c>
      <c r="C2913" s="283"/>
      <c r="D2913" s="283"/>
      <c r="E2913" s="859"/>
      <c r="F2913" s="283"/>
      <c r="G2913" s="283"/>
      <c r="H2913" s="283"/>
    </row>
    <row r="2914" spans="2:8" x14ac:dyDescent="0.25">
      <c r="B2914" s="396">
        <v>2910</v>
      </c>
      <c r="C2914" s="283"/>
      <c r="D2914" s="283"/>
      <c r="E2914" s="859"/>
      <c r="F2914" s="283"/>
      <c r="G2914" s="283"/>
      <c r="H2914" s="283"/>
    </row>
    <row r="2915" spans="2:8" x14ac:dyDescent="0.25">
      <c r="B2915" s="396">
        <v>2911</v>
      </c>
      <c r="C2915" s="283"/>
      <c r="D2915" s="283"/>
      <c r="E2915" s="859"/>
      <c r="F2915" s="283"/>
      <c r="G2915" s="283"/>
      <c r="H2915" s="283"/>
    </row>
    <row r="2916" spans="2:8" x14ac:dyDescent="0.25">
      <c r="B2916" s="396">
        <v>2912</v>
      </c>
      <c r="C2916" s="283"/>
      <c r="D2916" s="283"/>
      <c r="E2916" s="859"/>
      <c r="F2916" s="283"/>
      <c r="G2916" s="283"/>
      <c r="H2916" s="283"/>
    </row>
    <row r="2917" spans="2:8" x14ac:dyDescent="0.25">
      <c r="B2917" s="396">
        <v>2913</v>
      </c>
      <c r="C2917" s="283"/>
      <c r="D2917" s="283"/>
      <c r="E2917" s="859"/>
      <c r="F2917" s="283"/>
      <c r="G2917" s="283"/>
      <c r="H2917" s="283"/>
    </row>
    <row r="2918" spans="2:8" x14ac:dyDescent="0.25">
      <c r="B2918" s="396">
        <v>2914</v>
      </c>
      <c r="C2918" s="283"/>
      <c r="D2918" s="283"/>
      <c r="E2918" s="859"/>
      <c r="F2918" s="283"/>
      <c r="G2918" s="283"/>
      <c r="H2918" s="283"/>
    </row>
    <row r="2919" spans="2:8" x14ac:dyDescent="0.25">
      <c r="B2919" s="396">
        <v>2915</v>
      </c>
      <c r="C2919" s="283"/>
      <c r="D2919" s="283"/>
      <c r="E2919" s="859"/>
      <c r="F2919" s="283"/>
      <c r="G2919" s="283"/>
      <c r="H2919" s="283"/>
    </row>
    <row r="2920" spans="2:8" x14ac:dyDescent="0.25">
      <c r="B2920" s="396">
        <v>2916</v>
      </c>
      <c r="C2920" s="283"/>
      <c r="D2920" s="283"/>
      <c r="E2920" s="859"/>
      <c r="F2920" s="283"/>
      <c r="G2920" s="283"/>
      <c r="H2920" s="283"/>
    </row>
    <row r="2921" spans="2:8" x14ac:dyDescent="0.25">
      <c r="B2921" s="396">
        <v>2917</v>
      </c>
      <c r="C2921" s="283"/>
      <c r="D2921" s="283"/>
      <c r="E2921" s="859"/>
      <c r="F2921" s="283"/>
      <c r="G2921" s="283"/>
      <c r="H2921" s="283"/>
    </row>
    <row r="2922" spans="2:8" x14ac:dyDescent="0.25">
      <c r="B2922" s="396">
        <v>2918</v>
      </c>
      <c r="C2922" s="283"/>
      <c r="D2922" s="283"/>
      <c r="E2922" s="859"/>
      <c r="F2922" s="283"/>
      <c r="G2922" s="283"/>
      <c r="H2922" s="283"/>
    </row>
    <row r="2923" spans="2:8" x14ac:dyDescent="0.25">
      <c r="B2923" s="396">
        <v>2919</v>
      </c>
      <c r="C2923" s="283"/>
      <c r="D2923" s="283"/>
      <c r="E2923" s="859"/>
      <c r="F2923" s="283"/>
      <c r="G2923" s="283"/>
      <c r="H2923" s="283"/>
    </row>
    <row r="2924" spans="2:8" x14ac:dyDescent="0.25">
      <c r="B2924" s="396">
        <v>2920</v>
      </c>
      <c r="C2924" s="283"/>
      <c r="D2924" s="283"/>
      <c r="E2924" s="859"/>
      <c r="F2924" s="283"/>
      <c r="G2924" s="283"/>
      <c r="H2924" s="283"/>
    </row>
    <row r="2925" spans="2:8" x14ac:dyDescent="0.25">
      <c r="B2925" s="396">
        <v>2921</v>
      </c>
      <c r="C2925" s="283"/>
      <c r="D2925" s="283"/>
      <c r="E2925" s="859"/>
      <c r="F2925" s="283"/>
      <c r="G2925" s="283"/>
      <c r="H2925" s="283"/>
    </row>
    <row r="2926" spans="2:8" x14ac:dyDescent="0.25">
      <c r="B2926" s="396">
        <v>2922</v>
      </c>
      <c r="C2926" s="283"/>
      <c r="D2926" s="283"/>
      <c r="E2926" s="859"/>
      <c r="F2926" s="283"/>
      <c r="G2926" s="283"/>
      <c r="H2926" s="283"/>
    </row>
    <row r="2927" spans="2:8" x14ac:dyDescent="0.25">
      <c r="B2927" s="396">
        <v>2923</v>
      </c>
      <c r="C2927" s="283"/>
      <c r="D2927" s="283"/>
      <c r="E2927" s="859"/>
      <c r="F2927" s="283"/>
      <c r="G2927" s="283"/>
      <c r="H2927" s="283"/>
    </row>
    <row r="2928" spans="2:8" x14ac:dyDescent="0.25">
      <c r="B2928" s="396">
        <v>2924</v>
      </c>
      <c r="C2928" s="283"/>
      <c r="D2928" s="283"/>
      <c r="E2928" s="859"/>
      <c r="F2928" s="283"/>
      <c r="G2928" s="283"/>
      <c r="H2928" s="283"/>
    </row>
    <row r="2929" spans="2:8" x14ac:dyDescent="0.25">
      <c r="B2929" s="396">
        <v>2925</v>
      </c>
      <c r="C2929" s="283"/>
      <c r="D2929" s="283"/>
      <c r="E2929" s="859"/>
      <c r="F2929" s="283"/>
      <c r="G2929" s="283"/>
      <c r="H2929" s="283"/>
    </row>
    <row r="2930" spans="2:8" x14ac:dyDescent="0.25">
      <c r="B2930" s="396">
        <v>2926</v>
      </c>
      <c r="C2930" s="283"/>
      <c r="D2930" s="283"/>
      <c r="E2930" s="859"/>
      <c r="F2930" s="283"/>
      <c r="G2930" s="283"/>
      <c r="H2930" s="283"/>
    </row>
    <row r="2931" spans="2:8" x14ac:dyDescent="0.25">
      <c r="B2931" s="396">
        <v>2927</v>
      </c>
      <c r="C2931" s="283"/>
      <c r="D2931" s="283"/>
      <c r="E2931" s="859"/>
      <c r="F2931" s="283"/>
      <c r="G2931" s="283"/>
      <c r="H2931" s="283"/>
    </row>
    <row r="2932" spans="2:8" x14ac:dyDescent="0.25">
      <c r="B2932" s="396">
        <v>2928</v>
      </c>
      <c r="C2932" s="283"/>
      <c r="D2932" s="283"/>
      <c r="E2932" s="859"/>
      <c r="F2932" s="283"/>
      <c r="G2932" s="283"/>
      <c r="H2932" s="283"/>
    </row>
    <row r="2933" spans="2:8" x14ac:dyDescent="0.25">
      <c r="B2933" s="396">
        <v>2929</v>
      </c>
      <c r="C2933" s="283"/>
      <c r="D2933" s="283"/>
      <c r="E2933" s="859"/>
      <c r="F2933" s="283"/>
      <c r="G2933" s="283"/>
      <c r="H2933" s="283"/>
    </row>
    <row r="2934" spans="2:8" x14ac:dyDescent="0.25">
      <c r="B2934" s="396">
        <v>2930</v>
      </c>
      <c r="C2934" s="283"/>
      <c r="D2934" s="283"/>
      <c r="E2934" s="859"/>
      <c r="F2934" s="283"/>
      <c r="G2934" s="283"/>
      <c r="H2934" s="283"/>
    </row>
    <row r="2935" spans="2:8" x14ac:dyDescent="0.25">
      <c r="B2935" s="396">
        <v>2931</v>
      </c>
      <c r="C2935" s="283"/>
      <c r="D2935" s="283"/>
      <c r="E2935" s="859"/>
      <c r="F2935" s="283"/>
      <c r="G2935" s="283"/>
      <c r="H2935" s="283"/>
    </row>
    <row r="2936" spans="2:8" x14ac:dyDescent="0.25">
      <c r="B2936" s="396">
        <v>2932</v>
      </c>
      <c r="C2936" s="283"/>
      <c r="D2936" s="283"/>
      <c r="E2936" s="859"/>
      <c r="F2936" s="283"/>
      <c r="G2936" s="283"/>
      <c r="H2936" s="283"/>
    </row>
    <row r="2937" spans="2:8" x14ac:dyDescent="0.25">
      <c r="B2937" s="396">
        <v>2933</v>
      </c>
      <c r="C2937" s="283"/>
      <c r="D2937" s="283"/>
      <c r="E2937" s="859"/>
      <c r="F2937" s="283"/>
      <c r="G2937" s="283"/>
      <c r="H2937" s="283"/>
    </row>
    <row r="2938" spans="2:8" x14ac:dyDescent="0.25">
      <c r="B2938" s="396">
        <v>2934</v>
      </c>
      <c r="C2938" s="283"/>
      <c r="D2938" s="283"/>
      <c r="E2938" s="859"/>
      <c r="F2938" s="283"/>
      <c r="G2938" s="283"/>
      <c r="H2938" s="283"/>
    </row>
    <row r="2939" spans="2:8" x14ac:dyDescent="0.25">
      <c r="B2939" s="396">
        <v>2935</v>
      </c>
      <c r="C2939" s="283"/>
      <c r="D2939" s="283"/>
      <c r="E2939" s="859"/>
      <c r="F2939" s="283"/>
      <c r="G2939" s="283"/>
      <c r="H2939" s="283"/>
    </row>
    <row r="2940" spans="2:8" x14ac:dyDescent="0.25">
      <c r="B2940" s="396">
        <v>2936</v>
      </c>
      <c r="C2940" s="283"/>
      <c r="D2940" s="283"/>
      <c r="E2940" s="859"/>
      <c r="F2940" s="283"/>
      <c r="G2940" s="283"/>
      <c r="H2940" s="283"/>
    </row>
    <row r="2941" spans="2:8" x14ac:dyDescent="0.25">
      <c r="B2941" s="396">
        <v>2937</v>
      </c>
      <c r="C2941" s="283"/>
      <c r="D2941" s="283"/>
      <c r="E2941" s="859"/>
      <c r="F2941" s="283"/>
      <c r="G2941" s="283"/>
      <c r="H2941" s="283"/>
    </row>
    <row r="2942" spans="2:8" x14ac:dyDescent="0.25">
      <c r="B2942" s="396">
        <v>2938</v>
      </c>
      <c r="C2942" s="283"/>
      <c r="D2942" s="283"/>
      <c r="E2942" s="859"/>
      <c r="F2942" s="283"/>
      <c r="G2942" s="283"/>
      <c r="H2942" s="283"/>
    </row>
    <row r="2943" spans="2:8" x14ac:dyDescent="0.25">
      <c r="B2943" s="396">
        <v>2939</v>
      </c>
      <c r="C2943" s="283"/>
      <c r="D2943" s="283"/>
      <c r="E2943" s="859"/>
      <c r="F2943" s="283"/>
      <c r="G2943" s="283"/>
      <c r="H2943" s="283"/>
    </row>
    <row r="2944" spans="2:8" x14ac:dyDescent="0.25">
      <c r="B2944" s="396">
        <v>2940</v>
      </c>
      <c r="C2944" s="283"/>
      <c r="D2944" s="283"/>
      <c r="E2944" s="859"/>
      <c r="F2944" s="283"/>
      <c r="G2944" s="283"/>
      <c r="H2944" s="283"/>
    </row>
    <row r="2945" spans="2:8" x14ac:dyDescent="0.25">
      <c r="B2945" s="396">
        <v>2941</v>
      </c>
      <c r="C2945" s="283"/>
      <c r="D2945" s="283"/>
      <c r="E2945" s="859"/>
      <c r="F2945" s="283"/>
      <c r="G2945" s="283"/>
      <c r="H2945" s="283"/>
    </row>
    <row r="2946" spans="2:8" x14ac:dyDescent="0.25">
      <c r="B2946" s="396">
        <v>2942</v>
      </c>
      <c r="C2946" s="283"/>
      <c r="D2946" s="283"/>
      <c r="E2946" s="859"/>
      <c r="F2946" s="283"/>
      <c r="G2946" s="283"/>
      <c r="H2946" s="283"/>
    </row>
    <row r="2947" spans="2:8" x14ac:dyDescent="0.25">
      <c r="B2947" s="396">
        <v>2943</v>
      </c>
      <c r="C2947" s="283"/>
      <c r="D2947" s="283"/>
      <c r="E2947" s="859"/>
      <c r="F2947" s="283"/>
      <c r="G2947" s="283"/>
      <c r="H2947" s="283"/>
    </row>
    <row r="2948" spans="2:8" x14ac:dyDescent="0.25">
      <c r="B2948" s="396">
        <v>2944</v>
      </c>
      <c r="C2948" s="283"/>
      <c r="D2948" s="283"/>
      <c r="E2948" s="859"/>
      <c r="F2948" s="283"/>
      <c r="G2948" s="283"/>
      <c r="H2948" s="283"/>
    </row>
    <row r="2949" spans="2:8" x14ac:dyDescent="0.25">
      <c r="B2949" s="396">
        <v>2945</v>
      </c>
      <c r="C2949" s="283"/>
      <c r="D2949" s="283"/>
      <c r="E2949" s="859"/>
      <c r="F2949" s="283"/>
      <c r="G2949" s="283"/>
      <c r="H2949" s="283"/>
    </row>
    <row r="2950" spans="2:8" x14ac:dyDescent="0.25">
      <c r="B2950" s="396">
        <v>2946</v>
      </c>
      <c r="C2950" s="283"/>
      <c r="D2950" s="283"/>
      <c r="E2950" s="859"/>
      <c r="F2950" s="283"/>
      <c r="G2950" s="283"/>
      <c r="H2950" s="283"/>
    </row>
    <row r="2951" spans="2:8" x14ac:dyDescent="0.25">
      <c r="B2951" s="396">
        <v>2947</v>
      </c>
      <c r="C2951" s="283"/>
      <c r="D2951" s="283"/>
      <c r="E2951" s="859"/>
      <c r="F2951" s="283"/>
      <c r="G2951" s="283"/>
      <c r="H2951" s="283"/>
    </row>
    <row r="2952" spans="2:8" x14ac:dyDescent="0.25">
      <c r="B2952" s="396">
        <v>2948</v>
      </c>
      <c r="C2952" s="283"/>
      <c r="D2952" s="283"/>
      <c r="E2952" s="859"/>
      <c r="F2952" s="283"/>
      <c r="G2952" s="283"/>
      <c r="H2952" s="283"/>
    </row>
    <row r="2953" spans="2:8" x14ac:dyDescent="0.25">
      <c r="B2953" s="396">
        <v>2949</v>
      </c>
      <c r="C2953" s="283"/>
      <c r="D2953" s="283"/>
      <c r="E2953" s="859"/>
      <c r="F2953" s="283"/>
      <c r="G2953" s="283"/>
      <c r="H2953" s="283"/>
    </row>
    <row r="2954" spans="2:8" x14ac:dyDescent="0.25">
      <c r="B2954" s="396">
        <v>2950</v>
      </c>
      <c r="C2954" s="283"/>
      <c r="D2954" s="283"/>
      <c r="E2954" s="859"/>
      <c r="F2954" s="283"/>
      <c r="G2954" s="283"/>
      <c r="H2954" s="283"/>
    </row>
    <row r="2955" spans="2:8" x14ac:dyDescent="0.25">
      <c r="B2955" s="396">
        <v>2951</v>
      </c>
      <c r="C2955" s="283"/>
      <c r="D2955" s="283"/>
      <c r="E2955" s="859"/>
      <c r="F2955" s="283"/>
      <c r="G2955" s="283"/>
      <c r="H2955" s="283"/>
    </row>
    <row r="2956" spans="2:8" x14ac:dyDescent="0.25">
      <c r="B2956" s="396">
        <v>2952</v>
      </c>
      <c r="C2956" s="283"/>
      <c r="D2956" s="283"/>
      <c r="E2956" s="859"/>
      <c r="F2956" s="283"/>
      <c r="G2956" s="283"/>
      <c r="H2956" s="283"/>
    </row>
    <row r="2957" spans="2:8" x14ac:dyDescent="0.25">
      <c r="B2957" s="396">
        <v>2953</v>
      </c>
      <c r="C2957" s="283"/>
      <c r="D2957" s="283"/>
      <c r="E2957" s="859"/>
      <c r="F2957" s="283"/>
      <c r="G2957" s="283"/>
      <c r="H2957" s="283"/>
    </row>
    <row r="2958" spans="2:8" x14ac:dyDescent="0.25">
      <c r="B2958" s="396">
        <v>2954</v>
      </c>
      <c r="C2958" s="283"/>
      <c r="D2958" s="283"/>
      <c r="E2958" s="859"/>
      <c r="F2958" s="283"/>
      <c r="G2958" s="283"/>
      <c r="H2958" s="283"/>
    </row>
    <row r="2959" spans="2:8" x14ac:dyDescent="0.25">
      <c r="B2959" s="396">
        <v>2955</v>
      </c>
      <c r="C2959" s="283"/>
      <c r="D2959" s="283"/>
      <c r="E2959" s="859"/>
      <c r="F2959" s="283"/>
      <c r="G2959" s="283"/>
      <c r="H2959" s="283"/>
    </row>
    <row r="2960" spans="2:8" x14ac:dyDescent="0.25">
      <c r="B2960" s="396">
        <v>2956</v>
      </c>
      <c r="C2960" s="283"/>
      <c r="D2960" s="283"/>
      <c r="E2960" s="859"/>
      <c r="F2960" s="283"/>
      <c r="G2960" s="283"/>
      <c r="H2960" s="283"/>
    </row>
    <row r="2961" spans="2:8" x14ac:dyDescent="0.25">
      <c r="B2961" s="396">
        <v>2957</v>
      </c>
      <c r="C2961" s="283"/>
      <c r="D2961" s="283"/>
      <c r="E2961" s="859"/>
      <c r="F2961" s="283"/>
      <c r="G2961" s="283"/>
      <c r="H2961" s="283"/>
    </row>
    <row r="2962" spans="2:8" x14ac:dyDescent="0.25">
      <c r="B2962" s="396">
        <v>2958</v>
      </c>
      <c r="C2962" s="283"/>
      <c r="D2962" s="283"/>
      <c r="E2962" s="859"/>
      <c r="F2962" s="283"/>
      <c r="G2962" s="283"/>
      <c r="H2962" s="283"/>
    </row>
    <row r="2963" spans="2:8" x14ac:dyDescent="0.25">
      <c r="B2963" s="396">
        <v>2959</v>
      </c>
      <c r="C2963" s="283"/>
      <c r="D2963" s="283"/>
      <c r="E2963" s="859"/>
      <c r="F2963" s="283"/>
      <c r="G2963" s="283"/>
      <c r="H2963" s="283"/>
    </row>
    <row r="2964" spans="2:8" x14ac:dyDescent="0.25">
      <c r="B2964" s="396">
        <v>2960</v>
      </c>
      <c r="C2964" s="283"/>
      <c r="D2964" s="283"/>
      <c r="E2964" s="859"/>
      <c r="F2964" s="283"/>
      <c r="G2964" s="283"/>
      <c r="H2964" s="283"/>
    </row>
    <row r="2965" spans="2:8" x14ac:dyDescent="0.25">
      <c r="B2965" s="396">
        <v>2961</v>
      </c>
      <c r="C2965" s="283"/>
      <c r="D2965" s="283"/>
      <c r="E2965" s="859"/>
      <c r="F2965" s="283"/>
      <c r="G2965" s="283"/>
      <c r="H2965" s="283"/>
    </row>
    <row r="2966" spans="2:8" x14ac:dyDescent="0.25">
      <c r="B2966" s="396">
        <v>2962</v>
      </c>
      <c r="C2966" s="283"/>
      <c r="D2966" s="283"/>
      <c r="E2966" s="859"/>
      <c r="F2966" s="283"/>
      <c r="G2966" s="283"/>
      <c r="H2966" s="283"/>
    </row>
    <row r="2967" spans="2:8" x14ac:dyDescent="0.25">
      <c r="B2967" s="396">
        <v>2963</v>
      </c>
      <c r="C2967" s="283"/>
      <c r="D2967" s="283"/>
      <c r="E2967" s="859"/>
      <c r="F2967" s="283"/>
      <c r="G2967" s="283"/>
      <c r="H2967" s="283"/>
    </row>
    <row r="2968" spans="2:8" x14ac:dyDescent="0.25">
      <c r="B2968" s="396">
        <v>2964</v>
      </c>
      <c r="C2968" s="283"/>
      <c r="D2968" s="283"/>
      <c r="E2968" s="859"/>
      <c r="F2968" s="283"/>
      <c r="G2968" s="283"/>
      <c r="H2968" s="283"/>
    </row>
    <row r="2969" spans="2:8" x14ac:dyDescent="0.25">
      <c r="B2969" s="396">
        <v>2965</v>
      </c>
      <c r="C2969" s="283"/>
      <c r="D2969" s="283"/>
      <c r="E2969" s="859"/>
      <c r="F2969" s="283"/>
      <c r="G2969" s="283"/>
      <c r="H2969" s="283"/>
    </row>
    <row r="2970" spans="2:8" x14ac:dyDescent="0.25">
      <c r="B2970" s="396">
        <v>2966</v>
      </c>
      <c r="C2970" s="283"/>
      <c r="D2970" s="283"/>
      <c r="E2970" s="859"/>
      <c r="F2970" s="283"/>
      <c r="G2970" s="283"/>
      <c r="H2970" s="283"/>
    </row>
    <row r="2971" spans="2:8" x14ac:dyDescent="0.25">
      <c r="B2971" s="396">
        <v>2967</v>
      </c>
      <c r="C2971" s="283"/>
      <c r="D2971" s="283"/>
      <c r="E2971" s="859"/>
      <c r="F2971" s="283"/>
      <c r="G2971" s="283"/>
      <c r="H2971" s="283"/>
    </row>
    <row r="2972" spans="2:8" x14ac:dyDescent="0.25">
      <c r="B2972" s="396">
        <v>2968</v>
      </c>
      <c r="C2972" s="283"/>
      <c r="D2972" s="283"/>
      <c r="E2972" s="859"/>
      <c r="F2972" s="283"/>
      <c r="G2972" s="283"/>
      <c r="H2972" s="283"/>
    </row>
    <row r="2973" spans="2:8" x14ac:dyDescent="0.25">
      <c r="B2973" s="396">
        <v>2969</v>
      </c>
      <c r="C2973" s="283"/>
      <c r="D2973" s="283"/>
      <c r="E2973" s="859"/>
      <c r="F2973" s="283"/>
      <c r="G2973" s="283"/>
      <c r="H2973" s="283"/>
    </row>
    <row r="2974" spans="2:8" x14ac:dyDescent="0.25">
      <c r="B2974" s="396">
        <v>2970</v>
      </c>
      <c r="C2974" s="283"/>
      <c r="D2974" s="283"/>
      <c r="E2974" s="859"/>
      <c r="F2974" s="283"/>
      <c r="G2974" s="283"/>
      <c r="H2974" s="283"/>
    </row>
    <row r="2975" spans="2:8" x14ac:dyDescent="0.25">
      <c r="B2975" s="396">
        <v>2971</v>
      </c>
      <c r="C2975" s="283"/>
      <c r="D2975" s="283"/>
      <c r="E2975" s="859"/>
      <c r="F2975" s="283"/>
      <c r="G2975" s="283"/>
      <c r="H2975" s="283"/>
    </row>
    <row r="2976" spans="2:8" x14ac:dyDescent="0.25">
      <c r="B2976" s="396">
        <v>2972</v>
      </c>
      <c r="C2976" s="283"/>
      <c r="D2976" s="283"/>
      <c r="E2976" s="859"/>
      <c r="F2976" s="283"/>
      <c r="G2976" s="283"/>
      <c r="H2976" s="283"/>
    </row>
    <row r="2977" spans="2:8" x14ac:dyDescent="0.25">
      <c r="B2977" s="396">
        <v>2973</v>
      </c>
      <c r="C2977" s="283"/>
      <c r="D2977" s="283"/>
      <c r="E2977" s="859"/>
      <c r="F2977" s="283"/>
      <c r="G2977" s="283"/>
      <c r="H2977" s="283"/>
    </row>
    <row r="2978" spans="2:8" x14ac:dyDescent="0.25">
      <c r="B2978" s="396">
        <v>2974</v>
      </c>
      <c r="C2978" s="283"/>
      <c r="D2978" s="283"/>
      <c r="E2978" s="859"/>
      <c r="F2978" s="283"/>
      <c r="G2978" s="283"/>
      <c r="H2978" s="283"/>
    </row>
    <row r="2979" spans="2:8" x14ac:dyDescent="0.25">
      <c r="B2979" s="396">
        <v>2975</v>
      </c>
      <c r="C2979" s="283"/>
      <c r="D2979" s="283"/>
      <c r="E2979" s="859"/>
      <c r="F2979" s="283"/>
      <c r="G2979" s="283"/>
      <c r="H2979" s="283"/>
    </row>
    <row r="2980" spans="2:8" x14ac:dyDescent="0.25">
      <c r="B2980" s="396">
        <v>2976</v>
      </c>
      <c r="C2980" s="283"/>
      <c r="D2980" s="283"/>
      <c r="E2980" s="859"/>
      <c r="F2980" s="283"/>
      <c r="G2980" s="283"/>
      <c r="H2980" s="283"/>
    </row>
    <row r="2981" spans="2:8" x14ac:dyDescent="0.25">
      <c r="B2981" s="396">
        <v>2977</v>
      </c>
      <c r="C2981" s="283"/>
      <c r="D2981" s="283"/>
      <c r="E2981" s="859"/>
      <c r="F2981" s="283"/>
      <c r="G2981" s="283"/>
      <c r="H2981" s="283"/>
    </row>
    <row r="2982" spans="2:8" x14ac:dyDescent="0.25">
      <c r="B2982" s="396">
        <v>2978</v>
      </c>
      <c r="C2982" s="283"/>
      <c r="D2982" s="283"/>
      <c r="E2982" s="859"/>
      <c r="F2982" s="283"/>
      <c r="G2982" s="283"/>
      <c r="H2982" s="283"/>
    </row>
    <row r="2983" spans="2:8" x14ac:dyDescent="0.25">
      <c r="B2983" s="396">
        <v>2979</v>
      </c>
      <c r="C2983" s="283"/>
      <c r="D2983" s="283"/>
      <c r="E2983" s="859"/>
      <c r="F2983" s="283"/>
      <c r="G2983" s="283"/>
      <c r="H2983" s="283"/>
    </row>
    <row r="2984" spans="2:8" x14ac:dyDescent="0.25">
      <c r="B2984" s="396">
        <v>2980</v>
      </c>
      <c r="C2984" s="283"/>
      <c r="D2984" s="283"/>
      <c r="E2984" s="859"/>
      <c r="F2984" s="283"/>
      <c r="G2984" s="283"/>
      <c r="H2984" s="283"/>
    </row>
    <row r="2985" spans="2:8" x14ac:dyDescent="0.25">
      <c r="B2985" s="396">
        <v>2981</v>
      </c>
      <c r="C2985" s="283"/>
      <c r="D2985" s="283"/>
      <c r="E2985" s="859"/>
      <c r="F2985" s="283"/>
      <c r="G2985" s="283"/>
      <c r="H2985" s="283"/>
    </row>
    <row r="2986" spans="2:8" x14ac:dyDescent="0.25">
      <c r="B2986" s="396">
        <v>2982</v>
      </c>
      <c r="C2986" s="283"/>
      <c r="D2986" s="283"/>
      <c r="E2986" s="859"/>
      <c r="F2986" s="283"/>
      <c r="G2986" s="283"/>
      <c r="H2986" s="283"/>
    </row>
    <row r="2987" spans="2:8" x14ac:dyDescent="0.25">
      <c r="B2987" s="396">
        <v>2983</v>
      </c>
      <c r="C2987" s="283"/>
      <c r="D2987" s="283"/>
      <c r="E2987" s="859"/>
      <c r="F2987" s="283"/>
      <c r="G2987" s="283"/>
      <c r="H2987" s="283"/>
    </row>
    <row r="2988" spans="2:8" x14ac:dyDescent="0.25">
      <c r="B2988" s="396">
        <v>2984</v>
      </c>
      <c r="C2988" s="283"/>
      <c r="D2988" s="283"/>
      <c r="E2988" s="859"/>
      <c r="F2988" s="283"/>
      <c r="G2988" s="283"/>
      <c r="H2988" s="283"/>
    </row>
    <row r="2989" spans="2:8" x14ac:dyDescent="0.25">
      <c r="B2989" s="396">
        <v>2985</v>
      </c>
      <c r="C2989" s="283"/>
      <c r="D2989" s="283"/>
      <c r="E2989" s="859"/>
      <c r="F2989" s="283"/>
      <c r="G2989" s="283"/>
      <c r="H2989" s="283"/>
    </row>
    <row r="2990" spans="2:8" x14ac:dyDescent="0.25">
      <c r="B2990" s="396">
        <v>2986</v>
      </c>
      <c r="C2990" s="283"/>
      <c r="D2990" s="283"/>
      <c r="E2990" s="859"/>
      <c r="F2990" s="283"/>
      <c r="G2990" s="283"/>
      <c r="H2990" s="283"/>
    </row>
    <row r="2991" spans="2:8" x14ac:dyDescent="0.25">
      <c r="B2991" s="396">
        <v>2987</v>
      </c>
      <c r="C2991" s="283"/>
      <c r="D2991" s="283"/>
      <c r="E2991" s="859"/>
      <c r="F2991" s="283"/>
      <c r="G2991" s="283"/>
      <c r="H2991" s="283"/>
    </row>
    <row r="2992" spans="2:8" x14ac:dyDescent="0.25">
      <c r="B2992" s="396">
        <v>2988</v>
      </c>
      <c r="C2992" s="283"/>
      <c r="D2992" s="283"/>
      <c r="E2992" s="859"/>
      <c r="F2992" s="283"/>
      <c r="G2992" s="283"/>
      <c r="H2992" s="283"/>
    </row>
    <row r="2993" spans="2:8" x14ac:dyDescent="0.25">
      <c r="B2993" s="396">
        <v>2989</v>
      </c>
      <c r="C2993" s="283"/>
      <c r="D2993" s="283"/>
      <c r="E2993" s="859"/>
      <c r="F2993" s="283"/>
      <c r="G2993" s="283"/>
      <c r="H2993" s="283"/>
    </row>
    <row r="2994" spans="2:8" x14ac:dyDescent="0.25">
      <c r="B2994" s="396">
        <v>2990</v>
      </c>
      <c r="C2994" s="283"/>
      <c r="D2994" s="283"/>
      <c r="E2994" s="859"/>
      <c r="F2994" s="283"/>
      <c r="G2994" s="283"/>
      <c r="H2994" s="283"/>
    </row>
    <row r="2995" spans="2:8" x14ac:dyDescent="0.25">
      <c r="B2995" s="396">
        <v>2991</v>
      </c>
      <c r="C2995" s="283"/>
      <c r="D2995" s="283"/>
      <c r="E2995" s="859"/>
      <c r="F2995" s="283"/>
      <c r="G2995" s="283"/>
      <c r="H2995" s="283"/>
    </row>
    <row r="2996" spans="2:8" x14ac:dyDescent="0.25">
      <c r="B2996" s="396">
        <v>2992</v>
      </c>
      <c r="C2996" s="283"/>
      <c r="D2996" s="283"/>
      <c r="E2996" s="859"/>
      <c r="F2996" s="283"/>
      <c r="G2996" s="283"/>
      <c r="H2996" s="283"/>
    </row>
    <row r="2997" spans="2:8" x14ac:dyDescent="0.25">
      <c r="B2997" s="396">
        <v>2993</v>
      </c>
      <c r="C2997" s="283"/>
      <c r="D2997" s="283"/>
      <c r="E2997" s="859"/>
      <c r="F2997" s="283"/>
      <c r="G2997" s="283"/>
      <c r="H2997" s="283"/>
    </row>
    <row r="2998" spans="2:8" x14ac:dyDescent="0.25">
      <c r="B2998" s="396">
        <v>2994</v>
      </c>
      <c r="C2998" s="283"/>
      <c r="D2998" s="283"/>
      <c r="E2998" s="859"/>
      <c r="F2998" s="283"/>
      <c r="G2998" s="283"/>
      <c r="H2998" s="283"/>
    </row>
    <row r="2999" spans="2:8" x14ac:dyDescent="0.25">
      <c r="B2999" s="396">
        <v>2995</v>
      </c>
      <c r="C2999" s="283"/>
      <c r="D2999" s="283"/>
      <c r="E2999" s="859"/>
      <c r="F2999" s="283"/>
      <c r="G2999" s="283"/>
      <c r="H2999" s="283"/>
    </row>
    <row r="3000" spans="2:8" x14ac:dyDescent="0.25">
      <c r="B3000" s="396">
        <v>2996</v>
      </c>
      <c r="C3000" s="283"/>
      <c r="D3000" s="283"/>
      <c r="E3000" s="859"/>
      <c r="F3000" s="283"/>
      <c r="G3000" s="283"/>
      <c r="H3000" s="283"/>
    </row>
    <row r="3001" spans="2:8" x14ac:dyDescent="0.25">
      <c r="B3001" s="396">
        <v>2997</v>
      </c>
      <c r="C3001" s="283"/>
      <c r="D3001" s="283"/>
      <c r="E3001" s="859"/>
      <c r="F3001" s="283"/>
      <c r="G3001" s="283"/>
      <c r="H3001" s="283"/>
    </row>
    <row r="3002" spans="2:8" x14ac:dyDescent="0.25">
      <c r="B3002" s="396">
        <v>2998</v>
      </c>
      <c r="C3002" s="283"/>
      <c r="D3002" s="283"/>
      <c r="E3002" s="859"/>
      <c r="F3002" s="283"/>
      <c r="G3002" s="283"/>
      <c r="H3002" s="283"/>
    </row>
    <row r="3003" spans="2:8" x14ac:dyDescent="0.25">
      <c r="B3003" s="396">
        <v>2999</v>
      </c>
      <c r="C3003" s="283"/>
      <c r="D3003" s="283"/>
      <c r="E3003" s="859"/>
      <c r="F3003" s="283"/>
      <c r="G3003" s="283"/>
      <c r="H3003" s="283"/>
    </row>
    <row r="3004" spans="2:8" x14ac:dyDescent="0.25">
      <c r="B3004" s="396">
        <v>3000</v>
      </c>
      <c r="C3004" s="283"/>
      <c r="D3004" s="283"/>
      <c r="E3004" s="859"/>
      <c r="F3004" s="283"/>
      <c r="G3004" s="283"/>
      <c r="H3004" s="283"/>
    </row>
    <row r="3005" spans="2:8" x14ac:dyDescent="0.25">
      <c r="B3005" s="396">
        <v>3001</v>
      </c>
      <c r="C3005" s="283"/>
      <c r="D3005" s="283"/>
      <c r="E3005" s="859"/>
      <c r="F3005" s="283"/>
      <c r="G3005" s="283"/>
      <c r="H3005" s="283"/>
    </row>
    <row r="3006" spans="2:8" x14ac:dyDescent="0.25">
      <c r="B3006" s="396">
        <v>3002</v>
      </c>
      <c r="C3006" s="283"/>
      <c r="D3006" s="283"/>
      <c r="E3006" s="859"/>
      <c r="F3006" s="283"/>
      <c r="G3006" s="283"/>
      <c r="H3006" s="283"/>
    </row>
    <row r="3007" spans="2:8" x14ac:dyDescent="0.25">
      <c r="B3007" s="396">
        <v>3003</v>
      </c>
      <c r="C3007" s="283"/>
      <c r="D3007" s="283"/>
      <c r="E3007" s="859"/>
      <c r="F3007" s="283"/>
      <c r="G3007" s="283"/>
      <c r="H3007" s="283"/>
    </row>
    <row r="3008" spans="2:8" x14ac:dyDescent="0.25">
      <c r="B3008" s="396">
        <v>3004</v>
      </c>
      <c r="C3008" s="283"/>
      <c r="D3008" s="283"/>
      <c r="E3008" s="859"/>
      <c r="F3008" s="283"/>
      <c r="G3008" s="283"/>
      <c r="H3008" s="283"/>
    </row>
    <row r="3009" spans="2:8" x14ac:dyDescent="0.25">
      <c r="B3009" s="396">
        <v>3005</v>
      </c>
      <c r="C3009" s="283"/>
      <c r="D3009" s="283"/>
      <c r="E3009" s="859"/>
      <c r="F3009" s="283"/>
      <c r="G3009" s="283"/>
      <c r="H3009" s="283"/>
    </row>
    <row r="3010" spans="2:8" x14ac:dyDescent="0.25">
      <c r="B3010" s="396">
        <v>3006</v>
      </c>
      <c r="C3010" s="283"/>
      <c r="D3010" s="283"/>
      <c r="E3010" s="859"/>
      <c r="F3010" s="283"/>
      <c r="G3010" s="283"/>
      <c r="H3010" s="283"/>
    </row>
    <row r="3011" spans="2:8" x14ac:dyDescent="0.25">
      <c r="B3011" s="396">
        <v>3007</v>
      </c>
      <c r="C3011" s="283"/>
      <c r="D3011" s="283"/>
      <c r="E3011" s="859"/>
      <c r="F3011" s="283"/>
      <c r="G3011" s="283"/>
      <c r="H3011" s="283"/>
    </row>
    <row r="3012" spans="2:8" x14ac:dyDescent="0.25">
      <c r="B3012" s="396">
        <v>3008</v>
      </c>
      <c r="C3012" s="283"/>
      <c r="D3012" s="283"/>
      <c r="E3012" s="859"/>
      <c r="F3012" s="283"/>
      <c r="G3012" s="283"/>
      <c r="H3012" s="283"/>
    </row>
    <row r="3013" spans="2:8" x14ac:dyDescent="0.25">
      <c r="B3013" s="396">
        <v>3009</v>
      </c>
      <c r="C3013" s="283"/>
      <c r="D3013" s="283"/>
      <c r="E3013" s="859"/>
      <c r="F3013" s="283"/>
      <c r="G3013" s="283"/>
      <c r="H3013" s="283"/>
    </row>
    <row r="3014" spans="2:8" x14ac:dyDescent="0.25">
      <c r="B3014" s="396">
        <v>3010</v>
      </c>
      <c r="C3014" s="283"/>
      <c r="D3014" s="283"/>
      <c r="E3014" s="859"/>
      <c r="F3014" s="283"/>
      <c r="G3014" s="283"/>
      <c r="H3014" s="283"/>
    </row>
    <row r="3015" spans="2:8" x14ac:dyDescent="0.25">
      <c r="B3015" s="396">
        <v>3011</v>
      </c>
      <c r="C3015" s="283"/>
      <c r="D3015" s="283"/>
      <c r="E3015" s="859"/>
      <c r="F3015" s="283"/>
      <c r="G3015" s="283"/>
      <c r="H3015" s="283"/>
    </row>
    <row r="3016" spans="2:8" x14ac:dyDescent="0.25">
      <c r="B3016" s="396">
        <v>3012</v>
      </c>
      <c r="C3016" s="283"/>
      <c r="D3016" s="283"/>
      <c r="E3016" s="859"/>
      <c r="F3016" s="283"/>
      <c r="G3016" s="283"/>
      <c r="H3016" s="283"/>
    </row>
    <row r="3017" spans="2:8" x14ac:dyDescent="0.25">
      <c r="B3017" s="396">
        <v>3013</v>
      </c>
      <c r="C3017" s="283"/>
      <c r="D3017" s="283"/>
      <c r="E3017" s="859"/>
      <c r="F3017" s="283"/>
      <c r="G3017" s="283"/>
      <c r="H3017" s="283"/>
    </row>
    <row r="3018" spans="2:8" x14ac:dyDescent="0.25">
      <c r="B3018" s="396">
        <v>3014</v>
      </c>
      <c r="C3018" s="283"/>
      <c r="D3018" s="283"/>
      <c r="E3018" s="859"/>
      <c r="F3018" s="283"/>
      <c r="G3018" s="283"/>
      <c r="H3018" s="283"/>
    </row>
    <row r="3019" spans="2:8" x14ac:dyDescent="0.25">
      <c r="B3019" s="396">
        <v>3015</v>
      </c>
      <c r="C3019" s="283"/>
      <c r="D3019" s="283"/>
      <c r="E3019" s="859"/>
      <c r="F3019" s="283"/>
      <c r="G3019" s="283"/>
      <c r="H3019" s="283"/>
    </row>
    <row r="3020" spans="2:8" x14ac:dyDescent="0.25">
      <c r="B3020" s="396">
        <v>3016</v>
      </c>
      <c r="C3020" s="283"/>
      <c r="D3020" s="283"/>
      <c r="E3020" s="859"/>
      <c r="F3020" s="283"/>
      <c r="G3020" s="283"/>
      <c r="H3020" s="283"/>
    </row>
    <row r="3021" spans="2:8" x14ac:dyDescent="0.25">
      <c r="B3021" s="396">
        <v>3017</v>
      </c>
      <c r="C3021" s="283"/>
      <c r="D3021" s="283"/>
      <c r="E3021" s="859"/>
      <c r="F3021" s="283"/>
      <c r="G3021" s="283"/>
      <c r="H3021" s="283"/>
    </row>
    <row r="3022" spans="2:8" x14ac:dyDescent="0.25">
      <c r="B3022" s="396">
        <v>3018</v>
      </c>
      <c r="C3022" s="283"/>
      <c r="D3022" s="283"/>
      <c r="E3022" s="859"/>
      <c r="F3022" s="283"/>
      <c r="G3022" s="283"/>
      <c r="H3022" s="283"/>
    </row>
    <row r="3023" spans="2:8" x14ac:dyDescent="0.25">
      <c r="B3023" s="396">
        <v>3019</v>
      </c>
      <c r="C3023" s="283"/>
      <c r="D3023" s="283"/>
      <c r="E3023" s="859"/>
      <c r="F3023" s="283"/>
      <c r="G3023" s="283"/>
      <c r="H3023" s="283"/>
    </row>
    <row r="3024" spans="2:8" x14ac:dyDescent="0.25">
      <c r="B3024" s="396">
        <v>3020</v>
      </c>
      <c r="C3024" s="283"/>
      <c r="D3024" s="283"/>
      <c r="E3024" s="859"/>
      <c r="F3024" s="283"/>
      <c r="G3024" s="283"/>
      <c r="H3024" s="283"/>
    </row>
    <row r="3025" spans="2:8" x14ac:dyDescent="0.25">
      <c r="B3025" s="396">
        <v>3021</v>
      </c>
      <c r="C3025" s="283"/>
      <c r="D3025" s="283"/>
      <c r="E3025" s="859"/>
      <c r="F3025" s="283"/>
      <c r="G3025" s="283"/>
      <c r="H3025" s="283"/>
    </row>
    <row r="3026" spans="2:8" x14ac:dyDescent="0.25">
      <c r="B3026" s="396">
        <v>3022</v>
      </c>
      <c r="C3026" s="283"/>
      <c r="D3026" s="283"/>
      <c r="E3026" s="859"/>
      <c r="F3026" s="283"/>
      <c r="G3026" s="283"/>
      <c r="H3026" s="283"/>
    </row>
    <row r="3027" spans="2:8" x14ac:dyDescent="0.25">
      <c r="B3027" s="396">
        <v>3023</v>
      </c>
      <c r="C3027" s="283"/>
      <c r="D3027" s="283"/>
      <c r="E3027" s="859"/>
      <c r="F3027" s="283"/>
      <c r="G3027" s="283"/>
      <c r="H3027" s="283"/>
    </row>
    <row r="3028" spans="2:8" x14ac:dyDescent="0.25">
      <c r="B3028" s="396">
        <v>3024</v>
      </c>
      <c r="C3028" s="283"/>
      <c r="D3028" s="283"/>
      <c r="E3028" s="859"/>
      <c r="F3028" s="283"/>
      <c r="G3028" s="283"/>
      <c r="H3028" s="283"/>
    </row>
    <row r="3029" spans="2:8" x14ac:dyDescent="0.25">
      <c r="B3029" s="396">
        <v>3025</v>
      </c>
      <c r="C3029" s="283"/>
      <c r="D3029" s="283"/>
      <c r="E3029" s="859"/>
      <c r="F3029" s="283"/>
      <c r="G3029" s="283"/>
      <c r="H3029" s="283"/>
    </row>
    <row r="3030" spans="2:8" x14ac:dyDescent="0.25">
      <c r="B3030" s="396">
        <v>3026</v>
      </c>
      <c r="C3030" s="283"/>
      <c r="D3030" s="283"/>
      <c r="E3030" s="859"/>
      <c r="F3030" s="283"/>
      <c r="G3030" s="283"/>
      <c r="H3030" s="283"/>
    </row>
    <row r="3031" spans="2:8" x14ac:dyDescent="0.25">
      <c r="B3031" s="396">
        <v>3027</v>
      </c>
      <c r="C3031" s="283"/>
      <c r="D3031" s="283"/>
      <c r="E3031" s="859"/>
      <c r="F3031" s="283"/>
      <c r="G3031" s="283"/>
      <c r="H3031" s="283"/>
    </row>
    <row r="3032" spans="2:8" x14ac:dyDescent="0.25">
      <c r="B3032" s="396">
        <v>3028</v>
      </c>
      <c r="C3032" s="283"/>
      <c r="D3032" s="283"/>
      <c r="E3032" s="859"/>
      <c r="F3032" s="283"/>
      <c r="G3032" s="283"/>
      <c r="H3032" s="283"/>
    </row>
    <row r="3033" spans="2:8" x14ac:dyDescent="0.25">
      <c r="B3033" s="396">
        <v>3029</v>
      </c>
      <c r="C3033" s="283"/>
      <c r="D3033" s="283"/>
      <c r="E3033" s="859"/>
      <c r="F3033" s="283"/>
      <c r="G3033" s="283"/>
      <c r="H3033" s="283"/>
    </row>
    <row r="3034" spans="2:8" x14ac:dyDescent="0.25">
      <c r="B3034" s="396">
        <v>3030</v>
      </c>
      <c r="C3034" s="283"/>
      <c r="D3034" s="283"/>
      <c r="E3034" s="859"/>
      <c r="F3034" s="283"/>
      <c r="G3034" s="283"/>
      <c r="H3034" s="283"/>
    </row>
    <row r="3035" spans="2:8" x14ac:dyDescent="0.25">
      <c r="B3035" s="396">
        <v>3031</v>
      </c>
      <c r="C3035" s="283"/>
      <c r="D3035" s="283"/>
      <c r="E3035" s="859"/>
      <c r="F3035" s="283"/>
      <c r="G3035" s="283"/>
      <c r="H3035" s="283"/>
    </row>
    <row r="3036" spans="2:8" x14ac:dyDescent="0.25">
      <c r="B3036" s="396">
        <v>3032</v>
      </c>
      <c r="C3036" s="283"/>
      <c r="D3036" s="283"/>
      <c r="E3036" s="859"/>
      <c r="F3036" s="283"/>
      <c r="G3036" s="283"/>
      <c r="H3036" s="283"/>
    </row>
    <row r="3037" spans="2:8" x14ac:dyDescent="0.25">
      <c r="B3037" s="396">
        <v>3033</v>
      </c>
      <c r="C3037" s="283"/>
      <c r="D3037" s="283"/>
      <c r="E3037" s="859"/>
      <c r="F3037" s="283"/>
      <c r="G3037" s="283"/>
      <c r="H3037" s="283"/>
    </row>
    <row r="3038" spans="2:8" x14ac:dyDescent="0.25">
      <c r="B3038" s="396">
        <v>3034</v>
      </c>
      <c r="C3038" s="283"/>
      <c r="D3038" s="283"/>
      <c r="E3038" s="859"/>
      <c r="F3038" s="283"/>
      <c r="G3038" s="283"/>
      <c r="H3038" s="283"/>
    </row>
    <row r="3039" spans="2:8" x14ac:dyDescent="0.25">
      <c r="B3039" s="396">
        <v>3035</v>
      </c>
      <c r="C3039" s="283"/>
      <c r="D3039" s="283"/>
      <c r="E3039" s="859"/>
      <c r="F3039" s="283"/>
      <c r="G3039" s="283"/>
      <c r="H3039" s="283"/>
    </row>
    <row r="3040" spans="2:8" x14ac:dyDescent="0.25">
      <c r="B3040" s="396">
        <v>3036</v>
      </c>
      <c r="C3040" s="283"/>
      <c r="D3040" s="283"/>
      <c r="E3040" s="859"/>
      <c r="F3040" s="283"/>
      <c r="G3040" s="283"/>
      <c r="H3040" s="283"/>
    </row>
    <row r="3041" spans="2:8" x14ac:dyDescent="0.25">
      <c r="B3041" s="396">
        <v>3037</v>
      </c>
      <c r="C3041" s="283"/>
      <c r="D3041" s="283"/>
      <c r="E3041" s="859"/>
      <c r="F3041" s="283"/>
      <c r="G3041" s="283"/>
      <c r="H3041" s="283"/>
    </row>
    <row r="3042" spans="2:8" x14ac:dyDescent="0.25">
      <c r="B3042" s="396">
        <v>3038</v>
      </c>
      <c r="C3042" s="283"/>
      <c r="D3042" s="283"/>
      <c r="E3042" s="859"/>
      <c r="F3042" s="283"/>
      <c r="G3042" s="283"/>
      <c r="H3042" s="283"/>
    </row>
    <row r="3043" spans="2:8" x14ac:dyDescent="0.25">
      <c r="B3043" s="396">
        <v>3039</v>
      </c>
      <c r="C3043" s="283"/>
      <c r="D3043" s="283"/>
      <c r="E3043" s="859"/>
      <c r="F3043" s="283"/>
      <c r="G3043" s="283"/>
      <c r="H3043" s="283"/>
    </row>
    <row r="3044" spans="2:8" x14ac:dyDescent="0.25">
      <c r="B3044" s="396">
        <v>3040</v>
      </c>
      <c r="C3044" s="283"/>
      <c r="D3044" s="283"/>
      <c r="E3044" s="859"/>
      <c r="F3044" s="283"/>
      <c r="G3044" s="283"/>
      <c r="H3044" s="283"/>
    </row>
    <row r="3045" spans="2:8" x14ac:dyDescent="0.25">
      <c r="B3045" s="396">
        <v>3041</v>
      </c>
      <c r="C3045" s="283"/>
      <c r="D3045" s="283"/>
      <c r="E3045" s="859"/>
      <c r="F3045" s="283"/>
      <c r="G3045" s="283"/>
      <c r="H3045" s="283"/>
    </row>
    <row r="3046" spans="2:8" x14ac:dyDescent="0.25">
      <c r="B3046" s="396">
        <v>3042</v>
      </c>
      <c r="C3046" s="283"/>
      <c r="D3046" s="283"/>
      <c r="E3046" s="859"/>
      <c r="F3046" s="283"/>
      <c r="G3046" s="283"/>
      <c r="H3046" s="283"/>
    </row>
    <row r="3047" spans="2:8" x14ac:dyDescent="0.25">
      <c r="B3047" s="396">
        <v>3043</v>
      </c>
      <c r="C3047" s="283"/>
      <c r="D3047" s="283"/>
      <c r="E3047" s="859"/>
      <c r="F3047" s="283"/>
      <c r="G3047" s="283"/>
      <c r="H3047" s="283"/>
    </row>
    <row r="3048" spans="2:8" x14ac:dyDescent="0.25">
      <c r="B3048" s="396">
        <v>3044</v>
      </c>
      <c r="C3048" s="283"/>
      <c r="D3048" s="283"/>
      <c r="E3048" s="859"/>
      <c r="F3048" s="283"/>
      <c r="G3048" s="283"/>
      <c r="H3048" s="283"/>
    </row>
    <row r="3049" spans="2:8" x14ac:dyDescent="0.25">
      <c r="B3049" s="396">
        <v>3045</v>
      </c>
      <c r="C3049" s="283"/>
      <c r="D3049" s="283"/>
      <c r="E3049" s="859"/>
      <c r="F3049" s="283"/>
      <c r="G3049" s="283"/>
      <c r="H3049" s="283"/>
    </row>
    <row r="3050" spans="2:8" x14ac:dyDescent="0.25">
      <c r="B3050" s="396">
        <v>3046</v>
      </c>
      <c r="C3050" s="283"/>
      <c r="D3050" s="283"/>
      <c r="E3050" s="859"/>
      <c r="F3050" s="283"/>
      <c r="G3050" s="283"/>
      <c r="H3050" s="283"/>
    </row>
    <row r="3051" spans="2:8" x14ac:dyDescent="0.25">
      <c r="B3051" s="396">
        <v>3047</v>
      </c>
      <c r="C3051" s="283"/>
      <c r="D3051" s="283"/>
      <c r="E3051" s="859"/>
      <c r="F3051" s="283"/>
      <c r="G3051" s="283"/>
      <c r="H3051" s="283"/>
    </row>
    <row r="3052" spans="2:8" x14ac:dyDescent="0.25">
      <c r="B3052" s="396">
        <v>3048</v>
      </c>
      <c r="C3052" s="283"/>
      <c r="D3052" s="283"/>
      <c r="E3052" s="859"/>
      <c r="F3052" s="283"/>
      <c r="G3052" s="283"/>
      <c r="H3052" s="283"/>
    </row>
    <row r="3053" spans="2:8" x14ac:dyDescent="0.25">
      <c r="B3053" s="396">
        <v>3049</v>
      </c>
      <c r="C3053" s="283"/>
      <c r="D3053" s="283"/>
      <c r="E3053" s="859"/>
      <c r="F3053" s="283"/>
      <c r="G3053" s="283"/>
      <c r="H3053" s="283"/>
    </row>
    <row r="3054" spans="2:8" x14ac:dyDescent="0.25">
      <c r="B3054" s="396">
        <v>3050</v>
      </c>
      <c r="C3054" s="283"/>
      <c r="D3054" s="283"/>
      <c r="E3054" s="859"/>
      <c r="F3054" s="283"/>
      <c r="G3054" s="283"/>
      <c r="H3054" s="283"/>
    </row>
    <row r="3055" spans="2:8" x14ac:dyDescent="0.25">
      <c r="B3055" s="396">
        <v>3051</v>
      </c>
      <c r="C3055" s="283"/>
      <c r="D3055" s="283"/>
      <c r="E3055" s="859"/>
      <c r="F3055" s="283"/>
      <c r="G3055" s="283"/>
      <c r="H3055" s="283"/>
    </row>
    <row r="3056" spans="2:8" x14ac:dyDescent="0.25">
      <c r="B3056" s="396">
        <v>3052</v>
      </c>
      <c r="C3056" s="283"/>
      <c r="D3056" s="283"/>
      <c r="E3056" s="859"/>
      <c r="F3056" s="283"/>
      <c r="G3056" s="283"/>
      <c r="H3056" s="283"/>
    </row>
    <row r="3057" spans="2:8" x14ac:dyDescent="0.25">
      <c r="B3057" s="396">
        <v>3053</v>
      </c>
      <c r="C3057" s="283"/>
      <c r="D3057" s="283"/>
      <c r="E3057" s="859"/>
      <c r="F3057" s="283"/>
      <c r="G3057" s="283"/>
      <c r="H3057" s="283"/>
    </row>
    <row r="3058" spans="2:8" x14ac:dyDescent="0.25">
      <c r="B3058" s="396">
        <v>3054</v>
      </c>
      <c r="C3058" s="283"/>
      <c r="D3058" s="283"/>
      <c r="E3058" s="859"/>
      <c r="F3058" s="283"/>
      <c r="G3058" s="283"/>
      <c r="H3058" s="283"/>
    </row>
    <row r="3059" spans="2:8" x14ac:dyDescent="0.25">
      <c r="B3059" s="396">
        <v>3055</v>
      </c>
      <c r="C3059" s="283"/>
      <c r="D3059" s="283"/>
      <c r="E3059" s="859"/>
      <c r="F3059" s="283"/>
      <c r="G3059" s="283"/>
      <c r="H3059" s="283"/>
    </row>
    <row r="3060" spans="2:8" x14ac:dyDescent="0.25">
      <c r="B3060" s="396">
        <v>3056</v>
      </c>
      <c r="C3060" s="283"/>
      <c r="D3060" s="283"/>
      <c r="E3060" s="859"/>
      <c r="F3060" s="283"/>
      <c r="G3060" s="283"/>
      <c r="H3060" s="283"/>
    </row>
    <row r="3061" spans="2:8" x14ac:dyDescent="0.25">
      <c r="B3061" s="396">
        <v>3057</v>
      </c>
      <c r="C3061" s="283"/>
      <c r="D3061" s="283"/>
      <c r="E3061" s="859"/>
      <c r="F3061" s="283"/>
      <c r="G3061" s="283"/>
      <c r="H3061" s="283"/>
    </row>
    <row r="3062" spans="2:8" x14ac:dyDescent="0.25">
      <c r="B3062" s="396">
        <v>3058</v>
      </c>
      <c r="C3062" s="283"/>
      <c r="D3062" s="283"/>
      <c r="E3062" s="859"/>
      <c r="F3062" s="283"/>
      <c r="G3062" s="283"/>
      <c r="H3062" s="283"/>
    </row>
    <row r="3063" spans="2:8" x14ac:dyDescent="0.25">
      <c r="B3063" s="396">
        <v>3059</v>
      </c>
      <c r="C3063" s="283"/>
      <c r="D3063" s="283"/>
      <c r="E3063" s="859"/>
      <c r="F3063" s="283"/>
      <c r="G3063" s="283"/>
      <c r="H3063" s="283"/>
    </row>
    <row r="3064" spans="2:8" x14ac:dyDescent="0.25">
      <c r="B3064" s="396">
        <v>3060</v>
      </c>
      <c r="C3064" s="283"/>
      <c r="D3064" s="283"/>
      <c r="E3064" s="859"/>
      <c r="F3064" s="283"/>
      <c r="G3064" s="283"/>
      <c r="H3064" s="283"/>
    </row>
    <row r="3065" spans="2:8" x14ac:dyDescent="0.25">
      <c r="B3065" s="396">
        <v>3061</v>
      </c>
      <c r="C3065" s="283"/>
      <c r="D3065" s="283"/>
      <c r="E3065" s="859"/>
      <c r="F3065" s="283"/>
      <c r="G3065" s="283"/>
      <c r="H3065" s="283"/>
    </row>
    <row r="3066" spans="2:8" x14ac:dyDescent="0.25">
      <c r="B3066" s="396">
        <v>3062</v>
      </c>
      <c r="C3066" s="283"/>
      <c r="D3066" s="283"/>
      <c r="E3066" s="859"/>
      <c r="F3066" s="283"/>
      <c r="G3066" s="283"/>
      <c r="H3066" s="283"/>
    </row>
    <row r="3067" spans="2:8" x14ac:dyDescent="0.25">
      <c r="B3067" s="396">
        <v>3063</v>
      </c>
      <c r="C3067" s="283"/>
      <c r="D3067" s="283"/>
      <c r="E3067" s="859"/>
      <c r="F3067" s="283"/>
      <c r="G3067" s="283"/>
      <c r="H3067" s="283"/>
    </row>
    <row r="3068" spans="2:8" x14ac:dyDescent="0.25">
      <c r="B3068" s="396">
        <v>3064</v>
      </c>
      <c r="C3068" s="283"/>
      <c r="D3068" s="283"/>
      <c r="E3068" s="859"/>
      <c r="F3068" s="283"/>
      <c r="G3068" s="283"/>
      <c r="H3068" s="283"/>
    </row>
    <row r="3069" spans="2:8" x14ac:dyDescent="0.25">
      <c r="B3069" s="396">
        <v>3065</v>
      </c>
      <c r="C3069" s="283"/>
      <c r="D3069" s="283"/>
      <c r="E3069" s="859"/>
      <c r="F3069" s="283"/>
      <c r="G3069" s="283"/>
      <c r="H3069" s="283"/>
    </row>
    <row r="3070" spans="2:8" x14ac:dyDescent="0.25">
      <c r="B3070" s="396">
        <v>3066</v>
      </c>
      <c r="C3070" s="283"/>
      <c r="D3070" s="283"/>
      <c r="E3070" s="859"/>
      <c r="F3070" s="283"/>
      <c r="G3070" s="283"/>
      <c r="H3070" s="283"/>
    </row>
    <row r="3071" spans="2:8" x14ac:dyDescent="0.25">
      <c r="B3071" s="396">
        <v>3067</v>
      </c>
      <c r="C3071" s="283"/>
      <c r="D3071" s="283"/>
      <c r="E3071" s="859"/>
      <c r="F3071" s="283"/>
      <c r="G3071" s="283"/>
      <c r="H3071" s="283"/>
    </row>
    <row r="3072" spans="2:8" x14ac:dyDescent="0.25">
      <c r="B3072" s="396">
        <v>3068</v>
      </c>
      <c r="C3072" s="283"/>
      <c r="D3072" s="283"/>
      <c r="E3072" s="859"/>
      <c r="F3072" s="283"/>
      <c r="G3072" s="283"/>
      <c r="H3072" s="283"/>
    </row>
    <row r="3073" spans="2:8" x14ac:dyDescent="0.25">
      <c r="B3073" s="396">
        <v>3069</v>
      </c>
      <c r="C3073" s="283"/>
      <c r="D3073" s="283"/>
      <c r="E3073" s="859"/>
      <c r="F3073" s="283"/>
      <c r="G3073" s="283"/>
      <c r="H3073" s="283"/>
    </row>
    <row r="3074" spans="2:8" x14ac:dyDescent="0.25">
      <c r="B3074" s="396">
        <v>3070</v>
      </c>
      <c r="C3074" s="283"/>
      <c r="D3074" s="283"/>
      <c r="E3074" s="859"/>
      <c r="F3074" s="283"/>
      <c r="G3074" s="283"/>
      <c r="H3074" s="283"/>
    </row>
    <row r="3075" spans="2:8" x14ac:dyDescent="0.25">
      <c r="B3075" s="396">
        <v>3071</v>
      </c>
      <c r="C3075" s="283"/>
      <c r="D3075" s="283"/>
      <c r="E3075" s="859"/>
      <c r="F3075" s="283"/>
      <c r="G3075" s="283"/>
      <c r="H3075" s="283"/>
    </row>
    <row r="3076" spans="2:8" x14ac:dyDescent="0.25">
      <c r="B3076" s="396">
        <v>3072</v>
      </c>
      <c r="C3076" s="283"/>
      <c r="D3076" s="283"/>
      <c r="E3076" s="859"/>
      <c r="F3076" s="283"/>
      <c r="G3076" s="283"/>
      <c r="H3076" s="283"/>
    </row>
    <row r="3077" spans="2:8" x14ac:dyDescent="0.25">
      <c r="B3077" s="396">
        <v>3073</v>
      </c>
      <c r="C3077" s="283"/>
      <c r="D3077" s="283"/>
      <c r="E3077" s="859"/>
      <c r="F3077" s="283"/>
      <c r="G3077" s="283"/>
      <c r="H3077" s="283"/>
    </row>
    <row r="3078" spans="2:8" x14ac:dyDescent="0.25">
      <c r="B3078" s="396">
        <v>3074</v>
      </c>
      <c r="C3078" s="283"/>
      <c r="D3078" s="283"/>
      <c r="E3078" s="859"/>
      <c r="F3078" s="283"/>
      <c r="G3078" s="283"/>
      <c r="H3078" s="283"/>
    </row>
    <row r="3079" spans="2:8" x14ac:dyDescent="0.25">
      <c r="B3079" s="396">
        <v>3075</v>
      </c>
      <c r="C3079" s="283"/>
      <c r="D3079" s="283"/>
      <c r="E3079" s="859"/>
      <c r="F3079" s="283"/>
      <c r="G3079" s="283"/>
      <c r="H3079" s="283"/>
    </row>
    <row r="3080" spans="2:8" x14ac:dyDescent="0.25">
      <c r="B3080" s="396">
        <v>3076</v>
      </c>
      <c r="C3080" s="283"/>
      <c r="D3080" s="283"/>
      <c r="E3080" s="859"/>
      <c r="F3080" s="283"/>
      <c r="G3080" s="283"/>
      <c r="H3080" s="283"/>
    </row>
    <row r="3081" spans="2:8" x14ac:dyDescent="0.25">
      <c r="B3081" s="396">
        <v>3077</v>
      </c>
      <c r="C3081" s="283"/>
      <c r="D3081" s="283"/>
      <c r="E3081" s="859"/>
      <c r="F3081" s="283"/>
      <c r="G3081" s="283"/>
      <c r="H3081" s="283"/>
    </row>
    <row r="3082" spans="2:8" x14ac:dyDescent="0.25">
      <c r="B3082" s="396">
        <v>3078</v>
      </c>
      <c r="C3082" s="283"/>
      <c r="D3082" s="283"/>
      <c r="E3082" s="859"/>
      <c r="F3082" s="283"/>
      <c r="G3082" s="283"/>
      <c r="H3082" s="283"/>
    </row>
    <row r="3083" spans="2:8" x14ac:dyDescent="0.25">
      <c r="B3083" s="396">
        <v>3079</v>
      </c>
      <c r="C3083" s="283"/>
      <c r="D3083" s="283"/>
      <c r="E3083" s="859"/>
      <c r="F3083" s="283"/>
      <c r="G3083" s="283"/>
      <c r="H3083" s="283"/>
    </row>
    <row r="3084" spans="2:8" x14ac:dyDescent="0.25">
      <c r="B3084" s="396">
        <v>3080</v>
      </c>
      <c r="C3084" s="283"/>
      <c r="D3084" s="283"/>
      <c r="E3084" s="859"/>
      <c r="F3084" s="283"/>
      <c r="G3084" s="283"/>
      <c r="H3084" s="283"/>
    </row>
    <row r="3085" spans="2:8" x14ac:dyDescent="0.25">
      <c r="B3085" s="396">
        <v>3081</v>
      </c>
      <c r="C3085" s="283"/>
      <c r="D3085" s="283"/>
      <c r="E3085" s="859"/>
      <c r="F3085" s="283"/>
      <c r="G3085" s="283"/>
      <c r="H3085" s="283"/>
    </row>
    <row r="3086" spans="2:8" x14ac:dyDescent="0.25">
      <c r="B3086" s="396">
        <v>3082</v>
      </c>
      <c r="C3086" s="283"/>
      <c r="D3086" s="283"/>
      <c r="E3086" s="859"/>
      <c r="F3086" s="283"/>
      <c r="G3086" s="283"/>
      <c r="H3086" s="283"/>
    </row>
    <row r="3087" spans="2:8" x14ac:dyDescent="0.25">
      <c r="B3087" s="396">
        <v>3083</v>
      </c>
      <c r="C3087" s="283"/>
      <c r="D3087" s="283"/>
      <c r="E3087" s="859"/>
      <c r="F3087" s="283"/>
      <c r="G3087" s="283"/>
      <c r="H3087" s="283"/>
    </row>
    <row r="3088" spans="2:8" x14ac:dyDescent="0.25">
      <c r="B3088" s="396">
        <v>3084</v>
      </c>
      <c r="C3088" s="283"/>
      <c r="D3088" s="283"/>
      <c r="E3088" s="859"/>
      <c r="F3088" s="283"/>
      <c r="G3088" s="283"/>
      <c r="H3088" s="283"/>
    </row>
    <row r="3089" spans="2:8" x14ac:dyDescent="0.25">
      <c r="B3089" s="396">
        <v>3085</v>
      </c>
      <c r="C3089" s="283"/>
      <c r="D3089" s="283"/>
      <c r="E3089" s="859"/>
      <c r="F3089" s="283"/>
      <c r="G3089" s="283"/>
      <c r="H3089" s="283"/>
    </row>
    <row r="3090" spans="2:8" x14ac:dyDescent="0.25">
      <c r="B3090" s="396">
        <v>3086</v>
      </c>
      <c r="C3090" s="283"/>
      <c r="D3090" s="283"/>
      <c r="E3090" s="859"/>
      <c r="F3090" s="283"/>
      <c r="G3090" s="283"/>
      <c r="H3090" s="283"/>
    </row>
    <row r="3091" spans="2:8" x14ac:dyDescent="0.25">
      <c r="B3091" s="396">
        <v>3087</v>
      </c>
      <c r="C3091" s="283"/>
      <c r="D3091" s="283"/>
      <c r="E3091" s="859"/>
      <c r="F3091" s="283"/>
      <c r="G3091" s="283"/>
      <c r="H3091" s="283"/>
    </row>
    <row r="3092" spans="2:8" x14ac:dyDescent="0.25">
      <c r="B3092" s="396">
        <v>3088</v>
      </c>
      <c r="C3092" s="283"/>
      <c r="D3092" s="283"/>
      <c r="E3092" s="859"/>
      <c r="F3092" s="283"/>
      <c r="G3092" s="283"/>
      <c r="H3092" s="283"/>
    </row>
    <row r="3093" spans="2:8" x14ac:dyDescent="0.25">
      <c r="B3093" s="396">
        <v>3089</v>
      </c>
      <c r="C3093" s="283"/>
      <c r="D3093" s="283"/>
      <c r="E3093" s="859"/>
      <c r="F3093" s="283"/>
      <c r="G3093" s="283"/>
      <c r="H3093" s="283"/>
    </row>
    <row r="3094" spans="2:8" x14ac:dyDescent="0.25">
      <c r="B3094" s="396">
        <v>3090</v>
      </c>
      <c r="C3094" s="283"/>
      <c r="D3094" s="283"/>
      <c r="E3094" s="859"/>
      <c r="F3094" s="283"/>
      <c r="G3094" s="283"/>
      <c r="H3094" s="283"/>
    </row>
    <row r="3095" spans="2:8" x14ac:dyDescent="0.25">
      <c r="B3095" s="396">
        <v>3091</v>
      </c>
      <c r="C3095" s="283"/>
      <c r="D3095" s="283"/>
      <c r="E3095" s="859"/>
      <c r="F3095" s="283"/>
      <c r="G3095" s="283"/>
      <c r="H3095" s="283"/>
    </row>
    <row r="3096" spans="2:8" x14ac:dyDescent="0.25">
      <c r="B3096" s="396">
        <v>3092</v>
      </c>
      <c r="C3096" s="283"/>
      <c r="D3096" s="283"/>
      <c r="E3096" s="859"/>
      <c r="F3096" s="283"/>
      <c r="G3096" s="283"/>
      <c r="H3096" s="283"/>
    </row>
    <row r="3097" spans="2:8" x14ac:dyDescent="0.25">
      <c r="B3097" s="396">
        <v>3093</v>
      </c>
      <c r="C3097" s="283"/>
      <c r="D3097" s="283"/>
      <c r="E3097" s="859"/>
      <c r="F3097" s="283"/>
      <c r="G3097" s="283"/>
      <c r="H3097" s="283"/>
    </row>
    <row r="3098" spans="2:8" x14ac:dyDescent="0.25">
      <c r="B3098" s="396">
        <v>3094</v>
      </c>
      <c r="C3098" s="283"/>
      <c r="D3098" s="283"/>
      <c r="E3098" s="859"/>
      <c r="F3098" s="283"/>
      <c r="G3098" s="283"/>
      <c r="H3098" s="283"/>
    </row>
    <row r="3099" spans="2:8" x14ac:dyDescent="0.25">
      <c r="B3099" s="396">
        <v>3095</v>
      </c>
      <c r="C3099" s="283"/>
      <c r="D3099" s="283"/>
      <c r="E3099" s="859"/>
      <c r="F3099" s="283"/>
      <c r="G3099" s="283"/>
      <c r="H3099" s="283"/>
    </row>
    <row r="3100" spans="2:8" x14ac:dyDescent="0.25">
      <c r="B3100" s="396">
        <v>3096</v>
      </c>
      <c r="C3100" s="283"/>
      <c r="D3100" s="283"/>
      <c r="E3100" s="859"/>
      <c r="F3100" s="283"/>
      <c r="G3100" s="283"/>
      <c r="H3100" s="283"/>
    </row>
    <row r="3101" spans="2:8" x14ac:dyDescent="0.25">
      <c r="B3101" s="396">
        <v>3097</v>
      </c>
      <c r="C3101" s="283"/>
      <c r="D3101" s="283"/>
      <c r="E3101" s="859"/>
      <c r="F3101" s="283"/>
      <c r="G3101" s="283"/>
      <c r="H3101" s="283"/>
    </row>
    <row r="3102" spans="2:8" x14ac:dyDescent="0.25">
      <c r="B3102" s="396">
        <v>3098</v>
      </c>
      <c r="C3102" s="283"/>
      <c r="D3102" s="283"/>
      <c r="E3102" s="859"/>
      <c r="F3102" s="283"/>
      <c r="G3102" s="283"/>
      <c r="H3102" s="283"/>
    </row>
    <row r="3103" spans="2:8" x14ac:dyDescent="0.25">
      <c r="B3103" s="396">
        <v>3099</v>
      </c>
      <c r="C3103" s="283"/>
      <c r="D3103" s="283"/>
      <c r="E3103" s="859"/>
      <c r="F3103" s="283"/>
      <c r="G3103" s="283"/>
      <c r="H3103" s="283"/>
    </row>
    <row r="3104" spans="2:8" x14ac:dyDescent="0.25">
      <c r="B3104" s="396">
        <v>3100</v>
      </c>
      <c r="C3104" s="283"/>
      <c r="D3104" s="283"/>
      <c r="E3104" s="859"/>
      <c r="F3104" s="283"/>
      <c r="G3104" s="283"/>
      <c r="H3104" s="283"/>
    </row>
    <row r="3105" spans="2:8" x14ac:dyDescent="0.25">
      <c r="B3105" s="396">
        <v>3101</v>
      </c>
      <c r="C3105" s="283"/>
      <c r="D3105" s="283"/>
      <c r="E3105" s="859"/>
      <c r="F3105" s="283"/>
      <c r="G3105" s="283"/>
      <c r="H3105" s="283"/>
    </row>
    <row r="3106" spans="2:8" x14ac:dyDescent="0.25">
      <c r="B3106" s="396">
        <v>3102</v>
      </c>
      <c r="C3106" s="283"/>
      <c r="D3106" s="283"/>
      <c r="E3106" s="859"/>
      <c r="F3106" s="283"/>
      <c r="G3106" s="283"/>
      <c r="H3106" s="283"/>
    </row>
    <row r="3107" spans="2:8" x14ac:dyDescent="0.25">
      <c r="B3107" s="396">
        <v>3103</v>
      </c>
      <c r="C3107" s="283"/>
      <c r="D3107" s="283"/>
      <c r="E3107" s="859"/>
      <c r="F3107" s="283"/>
      <c r="G3107" s="283"/>
      <c r="H3107" s="283"/>
    </row>
    <row r="3108" spans="2:8" x14ac:dyDescent="0.25">
      <c r="B3108" s="396">
        <v>3104</v>
      </c>
      <c r="C3108" s="283"/>
      <c r="D3108" s="283"/>
      <c r="E3108" s="859"/>
      <c r="F3108" s="283"/>
      <c r="G3108" s="283"/>
      <c r="H3108" s="283"/>
    </row>
    <row r="3109" spans="2:8" x14ac:dyDescent="0.25">
      <c r="B3109" s="396">
        <v>3105</v>
      </c>
      <c r="C3109" s="283"/>
      <c r="D3109" s="283"/>
      <c r="E3109" s="859"/>
      <c r="F3109" s="283"/>
      <c r="G3109" s="283"/>
      <c r="H3109" s="283"/>
    </row>
    <row r="3110" spans="2:8" x14ac:dyDescent="0.25">
      <c r="B3110" s="396">
        <v>3106</v>
      </c>
      <c r="C3110" s="283"/>
      <c r="D3110" s="283"/>
      <c r="E3110" s="859"/>
      <c r="F3110" s="283"/>
      <c r="G3110" s="283"/>
      <c r="H3110" s="283"/>
    </row>
    <row r="3111" spans="2:8" x14ac:dyDescent="0.25">
      <c r="B3111" s="396">
        <v>3107</v>
      </c>
      <c r="C3111" s="283"/>
      <c r="D3111" s="283"/>
      <c r="E3111" s="859"/>
      <c r="F3111" s="283"/>
      <c r="G3111" s="283"/>
      <c r="H3111" s="283"/>
    </row>
    <row r="3112" spans="2:8" x14ac:dyDescent="0.25">
      <c r="B3112" s="396">
        <v>3108</v>
      </c>
      <c r="C3112" s="283"/>
      <c r="D3112" s="283"/>
      <c r="E3112" s="859"/>
      <c r="F3112" s="283"/>
      <c r="G3112" s="283"/>
      <c r="H3112" s="283"/>
    </row>
    <row r="3113" spans="2:8" x14ac:dyDescent="0.25">
      <c r="B3113" s="396">
        <v>3109</v>
      </c>
      <c r="C3113" s="283"/>
      <c r="D3113" s="283"/>
      <c r="E3113" s="859"/>
      <c r="F3113" s="283"/>
      <c r="G3113" s="283"/>
      <c r="H3113" s="283"/>
    </row>
    <row r="3114" spans="2:8" x14ac:dyDescent="0.25">
      <c r="B3114" s="396">
        <v>3110</v>
      </c>
      <c r="C3114" s="283"/>
      <c r="D3114" s="283"/>
      <c r="E3114" s="859"/>
      <c r="F3114" s="283"/>
      <c r="G3114" s="283"/>
      <c r="H3114" s="283"/>
    </row>
    <row r="3115" spans="2:8" x14ac:dyDescent="0.25">
      <c r="B3115" s="396">
        <v>3111</v>
      </c>
      <c r="C3115" s="283"/>
      <c r="D3115" s="283"/>
      <c r="E3115" s="859"/>
      <c r="F3115" s="283"/>
      <c r="G3115" s="283"/>
      <c r="H3115" s="283"/>
    </row>
    <row r="3116" spans="2:8" x14ac:dyDescent="0.25">
      <c r="B3116" s="396">
        <v>3112</v>
      </c>
      <c r="C3116" s="283"/>
      <c r="D3116" s="283"/>
      <c r="E3116" s="859"/>
      <c r="F3116" s="283"/>
      <c r="G3116" s="283"/>
      <c r="H3116" s="283"/>
    </row>
    <row r="3117" spans="2:8" x14ac:dyDescent="0.25">
      <c r="B3117" s="396">
        <v>3113</v>
      </c>
      <c r="C3117" s="283"/>
      <c r="D3117" s="283"/>
      <c r="E3117" s="859"/>
      <c r="F3117" s="283"/>
      <c r="G3117" s="283"/>
      <c r="H3117" s="283"/>
    </row>
    <row r="3118" spans="2:8" x14ac:dyDescent="0.25">
      <c r="B3118" s="396">
        <v>3114</v>
      </c>
      <c r="C3118" s="283"/>
      <c r="D3118" s="283"/>
      <c r="E3118" s="859"/>
      <c r="F3118" s="283"/>
      <c r="G3118" s="283"/>
      <c r="H3118" s="283"/>
    </row>
    <row r="3119" spans="2:8" x14ac:dyDescent="0.25">
      <c r="B3119" s="396">
        <v>3115</v>
      </c>
      <c r="C3119" s="283"/>
      <c r="D3119" s="283"/>
      <c r="E3119" s="859"/>
      <c r="F3119" s="283"/>
      <c r="G3119" s="283"/>
      <c r="H3119" s="283"/>
    </row>
    <row r="3120" spans="2:8" x14ac:dyDescent="0.25">
      <c r="B3120" s="396">
        <v>3116</v>
      </c>
      <c r="C3120" s="283"/>
      <c r="D3120" s="283"/>
      <c r="E3120" s="859"/>
      <c r="F3120" s="283"/>
      <c r="G3120" s="283"/>
      <c r="H3120" s="283"/>
    </row>
    <row r="3121" spans="2:8" x14ac:dyDescent="0.25">
      <c r="B3121" s="396">
        <v>3117</v>
      </c>
      <c r="C3121" s="283"/>
      <c r="D3121" s="283"/>
      <c r="E3121" s="859"/>
      <c r="F3121" s="283"/>
      <c r="G3121" s="283"/>
      <c r="H3121" s="283"/>
    </row>
    <row r="3122" spans="2:8" x14ac:dyDescent="0.25">
      <c r="B3122" s="396">
        <v>3118</v>
      </c>
      <c r="C3122" s="283"/>
      <c r="D3122" s="283"/>
      <c r="E3122" s="859"/>
      <c r="F3122" s="283"/>
      <c r="G3122" s="283"/>
      <c r="H3122" s="283"/>
    </row>
    <row r="3123" spans="2:8" x14ac:dyDescent="0.25">
      <c r="B3123" s="396">
        <v>3119</v>
      </c>
      <c r="C3123" s="283"/>
      <c r="D3123" s="283"/>
      <c r="E3123" s="859"/>
      <c r="F3123" s="283"/>
      <c r="G3123" s="283"/>
      <c r="H3123" s="283"/>
    </row>
    <row r="3124" spans="2:8" x14ac:dyDescent="0.25">
      <c r="B3124" s="396">
        <v>3120</v>
      </c>
      <c r="C3124" s="283"/>
      <c r="D3124" s="283"/>
      <c r="E3124" s="859"/>
      <c r="F3124" s="283"/>
      <c r="G3124" s="283"/>
      <c r="H3124" s="283"/>
    </row>
    <row r="3125" spans="2:8" x14ac:dyDescent="0.25">
      <c r="B3125" s="396">
        <v>3121</v>
      </c>
      <c r="C3125" s="283"/>
      <c r="D3125" s="283"/>
      <c r="E3125" s="859"/>
      <c r="F3125" s="283"/>
      <c r="G3125" s="283"/>
      <c r="H3125" s="283"/>
    </row>
    <row r="3126" spans="2:8" x14ac:dyDescent="0.25">
      <c r="B3126" s="396">
        <v>3122</v>
      </c>
      <c r="C3126" s="283"/>
      <c r="D3126" s="283"/>
      <c r="E3126" s="859"/>
      <c r="F3126" s="283"/>
      <c r="G3126" s="283"/>
      <c r="H3126" s="283"/>
    </row>
    <row r="3127" spans="2:8" x14ac:dyDescent="0.25">
      <c r="B3127" s="396">
        <v>3123</v>
      </c>
      <c r="C3127" s="283"/>
      <c r="D3127" s="283"/>
      <c r="E3127" s="859"/>
      <c r="F3127" s="283"/>
      <c r="G3127" s="283"/>
      <c r="H3127" s="283"/>
    </row>
    <row r="3128" spans="2:8" x14ac:dyDescent="0.25">
      <c r="B3128" s="396">
        <v>3124</v>
      </c>
      <c r="C3128" s="283"/>
      <c r="D3128" s="283"/>
      <c r="E3128" s="859"/>
      <c r="F3128" s="283"/>
      <c r="G3128" s="283"/>
      <c r="H3128" s="283"/>
    </row>
    <row r="3129" spans="2:8" x14ac:dyDescent="0.25">
      <c r="B3129" s="396">
        <v>3125</v>
      </c>
      <c r="C3129" s="283"/>
      <c r="D3129" s="283"/>
      <c r="E3129" s="859"/>
      <c r="F3129" s="283"/>
      <c r="G3129" s="283"/>
      <c r="H3129" s="283"/>
    </row>
    <row r="3130" spans="2:8" x14ac:dyDescent="0.25">
      <c r="B3130" s="396">
        <v>3126</v>
      </c>
      <c r="C3130" s="283"/>
      <c r="D3130" s="283"/>
      <c r="E3130" s="859"/>
      <c r="F3130" s="283"/>
      <c r="G3130" s="283"/>
      <c r="H3130" s="283"/>
    </row>
    <row r="3131" spans="2:8" x14ac:dyDescent="0.25">
      <c r="B3131" s="396">
        <v>3127</v>
      </c>
      <c r="C3131" s="283"/>
      <c r="D3131" s="283"/>
      <c r="E3131" s="859"/>
      <c r="F3131" s="283"/>
      <c r="G3131" s="283"/>
      <c r="H3131" s="283"/>
    </row>
    <row r="3132" spans="2:8" x14ac:dyDescent="0.25">
      <c r="B3132" s="396">
        <v>3128</v>
      </c>
      <c r="C3132" s="283"/>
      <c r="D3132" s="283"/>
      <c r="E3132" s="859"/>
      <c r="F3132" s="283"/>
      <c r="G3132" s="283"/>
      <c r="H3132" s="283"/>
    </row>
    <row r="3133" spans="2:8" x14ac:dyDescent="0.25">
      <c r="B3133" s="396">
        <v>3129</v>
      </c>
      <c r="C3133" s="283"/>
      <c r="D3133" s="283"/>
      <c r="E3133" s="859"/>
      <c r="F3133" s="283"/>
      <c r="G3133" s="283"/>
      <c r="H3133" s="283"/>
    </row>
    <row r="3134" spans="2:8" x14ac:dyDescent="0.25">
      <c r="B3134" s="396">
        <v>3130</v>
      </c>
      <c r="C3134" s="283"/>
      <c r="D3134" s="283"/>
      <c r="E3134" s="859"/>
      <c r="F3134" s="283"/>
      <c r="G3134" s="283"/>
      <c r="H3134" s="283"/>
    </row>
    <row r="3135" spans="2:8" x14ac:dyDescent="0.25">
      <c r="B3135" s="396">
        <v>3131</v>
      </c>
      <c r="C3135" s="283"/>
      <c r="D3135" s="283"/>
      <c r="E3135" s="859"/>
      <c r="F3135" s="283"/>
      <c r="G3135" s="283"/>
      <c r="H3135" s="283"/>
    </row>
    <row r="3136" spans="2:8" x14ac:dyDescent="0.25">
      <c r="B3136" s="396">
        <v>3132</v>
      </c>
      <c r="C3136" s="283"/>
      <c r="D3136" s="283"/>
      <c r="E3136" s="859"/>
      <c r="F3136" s="283"/>
      <c r="G3136" s="283"/>
      <c r="H3136" s="283"/>
    </row>
    <row r="3137" spans="2:8" x14ac:dyDescent="0.25">
      <c r="B3137" s="396">
        <v>3133</v>
      </c>
      <c r="C3137" s="283"/>
      <c r="D3137" s="283"/>
      <c r="E3137" s="859"/>
      <c r="F3137" s="283"/>
      <c r="G3137" s="283"/>
      <c r="H3137" s="283"/>
    </row>
    <row r="3138" spans="2:8" x14ac:dyDescent="0.25">
      <c r="B3138" s="396">
        <v>3134</v>
      </c>
      <c r="C3138" s="283"/>
      <c r="D3138" s="283"/>
      <c r="E3138" s="859"/>
      <c r="F3138" s="283"/>
      <c r="G3138" s="283"/>
      <c r="H3138" s="283"/>
    </row>
    <row r="3139" spans="2:8" x14ac:dyDescent="0.25">
      <c r="B3139" s="396">
        <v>3135</v>
      </c>
      <c r="C3139" s="283"/>
      <c r="D3139" s="283"/>
      <c r="E3139" s="859"/>
      <c r="F3139" s="283"/>
      <c r="G3139" s="283"/>
      <c r="H3139" s="283"/>
    </row>
    <row r="3140" spans="2:8" x14ac:dyDescent="0.25">
      <c r="B3140" s="396">
        <v>3136</v>
      </c>
      <c r="C3140" s="283"/>
      <c r="D3140" s="283"/>
      <c r="E3140" s="859"/>
      <c r="F3140" s="283"/>
      <c r="G3140" s="283"/>
      <c r="H3140" s="283"/>
    </row>
    <row r="3141" spans="2:8" x14ac:dyDescent="0.25">
      <c r="B3141" s="396">
        <v>3137</v>
      </c>
      <c r="C3141" s="283"/>
      <c r="D3141" s="283"/>
      <c r="E3141" s="859"/>
      <c r="F3141" s="283"/>
      <c r="G3141" s="283"/>
      <c r="H3141" s="283"/>
    </row>
    <row r="3142" spans="2:8" x14ac:dyDescent="0.25">
      <c r="B3142" s="396">
        <v>3138</v>
      </c>
      <c r="C3142" s="283"/>
      <c r="D3142" s="283"/>
      <c r="E3142" s="859"/>
      <c r="F3142" s="283"/>
      <c r="G3142" s="283"/>
      <c r="H3142" s="283"/>
    </row>
    <row r="3143" spans="2:8" x14ac:dyDescent="0.25">
      <c r="B3143" s="396">
        <v>3139</v>
      </c>
      <c r="C3143" s="283"/>
      <c r="D3143" s="283"/>
      <c r="E3143" s="859"/>
      <c r="F3143" s="283"/>
      <c r="G3143" s="283"/>
      <c r="H3143" s="283"/>
    </row>
    <row r="3144" spans="2:8" x14ac:dyDescent="0.25">
      <c r="B3144" s="396">
        <v>3140</v>
      </c>
      <c r="C3144" s="283"/>
      <c r="D3144" s="283"/>
      <c r="E3144" s="859"/>
      <c r="F3144" s="283"/>
      <c r="G3144" s="283"/>
      <c r="H3144" s="283"/>
    </row>
    <row r="3145" spans="2:8" x14ac:dyDescent="0.25">
      <c r="B3145" s="396">
        <v>3141</v>
      </c>
      <c r="C3145" s="283"/>
      <c r="D3145" s="283"/>
      <c r="E3145" s="859"/>
      <c r="F3145" s="283"/>
      <c r="G3145" s="283"/>
      <c r="H3145" s="283"/>
    </row>
    <row r="3146" spans="2:8" x14ac:dyDescent="0.25">
      <c r="B3146" s="396">
        <v>3142</v>
      </c>
      <c r="C3146" s="283"/>
      <c r="D3146" s="283"/>
      <c r="E3146" s="859"/>
      <c r="F3146" s="283"/>
      <c r="G3146" s="283"/>
      <c r="H3146" s="283"/>
    </row>
    <row r="3147" spans="2:8" x14ac:dyDescent="0.25">
      <c r="B3147" s="396">
        <v>3143</v>
      </c>
      <c r="C3147" s="283"/>
      <c r="D3147" s="283"/>
      <c r="E3147" s="859"/>
      <c r="F3147" s="283"/>
      <c r="G3147" s="283"/>
      <c r="H3147" s="283"/>
    </row>
    <row r="3148" spans="2:8" x14ac:dyDescent="0.25">
      <c r="B3148" s="396">
        <v>3144</v>
      </c>
      <c r="C3148" s="283"/>
      <c r="D3148" s="283"/>
      <c r="E3148" s="859"/>
      <c r="F3148" s="283"/>
      <c r="G3148" s="283"/>
      <c r="H3148" s="283"/>
    </row>
    <row r="3149" spans="2:8" x14ac:dyDescent="0.25">
      <c r="B3149" s="396">
        <v>3145</v>
      </c>
      <c r="C3149" s="283"/>
      <c r="D3149" s="283"/>
      <c r="E3149" s="859"/>
      <c r="F3149" s="283"/>
      <c r="G3149" s="283"/>
      <c r="H3149" s="283"/>
    </row>
    <row r="3150" spans="2:8" x14ac:dyDescent="0.25">
      <c r="B3150" s="396">
        <v>3146</v>
      </c>
      <c r="C3150" s="283"/>
      <c r="D3150" s="283"/>
      <c r="E3150" s="859"/>
      <c r="F3150" s="283"/>
      <c r="G3150" s="283"/>
      <c r="H3150" s="283"/>
    </row>
    <row r="3151" spans="2:8" x14ac:dyDescent="0.25">
      <c r="B3151" s="396">
        <v>3147</v>
      </c>
      <c r="C3151" s="283"/>
      <c r="D3151" s="283"/>
      <c r="E3151" s="859"/>
      <c r="F3151" s="283"/>
      <c r="G3151" s="283"/>
      <c r="H3151" s="283"/>
    </row>
    <row r="3152" spans="2:8" x14ac:dyDescent="0.25">
      <c r="B3152" s="396">
        <v>3148</v>
      </c>
      <c r="C3152" s="283"/>
      <c r="D3152" s="283"/>
      <c r="E3152" s="859"/>
      <c r="F3152" s="283"/>
      <c r="G3152" s="283"/>
      <c r="H3152" s="283"/>
    </row>
    <row r="3153" spans="2:8" x14ac:dyDescent="0.25">
      <c r="B3153" s="396">
        <v>3149</v>
      </c>
      <c r="C3153" s="283"/>
      <c r="D3153" s="283"/>
      <c r="E3153" s="859"/>
      <c r="F3153" s="283"/>
      <c r="G3153" s="283"/>
      <c r="H3153" s="283"/>
    </row>
    <row r="3154" spans="2:8" x14ac:dyDescent="0.25">
      <c r="B3154" s="396">
        <v>3150</v>
      </c>
      <c r="C3154" s="283"/>
      <c r="D3154" s="283"/>
      <c r="E3154" s="859"/>
      <c r="F3154" s="283"/>
      <c r="G3154" s="283"/>
      <c r="H3154" s="283"/>
    </row>
    <row r="3155" spans="2:8" x14ac:dyDescent="0.25">
      <c r="B3155" s="396">
        <v>3151</v>
      </c>
      <c r="C3155" s="283"/>
      <c r="D3155" s="283"/>
      <c r="E3155" s="859"/>
      <c r="F3155" s="283"/>
      <c r="G3155" s="283"/>
      <c r="H3155" s="283"/>
    </row>
    <row r="3156" spans="2:8" x14ac:dyDescent="0.25">
      <c r="B3156" s="396">
        <v>3152</v>
      </c>
      <c r="C3156" s="283"/>
      <c r="D3156" s="283"/>
      <c r="E3156" s="859"/>
      <c r="F3156" s="283"/>
      <c r="G3156" s="283"/>
      <c r="H3156" s="283"/>
    </row>
    <row r="3157" spans="2:8" x14ac:dyDescent="0.25">
      <c r="B3157" s="396">
        <v>3153</v>
      </c>
      <c r="C3157" s="283"/>
      <c r="D3157" s="283"/>
      <c r="E3157" s="859"/>
      <c r="F3157" s="283"/>
      <c r="G3157" s="283"/>
      <c r="H3157" s="283"/>
    </row>
    <row r="3158" spans="2:8" x14ac:dyDescent="0.25">
      <c r="B3158" s="396">
        <v>3154</v>
      </c>
      <c r="C3158" s="283"/>
      <c r="D3158" s="283"/>
      <c r="E3158" s="859"/>
      <c r="F3158" s="283"/>
      <c r="G3158" s="283"/>
      <c r="H3158" s="283"/>
    </row>
    <row r="3159" spans="2:8" x14ac:dyDescent="0.25">
      <c r="B3159" s="396">
        <v>3155</v>
      </c>
      <c r="C3159" s="283"/>
      <c r="D3159" s="283"/>
      <c r="E3159" s="859"/>
      <c r="F3159" s="283"/>
      <c r="G3159" s="283"/>
      <c r="H3159" s="283"/>
    </row>
    <row r="3160" spans="2:8" x14ac:dyDescent="0.25">
      <c r="B3160" s="396">
        <v>3156</v>
      </c>
      <c r="C3160" s="283"/>
      <c r="D3160" s="283"/>
      <c r="E3160" s="859"/>
      <c r="F3160" s="283"/>
      <c r="G3160" s="283"/>
      <c r="H3160" s="283"/>
    </row>
    <row r="3161" spans="2:8" x14ac:dyDescent="0.25">
      <c r="B3161" s="396">
        <v>3157</v>
      </c>
      <c r="C3161" s="283"/>
      <c r="D3161" s="283"/>
      <c r="E3161" s="859"/>
      <c r="F3161" s="283"/>
      <c r="G3161" s="283"/>
      <c r="H3161" s="283"/>
    </row>
    <row r="3162" spans="2:8" x14ac:dyDescent="0.25">
      <c r="B3162" s="396">
        <v>3158</v>
      </c>
      <c r="C3162" s="283"/>
      <c r="D3162" s="283"/>
      <c r="E3162" s="859"/>
      <c r="F3162" s="283"/>
      <c r="G3162" s="283"/>
      <c r="H3162" s="283"/>
    </row>
    <row r="3163" spans="2:8" x14ac:dyDescent="0.25">
      <c r="B3163" s="396">
        <v>3159</v>
      </c>
      <c r="C3163" s="283"/>
      <c r="D3163" s="283"/>
      <c r="E3163" s="859"/>
      <c r="F3163" s="283"/>
      <c r="G3163" s="283"/>
      <c r="H3163" s="283"/>
    </row>
    <row r="3164" spans="2:8" x14ac:dyDescent="0.25">
      <c r="B3164" s="396">
        <v>3160</v>
      </c>
      <c r="C3164" s="283"/>
      <c r="D3164" s="283"/>
      <c r="E3164" s="859"/>
      <c r="F3164" s="283"/>
      <c r="G3164" s="283"/>
      <c r="H3164" s="283"/>
    </row>
    <row r="3165" spans="2:8" x14ac:dyDescent="0.25">
      <c r="B3165" s="396">
        <v>3161</v>
      </c>
      <c r="C3165" s="283"/>
      <c r="D3165" s="283"/>
      <c r="E3165" s="859"/>
      <c r="F3165" s="283"/>
      <c r="G3165" s="283"/>
      <c r="H3165" s="283"/>
    </row>
    <row r="3166" spans="2:8" x14ac:dyDescent="0.25">
      <c r="B3166" s="396">
        <v>3162</v>
      </c>
      <c r="C3166" s="283"/>
      <c r="D3166" s="283"/>
      <c r="E3166" s="859"/>
      <c r="F3166" s="283"/>
      <c r="G3166" s="283"/>
      <c r="H3166" s="283"/>
    </row>
    <row r="3167" spans="2:8" x14ac:dyDescent="0.25">
      <c r="B3167" s="396">
        <v>3163</v>
      </c>
      <c r="C3167" s="283"/>
      <c r="D3167" s="283"/>
      <c r="E3167" s="859"/>
      <c r="F3167" s="283"/>
      <c r="G3167" s="283"/>
      <c r="H3167" s="283"/>
    </row>
    <row r="3168" spans="2:8" x14ac:dyDescent="0.25">
      <c r="B3168" s="396">
        <v>3164</v>
      </c>
      <c r="C3168" s="283"/>
      <c r="D3168" s="283"/>
      <c r="E3168" s="859"/>
      <c r="F3168" s="283"/>
      <c r="G3168" s="283"/>
      <c r="H3168" s="283"/>
    </row>
    <row r="3169" spans="2:8" x14ac:dyDescent="0.25">
      <c r="B3169" s="396">
        <v>3165</v>
      </c>
      <c r="C3169" s="283"/>
      <c r="D3169" s="283"/>
      <c r="E3169" s="859"/>
      <c r="F3169" s="283"/>
      <c r="G3169" s="283"/>
      <c r="H3169" s="283"/>
    </row>
    <row r="3170" spans="2:8" x14ac:dyDescent="0.25">
      <c r="B3170" s="396">
        <v>3166</v>
      </c>
      <c r="C3170" s="283"/>
      <c r="D3170" s="283"/>
      <c r="E3170" s="859"/>
      <c r="F3170" s="283"/>
      <c r="G3170" s="283"/>
      <c r="H3170" s="283"/>
    </row>
    <row r="3171" spans="2:8" x14ac:dyDescent="0.25">
      <c r="B3171" s="396">
        <v>3167</v>
      </c>
      <c r="C3171" s="283"/>
      <c r="D3171" s="283"/>
      <c r="E3171" s="859"/>
      <c r="F3171" s="283"/>
      <c r="G3171" s="283"/>
      <c r="H3171" s="283"/>
    </row>
    <row r="3172" spans="2:8" x14ac:dyDescent="0.25">
      <c r="B3172" s="396">
        <v>3168</v>
      </c>
      <c r="C3172" s="283"/>
      <c r="D3172" s="283"/>
      <c r="E3172" s="859"/>
      <c r="F3172" s="283"/>
      <c r="G3172" s="283"/>
      <c r="H3172" s="283"/>
    </row>
    <row r="3173" spans="2:8" x14ac:dyDescent="0.25">
      <c r="B3173" s="396">
        <v>3169</v>
      </c>
      <c r="C3173" s="283"/>
      <c r="D3173" s="283"/>
      <c r="E3173" s="859"/>
      <c r="F3173" s="283"/>
      <c r="G3173" s="283"/>
      <c r="H3173" s="283"/>
    </row>
    <row r="3174" spans="2:8" x14ac:dyDescent="0.25">
      <c r="B3174" s="396">
        <v>3170</v>
      </c>
      <c r="C3174" s="283"/>
      <c r="D3174" s="283"/>
      <c r="E3174" s="859"/>
      <c r="F3174" s="283"/>
      <c r="G3174" s="283"/>
      <c r="H3174" s="283"/>
    </row>
    <row r="3175" spans="2:8" x14ac:dyDescent="0.25">
      <c r="B3175" s="396">
        <v>3171</v>
      </c>
      <c r="C3175" s="283"/>
      <c r="D3175" s="283"/>
      <c r="E3175" s="859"/>
      <c r="F3175" s="283"/>
      <c r="G3175" s="283"/>
      <c r="H3175" s="283"/>
    </row>
    <row r="3176" spans="2:8" x14ac:dyDescent="0.25">
      <c r="B3176" s="396">
        <v>3172</v>
      </c>
      <c r="C3176" s="283"/>
      <c r="D3176" s="283"/>
      <c r="E3176" s="859"/>
      <c r="F3176" s="283"/>
      <c r="G3176" s="283"/>
      <c r="H3176" s="283"/>
    </row>
    <row r="3177" spans="2:8" x14ac:dyDescent="0.25">
      <c r="B3177" s="396">
        <v>3173</v>
      </c>
      <c r="C3177" s="283"/>
      <c r="D3177" s="283"/>
      <c r="E3177" s="859"/>
      <c r="F3177" s="283"/>
      <c r="G3177" s="283"/>
      <c r="H3177" s="283"/>
    </row>
    <row r="3178" spans="2:8" x14ac:dyDescent="0.25">
      <c r="B3178" s="396">
        <v>3174</v>
      </c>
      <c r="C3178" s="283"/>
      <c r="D3178" s="283"/>
      <c r="E3178" s="859"/>
      <c r="F3178" s="283"/>
      <c r="G3178" s="283"/>
      <c r="H3178" s="283"/>
    </row>
    <row r="3179" spans="2:8" x14ac:dyDescent="0.25">
      <c r="B3179" s="396">
        <v>3175</v>
      </c>
      <c r="C3179" s="283"/>
      <c r="D3179" s="283"/>
      <c r="E3179" s="859"/>
      <c r="F3179" s="283"/>
      <c r="G3179" s="283"/>
      <c r="H3179" s="283"/>
    </row>
    <row r="3180" spans="2:8" x14ac:dyDescent="0.25">
      <c r="B3180" s="396">
        <v>3176</v>
      </c>
      <c r="C3180" s="283"/>
      <c r="D3180" s="283"/>
      <c r="E3180" s="859"/>
      <c r="F3180" s="283"/>
      <c r="G3180" s="283"/>
      <c r="H3180" s="283"/>
    </row>
    <row r="3181" spans="2:8" x14ac:dyDescent="0.25">
      <c r="B3181" s="396">
        <v>3177</v>
      </c>
      <c r="C3181" s="283"/>
      <c r="D3181" s="283"/>
      <c r="E3181" s="859"/>
      <c r="F3181" s="283"/>
      <c r="G3181" s="283"/>
      <c r="H3181" s="283"/>
    </row>
    <row r="3182" spans="2:8" x14ac:dyDescent="0.25">
      <c r="B3182" s="396">
        <v>3178</v>
      </c>
      <c r="C3182" s="283"/>
      <c r="D3182" s="283"/>
      <c r="E3182" s="859"/>
      <c r="F3182" s="283"/>
      <c r="G3182" s="283"/>
      <c r="H3182" s="283"/>
    </row>
    <row r="3183" spans="2:8" x14ac:dyDescent="0.25">
      <c r="B3183" s="396">
        <v>3179</v>
      </c>
      <c r="C3183" s="283"/>
      <c r="D3183" s="283"/>
      <c r="E3183" s="859"/>
      <c r="F3183" s="283"/>
      <c r="G3183" s="283"/>
      <c r="H3183" s="283"/>
    </row>
    <row r="3184" spans="2:8" x14ac:dyDescent="0.25">
      <c r="B3184" s="396">
        <v>3180</v>
      </c>
      <c r="C3184" s="283"/>
      <c r="D3184" s="283"/>
      <c r="E3184" s="859"/>
      <c r="F3184" s="283"/>
      <c r="G3184" s="283"/>
      <c r="H3184" s="283"/>
    </row>
    <row r="3185" spans="2:8" x14ac:dyDescent="0.25">
      <c r="B3185" s="396">
        <v>3181</v>
      </c>
      <c r="C3185" s="283"/>
      <c r="D3185" s="283"/>
      <c r="E3185" s="859"/>
      <c r="F3185" s="283"/>
      <c r="G3185" s="283"/>
      <c r="H3185" s="283"/>
    </row>
    <row r="3186" spans="2:8" x14ac:dyDescent="0.25">
      <c r="B3186" s="396">
        <v>3182</v>
      </c>
      <c r="C3186" s="283"/>
      <c r="D3186" s="283"/>
      <c r="E3186" s="859"/>
      <c r="F3186" s="283"/>
      <c r="G3186" s="283"/>
      <c r="H3186" s="283"/>
    </row>
    <row r="3187" spans="2:8" x14ac:dyDescent="0.25">
      <c r="B3187" s="396">
        <v>3183</v>
      </c>
      <c r="C3187" s="283"/>
      <c r="D3187" s="283"/>
      <c r="E3187" s="859"/>
      <c r="F3187" s="283"/>
      <c r="G3187" s="283"/>
      <c r="H3187" s="283"/>
    </row>
    <row r="3188" spans="2:8" x14ac:dyDescent="0.25">
      <c r="B3188" s="396">
        <v>3184</v>
      </c>
      <c r="C3188" s="283"/>
      <c r="D3188" s="283"/>
      <c r="E3188" s="859"/>
      <c r="F3188" s="283"/>
      <c r="G3188" s="283"/>
      <c r="H3188" s="283"/>
    </row>
    <row r="3189" spans="2:8" x14ac:dyDescent="0.25">
      <c r="B3189" s="396">
        <v>3185</v>
      </c>
      <c r="C3189" s="283"/>
      <c r="D3189" s="283"/>
      <c r="E3189" s="859"/>
      <c r="F3189" s="283"/>
      <c r="G3189" s="283"/>
      <c r="H3189" s="283"/>
    </row>
    <row r="3190" spans="2:8" x14ac:dyDescent="0.25">
      <c r="B3190" s="396">
        <v>3186</v>
      </c>
      <c r="C3190" s="283"/>
      <c r="D3190" s="283"/>
      <c r="E3190" s="859"/>
      <c r="F3190" s="283"/>
      <c r="G3190" s="283"/>
      <c r="H3190" s="283"/>
    </row>
    <row r="3191" spans="2:8" x14ac:dyDescent="0.25">
      <c r="B3191" s="396">
        <v>3187</v>
      </c>
      <c r="C3191" s="283"/>
      <c r="D3191" s="283"/>
      <c r="E3191" s="859"/>
      <c r="F3191" s="283"/>
      <c r="G3191" s="283"/>
      <c r="H3191" s="283"/>
    </row>
    <row r="3192" spans="2:8" x14ac:dyDescent="0.25">
      <c r="B3192" s="396">
        <v>3188</v>
      </c>
      <c r="C3192" s="283"/>
      <c r="D3192" s="283"/>
      <c r="E3192" s="859"/>
      <c r="F3192" s="283"/>
      <c r="G3192" s="283"/>
      <c r="H3192" s="283"/>
    </row>
    <row r="3193" spans="2:8" x14ac:dyDescent="0.25">
      <c r="B3193" s="396">
        <v>3189</v>
      </c>
      <c r="C3193" s="283"/>
      <c r="D3193" s="283"/>
      <c r="E3193" s="859"/>
      <c r="F3193" s="283"/>
      <c r="G3193" s="283"/>
      <c r="H3193" s="283"/>
    </row>
    <row r="3194" spans="2:8" x14ac:dyDescent="0.25">
      <c r="B3194" s="396">
        <v>3190</v>
      </c>
      <c r="C3194" s="283"/>
      <c r="D3194" s="283"/>
      <c r="E3194" s="859"/>
      <c r="F3194" s="283"/>
      <c r="G3194" s="283"/>
      <c r="H3194" s="283"/>
    </row>
    <row r="3195" spans="2:8" x14ac:dyDescent="0.25">
      <c r="B3195" s="396">
        <v>3191</v>
      </c>
      <c r="C3195" s="283"/>
      <c r="D3195" s="283"/>
      <c r="E3195" s="859"/>
      <c r="F3195" s="283"/>
      <c r="G3195" s="283"/>
      <c r="H3195" s="283"/>
    </row>
    <row r="3196" spans="2:8" x14ac:dyDescent="0.25">
      <c r="B3196" s="396">
        <v>3192</v>
      </c>
      <c r="C3196" s="283"/>
      <c r="D3196" s="283"/>
      <c r="E3196" s="859"/>
      <c r="F3196" s="283"/>
      <c r="G3196" s="283"/>
      <c r="H3196" s="283"/>
    </row>
    <row r="3197" spans="2:8" x14ac:dyDescent="0.25">
      <c r="B3197" s="396">
        <v>3193</v>
      </c>
      <c r="C3197" s="283"/>
      <c r="D3197" s="283"/>
      <c r="E3197" s="859"/>
      <c r="F3197" s="283"/>
      <c r="G3197" s="283"/>
      <c r="H3197" s="283"/>
    </row>
    <row r="3198" spans="2:8" x14ac:dyDescent="0.25">
      <c r="B3198" s="396">
        <v>3194</v>
      </c>
      <c r="C3198" s="283"/>
      <c r="D3198" s="283"/>
      <c r="E3198" s="859"/>
      <c r="F3198" s="283"/>
      <c r="G3198" s="283"/>
      <c r="H3198" s="283"/>
    </row>
    <row r="3199" spans="2:8" x14ac:dyDescent="0.25">
      <c r="B3199" s="396">
        <v>3195</v>
      </c>
      <c r="C3199" s="283"/>
      <c r="D3199" s="283"/>
      <c r="E3199" s="859"/>
      <c r="F3199" s="283"/>
      <c r="G3199" s="283"/>
      <c r="H3199" s="283"/>
    </row>
    <row r="3200" spans="2:8" x14ac:dyDescent="0.25">
      <c r="B3200" s="396">
        <v>3196</v>
      </c>
      <c r="C3200" s="283"/>
      <c r="D3200" s="283"/>
      <c r="E3200" s="859"/>
      <c r="F3200" s="283"/>
      <c r="G3200" s="283"/>
      <c r="H3200" s="283"/>
    </row>
    <row r="3201" spans="2:8" x14ac:dyDescent="0.25">
      <c r="B3201" s="396">
        <v>3197</v>
      </c>
      <c r="C3201" s="283"/>
      <c r="D3201" s="283"/>
      <c r="E3201" s="859"/>
      <c r="F3201" s="283"/>
      <c r="G3201" s="283"/>
      <c r="H3201" s="283"/>
    </row>
    <row r="3202" spans="2:8" x14ac:dyDescent="0.25">
      <c r="B3202" s="396">
        <v>3198</v>
      </c>
      <c r="C3202" s="283"/>
      <c r="D3202" s="283"/>
      <c r="E3202" s="859"/>
      <c r="F3202" s="283"/>
      <c r="G3202" s="283"/>
      <c r="H3202" s="283"/>
    </row>
    <row r="3203" spans="2:8" x14ac:dyDescent="0.25">
      <c r="B3203" s="396">
        <v>3199</v>
      </c>
      <c r="C3203" s="283"/>
      <c r="D3203" s="283"/>
      <c r="E3203" s="859"/>
      <c r="F3203" s="283"/>
      <c r="G3203" s="283"/>
      <c r="H3203" s="283"/>
    </row>
    <row r="3204" spans="2:8" x14ac:dyDescent="0.25">
      <c r="B3204" s="396">
        <v>3200</v>
      </c>
      <c r="C3204" s="283"/>
      <c r="D3204" s="283"/>
      <c r="E3204" s="859"/>
      <c r="F3204" s="283"/>
      <c r="G3204" s="283"/>
      <c r="H3204" s="283"/>
    </row>
    <row r="3205" spans="2:8" x14ac:dyDescent="0.25">
      <c r="B3205" s="396">
        <v>3201</v>
      </c>
      <c r="C3205" s="283"/>
      <c r="D3205" s="283"/>
      <c r="E3205" s="859"/>
      <c r="F3205" s="283"/>
      <c r="G3205" s="283"/>
      <c r="H3205" s="283"/>
    </row>
    <row r="3206" spans="2:8" x14ac:dyDescent="0.25">
      <c r="B3206" s="396">
        <v>3202</v>
      </c>
      <c r="C3206" s="283"/>
      <c r="D3206" s="283"/>
      <c r="E3206" s="859"/>
      <c r="F3206" s="283"/>
      <c r="G3206" s="283"/>
      <c r="H3206" s="283"/>
    </row>
    <row r="3207" spans="2:8" x14ac:dyDescent="0.25">
      <c r="B3207" s="396">
        <v>3203</v>
      </c>
      <c r="C3207" s="283"/>
      <c r="D3207" s="283"/>
      <c r="E3207" s="859"/>
      <c r="F3207" s="283"/>
      <c r="G3207" s="283"/>
      <c r="H3207" s="283"/>
    </row>
    <row r="3208" spans="2:8" x14ac:dyDescent="0.25">
      <c r="B3208" s="396">
        <v>3204</v>
      </c>
      <c r="C3208" s="283"/>
      <c r="D3208" s="283"/>
      <c r="E3208" s="859"/>
      <c r="F3208" s="283"/>
      <c r="G3208" s="283"/>
      <c r="H3208" s="283"/>
    </row>
    <row r="3209" spans="2:8" x14ac:dyDescent="0.25">
      <c r="B3209" s="396">
        <v>3205</v>
      </c>
      <c r="C3209" s="283"/>
      <c r="D3209" s="283"/>
      <c r="E3209" s="859"/>
      <c r="F3209" s="283"/>
      <c r="G3209" s="283"/>
      <c r="H3209" s="283"/>
    </row>
    <row r="3210" spans="2:8" x14ac:dyDescent="0.25">
      <c r="B3210" s="396">
        <v>3206</v>
      </c>
      <c r="C3210" s="283"/>
      <c r="D3210" s="283"/>
      <c r="E3210" s="859"/>
      <c r="F3210" s="283"/>
      <c r="G3210" s="283"/>
      <c r="H3210" s="283"/>
    </row>
    <row r="3211" spans="2:8" x14ac:dyDescent="0.25">
      <c r="B3211" s="396">
        <v>3207</v>
      </c>
      <c r="C3211" s="283"/>
      <c r="D3211" s="283"/>
      <c r="E3211" s="859"/>
      <c r="F3211" s="283"/>
      <c r="G3211" s="283"/>
      <c r="H3211" s="283"/>
    </row>
    <row r="3212" spans="2:8" x14ac:dyDescent="0.25">
      <c r="B3212" s="396">
        <v>3208</v>
      </c>
      <c r="C3212" s="283"/>
      <c r="D3212" s="283"/>
      <c r="E3212" s="859"/>
      <c r="F3212" s="283"/>
      <c r="G3212" s="283"/>
      <c r="H3212" s="283"/>
    </row>
    <row r="3213" spans="2:8" x14ac:dyDescent="0.25">
      <c r="B3213" s="396">
        <v>3209</v>
      </c>
      <c r="C3213" s="283"/>
      <c r="D3213" s="283"/>
      <c r="E3213" s="859"/>
      <c r="F3213" s="283"/>
      <c r="G3213" s="283"/>
      <c r="H3213" s="283"/>
    </row>
    <row r="3214" spans="2:8" x14ac:dyDescent="0.25">
      <c r="B3214" s="396">
        <v>3210</v>
      </c>
      <c r="C3214" s="283"/>
      <c r="D3214" s="283"/>
      <c r="E3214" s="859"/>
      <c r="F3214" s="283"/>
      <c r="G3214" s="283"/>
      <c r="H3214" s="283"/>
    </row>
    <row r="3215" spans="2:8" x14ac:dyDescent="0.25">
      <c r="B3215" s="396">
        <v>3211</v>
      </c>
      <c r="C3215" s="283"/>
      <c r="D3215" s="283"/>
      <c r="E3215" s="859"/>
      <c r="F3215" s="283"/>
      <c r="G3215" s="283"/>
      <c r="H3215" s="283"/>
    </row>
    <row r="3216" spans="2:8" x14ac:dyDescent="0.25">
      <c r="B3216" s="396">
        <v>3212</v>
      </c>
      <c r="C3216" s="283"/>
      <c r="D3216" s="283"/>
      <c r="E3216" s="859"/>
      <c r="F3216" s="283"/>
      <c r="G3216" s="283"/>
      <c r="H3216" s="283"/>
    </row>
    <row r="3217" spans="2:8" x14ac:dyDescent="0.25">
      <c r="B3217" s="396">
        <v>3213</v>
      </c>
      <c r="C3217" s="283"/>
      <c r="D3217" s="283"/>
      <c r="E3217" s="859"/>
      <c r="F3217" s="283"/>
      <c r="G3217" s="283"/>
      <c r="H3217" s="283"/>
    </row>
    <row r="3218" spans="2:8" x14ac:dyDescent="0.25">
      <c r="B3218" s="396">
        <v>3214</v>
      </c>
      <c r="C3218" s="283"/>
      <c r="D3218" s="283"/>
      <c r="E3218" s="859"/>
      <c r="F3218" s="283"/>
      <c r="G3218" s="283"/>
      <c r="H3218" s="283"/>
    </row>
    <row r="3219" spans="2:8" x14ac:dyDescent="0.25">
      <c r="B3219" s="396">
        <v>3215</v>
      </c>
      <c r="C3219" s="283"/>
      <c r="D3219" s="283"/>
      <c r="E3219" s="859"/>
      <c r="F3219" s="283"/>
      <c r="G3219" s="283"/>
      <c r="H3219" s="283"/>
    </row>
    <row r="3220" spans="2:8" x14ac:dyDescent="0.25">
      <c r="B3220" s="396">
        <v>3216</v>
      </c>
      <c r="C3220" s="283"/>
      <c r="D3220" s="283"/>
      <c r="E3220" s="859"/>
      <c r="F3220" s="283"/>
      <c r="G3220" s="283"/>
      <c r="H3220" s="283"/>
    </row>
    <row r="3221" spans="2:8" x14ac:dyDescent="0.25">
      <c r="B3221" s="396">
        <v>3217</v>
      </c>
      <c r="C3221" s="283"/>
      <c r="D3221" s="283"/>
      <c r="E3221" s="859"/>
      <c r="F3221" s="283"/>
      <c r="G3221" s="283"/>
      <c r="H3221" s="283"/>
    </row>
    <row r="3222" spans="2:8" x14ac:dyDescent="0.25">
      <c r="B3222" s="396">
        <v>3218</v>
      </c>
      <c r="C3222" s="283"/>
      <c r="D3222" s="283"/>
      <c r="E3222" s="859"/>
      <c r="F3222" s="283"/>
      <c r="G3222" s="283"/>
      <c r="H3222" s="283"/>
    </row>
    <row r="3223" spans="2:8" x14ac:dyDescent="0.25">
      <c r="B3223" s="396">
        <v>3219</v>
      </c>
      <c r="C3223" s="283"/>
      <c r="D3223" s="283"/>
      <c r="E3223" s="859"/>
      <c r="F3223" s="283"/>
      <c r="G3223" s="283"/>
      <c r="H3223" s="283"/>
    </row>
    <row r="3224" spans="2:8" x14ac:dyDescent="0.25">
      <c r="B3224" s="396">
        <v>3220</v>
      </c>
      <c r="C3224" s="283"/>
      <c r="D3224" s="283"/>
      <c r="E3224" s="859"/>
      <c r="F3224" s="283"/>
      <c r="G3224" s="283"/>
      <c r="H3224" s="283"/>
    </row>
    <row r="3225" spans="2:8" x14ac:dyDescent="0.25">
      <c r="B3225" s="396">
        <v>3221</v>
      </c>
      <c r="C3225" s="283"/>
      <c r="D3225" s="283"/>
      <c r="E3225" s="859"/>
      <c r="F3225" s="283"/>
      <c r="G3225" s="283"/>
      <c r="H3225" s="283"/>
    </row>
    <row r="3226" spans="2:8" x14ac:dyDescent="0.25">
      <c r="B3226" s="396">
        <v>3222</v>
      </c>
      <c r="C3226" s="283"/>
      <c r="D3226" s="283"/>
      <c r="E3226" s="859"/>
      <c r="F3226" s="283"/>
      <c r="G3226" s="283"/>
      <c r="H3226" s="283"/>
    </row>
    <row r="3227" spans="2:8" x14ac:dyDescent="0.25">
      <c r="B3227" s="396">
        <v>3223</v>
      </c>
      <c r="C3227" s="283"/>
      <c r="D3227" s="283"/>
      <c r="E3227" s="859"/>
      <c r="F3227" s="283"/>
      <c r="G3227" s="283"/>
      <c r="H3227" s="283"/>
    </row>
    <row r="3228" spans="2:8" x14ac:dyDescent="0.25">
      <c r="B3228" s="396">
        <v>3224</v>
      </c>
      <c r="C3228" s="283"/>
      <c r="D3228" s="283"/>
      <c r="E3228" s="859"/>
      <c r="F3228" s="283"/>
      <c r="G3228" s="283"/>
      <c r="H3228" s="283"/>
    </row>
    <row r="3229" spans="2:8" x14ac:dyDescent="0.25">
      <c r="B3229" s="396">
        <v>3225</v>
      </c>
      <c r="C3229" s="283"/>
      <c r="D3229" s="283"/>
      <c r="E3229" s="859"/>
      <c r="F3229" s="283"/>
      <c r="G3229" s="283"/>
      <c r="H3229" s="283"/>
    </row>
    <row r="3230" spans="2:8" x14ac:dyDescent="0.25">
      <c r="B3230" s="396">
        <v>3226</v>
      </c>
      <c r="C3230" s="283"/>
      <c r="D3230" s="283"/>
      <c r="E3230" s="859"/>
      <c r="F3230" s="283"/>
      <c r="G3230" s="283"/>
      <c r="H3230" s="283"/>
    </row>
    <row r="3231" spans="2:8" x14ac:dyDescent="0.25">
      <c r="B3231" s="396">
        <v>3227</v>
      </c>
      <c r="C3231" s="283"/>
      <c r="D3231" s="283"/>
      <c r="E3231" s="859"/>
      <c r="F3231" s="283"/>
      <c r="G3231" s="283"/>
      <c r="H3231" s="283"/>
    </row>
    <row r="3232" spans="2:8" x14ac:dyDescent="0.25">
      <c r="B3232" s="396">
        <v>3228</v>
      </c>
      <c r="C3232" s="283"/>
      <c r="D3232" s="283"/>
      <c r="E3232" s="859"/>
      <c r="F3232" s="283"/>
      <c r="G3232" s="283"/>
      <c r="H3232" s="283"/>
    </row>
    <row r="3233" spans="2:8" x14ac:dyDescent="0.25">
      <c r="B3233" s="396">
        <v>3229</v>
      </c>
      <c r="C3233" s="283"/>
      <c r="D3233" s="283"/>
      <c r="E3233" s="859"/>
      <c r="F3233" s="283"/>
      <c r="G3233" s="283"/>
      <c r="H3233" s="283"/>
    </row>
    <row r="3234" spans="2:8" x14ac:dyDescent="0.25">
      <c r="B3234" s="396">
        <v>3230</v>
      </c>
      <c r="C3234" s="283"/>
      <c r="D3234" s="283"/>
      <c r="E3234" s="859"/>
      <c r="F3234" s="283"/>
      <c r="G3234" s="283"/>
      <c r="H3234" s="283"/>
    </row>
    <row r="3235" spans="2:8" x14ac:dyDescent="0.25">
      <c r="B3235" s="396">
        <v>3231</v>
      </c>
      <c r="C3235" s="283"/>
      <c r="D3235" s="283"/>
      <c r="E3235" s="859"/>
      <c r="F3235" s="283"/>
      <c r="G3235" s="283"/>
      <c r="H3235" s="283"/>
    </row>
    <row r="3236" spans="2:8" x14ac:dyDescent="0.25">
      <c r="B3236" s="396">
        <v>3232</v>
      </c>
      <c r="C3236" s="283"/>
      <c r="D3236" s="283"/>
      <c r="E3236" s="859"/>
      <c r="F3236" s="283"/>
      <c r="G3236" s="283"/>
      <c r="H3236" s="283"/>
    </row>
    <row r="3237" spans="2:8" x14ac:dyDescent="0.25">
      <c r="B3237" s="396">
        <v>3233</v>
      </c>
      <c r="C3237" s="283"/>
      <c r="D3237" s="283"/>
      <c r="E3237" s="859"/>
      <c r="F3237" s="283"/>
      <c r="G3237" s="283"/>
      <c r="H3237" s="283"/>
    </row>
    <row r="3238" spans="2:8" x14ac:dyDescent="0.25">
      <c r="B3238" s="396">
        <v>3234</v>
      </c>
      <c r="C3238" s="283"/>
      <c r="D3238" s="283"/>
      <c r="E3238" s="859"/>
      <c r="F3238" s="283"/>
      <c r="G3238" s="283"/>
      <c r="H3238" s="283"/>
    </row>
    <row r="3239" spans="2:8" x14ac:dyDescent="0.25">
      <c r="B3239" s="396">
        <v>3235</v>
      </c>
      <c r="C3239" s="283"/>
      <c r="D3239" s="283"/>
      <c r="E3239" s="859"/>
      <c r="F3239" s="283"/>
      <c r="G3239" s="283"/>
      <c r="H3239" s="283"/>
    </row>
    <row r="3240" spans="2:8" x14ac:dyDescent="0.25">
      <c r="B3240" s="396">
        <v>3236</v>
      </c>
      <c r="C3240" s="283"/>
      <c r="D3240" s="283"/>
      <c r="E3240" s="859"/>
      <c r="F3240" s="283"/>
      <c r="G3240" s="283"/>
      <c r="H3240" s="283"/>
    </row>
    <row r="3241" spans="2:8" x14ac:dyDescent="0.25">
      <c r="B3241" s="396">
        <v>3237</v>
      </c>
      <c r="C3241" s="283"/>
      <c r="D3241" s="283"/>
      <c r="E3241" s="859"/>
      <c r="F3241" s="283"/>
      <c r="G3241" s="283"/>
      <c r="H3241" s="283"/>
    </row>
    <row r="3242" spans="2:8" x14ac:dyDescent="0.25">
      <c r="B3242" s="396">
        <v>3238</v>
      </c>
      <c r="C3242" s="283"/>
      <c r="D3242" s="283"/>
      <c r="E3242" s="859"/>
      <c r="F3242" s="283"/>
      <c r="G3242" s="283"/>
      <c r="H3242" s="283"/>
    </row>
    <row r="3243" spans="2:8" x14ac:dyDescent="0.25">
      <c r="B3243" s="396">
        <v>3239</v>
      </c>
      <c r="C3243" s="283"/>
      <c r="D3243" s="283"/>
      <c r="E3243" s="859"/>
      <c r="F3243" s="283"/>
      <c r="G3243" s="283"/>
      <c r="H3243" s="283"/>
    </row>
    <row r="3244" spans="2:8" x14ac:dyDescent="0.25">
      <c r="B3244" s="396">
        <v>3240</v>
      </c>
      <c r="C3244" s="283"/>
      <c r="D3244" s="283"/>
      <c r="E3244" s="859"/>
      <c r="F3244" s="283"/>
      <c r="G3244" s="283"/>
      <c r="H3244" s="283"/>
    </row>
    <row r="3245" spans="2:8" x14ac:dyDescent="0.25">
      <c r="B3245" s="396">
        <v>3241</v>
      </c>
      <c r="C3245" s="283"/>
      <c r="D3245" s="283"/>
      <c r="E3245" s="859"/>
      <c r="F3245" s="283"/>
      <c r="G3245" s="283"/>
      <c r="H3245" s="283"/>
    </row>
    <row r="3246" spans="2:8" x14ac:dyDescent="0.25">
      <c r="B3246" s="396">
        <v>3242</v>
      </c>
      <c r="C3246" s="283"/>
      <c r="D3246" s="283"/>
      <c r="E3246" s="859"/>
      <c r="F3246" s="283"/>
      <c r="G3246" s="283"/>
      <c r="H3246" s="283"/>
    </row>
    <row r="3247" spans="2:8" x14ac:dyDescent="0.25">
      <c r="B3247" s="396">
        <v>3243</v>
      </c>
      <c r="C3247" s="283"/>
      <c r="D3247" s="283"/>
      <c r="E3247" s="859"/>
      <c r="F3247" s="283"/>
      <c r="G3247" s="283"/>
      <c r="H3247" s="283"/>
    </row>
    <row r="3248" spans="2:8" x14ac:dyDescent="0.25">
      <c r="B3248" s="396">
        <v>3244</v>
      </c>
      <c r="C3248" s="283"/>
      <c r="D3248" s="283"/>
      <c r="E3248" s="859"/>
      <c r="F3248" s="283"/>
      <c r="G3248" s="283"/>
      <c r="H3248" s="283"/>
    </row>
    <row r="3249" spans="2:8" x14ac:dyDescent="0.25">
      <c r="B3249" s="396">
        <v>3245</v>
      </c>
      <c r="C3249" s="283"/>
      <c r="D3249" s="283"/>
      <c r="E3249" s="859"/>
      <c r="F3249" s="283"/>
      <c r="G3249" s="283"/>
      <c r="H3249" s="283"/>
    </row>
    <row r="3250" spans="2:8" x14ac:dyDescent="0.25">
      <c r="B3250" s="396">
        <v>3246</v>
      </c>
      <c r="C3250" s="283"/>
      <c r="D3250" s="283"/>
      <c r="E3250" s="859"/>
      <c r="F3250" s="283"/>
      <c r="G3250" s="283"/>
      <c r="H3250" s="283"/>
    </row>
    <row r="3251" spans="2:8" x14ac:dyDescent="0.25">
      <c r="B3251" s="396">
        <v>3247</v>
      </c>
      <c r="C3251" s="283"/>
      <c r="D3251" s="283"/>
      <c r="E3251" s="859"/>
      <c r="F3251" s="283"/>
      <c r="G3251" s="283"/>
      <c r="H3251" s="283"/>
    </row>
    <row r="3252" spans="2:8" x14ac:dyDescent="0.25">
      <c r="B3252" s="396">
        <v>3248</v>
      </c>
      <c r="C3252" s="283"/>
      <c r="D3252" s="283"/>
      <c r="E3252" s="859"/>
      <c r="F3252" s="283"/>
      <c r="G3252" s="283"/>
      <c r="H3252" s="283"/>
    </row>
    <row r="3253" spans="2:8" x14ac:dyDescent="0.25">
      <c r="B3253" s="396">
        <v>3249</v>
      </c>
      <c r="C3253" s="283"/>
      <c r="D3253" s="283"/>
      <c r="E3253" s="859"/>
      <c r="F3253" s="283"/>
      <c r="G3253" s="283"/>
      <c r="H3253" s="283"/>
    </row>
    <row r="3254" spans="2:8" x14ac:dyDescent="0.25">
      <c r="B3254" s="396">
        <v>3250</v>
      </c>
      <c r="C3254" s="283"/>
      <c r="D3254" s="283"/>
      <c r="E3254" s="859"/>
      <c r="F3254" s="283"/>
      <c r="G3254" s="283"/>
      <c r="H3254" s="283"/>
    </row>
    <row r="3255" spans="2:8" x14ac:dyDescent="0.25">
      <c r="B3255" s="396">
        <v>3251</v>
      </c>
      <c r="C3255" s="283"/>
      <c r="D3255" s="283"/>
      <c r="E3255" s="859"/>
      <c r="F3255" s="283"/>
      <c r="G3255" s="283"/>
      <c r="H3255" s="283"/>
    </row>
    <row r="3256" spans="2:8" x14ac:dyDescent="0.25">
      <c r="B3256" s="396">
        <v>3252</v>
      </c>
      <c r="C3256" s="283"/>
      <c r="D3256" s="283"/>
      <c r="E3256" s="859"/>
      <c r="F3256" s="283"/>
      <c r="G3256" s="283"/>
      <c r="H3256" s="283"/>
    </row>
    <row r="3257" spans="2:8" x14ac:dyDescent="0.25">
      <c r="B3257" s="396">
        <v>3253</v>
      </c>
      <c r="C3257" s="283"/>
      <c r="D3257" s="283"/>
      <c r="E3257" s="859"/>
      <c r="F3257" s="283"/>
      <c r="G3257" s="283"/>
      <c r="H3257" s="283"/>
    </row>
    <row r="3258" spans="2:8" x14ac:dyDescent="0.25">
      <c r="B3258" s="396">
        <v>3254</v>
      </c>
      <c r="C3258" s="283"/>
      <c r="D3258" s="283"/>
      <c r="E3258" s="859"/>
      <c r="F3258" s="283"/>
      <c r="G3258" s="283"/>
      <c r="H3258" s="283"/>
    </row>
    <row r="3259" spans="2:8" x14ac:dyDescent="0.25">
      <c r="B3259" s="396">
        <v>3255</v>
      </c>
      <c r="C3259" s="283"/>
      <c r="D3259" s="283"/>
      <c r="E3259" s="859"/>
      <c r="F3259" s="283"/>
      <c r="G3259" s="283"/>
      <c r="H3259" s="283"/>
    </row>
    <row r="3260" spans="2:8" x14ac:dyDescent="0.25">
      <c r="B3260" s="396">
        <v>3256</v>
      </c>
      <c r="C3260" s="283"/>
      <c r="D3260" s="283"/>
      <c r="E3260" s="859"/>
      <c r="F3260" s="283"/>
      <c r="G3260" s="283"/>
      <c r="H3260" s="283"/>
    </row>
    <row r="3261" spans="2:8" x14ac:dyDescent="0.25">
      <c r="B3261" s="396">
        <v>3257</v>
      </c>
      <c r="C3261" s="283"/>
      <c r="D3261" s="283"/>
      <c r="E3261" s="859"/>
      <c r="F3261" s="283"/>
      <c r="G3261" s="283"/>
      <c r="H3261" s="283"/>
    </row>
    <row r="3262" spans="2:8" x14ac:dyDescent="0.25">
      <c r="B3262" s="396">
        <v>3258</v>
      </c>
      <c r="C3262" s="283"/>
      <c r="D3262" s="283"/>
      <c r="E3262" s="859"/>
      <c r="F3262" s="283"/>
      <c r="G3262" s="283"/>
      <c r="H3262" s="283"/>
    </row>
    <row r="3263" spans="2:8" x14ac:dyDescent="0.25">
      <c r="B3263" s="396">
        <v>3259</v>
      </c>
      <c r="C3263" s="283"/>
      <c r="D3263" s="283"/>
      <c r="E3263" s="859"/>
      <c r="F3263" s="283"/>
      <c r="G3263" s="283"/>
      <c r="H3263" s="283"/>
    </row>
    <row r="3264" spans="2:8" x14ac:dyDescent="0.25">
      <c r="B3264" s="396">
        <v>3260</v>
      </c>
      <c r="C3264" s="283"/>
      <c r="D3264" s="283"/>
      <c r="E3264" s="859"/>
      <c r="F3264" s="283"/>
      <c r="G3264" s="283"/>
      <c r="H3264" s="283"/>
    </row>
    <row r="3265" spans="2:8" x14ac:dyDescent="0.25">
      <c r="B3265" s="396">
        <v>3261</v>
      </c>
      <c r="C3265" s="283"/>
      <c r="D3265" s="283"/>
      <c r="E3265" s="859"/>
      <c r="F3265" s="283"/>
      <c r="G3265" s="283"/>
      <c r="H3265" s="283"/>
    </row>
    <row r="3266" spans="2:8" x14ac:dyDescent="0.25">
      <c r="B3266" s="396">
        <v>3262</v>
      </c>
      <c r="C3266" s="283"/>
      <c r="D3266" s="283"/>
      <c r="E3266" s="859"/>
      <c r="F3266" s="283"/>
      <c r="G3266" s="283"/>
      <c r="H3266" s="283"/>
    </row>
    <row r="3267" spans="2:8" x14ac:dyDescent="0.25">
      <c r="B3267" s="396">
        <v>3263</v>
      </c>
      <c r="C3267" s="283"/>
      <c r="D3267" s="283"/>
      <c r="E3267" s="859"/>
      <c r="F3267" s="283"/>
      <c r="G3267" s="283"/>
      <c r="H3267" s="283"/>
    </row>
    <row r="3268" spans="2:8" x14ac:dyDescent="0.25">
      <c r="B3268" s="396">
        <v>3264</v>
      </c>
      <c r="C3268" s="283"/>
      <c r="D3268" s="283"/>
      <c r="E3268" s="859"/>
      <c r="F3268" s="283"/>
      <c r="G3268" s="283"/>
      <c r="H3268" s="283"/>
    </row>
    <row r="3269" spans="2:8" x14ac:dyDescent="0.25">
      <c r="B3269" s="396">
        <v>3265</v>
      </c>
      <c r="C3269" s="283"/>
      <c r="D3269" s="283"/>
      <c r="E3269" s="859"/>
      <c r="F3269" s="283"/>
      <c r="G3269" s="283"/>
      <c r="H3269" s="283"/>
    </row>
    <row r="3270" spans="2:8" x14ac:dyDescent="0.25">
      <c r="B3270" s="396">
        <v>3266</v>
      </c>
      <c r="C3270" s="283"/>
      <c r="D3270" s="283"/>
      <c r="E3270" s="859"/>
      <c r="F3270" s="283"/>
      <c r="G3270" s="283"/>
      <c r="H3270" s="283"/>
    </row>
    <row r="3271" spans="2:8" x14ac:dyDescent="0.25">
      <c r="B3271" s="396">
        <v>3267</v>
      </c>
      <c r="C3271" s="283"/>
      <c r="D3271" s="283"/>
      <c r="E3271" s="859"/>
      <c r="F3271" s="283"/>
      <c r="G3271" s="283"/>
      <c r="H3271" s="283"/>
    </row>
    <row r="3272" spans="2:8" x14ac:dyDescent="0.25">
      <c r="B3272" s="396">
        <v>3268</v>
      </c>
      <c r="C3272" s="283"/>
      <c r="D3272" s="283"/>
      <c r="E3272" s="859"/>
      <c r="F3272" s="283"/>
      <c r="G3272" s="283"/>
      <c r="H3272" s="283"/>
    </row>
    <row r="3273" spans="2:8" x14ac:dyDescent="0.25">
      <c r="B3273" s="396">
        <v>3269</v>
      </c>
      <c r="C3273" s="283"/>
      <c r="D3273" s="283"/>
      <c r="E3273" s="859"/>
      <c r="F3273" s="283"/>
      <c r="G3273" s="283"/>
      <c r="H3273" s="283"/>
    </row>
    <row r="3274" spans="2:8" x14ac:dyDescent="0.25">
      <c r="B3274" s="396">
        <v>3270</v>
      </c>
      <c r="C3274" s="283"/>
      <c r="D3274" s="283"/>
      <c r="E3274" s="859"/>
      <c r="F3274" s="283"/>
      <c r="G3274" s="283"/>
      <c r="H3274" s="283"/>
    </row>
    <row r="3275" spans="2:8" x14ac:dyDescent="0.25">
      <c r="B3275" s="396">
        <v>3271</v>
      </c>
      <c r="C3275" s="283"/>
      <c r="D3275" s="283"/>
      <c r="E3275" s="859"/>
      <c r="F3275" s="283"/>
      <c r="G3275" s="283"/>
      <c r="H3275" s="283"/>
    </row>
    <row r="3276" spans="2:8" x14ac:dyDescent="0.25">
      <c r="B3276" s="396">
        <v>3272</v>
      </c>
      <c r="C3276" s="283"/>
      <c r="D3276" s="283"/>
      <c r="E3276" s="859"/>
      <c r="F3276" s="283"/>
      <c r="G3276" s="283"/>
      <c r="H3276" s="283"/>
    </row>
    <row r="3277" spans="2:8" x14ac:dyDescent="0.25">
      <c r="B3277" s="396">
        <v>3273</v>
      </c>
      <c r="C3277" s="283"/>
      <c r="D3277" s="283"/>
      <c r="E3277" s="859"/>
      <c r="F3277" s="283"/>
      <c r="G3277" s="283"/>
      <c r="H3277" s="283"/>
    </row>
    <row r="3278" spans="2:8" x14ac:dyDescent="0.25">
      <c r="B3278" s="396">
        <v>3274</v>
      </c>
      <c r="C3278" s="283"/>
      <c r="D3278" s="283"/>
      <c r="E3278" s="859"/>
      <c r="F3278" s="283"/>
      <c r="G3278" s="283"/>
      <c r="H3278" s="283"/>
    </row>
    <row r="3279" spans="2:8" x14ac:dyDescent="0.25">
      <c r="B3279" s="396">
        <v>3275</v>
      </c>
      <c r="C3279" s="283"/>
      <c r="D3279" s="283"/>
      <c r="E3279" s="859"/>
      <c r="F3279" s="283"/>
      <c r="G3279" s="283"/>
      <c r="H3279" s="283"/>
    </row>
    <row r="3280" spans="2:8" x14ac:dyDescent="0.25">
      <c r="B3280" s="396">
        <v>3276</v>
      </c>
      <c r="C3280" s="283"/>
      <c r="D3280" s="283"/>
      <c r="E3280" s="859"/>
      <c r="F3280" s="283"/>
      <c r="G3280" s="283"/>
      <c r="H3280" s="283"/>
    </row>
    <row r="3281" spans="2:8" x14ac:dyDescent="0.25">
      <c r="B3281" s="396">
        <v>3277</v>
      </c>
      <c r="C3281" s="283"/>
      <c r="D3281" s="283"/>
      <c r="E3281" s="859"/>
      <c r="F3281" s="283"/>
      <c r="G3281" s="283"/>
      <c r="H3281" s="283"/>
    </row>
    <row r="3282" spans="2:8" x14ac:dyDescent="0.25">
      <c r="B3282" s="396">
        <v>3278</v>
      </c>
      <c r="C3282" s="283"/>
      <c r="D3282" s="283"/>
      <c r="E3282" s="859"/>
      <c r="F3282" s="283"/>
      <c r="G3282" s="283"/>
      <c r="H3282" s="283"/>
    </row>
    <row r="3283" spans="2:8" x14ac:dyDescent="0.25">
      <c r="B3283" s="396">
        <v>3279</v>
      </c>
      <c r="C3283" s="283"/>
      <c r="D3283" s="283"/>
      <c r="E3283" s="859"/>
      <c r="F3283" s="283"/>
      <c r="G3283" s="283"/>
      <c r="H3283" s="283"/>
    </row>
    <row r="3284" spans="2:8" x14ac:dyDescent="0.25">
      <c r="B3284" s="396">
        <v>3280</v>
      </c>
      <c r="C3284" s="283"/>
      <c r="D3284" s="283"/>
      <c r="E3284" s="859"/>
      <c r="F3284" s="283"/>
      <c r="G3284" s="283"/>
      <c r="H3284" s="283"/>
    </row>
    <row r="3285" spans="2:8" x14ac:dyDescent="0.25">
      <c r="B3285" s="396">
        <v>3281</v>
      </c>
      <c r="C3285" s="283"/>
      <c r="D3285" s="283"/>
      <c r="E3285" s="859"/>
      <c r="F3285" s="283"/>
      <c r="G3285" s="283"/>
      <c r="H3285" s="283"/>
    </row>
    <row r="3286" spans="2:8" x14ac:dyDescent="0.25">
      <c r="B3286" s="396">
        <v>3282</v>
      </c>
      <c r="C3286" s="283"/>
      <c r="D3286" s="283"/>
      <c r="E3286" s="859"/>
      <c r="F3286" s="283"/>
      <c r="G3286" s="283"/>
      <c r="H3286" s="283"/>
    </row>
    <row r="3287" spans="2:8" x14ac:dyDescent="0.25">
      <c r="B3287" s="396">
        <v>3283</v>
      </c>
      <c r="C3287" s="283"/>
      <c r="D3287" s="283"/>
      <c r="E3287" s="859"/>
      <c r="F3287" s="283"/>
      <c r="G3287" s="283"/>
      <c r="H3287" s="283"/>
    </row>
    <row r="3288" spans="2:8" x14ac:dyDescent="0.25">
      <c r="B3288" s="396">
        <v>3284</v>
      </c>
      <c r="C3288" s="283"/>
      <c r="D3288" s="283"/>
      <c r="E3288" s="859"/>
      <c r="F3288" s="283"/>
      <c r="G3288" s="283"/>
      <c r="H3288" s="283"/>
    </row>
    <row r="3289" spans="2:8" x14ac:dyDescent="0.25">
      <c r="B3289" s="396">
        <v>3285</v>
      </c>
      <c r="C3289" s="283"/>
      <c r="D3289" s="283"/>
      <c r="E3289" s="859"/>
      <c r="F3289" s="283"/>
      <c r="G3289" s="283"/>
      <c r="H3289" s="283"/>
    </row>
    <row r="3290" spans="2:8" x14ac:dyDescent="0.25">
      <c r="B3290" s="396">
        <v>3286</v>
      </c>
      <c r="C3290" s="283"/>
      <c r="D3290" s="283"/>
      <c r="E3290" s="859"/>
      <c r="F3290" s="283"/>
      <c r="G3290" s="283"/>
      <c r="H3290" s="283"/>
    </row>
    <row r="3291" spans="2:8" x14ac:dyDescent="0.25">
      <c r="B3291" s="396">
        <v>3287</v>
      </c>
      <c r="C3291" s="283"/>
      <c r="D3291" s="283"/>
      <c r="E3291" s="859"/>
      <c r="F3291" s="283"/>
      <c r="G3291" s="283"/>
      <c r="H3291" s="283"/>
    </row>
    <row r="3292" spans="2:8" x14ac:dyDescent="0.25">
      <c r="B3292" s="396">
        <v>3288</v>
      </c>
      <c r="C3292" s="283"/>
      <c r="D3292" s="283"/>
      <c r="E3292" s="859"/>
      <c r="F3292" s="283"/>
      <c r="G3292" s="283"/>
      <c r="H3292" s="283"/>
    </row>
    <row r="3293" spans="2:8" x14ac:dyDescent="0.25">
      <c r="B3293" s="396">
        <v>3289</v>
      </c>
      <c r="C3293" s="283"/>
      <c r="D3293" s="283"/>
      <c r="E3293" s="859"/>
      <c r="F3293" s="283"/>
      <c r="G3293" s="283"/>
      <c r="H3293" s="283"/>
    </row>
    <row r="3294" spans="2:8" x14ac:dyDescent="0.25">
      <c r="B3294" s="396">
        <v>3290</v>
      </c>
      <c r="C3294" s="283"/>
      <c r="D3294" s="283"/>
      <c r="E3294" s="859"/>
      <c r="F3294" s="283"/>
      <c r="G3294" s="283"/>
      <c r="H3294" s="283"/>
    </row>
    <row r="3295" spans="2:8" x14ac:dyDescent="0.25">
      <c r="B3295" s="396">
        <v>3291</v>
      </c>
      <c r="C3295" s="283"/>
      <c r="D3295" s="283"/>
      <c r="E3295" s="859"/>
      <c r="F3295" s="283"/>
      <c r="G3295" s="283"/>
      <c r="H3295" s="283"/>
    </row>
    <row r="3296" spans="2:8" x14ac:dyDescent="0.25">
      <c r="B3296" s="396">
        <v>3292</v>
      </c>
      <c r="C3296" s="283"/>
      <c r="D3296" s="283"/>
      <c r="E3296" s="859"/>
      <c r="F3296" s="283"/>
      <c r="G3296" s="283"/>
      <c r="H3296" s="283"/>
    </row>
    <row r="3297" spans="2:8" x14ac:dyDescent="0.25">
      <c r="B3297" s="396">
        <v>3293</v>
      </c>
      <c r="C3297" s="283"/>
      <c r="D3297" s="283"/>
      <c r="E3297" s="859"/>
      <c r="F3297" s="283"/>
      <c r="G3297" s="283"/>
      <c r="H3297" s="283"/>
    </row>
    <row r="3298" spans="2:8" x14ac:dyDescent="0.25">
      <c r="B3298" s="396">
        <v>3294</v>
      </c>
      <c r="C3298" s="283"/>
      <c r="D3298" s="283"/>
      <c r="E3298" s="859"/>
      <c r="F3298" s="283"/>
      <c r="G3298" s="283"/>
      <c r="H3298" s="283"/>
    </row>
    <row r="3299" spans="2:8" x14ac:dyDescent="0.25">
      <c r="B3299" s="396">
        <v>3295</v>
      </c>
      <c r="C3299" s="283"/>
      <c r="D3299" s="283"/>
      <c r="E3299" s="859"/>
      <c r="F3299" s="283"/>
      <c r="G3299" s="283"/>
      <c r="H3299" s="283"/>
    </row>
    <row r="3300" spans="2:8" x14ac:dyDescent="0.25">
      <c r="B3300" s="396">
        <v>3296</v>
      </c>
      <c r="C3300" s="283"/>
      <c r="D3300" s="283"/>
      <c r="E3300" s="859"/>
      <c r="F3300" s="283"/>
      <c r="G3300" s="283"/>
      <c r="H3300" s="283"/>
    </row>
    <row r="3301" spans="2:8" x14ac:dyDescent="0.25">
      <c r="B3301" s="396">
        <v>3297</v>
      </c>
      <c r="C3301" s="283"/>
      <c r="D3301" s="283"/>
      <c r="E3301" s="859"/>
      <c r="F3301" s="283"/>
      <c r="G3301" s="283"/>
      <c r="H3301" s="283"/>
    </row>
    <row r="3302" spans="2:8" x14ac:dyDescent="0.25">
      <c r="B3302" s="396">
        <v>3298</v>
      </c>
      <c r="C3302" s="283"/>
      <c r="D3302" s="283"/>
      <c r="E3302" s="859"/>
      <c r="F3302" s="283"/>
      <c r="G3302" s="283"/>
      <c r="H3302" s="283"/>
    </row>
    <row r="3303" spans="2:8" x14ac:dyDescent="0.25">
      <c r="B3303" s="396">
        <v>3299</v>
      </c>
      <c r="C3303" s="283"/>
      <c r="D3303" s="283"/>
      <c r="E3303" s="859"/>
      <c r="F3303" s="283"/>
      <c r="G3303" s="283"/>
      <c r="H3303" s="283"/>
    </row>
    <row r="3304" spans="2:8" x14ac:dyDescent="0.25">
      <c r="B3304" s="396">
        <v>3300</v>
      </c>
      <c r="C3304" s="283"/>
      <c r="D3304" s="283"/>
      <c r="E3304" s="859"/>
      <c r="F3304" s="283"/>
      <c r="G3304" s="283"/>
      <c r="H3304" s="283"/>
    </row>
    <row r="3305" spans="2:8" x14ac:dyDescent="0.25">
      <c r="B3305" s="396">
        <v>3301</v>
      </c>
      <c r="C3305" s="283"/>
      <c r="D3305" s="283"/>
      <c r="E3305" s="859"/>
      <c r="F3305" s="283"/>
      <c r="G3305" s="283"/>
      <c r="H3305" s="283"/>
    </row>
    <row r="3306" spans="2:8" x14ac:dyDescent="0.25">
      <c r="B3306" s="396">
        <v>3302</v>
      </c>
      <c r="C3306" s="283"/>
      <c r="D3306" s="283"/>
      <c r="E3306" s="859"/>
      <c r="F3306" s="283"/>
      <c r="G3306" s="283"/>
      <c r="H3306" s="283"/>
    </row>
    <row r="3307" spans="2:8" x14ac:dyDescent="0.25">
      <c r="B3307" s="396">
        <v>3303</v>
      </c>
      <c r="C3307" s="283"/>
      <c r="D3307" s="283"/>
      <c r="E3307" s="859"/>
      <c r="F3307" s="283"/>
      <c r="G3307" s="283"/>
      <c r="H3307" s="283"/>
    </row>
    <row r="3308" spans="2:8" x14ac:dyDescent="0.25">
      <c r="B3308" s="396">
        <v>3304</v>
      </c>
      <c r="C3308" s="283"/>
      <c r="D3308" s="283"/>
      <c r="E3308" s="859"/>
      <c r="F3308" s="283"/>
      <c r="G3308" s="283"/>
      <c r="H3308" s="283"/>
    </row>
    <row r="3309" spans="2:8" x14ac:dyDescent="0.25">
      <c r="B3309" s="396">
        <v>3305</v>
      </c>
      <c r="C3309" s="283"/>
      <c r="D3309" s="283"/>
      <c r="E3309" s="859"/>
      <c r="F3309" s="283"/>
      <c r="G3309" s="283"/>
      <c r="H3309" s="283"/>
    </row>
    <row r="3310" spans="2:8" x14ac:dyDescent="0.25">
      <c r="B3310" s="396">
        <v>3306</v>
      </c>
      <c r="C3310" s="283"/>
      <c r="D3310" s="283"/>
      <c r="E3310" s="859"/>
      <c r="F3310" s="283"/>
      <c r="G3310" s="283"/>
      <c r="H3310" s="283"/>
    </row>
    <row r="3311" spans="2:8" x14ac:dyDescent="0.25">
      <c r="B3311" s="396">
        <v>3307</v>
      </c>
      <c r="C3311" s="283"/>
      <c r="D3311" s="283"/>
      <c r="E3311" s="859"/>
      <c r="F3311" s="283"/>
      <c r="G3311" s="283"/>
      <c r="H3311" s="283"/>
    </row>
    <row r="3312" spans="2:8" x14ac:dyDescent="0.25">
      <c r="B3312" s="396">
        <v>3308</v>
      </c>
      <c r="C3312" s="283"/>
      <c r="D3312" s="283"/>
      <c r="E3312" s="859"/>
      <c r="F3312" s="283"/>
      <c r="G3312" s="283"/>
      <c r="H3312" s="283"/>
    </row>
    <row r="3313" spans="2:8" x14ac:dyDescent="0.25">
      <c r="B3313" s="396">
        <v>3309</v>
      </c>
      <c r="C3313" s="283"/>
      <c r="D3313" s="283"/>
      <c r="E3313" s="859"/>
      <c r="F3313" s="283"/>
      <c r="G3313" s="283"/>
      <c r="H3313" s="283"/>
    </row>
    <row r="3314" spans="2:8" x14ac:dyDescent="0.25">
      <c r="B3314" s="396">
        <v>3310</v>
      </c>
      <c r="C3314" s="283"/>
      <c r="D3314" s="283"/>
      <c r="E3314" s="859"/>
      <c r="F3314" s="283"/>
      <c r="G3314" s="283"/>
      <c r="H3314" s="283"/>
    </row>
    <row r="3315" spans="2:8" x14ac:dyDescent="0.25">
      <c r="B3315" s="396">
        <v>3311</v>
      </c>
      <c r="C3315" s="283"/>
      <c r="D3315" s="283"/>
      <c r="E3315" s="859"/>
      <c r="F3315" s="283"/>
      <c r="G3315" s="283"/>
      <c r="H3315" s="283"/>
    </row>
    <row r="3316" spans="2:8" x14ac:dyDescent="0.25">
      <c r="B3316" s="396">
        <v>3312</v>
      </c>
      <c r="C3316" s="283"/>
      <c r="D3316" s="283"/>
      <c r="E3316" s="859"/>
      <c r="F3316" s="283"/>
      <c r="G3316" s="283"/>
      <c r="H3316" s="283"/>
    </row>
    <row r="3317" spans="2:8" x14ac:dyDescent="0.25">
      <c r="B3317" s="396">
        <v>3313</v>
      </c>
      <c r="C3317" s="283"/>
      <c r="D3317" s="283"/>
      <c r="E3317" s="859"/>
      <c r="F3317" s="283"/>
      <c r="G3317" s="283"/>
      <c r="H3317" s="283"/>
    </row>
    <row r="3318" spans="2:8" x14ac:dyDescent="0.25">
      <c r="B3318" s="396">
        <v>3314</v>
      </c>
      <c r="C3318" s="283"/>
      <c r="D3318" s="283"/>
      <c r="E3318" s="859"/>
      <c r="F3318" s="283"/>
      <c r="G3318" s="283"/>
      <c r="H3318" s="283"/>
    </row>
    <row r="3319" spans="2:8" x14ac:dyDescent="0.25">
      <c r="B3319" s="396">
        <v>3315</v>
      </c>
      <c r="C3319" s="283"/>
      <c r="D3319" s="283"/>
      <c r="E3319" s="859"/>
      <c r="F3319" s="283"/>
      <c r="G3319" s="283"/>
      <c r="H3319" s="283"/>
    </row>
    <row r="3320" spans="2:8" x14ac:dyDescent="0.25">
      <c r="B3320" s="396">
        <v>3316</v>
      </c>
      <c r="C3320" s="283"/>
      <c r="D3320" s="283"/>
      <c r="E3320" s="859"/>
      <c r="F3320" s="283"/>
      <c r="G3320" s="283"/>
      <c r="H3320" s="283"/>
    </row>
    <row r="3321" spans="2:8" x14ac:dyDescent="0.25">
      <c r="B3321" s="396">
        <v>3317</v>
      </c>
      <c r="C3321" s="283"/>
      <c r="D3321" s="283"/>
      <c r="E3321" s="859"/>
      <c r="F3321" s="283"/>
      <c r="G3321" s="283"/>
      <c r="H3321" s="283"/>
    </row>
    <row r="3322" spans="2:8" x14ac:dyDescent="0.25">
      <c r="B3322" s="396">
        <v>3318</v>
      </c>
      <c r="C3322" s="283"/>
      <c r="D3322" s="283"/>
      <c r="E3322" s="859"/>
      <c r="F3322" s="283"/>
      <c r="G3322" s="283"/>
      <c r="H3322" s="283"/>
    </row>
    <row r="3323" spans="2:8" x14ac:dyDescent="0.25">
      <c r="B3323" s="396">
        <v>3319</v>
      </c>
      <c r="C3323" s="283"/>
      <c r="D3323" s="283"/>
      <c r="E3323" s="859"/>
      <c r="F3323" s="283"/>
      <c r="G3323" s="283"/>
      <c r="H3323" s="283"/>
    </row>
    <row r="3324" spans="2:8" x14ac:dyDescent="0.25">
      <c r="B3324" s="396">
        <v>3320</v>
      </c>
      <c r="C3324" s="283"/>
      <c r="D3324" s="283"/>
      <c r="E3324" s="859"/>
      <c r="F3324" s="283"/>
      <c r="G3324" s="283"/>
      <c r="H3324" s="283"/>
    </row>
    <row r="3325" spans="2:8" x14ac:dyDescent="0.25">
      <c r="B3325" s="396">
        <v>3321</v>
      </c>
      <c r="C3325" s="283"/>
      <c r="D3325" s="283"/>
      <c r="E3325" s="859"/>
      <c r="F3325" s="283"/>
      <c r="G3325" s="283"/>
      <c r="H3325" s="283"/>
    </row>
    <row r="3326" spans="2:8" x14ac:dyDescent="0.25">
      <c r="B3326" s="396">
        <v>3322</v>
      </c>
      <c r="C3326" s="283"/>
      <c r="D3326" s="283"/>
      <c r="E3326" s="859"/>
      <c r="F3326" s="283"/>
      <c r="G3326" s="283"/>
      <c r="H3326" s="283"/>
    </row>
    <row r="3327" spans="2:8" x14ac:dyDescent="0.25">
      <c r="B3327" s="396">
        <v>3323</v>
      </c>
      <c r="C3327" s="283"/>
      <c r="D3327" s="283"/>
      <c r="E3327" s="859"/>
      <c r="F3327" s="283"/>
      <c r="G3327" s="283"/>
      <c r="H3327" s="283"/>
    </row>
    <row r="3328" spans="2:8" x14ac:dyDescent="0.25">
      <c r="B3328" s="396">
        <v>3324</v>
      </c>
      <c r="C3328" s="283"/>
      <c r="D3328" s="283"/>
      <c r="E3328" s="859"/>
      <c r="F3328" s="283"/>
      <c r="G3328" s="283"/>
      <c r="H3328" s="283"/>
    </row>
    <row r="3329" spans="2:8" x14ac:dyDescent="0.25">
      <c r="B3329" s="396">
        <v>3325</v>
      </c>
      <c r="C3329" s="283"/>
      <c r="D3329" s="283"/>
      <c r="E3329" s="859"/>
      <c r="F3329" s="283"/>
      <c r="G3329" s="283"/>
      <c r="H3329" s="283"/>
    </row>
    <row r="3330" spans="2:8" x14ac:dyDescent="0.25">
      <c r="B3330" s="396">
        <v>3326</v>
      </c>
      <c r="C3330" s="283"/>
      <c r="D3330" s="283"/>
      <c r="E3330" s="859"/>
      <c r="F3330" s="283"/>
      <c r="G3330" s="283"/>
      <c r="H3330" s="283"/>
    </row>
    <row r="3331" spans="2:8" x14ac:dyDescent="0.25">
      <c r="B3331" s="396">
        <v>3327</v>
      </c>
      <c r="C3331" s="283"/>
      <c r="D3331" s="283"/>
      <c r="E3331" s="859"/>
      <c r="F3331" s="283"/>
      <c r="G3331" s="283"/>
      <c r="H3331" s="283"/>
    </row>
    <row r="3332" spans="2:8" x14ac:dyDescent="0.25">
      <c r="B3332" s="396">
        <v>3328</v>
      </c>
      <c r="C3332" s="283"/>
      <c r="D3332" s="283"/>
      <c r="E3332" s="859"/>
      <c r="F3332" s="283"/>
      <c r="G3332" s="283"/>
      <c r="H3332" s="283"/>
    </row>
    <row r="3333" spans="2:8" x14ac:dyDescent="0.25">
      <c r="B3333" s="396">
        <v>3329</v>
      </c>
      <c r="C3333" s="283"/>
      <c r="D3333" s="283"/>
      <c r="E3333" s="859"/>
      <c r="F3333" s="283"/>
      <c r="G3333" s="283"/>
      <c r="H3333" s="283"/>
    </row>
    <row r="3334" spans="2:8" x14ac:dyDescent="0.25">
      <c r="B3334" s="396">
        <v>3330</v>
      </c>
      <c r="C3334" s="283"/>
      <c r="D3334" s="283"/>
      <c r="E3334" s="859"/>
      <c r="F3334" s="283"/>
      <c r="G3334" s="283"/>
      <c r="H3334" s="283"/>
    </row>
    <row r="3335" spans="2:8" x14ac:dyDescent="0.25">
      <c r="B3335" s="396">
        <v>3331</v>
      </c>
      <c r="C3335" s="283"/>
      <c r="D3335" s="283"/>
      <c r="E3335" s="859"/>
      <c r="F3335" s="283"/>
      <c r="G3335" s="283"/>
      <c r="H3335" s="283"/>
    </row>
    <row r="3336" spans="2:8" x14ac:dyDescent="0.25">
      <c r="B3336" s="396">
        <v>3332</v>
      </c>
      <c r="C3336" s="283"/>
      <c r="D3336" s="283"/>
      <c r="E3336" s="859"/>
      <c r="F3336" s="283"/>
      <c r="G3336" s="283"/>
      <c r="H3336" s="283"/>
    </row>
    <row r="3337" spans="2:8" x14ac:dyDescent="0.25">
      <c r="B3337" s="396">
        <v>3333</v>
      </c>
      <c r="C3337" s="283"/>
      <c r="D3337" s="283"/>
      <c r="E3337" s="859"/>
      <c r="F3337" s="283"/>
      <c r="G3337" s="283"/>
      <c r="H3337" s="283"/>
    </row>
    <row r="3338" spans="2:8" x14ac:dyDescent="0.25">
      <c r="B3338" s="396">
        <v>3334</v>
      </c>
      <c r="C3338" s="283"/>
      <c r="D3338" s="283"/>
      <c r="E3338" s="859"/>
      <c r="F3338" s="283"/>
      <c r="G3338" s="283"/>
      <c r="H3338" s="283"/>
    </row>
    <row r="3339" spans="2:8" x14ac:dyDescent="0.25">
      <c r="B3339" s="396">
        <v>3335</v>
      </c>
      <c r="C3339" s="283"/>
      <c r="D3339" s="283"/>
      <c r="E3339" s="859"/>
      <c r="F3339" s="283"/>
      <c r="G3339" s="283"/>
      <c r="H3339" s="283"/>
    </row>
    <row r="3340" spans="2:8" x14ac:dyDescent="0.25">
      <c r="B3340" s="396">
        <v>3336</v>
      </c>
      <c r="C3340" s="283"/>
      <c r="D3340" s="283"/>
      <c r="E3340" s="859"/>
      <c r="F3340" s="283"/>
      <c r="G3340" s="283"/>
      <c r="H3340" s="283"/>
    </row>
    <row r="3341" spans="2:8" x14ac:dyDescent="0.25">
      <c r="B3341" s="396">
        <v>3337</v>
      </c>
      <c r="C3341" s="283"/>
      <c r="D3341" s="283"/>
      <c r="E3341" s="859"/>
      <c r="F3341" s="283"/>
      <c r="G3341" s="283"/>
      <c r="H3341" s="283"/>
    </row>
    <row r="3342" spans="2:8" x14ac:dyDescent="0.25">
      <c r="B3342" s="396">
        <v>3338</v>
      </c>
      <c r="C3342" s="283"/>
      <c r="D3342" s="283"/>
      <c r="E3342" s="859"/>
      <c r="F3342" s="283"/>
      <c r="G3342" s="283"/>
      <c r="H3342" s="283"/>
    </row>
    <row r="3343" spans="2:8" x14ac:dyDescent="0.25">
      <c r="B3343" s="396">
        <v>3339</v>
      </c>
      <c r="C3343" s="283"/>
      <c r="D3343" s="283"/>
      <c r="E3343" s="859"/>
      <c r="F3343" s="283"/>
      <c r="G3343" s="283"/>
      <c r="H3343" s="283"/>
    </row>
    <row r="3344" spans="2:8" x14ac:dyDescent="0.25">
      <c r="B3344" s="396">
        <v>3340</v>
      </c>
      <c r="C3344" s="283"/>
      <c r="D3344" s="283"/>
      <c r="E3344" s="859"/>
      <c r="F3344" s="283"/>
      <c r="G3344" s="283"/>
      <c r="H3344" s="283"/>
    </row>
    <row r="3345" spans="2:8" x14ac:dyDescent="0.25">
      <c r="B3345" s="396">
        <v>3341</v>
      </c>
      <c r="C3345" s="283"/>
      <c r="D3345" s="283"/>
      <c r="E3345" s="859"/>
      <c r="F3345" s="283"/>
      <c r="G3345" s="283"/>
      <c r="H3345" s="283"/>
    </row>
    <row r="3346" spans="2:8" x14ac:dyDescent="0.25">
      <c r="B3346" s="396">
        <v>3342</v>
      </c>
      <c r="C3346" s="283"/>
      <c r="D3346" s="283"/>
      <c r="E3346" s="859"/>
      <c r="F3346" s="283"/>
      <c r="G3346" s="283"/>
      <c r="H3346" s="283"/>
    </row>
    <row r="3347" spans="2:8" x14ac:dyDescent="0.25">
      <c r="B3347" s="396">
        <v>3343</v>
      </c>
      <c r="C3347" s="283"/>
      <c r="D3347" s="283"/>
      <c r="E3347" s="859"/>
      <c r="F3347" s="283"/>
      <c r="G3347" s="283"/>
      <c r="H3347" s="283"/>
    </row>
    <row r="3348" spans="2:8" x14ac:dyDescent="0.25">
      <c r="B3348" s="396">
        <v>3344</v>
      </c>
      <c r="C3348" s="283"/>
      <c r="D3348" s="283"/>
      <c r="E3348" s="859"/>
      <c r="F3348" s="283"/>
      <c r="G3348" s="283"/>
      <c r="H3348" s="283"/>
    </row>
    <row r="3349" spans="2:8" x14ac:dyDescent="0.25">
      <c r="B3349" s="396">
        <v>3345</v>
      </c>
      <c r="C3349" s="283"/>
      <c r="D3349" s="283"/>
      <c r="E3349" s="859"/>
      <c r="F3349" s="283"/>
      <c r="G3349" s="283"/>
      <c r="H3349" s="283"/>
    </row>
    <row r="3350" spans="2:8" x14ac:dyDescent="0.25">
      <c r="B3350" s="396">
        <v>3346</v>
      </c>
      <c r="C3350" s="283"/>
      <c r="D3350" s="283"/>
      <c r="E3350" s="859"/>
      <c r="F3350" s="283"/>
      <c r="G3350" s="283"/>
      <c r="H3350" s="283"/>
    </row>
    <row r="3351" spans="2:8" x14ac:dyDescent="0.25">
      <c r="B3351" s="396">
        <v>3347</v>
      </c>
      <c r="C3351" s="283"/>
      <c r="D3351" s="283"/>
      <c r="E3351" s="859"/>
      <c r="F3351" s="283"/>
      <c r="G3351" s="283"/>
      <c r="H3351" s="283"/>
    </row>
    <row r="3352" spans="2:8" x14ac:dyDescent="0.25">
      <c r="B3352" s="396">
        <v>3348</v>
      </c>
      <c r="C3352" s="283"/>
      <c r="D3352" s="283"/>
      <c r="E3352" s="859"/>
      <c r="F3352" s="283"/>
      <c r="G3352" s="283"/>
      <c r="H3352" s="283"/>
    </row>
    <row r="3353" spans="2:8" x14ac:dyDescent="0.25">
      <c r="B3353" s="396">
        <v>3349</v>
      </c>
      <c r="C3353" s="283"/>
      <c r="D3353" s="283"/>
      <c r="E3353" s="859"/>
      <c r="F3353" s="283"/>
      <c r="G3353" s="283"/>
      <c r="H3353" s="283"/>
    </row>
    <row r="3354" spans="2:8" x14ac:dyDescent="0.25">
      <c r="B3354" s="396">
        <v>3350</v>
      </c>
      <c r="C3354" s="283"/>
      <c r="D3354" s="283"/>
      <c r="E3354" s="859"/>
      <c r="F3354" s="283"/>
      <c r="G3354" s="283"/>
      <c r="H3354" s="283"/>
    </row>
    <row r="3355" spans="2:8" x14ac:dyDescent="0.25">
      <c r="B3355" s="396">
        <v>3351</v>
      </c>
      <c r="C3355" s="283"/>
      <c r="D3355" s="283"/>
      <c r="E3355" s="859"/>
      <c r="F3355" s="283"/>
      <c r="G3355" s="283"/>
      <c r="H3355" s="283"/>
    </row>
    <row r="3356" spans="2:8" x14ac:dyDescent="0.25">
      <c r="B3356" s="396">
        <v>3352</v>
      </c>
      <c r="C3356" s="283"/>
      <c r="D3356" s="283"/>
      <c r="E3356" s="859"/>
      <c r="F3356" s="283"/>
      <c r="G3356" s="283"/>
      <c r="H3356" s="283"/>
    </row>
    <row r="3357" spans="2:8" x14ac:dyDescent="0.25">
      <c r="B3357" s="396">
        <v>3353</v>
      </c>
      <c r="C3357" s="283"/>
      <c r="D3357" s="283"/>
      <c r="E3357" s="859"/>
      <c r="F3357" s="283"/>
      <c r="G3357" s="283"/>
      <c r="H3357" s="283"/>
    </row>
    <row r="3358" spans="2:8" x14ac:dyDescent="0.25">
      <c r="B3358" s="396">
        <v>3354</v>
      </c>
      <c r="C3358" s="283"/>
      <c r="D3358" s="283"/>
      <c r="E3358" s="859"/>
      <c r="F3358" s="283"/>
      <c r="G3358" s="283"/>
      <c r="H3358" s="283"/>
    </row>
    <row r="3359" spans="2:8" x14ac:dyDescent="0.25">
      <c r="B3359" s="396">
        <v>3355</v>
      </c>
      <c r="C3359" s="283"/>
      <c r="D3359" s="283"/>
      <c r="E3359" s="859"/>
      <c r="F3359" s="283"/>
      <c r="G3359" s="283"/>
      <c r="H3359" s="283"/>
    </row>
    <row r="3360" spans="2:8" x14ac:dyDescent="0.25">
      <c r="B3360" s="396">
        <v>3356</v>
      </c>
      <c r="C3360" s="283"/>
      <c r="D3360" s="283"/>
      <c r="E3360" s="859"/>
      <c r="F3360" s="283"/>
      <c r="G3360" s="283"/>
      <c r="H3360" s="283"/>
    </row>
    <row r="3361" spans="2:8" x14ac:dyDescent="0.25">
      <c r="B3361" s="396">
        <v>3357</v>
      </c>
      <c r="C3361" s="283"/>
      <c r="D3361" s="283"/>
      <c r="E3361" s="859"/>
      <c r="F3361" s="283"/>
      <c r="G3361" s="283"/>
      <c r="H3361" s="283"/>
    </row>
    <row r="3362" spans="2:8" x14ac:dyDescent="0.25">
      <c r="B3362" s="396">
        <v>3358</v>
      </c>
      <c r="C3362" s="283"/>
      <c r="D3362" s="283"/>
      <c r="E3362" s="859"/>
      <c r="F3362" s="283"/>
      <c r="G3362" s="283"/>
      <c r="H3362" s="283"/>
    </row>
    <row r="3363" spans="2:8" x14ac:dyDescent="0.25">
      <c r="B3363" s="396">
        <v>3359</v>
      </c>
      <c r="C3363" s="283"/>
      <c r="D3363" s="283"/>
      <c r="E3363" s="859"/>
      <c r="F3363" s="283"/>
      <c r="G3363" s="283"/>
      <c r="H3363" s="283"/>
    </row>
    <row r="3364" spans="2:8" x14ac:dyDescent="0.25">
      <c r="B3364" s="396">
        <v>3360</v>
      </c>
      <c r="C3364" s="283"/>
      <c r="D3364" s="283"/>
      <c r="E3364" s="859"/>
      <c r="F3364" s="283"/>
      <c r="G3364" s="283"/>
      <c r="H3364" s="283"/>
    </row>
    <row r="3365" spans="2:8" x14ac:dyDescent="0.25">
      <c r="B3365" s="396">
        <v>3361</v>
      </c>
      <c r="C3365" s="283"/>
      <c r="D3365" s="283"/>
      <c r="E3365" s="859"/>
      <c r="F3365" s="283"/>
      <c r="G3365" s="283"/>
      <c r="H3365" s="283"/>
    </row>
    <row r="3366" spans="2:8" x14ac:dyDescent="0.25">
      <c r="B3366" s="396">
        <v>3362</v>
      </c>
      <c r="C3366" s="283"/>
      <c r="D3366" s="283"/>
      <c r="E3366" s="859"/>
      <c r="F3366" s="283"/>
      <c r="G3366" s="283"/>
      <c r="H3366" s="283"/>
    </row>
    <row r="3367" spans="2:8" x14ac:dyDescent="0.25">
      <c r="B3367" s="396">
        <v>3363</v>
      </c>
      <c r="C3367" s="283"/>
      <c r="D3367" s="283"/>
      <c r="E3367" s="859"/>
      <c r="F3367" s="283"/>
      <c r="G3367" s="283"/>
      <c r="H3367" s="283"/>
    </row>
    <row r="3368" spans="2:8" x14ac:dyDescent="0.25">
      <c r="B3368" s="396">
        <v>3364</v>
      </c>
      <c r="C3368" s="283"/>
      <c r="D3368" s="283"/>
      <c r="E3368" s="859"/>
      <c r="F3368" s="283"/>
      <c r="G3368" s="283"/>
      <c r="H3368" s="283"/>
    </row>
    <row r="3369" spans="2:8" x14ac:dyDescent="0.25">
      <c r="B3369" s="396">
        <v>3365</v>
      </c>
      <c r="C3369" s="283"/>
      <c r="D3369" s="283"/>
      <c r="E3369" s="859"/>
      <c r="F3369" s="283"/>
      <c r="G3369" s="283"/>
      <c r="H3369" s="283"/>
    </row>
    <row r="3370" spans="2:8" x14ac:dyDescent="0.25">
      <c r="B3370" s="396">
        <v>3366</v>
      </c>
      <c r="C3370" s="283"/>
      <c r="D3370" s="283"/>
      <c r="E3370" s="859"/>
      <c r="F3370" s="283"/>
      <c r="G3370" s="283"/>
      <c r="H3370" s="283"/>
    </row>
    <row r="3371" spans="2:8" x14ac:dyDescent="0.25">
      <c r="B3371" s="396">
        <v>3367</v>
      </c>
      <c r="C3371" s="283"/>
      <c r="D3371" s="283"/>
      <c r="E3371" s="859"/>
      <c r="F3371" s="283"/>
      <c r="G3371" s="283"/>
      <c r="H3371" s="283"/>
    </row>
    <row r="3372" spans="2:8" x14ac:dyDescent="0.25">
      <c r="B3372" s="396">
        <v>3368</v>
      </c>
      <c r="C3372" s="283"/>
      <c r="D3372" s="283"/>
      <c r="E3372" s="859"/>
      <c r="F3372" s="283"/>
      <c r="G3372" s="283"/>
      <c r="H3372" s="283"/>
    </row>
    <row r="3373" spans="2:8" x14ac:dyDescent="0.25">
      <c r="B3373" s="396">
        <v>3369</v>
      </c>
      <c r="C3373" s="283"/>
      <c r="D3373" s="283"/>
      <c r="E3373" s="859"/>
      <c r="F3373" s="283"/>
      <c r="G3373" s="283"/>
      <c r="H3373" s="283"/>
    </row>
    <row r="3374" spans="2:8" x14ac:dyDescent="0.25">
      <c r="B3374" s="396">
        <v>3370</v>
      </c>
      <c r="C3374" s="283"/>
      <c r="D3374" s="283"/>
      <c r="E3374" s="859"/>
      <c r="F3374" s="283"/>
      <c r="G3374" s="283"/>
      <c r="H3374" s="283"/>
    </row>
    <row r="3375" spans="2:8" x14ac:dyDescent="0.25">
      <c r="B3375" s="396">
        <v>3371</v>
      </c>
      <c r="C3375" s="283"/>
      <c r="D3375" s="283"/>
      <c r="E3375" s="859"/>
      <c r="F3375" s="283"/>
      <c r="G3375" s="283"/>
      <c r="H3375" s="283"/>
    </row>
    <row r="3376" spans="2:8" x14ac:dyDescent="0.25">
      <c r="B3376" s="396">
        <v>3372</v>
      </c>
      <c r="C3376" s="283"/>
      <c r="D3376" s="283"/>
      <c r="E3376" s="859"/>
      <c r="F3376" s="283"/>
      <c r="G3376" s="283"/>
      <c r="H3376" s="283"/>
    </row>
    <row r="3377" spans="2:8" x14ac:dyDescent="0.25">
      <c r="B3377" s="396">
        <v>3373</v>
      </c>
      <c r="C3377" s="283"/>
      <c r="D3377" s="283"/>
      <c r="E3377" s="859"/>
      <c r="F3377" s="283"/>
      <c r="G3377" s="283"/>
      <c r="H3377" s="283"/>
    </row>
    <row r="3378" spans="2:8" x14ac:dyDescent="0.25">
      <c r="B3378" s="396">
        <v>3374</v>
      </c>
      <c r="C3378" s="283"/>
      <c r="D3378" s="283"/>
      <c r="E3378" s="859"/>
      <c r="F3378" s="283"/>
      <c r="G3378" s="283"/>
      <c r="H3378" s="283"/>
    </row>
    <row r="3379" spans="2:8" x14ac:dyDescent="0.25">
      <c r="B3379" s="396">
        <v>3375</v>
      </c>
      <c r="C3379" s="283"/>
      <c r="D3379" s="283"/>
      <c r="E3379" s="859"/>
      <c r="F3379" s="283"/>
      <c r="G3379" s="283"/>
      <c r="H3379" s="283"/>
    </row>
    <row r="3380" spans="2:8" x14ac:dyDescent="0.25">
      <c r="B3380" s="396">
        <v>3376</v>
      </c>
      <c r="C3380" s="283"/>
      <c r="D3380" s="283"/>
      <c r="E3380" s="859"/>
      <c r="F3380" s="283"/>
      <c r="G3380" s="283"/>
      <c r="H3380" s="283"/>
    </row>
    <row r="3381" spans="2:8" x14ac:dyDescent="0.25">
      <c r="B3381" s="396">
        <v>3377</v>
      </c>
      <c r="C3381" s="283"/>
      <c r="D3381" s="283"/>
      <c r="E3381" s="859"/>
      <c r="F3381" s="283"/>
      <c r="G3381" s="283"/>
      <c r="H3381" s="283"/>
    </row>
    <row r="3382" spans="2:8" x14ac:dyDescent="0.25">
      <c r="B3382" s="396">
        <v>3378</v>
      </c>
      <c r="C3382" s="283"/>
      <c r="D3382" s="283"/>
      <c r="E3382" s="859"/>
      <c r="F3382" s="283"/>
      <c r="G3382" s="283"/>
      <c r="H3382" s="283"/>
    </row>
    <row r="3383" spans="2:8" x14ac:dyDescent="0.25">
      <c r="B3383" s="396">
        <v>3379</v>
      </c>
      <c r="C3383" s="283"/>
      <c r="D3383" s="283"/>
      <c r="E3383" s="859"/>
      <c r="F3383" s="283"/>
      <c r="G3383" s="283"/>
      <c r="H3383" s="283"/>
    </row>
    <row r="3384" spans="2:8" x14ac:dyDescent="0.25">
      <c r="B3384" s="396">
        <v>3380</v>
      </c>
      <c r="C3384" s="283"/>
      <c r="D3384" s="283"/>
      <c r="E3384" s="859"/>
      <c r="F3384" s="283"/>
      <c r="G3384" s="283"/>
      <c r="H3384" s="283"/>
    </row>
    <row r="3385" spans="2:8" x14ac:dyDescent="0.25">
      <c r="B3385" s="396">
        <v>3381</v>
      </c>
      <c r="C3385" s="283"/>
      <c r="D3385" s="283"/>
      <c r="E3385" s="859"/>
      <c r="F3385" s="283"/>
      <c r="G3385" s="283"/>
      <c r="H3385" s="283"/>
    </row>
    <row r="3386" spans="2:8" x14ac:dyDescent="0.25">
      <c r="B3386" s="396">
        <v>3382</v>
      </c>
      <c r="C3386" s="283"/>
      <c r="D3386" s="283"/>
      <c r="E3386" s="859"/>
      <c r="F3386" s="283"/>
      <c r="G3386" s="283"/>
      <c r="H3386" s="283"/>
    </row>
    <row r="3387" spans="2:8" x14ac:dyDescent="0.25">
      <c r="B3387" s="396">
        <v>3383</v>
      </c>
      <c r="C3387" s="283"/>
      <c r="D3387" s="283"/>
      <c r="E3387" s="859"/>
      <c r="F3387" s="283"/>
      <c r="G3387" s="283"/>
      <c r="H3387" s="283"/>
    </row>
    <row r="3388" spans="2:8" x14ac:dyDescent="0.25">
      <c r="B3388" s="396">
        <v>3384</v>
      </c>
      <c r="C3388" s="283"/>
      <c r="D3388" s="283"/>
      <c r="E3388" s="859"/>
      <c r="F3388" s="283"/>
      <c r="G3388" s="283"/>
      <c r="H3388" s="283"/>
    </row>
    <row r="3389" spans="2:8" x14ac:dyDescent="0.25">
      <c r="B3389" s="396">
        <v>3385</v>
      </c>
      <c r="C3389" s="283"/>
      <c r="D3389" s="283"/>
      <c r="E3389" s="859"/>
      <c r="F3389" s="283"/>
      <c r="G3389" s="283"/>
      <c r="H3389" s="283"/>
    </row>
    <row r="3390" spans="2:8" x14ac:dyDescent="0.25">
      <c r="B3390" s="396">
        <v>3386</v>
      </c>
      <c r="C3390" s="283"/>
      <c r="D3390" s="283"/>
      <c r="E3390" s="859"/>
      <c r="F3390" s="283"/>
      <c r="G3390" s="283"/>
      <c r="H3390" s="283"/>
    </row>
    <row r="3391" spans="2:8" x14ac:dyDescent="0.25">
      <c r="B3391" s="396">
        <v>3387</v>
      </c>
      <c r="C3391" s="283"/>
      <c r="D3391" s="283"/>
      <c r="E3391" s="859"/>
      <c r="F3391" s="283"/>
      <c r="G3391" s="283"/>
      <c r="H3391" s="283"/>
    </row>
    <row r="3392" spans="2:8" x14ac:dyDescent="0.25">
      <c r="B3392" s="396">
        <v>3388</v>
      </c>
      <c r="C3392" s="283"/>
      <c r="D3392" s="283"/>
      <c r="E3392" s="859"/>
      <c r="F3392" s="283"/>
      <c r="G3392" s="283"/>
      <c r="H3392" s="283"/>
    </row>
    <row r="3393" spans="2:8" x14ac:dyDescent="0.25">
      <c r="B3393" s="396">
        <v>3389</v>
      </c>
      <c r="C3393" s="283"/>
      <c r="D3393" s="283"/>
      <c r="E3393" s="859"/>
      <c r="F3393" s="283"/>
      <c r="G3393" s="283"/>
      <c r="H3393" s="283"/>
    </row>
    <row r="3394" spans="2:8" x14ac:dyDescent="0.25">
      <c r="B3394" s="396">
        <v>3390</v>
      </c>
      <c r="C3394" s="283"/>
      <c r="D3394" s="283"/>
      <c r="E3394" s="859"/>
      <c r="F3394" s="283"/>
      <c r="G3394" s="283"/>
      <c r="H3394" s="283"/>
    </row>
    <row r="3395" spans="2:8" x14ac:dyDescent="0.25">
      <c r="B3395" s="396">
        <v>3391</v>
      </c>
      <c r="C3395" s="283"/>
      <c r="D3395" s="283"/>
      <c r="E3395" s="859"/>
      <c r="F3395" s="283"/>
      <c r="G3395" s="283"/>
      <c r="H3395" s="283"/>
    </row>
    <row r="3396" spans="2:8" x14ac:dyDescent="0.25">
      <c r="B3396" s="396">
        <v>3392</v>
      </c>
      <c r="C3396" s="283"/>
      <c r="D3396" s="283"/>
      <c r="E3396" s="859"/>
      <c r="F3396" s="283"/>
      <c r="G3396" s="283"/>
      <c r="H3396" s="283"/>
    </row>
    <row r="3397" spans="2:8" x14ac:dyDescent="0.25">
      <c r="B3397" s="396">
        <v>3393</v>
      </c>
      <c r="C3397" s="283"/>
      <c r="D3397" s="283"/>
      <c r="E3397" s="859"/>
      <c r="F3397" s="283"/>
      <c r="G3397" s="283"/>
      <c r="H3397" s="283"/>
    </row>
    <row r="3398" spans="2:8" x14ac:dyDescent="0.25">
      <c r="B3398" s="396">
        <v>3394</v>
      </c>
      <c r="C3398" s="283"/>
      <c r="D3398" s="283"/>
      <c r="E3398" s="859"/>
      <c r="F3398" s="283"/>
      <c r="G3398" s="283"/>
      <c r="H3398" s="283"/>
    </row>
    <row r="3399" spans="2:8" x14ac:dyDescent="0.25">
      <c r="B3399" s="396">
        <v>3395</v>
      </c>
      <c r="C3399" s="283"/>
      <c r="D3399" s="283"/>
      <c r="E3399" s="859"/>
      <c r="F3399" s="283"/>
      <c r="G3399" s="283"/>
      <c r="H3399" s="283"/>
    </row>
    <row r="3400" spans="2:8" x14ac:dyDescent="0.25">
      <c r="B3400" s="396">
        <v>3396</v>
      </c>
      <c r="C3400" s="283"/>
      <c r="D3400" s="283"/>
      <c r="E3400" s="859"/>
      <c r="F3400" s="283"/>
      <c r="G3400" s="283"/>
      <c r="H3400" s="283"/>
    </row>
    <row r="3401" spans="2:8" x14ac:dyDescent="0.25">
      <c r="B3401" s="396">
        <v>3397</v>
      </c>
      <c r="C3401" s="283"/>
      <c r="D3401" s="283"/>
      <c r="E3401" s="859"/>
      <c r="F3401" s="283"/>
      <c r="G3401" s="283"/>
      <c r="H3401" s="283"/>
    </row>
    <row r="3402" spans="2:8" x14ac:dyDescent="0.25">
      <c r="B3402" s="396">
        <v>3398</v>
      </c>
      <c r="C3402" s="283"/>
      <c r="D3402" s="283"/>
      <c r="E3402" s="859"/>
      <c r="F3402" s="283"/>
      <c r="G3402" s="283"/>
      <c r="H3402" s="283"/>
    </row>
    <row r="3403" spans="2:8" x14ac:dyDescent="0.25">
      <c r="B3403" s="396">
        <v>3399</v>
      </c>
      <c r="C3403" s="283"/>
      <c r="D3403" s="283"/>
      <c r="E3403" s="859"/>
      <c r="F3403" s="283"/>
      <c r="G3403" s="283"/>
      <c r="H3403" s="283"/>
    </row>
    <row r="3404" spans="2:8" x14ac:dyDescent="0.25">
      <c r="B3404" s="396">
        <v>3400</v>
      </c>
      <c r="C3404" s="283"/>
      <c r="D3404" s="283"/>
      <c r="E3404" s="859"/>
      <c r="F3404" s="283"/>
      <c r="G3404" s="283"/>
      <c r="H3404" s="283"/>
    </row>
    <row r="3405" spans="2:8" x14ac:dyDescent="0.25">
      <c r="B3405" s="396">
        <v>3401</v>
      </c>
      <c r="C3405" s="283"/>
      <c r="D3405" s="283"/>
      <c r="E3405" s="859"/>
      <c r="F3405" s="283"/>
      <c r="G3405" s="283"/>
      <c r="H3405" s="283"/>
    </row>
    <row r="3406" spans="2:8" x14ac:dyDescent="0.25">
      <c r="B3406" s="396">
        <v>3402</v>
      </c>
      <c r="C3406" s="283"/>
      <c r="D3406" s="283"/>
      <c r="E3406" s="859"/>
      <c r="F3406" s="283"/>
      <c r="G3406" s="283"/>
      <c r="H3406" s="283"/>
    </row>
    <row r="3407" spans="2:8" x14ac:dyDescent="0.25">
      <c r="B3407" s="396">
        <v>3403</v>
      </c>
      <c r="C3407" s="283"/>
      <c r="D3407" s="283"/>
      <c r="E3407" s="859"/>
      <c r="F3407" s="283"/>
      <c r="G3407" s="283"/>
      <c r="H3407" s="283"/>
    </row>
    <row r="3408" spans="2:8" x14ac:dyDescent="0.25">
      <c r="B3408" s="396">
        <v>3404</v>
      </c>
      <c r="C3408" s="283"/>
      <c r="D3408" s="283"/>
      <c r="E3408" s="859"/>
      <c r="F3408" s="283"/>
      <c r="G3408" s="283"/>
      <c r="H3408" s="283"/>
    </row>
    <row r="3409" spans="2:8" x14ac:dyDescent="0.25">
      <c r="B3409" s="396">
        <v>3405</v>
      </c>
      <c r="C3409" s="283"/>
      <c r="D3409" s="283"/>
      <c r="E3409" s="859"/>
      <c r="F3409" s="283"/>
      <c r="G3409" s="283"/>
      <c r="H3409" s="283"/>
    </row>
    <row r="3410" spans="2:8" x14ac:dyDescent="0.25">
      <c r="B3410" s="396">
        <v>3406</v>
      </c>
      <c r="C3410" s="283"/>
      <c r="D3410" s="283"/>
      <c r="E3410" s="859"/>
      <c r="F3410" s="283"/>
      <c r="G3410" s="283"/>
      <c r="H3410" s="283"/>
    </row>
    <row r="3411" spans="2:8" x14ac:dyDescent="0.25">
      <c r="B3411" s="396">
        <v>3407</v>
      </c>
      <c r="C3411" s="283"/>
      <c r="D3411" s="283"/>
      <c r="E3411" s="859"/>
      <c r="F3411" s="283"/>
      <c r="G3411" s="283"/>
      <c r="H3411" s="283"/>
    </row>
    <row r="3412" spans="2:8" x14ac:dyDescent="0.25">
      <c r="B3412" s="396">
        <v>3408</v>
      </c>
      <c r="C3412" s="283"/>
      <c r="D3412" s="283"/>
      <c r="E3412" s="859"/>
      <c r="F3412" s="283"/>
      <c r="G3412" s="283"/>
      <c r="H3412" s="283"/>
    </row>
    <row r="3413" spans="2:8" x14ac:dyDescent="0.25">
      <c r="B3413" s="396">
        <v>3409</v>
      </c>
      <c r="C3413" s="283"/>
      <c r="D3413" s="283"/>
      <c r="E3413" s="859"/>
      <c r="F3413" s="283"/>
      <c r="G3413" s="283"/>
      <c r="H3413" s="283"/>
    </row>
    <row r="3414" spans="2:8" x14ac:dyDescent="0.25">
      <c r="B3414" s="396">
        <v>3410</v>
      </c>
      <c r="C3414" s="283"/>
      <c r="D3414" s="283"/>
      <c r="E3414" s="859"/>
      <c r="F3414" s="283"/>
      <c r="G3414" s="283"/>
      <c r="H3414" s="283"/>
    </row>
    <row r="3415" spans="2:8" x14ac:dyDescent="0.25">
      <c r="B3415" s="396">
        <v>3411</v>
      </c>
      <c r="C3415" s="283"/>
      <c r="D3415" s="283"/>
      <c r="E3415" s="859"/>
      <c r="F3415" s="283"/>
      <c r="G3415" s="283"/>
      <c r="H3415" s="283"/>
    </row>
    <row r="3416" spans="2:8" x14ac:dyDescent="0.25">
      <c r="B3416" s="396">
        <v>3412</v>
      </c>
      <c r="C3416" s="283"/>
      <c r="D3416" s="283"/>
      <c r="E3416" s="859"/>
      <c r="F3416" s="283"/>
      <c r="G3416" s="283"/>
      <c r="H3416" s="283"/>
    </row>
    <row r="3417" spans="2:8" x14ac:dyDescent="0.25">
      <c r="B3417" s="396">
        <v>3413</v>
      </c>
      <c r="C3417" s="283"/>
      <c r="D3417" s="283"/>
      <c r="E3417" s="859"/>
      <c r="F3417" s="283"/>
      <c r="G3417" s="283"/>
      <c r="H3417" s="283"/>
    </row>
    <row r="3418" spans="2:8" x14ac:dyDescent="0.25">
      <c r="B3418" s="396">
        <v>3414</v>
      </c>
      <c r="C3418" s="283"/>
      <c r="D3418" s="283"/>
      <c r="E3418" s="859"/>
      <c r="F3418" s="283"/>
      <c r="G3418" s="283"/>
      <c r="H3418" s="283"/>
    </row>
    <row r="3419" spans="2:8" x14ac:dyDescent="0.25">
      <c r="B3419" s="396">
        <v>3415</v>
      </c>
      <c r="C3419" s="283"/>
      <c r="D3419" s="283"/>
      <c r="E3419" s="859"/>
      <c r="F3419" s="283"/>
      <c r="G3419" s="283"/>
      <c r="H3419" s="283"/>
    </row>
    <row r="3420" spans="2:8" x14ac:dyDescent="0.25">
      <c r="B3420" s="396">
        <v>3416</v>
      </c>
      <c r="C3420" s="283"/>
      <c r="D3420" s="283"/>
      <c r="E3420" s="859"/>
      <c r="F3420" s="283"/>
      <c r="G3420" s="283"/>
      <c r="H3420" s="283"/>
    </row>
    <row r="3421" spans="2:8" x14ac:dyDescent="0.25">
      <c r="B3421" s="396">
        <v>3417</v>
      </c>
      <c r="C3421" s="283"/>
      <c r="D3421" s="283"/>
      <c r="E3421" s="859"/>
      <c r="F3421" s="283"/>
      <c r="G3421" s="283"/>
      <c r="H3421" s="283"/>
    </row>
    <row r="3422" spans="2:8" x14ac:dyDescent="0.25">
      <c r="B3422" s="396">
        <v>3418</v>
      </c>
      <c r="C3422" s="283"/>
      <c r="D3422" s="283"/>
      <c r="E3422" s="859"/>
      <c r="F3422" s="283"/>
      <c r="G3422" s="283"/>
      <c r="H3422" s="283"/>
    </row>
    <row r="3423" spans="2:8" x14ac:dyDescent="0.25">
      <c r="B3423" s="396">
        <v>3419</v>
      </c>
      <c r="C3423" s="283"/>
      <c r="D3423" s="283"/>
      <c r="E3423" s="859"/>
      <c r="F3423" s="283"/>
      <c r="G3423" s="283"/>
      <c r="H3423" s="283"/>
    </row>
    <row r="3424" spans="2:8" x14ac:dyDescent="0.25">
      <c r="B3424" s="396">
        <v>3420</v>
      </c>
      <c r="C3424" s="283"/>
      <c r="D3424" s="283"/>
      <c r="E3424" s="859"/>
      <c r="F3424" s="283"/>
      <c r="G3424" s="283"/>
      <c r="H3424" s="283"/>
    </row>
    <row r="3425" spans="2:8" x14ac:dyDescent="0.25">
      <c r="B3425" s="396">
        <v>3421</v>
      </c>
      <c r="C3425" s="283"/>
      <c r="D3425" s="283"/>
      <c r="E3425" s="859"/>
      <c r="F3425" s="283"/>
      <c r="G3425" s="283"/>
      <c r="H3425" s="283"/>
    </row>
    <row r="3426" spans="2:8" x14ac:dyDescent="0.25">
      <c r="B3426" s="396">
        <v>3422</v>
      </c>
      <c r="C3426" s="283"/>
      <c r="D3426" s="283"/>
      <c r="E3426" s="859"/>
      <c r="F3426" s="283"/>
      <c r="G3426" s="283"/>
      <c r="H3426" s="283"/>
    </row>
    <row r="3427" spans="2:8" x14ac:dyDescent="0.25">
      <c r="B3427" s="396">
        <v>3423</v>
      </c>
      <c r="C3427" s="283"/>
      <c r="D3427" s="283"/>
      <c r="E3427" s="859"/>
      <c r="F3427" s="283"/>
      <c r="G3427" s="283"/>
      <c r="H3427" s="283"/>
    </row>
    <row r="3428" spans="2:8" x14ac:dyDescent="0.25">
      <c r="B3428" s="396">
        <v>3424</v>
      </c>
      <c r="C3428" s="283"/>
      <c r="D3428" s="283"/>
      <c r="E3428" s="859"/>
      <c r="F3428" s="283"/>
      <c r="G3428" s="283"/>
      <c r="H3428" s="283"/>
    </row>
    <row r="3429" spans="2:8" x14ac:dyDescent="0.25">
      <c r="B3429" s="396">
        <v>3425</v>
      </c>
      <c r="C3429" s="283"/>
      <c r="D3429" s="283"/>
      <c r="E3429" s="859"/>
      <c r="F3429" s="283"/>
      <c r="G3429" s="283"/>
      <c r="H3429" s="283"/>
    </row>
    <row r="3430" spans="2:8" x14ac:dyDescent="0.25">
      <c r="B3430" s="396">
        <v>3426</v>
      </c>
      <c r="C3430" s="283"/>
      <c r="D3430" s="283"/>
      <c r="E3430" s="859"/>
      <c r="F3430" s="283"/>
      <c r="G3430" s="283"/>
      <c r="H3430" s="283"/>
    </row>
    <row r="3431" spans="2:8" x14ac:dyDescent="0.25">
      <c r="B3431" s="396">
        <v>3427</v>
      </c>
      <c r="C3431" s="283"/>
      <c r="D3431" s="283"/>
      <c r="E3431" s="859"/>
      <c r="F3431" s="283"/>
      <c r="G3431" s="283"/>
      <c r="H3431" s="283"/>
    </row>
    <row r="3432" spans="2:8" x14ac:dyDescent="0.25">
      <c r="B3432" s="396">
        <v>3428</v>
      </c>
      <c r="C3432" s="283"/>
      <c r="D3432" s="283"/>
      <c r="E3432" s="859"/>
      <c r="F3432" s="283"/>
      <c r="G3432" s="283"/>
      <c r="H3432" s="283"/>
    </row>
    <row r="3433" spans="2:8" x14ac:dyDescent="0.25">
      <c r="B3433" s="396">
        <v>3429</v>
      </c>
      <c r="C3433" s="283"/>
      <c r="D3433" s="283"/>
      <c r="E3433" s="859"/>
      <c r="F3433" s="283"/>
      <c r="G3433" s="283"/>
      <c r="H3433" s="283"/>
    </row>
    <row r="3434" spans="2:8" x14ac:dyDescent="0.25">
      <c r="B3434" s="396">
        <v>3430</v>
      </c>
      <c r="C3434" s="283"/>
      <c r="D3434" s="283"/>
      <c r="E3434" s="859"/>
      <c r="F3434" s="283"/>
      <c r="G3434" s="283"/>
      <c r="H3434" s="283"/>
    </row>
    <row r="3435" spans="2:8" x14ac:dyDescent="0.25">
      <c r="B3435" s="396">
        <v>3431</v>
      </c>
      <c r="C3435" s="283"/>
      <c r="D3435" s="283"/>
      <c r="E3435" s="859"/>
      <c r="F3435" s="283"/>
      <c r="G3435" s="283"/>
      <c r="H3435" s="283"/>
    </row>
    <row r="3436" spans="2:8" x14ac:dyDescent="0.25">
      <c r="B3436" s="396">
        <v>3432</v>
      </c>
      <c r="C3436" s="283"/>
      <c r="D3436" s="283"/>
      <c r="E3436" s="859"/>
      <c r="F3436" s="283"/>
      <c r="G3436" s="283"/>
      <c r="H3436" s="283"/>
    </row>
    <row r="3437" spans="2:8" x14ac:dyDescent="0.25">
      <c r="B3437" s="396">
        <v>3433</v>
      </c>
      <c r="C3437" s="283"/>
      <c r="D3437" s="283"/>
      <c r="E3437" s="859"/>
      <c r="F3437" s="283"/>
      <c r="G3437" s="283"/>
      <c r="H3437" s="283"/>
    </row>
    <row r="3438" spans="2:8" x14ac:dyDescent="0.25">
      <c r="B3438" s="396">
        <v>3434</v>
      </c>
      <c r="C3438" s="283"/>
      <c r="D3438" s="283"/>
      <c r="E3438" s="859"/>
      <c r="F3438" s="283"/>
      <c r="G3438" s="283"/>
      <c r="H3438" s="283"/>
    </row>
    <row r="3439" spans="2:8" x14ac:dyDescent="0.25">
      <c r="B3439" s="396">
        <v>3435</v>
      </c>
      <c r="C3439" s="283"/>
      <c r="D3439" s="283"/>
      <c r="E3439" s="859"/>
      <c r="F3439" s="283"/>
      <c r="G3439" s="283"/>
      <c r="H3439" s="283"/>
    </row>
    <row r="3440" spans="2:8" x14ac:dyDescent="0.25">
      <c r="B3440" s="396">
        <v>3436</v>
      </c>
      <c r="C3440" s="283"/>
      <c r="D3440" s="283"/>
      <c r="E3440" s="859"/>
      <c r="F3440" s="283"/>
      <c r="G3440" s="283"/>
      <c r="H3440" s="283"/>
    </row>
    <row r="3441" spans="2:8" x14ac:dyDescent="0.25">
      <c r="B3441" s="396">
        <v>3437</v>
      </c>
      <c r="C3441" s="283"/>
      <c r="D3441" s="283"/>
      <c r="E3441" s="859"/>
      <c r="F3441" s="283"/>
      <c r="G3441" s="283"/>
      <c r="H3441" s="283"/>
    </row>
    <row r="3442" spans="2:8" x14ac:dyDescent="0.25">
      <c r="B3442" s="396">
        <v>3438</v>
      </c>
      <c r="C3442" s="283"/>
      <c r="D3442" s="283"/>
      <c r="E3442" s="859"/>
      <c r="F3442" s="283"/>
      <c r="G3442" s="283"/>
      <c r="H3442" s="283"/>
    </row>
    <row r="3443" spans="2:8" x14ac:dyDescent="0.25">
      <c r="B3443" s="396">
        <v>3439</v>
      </c>
      <c r="C3443" s="283"/>
      <c r="D3443" s="283"/>
      <c r="E3443" s="859"/>
      <c r="F3443" s="283"/>
      <c r="G3443" s="283"/>
      <c r="H3443" s="283"/>
    </row>
    <row r="3444" spans="2:8" x14ac:dyDescent="0.25">
      <c r="B3444" s="396">
        <v>3440</v>
      </c>
      <c r="C3444" s="283"/>
      <c r="D3444" s="283"/>
      <c r="E3444" s="859"/>
      <c r="F3444" s="283"/>
      <c r="G3444" s="283"/>
      <c r="H3444" s="283"/>
    </row>
    <row r="3445" spans="2:8" x14ac:dyDescent="0.25">
      <c r="B3445" s="396">
        <v>3441</v>
      </c>
      <c r="C3445" s="283"/>
      <c r="D3445" s="283"/>
      <c r="E3445" s="859"/>
      <c r="F3445" s="283"/>
      <c r="G3445" s="283"/>
      <c r="H3445" s="283"/>
    </row>
    <row r="3446" spans="2:8" x14ac:dyDescent="0.25">
      <c r="B3446" s="396">
        <v>3442</v>
      </c>
      <c r="C3446" s="283"/>
      <c r="D3446" s="283"/>
      <c r="E3446" s="859"/>
      <c r="F3446" s="283"/>
      <c r="G3446" s="283"/>
      <c r="H3446" s="283"/>
    </row>
    <row r="3447" spans="2:8" x14ac:dyDescent="0.25">
      <c r="B3447" s="396">
        <v>3443</v>
      </c>
      <c r="C3447" s="283"/>
      <c r="D3447" s="283"/>
      <c r="E3447" s="859"/>
      <c r="F3447" s="283"/>
      <c r="G3447" s="283"/>
      <c r="H3447" s="283"/>
    </row>
    <row r="3448" spans="2:8" x14ac:dyDescent="0.25">
      <c r="B3448" s="396">
        <v>3444</v>
      </c>
      <c r="C3448" s="283"/>
      <c r="D3448" s="283"/>
      <c r="E3448" s="859"/>
      <c r="F3448" s="283"/>
      <c r="G3448" s="283"/>
      <c r="H3448" s="283"/>
    </row>
    <row r="3449" spans="2:8" x14ac:dyDescent="0.25">
      <c r="B3449" s="396">
        <v>3445</v>
      </c>
      <c r="C3449" s="283"/>
      <c r="D3449" s="283"/>
      <c r="E3449" s="859"/>
      <c r="F3449" s="283"/>
      <c r="G3449" s="283"/>
      <c r="H3449" s="283"/>
    </row>
    <row r="3450" spans="2:8" x14ac:dyDescent="0.25">
      <c r="B3450" s="396">
        <v>3446</v>
      </c>
      <c r="C3450" s="283"/>
      <c r="D3450" s="283"/>
      <c r="E3450" s="859"/>
      <c r="F3450" s="283"/>
      <c r="G3450" s="283"/>
      <c r="H3450" s="283"/>
    </row>
    <row r="3451" spans="2:8" x14ac:dyDescent="0.25">
      <c r="B3451" s="396">
        <v>3447</v>
      </c>
      <c r="C3451" s="283"/>
      <c r="D3451" s="283"/>
      <c r="E3451" s="859"/>
      <c r="F3451" s="283"/>
      <c r="G3451" s="283"/>
      <c r="H3451" s="283"/>
    </row>
    <row r="3452" spans="2:8" x14ac:dyDescent="0.25">
      <c r="B3452" s="396">
        <v>3448</v>
      </c>
      <c r="C3452" s="283"/>
      <c r="D3452" s="283"/>
      <c r="E3452" s="859"/>
      <c r="F3452" s="283"/>
      <c r="G3452" s="283"/>
      <c r="H3452" s="283"/>
    </row>
    <row r="3453" spans="2:8" x14ac:dyDescent="0.25">
      <c r="B3453" s="396">
        <v>3449</v>
      </c>
      <c r="C3453" s="283"/>
      <c r="D3453" s="283"/>
      <c r="E3453" s="859"/>
      <c r="F3453" s="283"/>
      <c r="G3453" s="283"/>
      <c r="H3453" s="283"/>
    </row>
    <row r="3454" spans="2:8" x14ac:dyDescent="0.25">
      <c r="B3454" s="396">
        <v>3450</v>
      </c>
      <c r="C3454" s="283"/>
      <c r="D3454" s="283"/>
      <c r="E3454" s="859"/>
      <c r="F3454" s="283"/>
      <c r="G3454" s="283"/>
      <c r="H3454" s="283"/>
    </row>
    <row r="3455" spans="2:8" x14ac:dyDescent="0.25">
      <c r="B3455" s="396">
        <v>3451</v>
      </c>
      <c r="C3455" s="283"/>
      <c r="D3455" s="283"/>
      <c r="E3455" s="859"/>
      <c r="F3455" s="283"/>
      <c r="G3455" s="283"/>
      <c r="H3455" s="283"/>
    </row>
    <row r="3456" spans="2:8" x14ac:dyDescent="0.25">
      <c r="B3456" s="396">
        <v>3452</v>
      </c>
      <c r="C3456" s="283"/>
      <c r="D3456" s="283"/>
      <c r="E3456" s="859"/>
      <c r="F3456" s="283"/>
      <c r="G3456" s="283"/>
      <c r="H3456" s="283"/>
    </row>
    <row r="3457" spans="2:8" x14ac:dyDescent="0.25">
      <c r="B3457" s="396">
        <v>3453</v>
      </c>
      <c r="C3457" s="283"/>
      <c r="D3457" s="283"/>
      <c r="E3457" s="859"/>
      <c r="F3457" s="283"/>
      <c r="G3457" s="283"/>
      <c r="H3457" s="283"/>
    </row>
    <row r="3458" spans="2:8" x14ac:dyDescent="0.25">
      <c r="B3458" s="396">
        <v>3454</v>
      </c>
      <c r="C3458" s="283"/>
      <c r="D3458" s="283"/>
      <c r="E3458" s="859"/>
      <c r="F3458" s="283"/>
      <c r="G3458" s="283"/>
      <c r="H3458" s="283"/>
    </row>
    <row r="3459" spans="2:8" x14ac:dyDescent="0.25">
      <c r="B3459" s="396">
        <v>3455</v>
      </c>
      <c r="C3459" s="283"/>
      <c r="D3459" s="283"/>
      <c r="E3459" s="859"/>
      <c r="F3459" s="283"/>
      <c r="G3459" s="283"/>
      <c r="H3459" s="283"/>
    </row>
    <row r="3460" spans="2:8" x14ac:dyDescent="0.25">
      <c r="B3460" s="396">
        <v>3456</v>
      </c>
      <c r="C3460" s="283"/>
      <c r="D3460" s="283"/>
      <c r="E3460" s="859"/>
      <c r="F3460" s="283"/>
      <c r="G3460" s="283"/>
      <c r="H3460" s="283"/>
    </row>
    <row r="3461" spans="2:8" x14ac:dyDescent="0.25">
      <c r="B3461" s="396">
        <v>3457</v>
      </c>
      <c r="C3461" s="283"/>
      <c r="D3461" s="283"/>
      <c r="E3461" s="859"/>
      <c r="F3461" s="283"/>
      <c r="G3461" s="283"/>
      <c r="H3461" s="283"/>
    </row>
    <row r="3462" spans="2:8" x14ac:dyDescent="0.25">
      <c r="B3462" s="396">
        <v>3458</v>
      </c>
      <c r="C3462" s="283"/>
      <c r="D3462" s="283"/>
      <c r="E3462" s="859"/>
      <c r="F3462" s="283"/>
      <c r="G3462" s="283"/>
      <c r="H3462" s="283"/>
    </row>
    <row r="3463" spans="2:8" x14ac:dyDescent="0.25">
      <c r="B3463" s="396">
        <v>3459</v>
      </c>
      <c r="C3463" s="283"/>
      <c r="D3463" s="283"/>
      <c r="E3463" s="859"/>
      <c r="F3463" s="283"/>
      <c r="G3463" s="283"/>
      <c r="H3463" s="283"/>
    </row>
    <row r="3464" spans="2:8" x14ac:dyDescent="0.25">
      <c r="B3464" s="396">
        <v>3460</v>
      </c>
      <c r="C3464" s="283"/>
      <c r="D3464" s="283"/>
      <c r="E3464" s="859"/>
      <c r="F3464" s="283"/>
      <c r="G3464" s="283"/>
      <c r="H3464" s="283"/>
    </row>
    <row r="3465" spans="2:8" x14ac:dyDescent="0.25">
      <c r="B3465" s="396">
        <v>3461</v>
      </c>
      <c r="C3465" s="283"/>
      <c r="D3465" s="283"/>
      <c r="E3465" s="859"/>
      <c r="F3465" s="283"/>
      <c r="G3465" s="283"/>
      <c r="H3465" s="283"/>
    </row>
    <row r="3466" spans="2:8" x14ac:dyDescent="0.25">
      <c r="B3466" s="396">
        <v>3462</v>
      </c>
      <c r="C3466" s="283"/>
      <c r="D3466" s="283"/>
      <c r="E3466" s="859"/>
      <c r="F3466" s="283"/>
      <c r="G3466" s="283"/>
      <c r="H3466" s="283"/>
    </row>
    <row r="3467" spans="2:8" x14ac:dyDescent="0.25">
      <c r="B3467" s="396">
        <v>3463</v>
      </c>
      <c r="C3467" s="283"/>
      <c r="D3467" s="283"/>
      <c r="E3467" s="859"/>
      <c r="F3467" s="283"/>
      <c r="G3467" s="283"/>
      <c r="H3467" s="283"/>
    </row>
    <row r="3468" spans="2:8" x14ac:dyDescent="0.25">
      <c r="B3468" s="396">
        <v>3464</v>
      </c>
      <c r="C3468" s="283"/>
      <c r="D3468" s="283"/>
      <c r="E3468" s="859"/>
      <c r="F3468" s="283"/>
      <c r="G3468" s="283"/>
      <c r="H3468" s="283"/>
    </row>
    <row r="3469" spans="2:8" x14ac:dyDescent="0.25">
      <c r="B3469" s="396">
        <v>3465</v>
      </c>
      <c r="C3469" s="283"/>
      <c r="D3469" s="283"/>
      <c r="E3469" s="859"/>
      <c r="F3469" s="283"/>
      <c r="G3469" s="283"/>
      <c r="H3469" s="283"/>
    </row>
    <row r="3470" spans="2:8" x14ac:dyDescent="0.25">
      <c r="B3470" s="396">
        <v>3466</v>
      </c>
      <c r="C3470" s="283"/>
      <c r="D3470" s="283"/>
      <c r="E3470" s="859"/>
      <c r="F3470" s="283"/>
      <c r="G3470" s="283"/>
      <c r="H3470" s="283"/>
    </row>
    <row r="3471" spans="2:8" x14ac:dyDescent="0.25">
      <c r="B3471" s="396">
        <v>3467</v>
      </c>
      <c r="C3471" s="283"/>
      <c r="D3471" s="283"/>
      <c r="E3471" s="859"/>
      <c r="F3471" s="283"/>
      <c r="G3471" s="283"/>
      <c r="H3471" s="283"/>
    </row>
    <row r="3472" spans="2:8" x14ac:dyDescent="0.25">
      <c r="B3472" s="396">
        <v>3468</v>
      </c>
      <c r="C3472" s="283"/>
      <c r="D3472" s="283"/>
      <c r="E3472" s="859"/>
      <c r="F3472" s="283"/>
      <c r="G3472" s="283"/>
      <c r="H3472" s="283"/>
    </row>
    <row r="3473" spans="2:8" x14ac:dyDescent="0.25">
      <c r="B3473" s="396">
        <v>3469</v>
      </c>
      <c r="C3473" s="283"/>
      <c r="D3473" s="283"/>
      <c r="E3473" s="859"/>
      <c r="F3473" s="283"/>
      <c r="G3473" s="283"/>
      <c r="H3473" s="283"/>
    </row>
    <row r="3474" spans="2:8" x14ac:dyDescent="0.25">
      <c r="B3474" s="396">
        <v>3470</v>
      </c>
      <c r="C3474" s="283"/>
      <c r="D3474" s="283"/>
      <c r="E3474" s="859"/>
      <c r="F3474" s="283"/>
      <c r="G3474" s="283"/>
      <c r="H3474" s="283"/>
    </row>
    <row r="3475" spans="2:8" x14ac:dyDescent="0.25">
      <c r="B3475" s="396">
        <v>3471</v>
      </c>
      <c r="C3475" s="283"/>
      <c r="D3475" s="283"/>
      <c r="E3475" s="859"/>
      <c r="F3475" s="283"/>
      <c r="G3475" s="283"/>
      <c r="H3475" s="283"/>
    </row>
    <row r="3476" spans="2:8" x14ac:dyDescent="0.25">
      <c r="B3476" s="396">
        <v>3472</v>
      </c>
      <c r="C3476" s="283"/>
      <c r="D3476" s="283"/>
      <c r="E3476" s="859"/>
      <c r="F3476" s="283"/>
      <c r="G3476" s="283"/>
      <c r="H3476" s="283"/>
    </row>
    <row r="3477" spans="2:8" x14ac:dyDescent="0.25">
      <c r="B3477" s="396">
        <v>3473</v>
      </c>
      <c r="C3477" s="283"/>
      <c r="D3477" s="283"/>
      <c r="E3477" s="859"/>
      <c r="F3477" s="283"/>
      <c r="G3477" s="283"/>
      <c r="H3477" s="283"/>
    </row>
    <row r="3478" spans="2:8" x14ac:dyDescent="0.25">
      <c r="B3478" s="396">
        <v>3474</v>
      </c>
      <c r="C3478" s="283"/>
      <c r="D3478" s="283"/>
      <c r="E3478" s="859"/>
      <c r="F3478" s="283"/>
      <c r="G3478" s="283"/>
      <c r="H3478" s="283"/>
    </row>
    <row r="3479" spans="2:8" x14ac:dyDescent="0.25">
      <c r="B3479" s="396">
        <v>3475</v>
      </c>
      <c r="C3479" s="283"/>
      <c r="D3479" s="283"/>
      <c r="E3479" s="859"/>
      <c r="F3479" s="283"/>
      <c r="G3479" s="283"/>
      <c r="H3479" s="283"/>
    </row>
    <row r="3480" spans="2:8" x14ac:dyDescent="0.25">
      <c r="B3480" s="396">
        <v>3476</v>
      </c>
      <c r="C3480" s="283"/>
      <c r="D3480" s="283"/>
      <c r="E3480" s="859"/>
      <c r="F3480" s="283"/>
      <c r="G3480" s="283"/>
      <c r="H3480" s="283"/>
    </row>
    <row r="3481" spans="2:8" x14ac:dyDescent="0.25">
      <c r="B3481" s="396">
        <v>3477</v>
      </c>
      <c r="C3481" s="283"/>
      <c r="D3481" s="283"/>
      <c r="E3481" s="859"/>
      <c r="F3481" s="283"/>
      <c r="G3481" s="283"/>
      <c r="H3481" s="283"/>
    </row>
    <row r="3482" spans="2:8" x14ac:dyDescent="0.25">
      <c r="B3482" s="396">
        <v>3478</v>
      </c>
      <c r="C3482" s="283"/>
      <c r="D3482" s="283"/>
      <c r="E3482" s="859"/>
      <c r="F3482" s="283"/>
      <c r="G3482" s="283"/>
      <c r="H3482" s="283"/>
    </row>
    <row r="3483" spans="2:8" x14ac:dyDescent="0.25">
      <c r="B3483" s="396">
        <v>3479</v>
      </c>
      <c r="C3483" s="283"/>
      <c r="D3483" s="283"/>
      <c r="E3483" s="859"/>
      <c r="F3483" s="283"/>
      <c r="G3483" s="283"/>
      <c r="H3483" s="283"/>
    </row>
    <row r="3484" spans="2:8" x14ac:dyDescent="0.25">
      <c r="B3484" s="396">
        <v>3480</v>
      </c>
      <c r="C3484" s="283"/>
      <c r="D3484" s="283"/>
      <c r="E3484" s="859"/>
      <c r="F3484" s="283"/>
      <c r="G3484" s="283"/>
      <c r="H3484" s="283"/>
    </row>
    <row r="3485" spans="2:8" x14ac:dyDescent="0.25">
      <c r="B3485" s="396">
        <v>3481</v>
      </c>
      <c r="C3485" s="283"/>
      <c r="D3485" s="283"/>
      <c r="E3485" s="859"/>
      <c r="F3485" s="283"/>
      <c r="G3485" s="283"/>
      <c r="H3485" s="283"/>
    </row>
    <row r="3486" spans="2:8" x14ac:dyDescent="0.25">
      <c r="B3486" s="396">
        <v>3482</v>
      </c>
      <c r="C3486" s="283"/>
      <c r="D3486" s="283"/>
      <c r="E3486" s="859"/>
      <c r="F3486" s="283"/>
      <c r="G3486" s="283"/>
      <c r="H3486" s="283"/>
    </row>
    <row r="3487" spans="2:8" x14ac:dyDescent="0.25">
      <c r="B3487" s="396">
        <v>3483</v>
      </c>
      <c r="C3487" s="283"/>
      <c r="D3487" s="283"/>
      <c r="E3487" s="859"/>
      <c r="F3487" s="283"/>
      <c r="G3487" s="283"/>
      <c r="H3487" s="283"/>
    </row>
    <row r="3488" spans="2:8" x14ac:dyDescent="0.25">
      <c r="B3488" s="396">
        <v>3484</v>
      </c>
      <c r="C3488" s="283"/>
      <c r="D3488" s="283"/>
      <c r="E3488" s="859"/>
      <c r="F3488" s="283"/>
      <c r="G3488" s="283"/>
      <c r="H3488" s="283"/>
    </row>
    <row r="3489" spans="2:8" x14ac:dyDescent="0.25">
      <c r="B3489" s="396">
        <v>3485</v>
      </c>
      <c r="C3489" s="283"/>
      <c r="D3489" s="283"/>
      <c r="E3489" s="859"/>
      <c r="F3489" s="283"/>
      <c r="G3489" s="283"/>
      <c r="H3489" s="283"/>
    </row>
    <row r="3490" spans="2:8" x14ac:dyDescent="0.25">
      <c r="B3490" s="396">
        <v>3486</v>
      </c>
      <c r="C3490" s="283"/>
      <c r="D3490" s="283"/>
      <c r="E3490" s="859"/>
      <c r="F3490" s="283"/>
      <c r="G3490" s="283"/>
      <c r="H3490" s="283"/>
    </row>
    <row r="3491" spans="2:8" x14ac:dyDescent="0.25">
      <c r="B3491" s="396">
        <v>3487</v>
      </c>
      <c r="C3491" s="283"/>
      <c r="D3491" s="283"/>
      <c r="E3491" s="859"/>
      <c r="F3491" s="283"/>
      <c r="G3491" s="283"/>
      <c r="H3491" s="283"/>
    </row>
    <row r="3492" spans="2:8" x14ac:dyDescent="0.25">
      <c r="B3492" s="396">
        <v>3488</v>
      </c>
      <c r="C3492" s="283"/>
      <c r="D3492" s="283"/>
      <c r="E3492" s="859"/>
      <c r="F3492" s="283"/>
      <c r="G3492" s="283"/>
      <c r="H3492" s="283"/>
    </row>
    <row r="3493" spans="2:8" x14ac:dyDescent="0.25">
      <c r="B3493" s="396">
        <v>3489</v>
      </c>
      <c r="C3493" s="283"/>
      <c r="D3493" s="283"/>
      <c r="E3493" s="859"/>
      <c r="F3493" s="283"/>
      <c r="G3493" s="283"/>
      <c r="H3493" s="283"/>
    </row>
    <row r="3494" spans="2:8" x14ac:dyDescent="0.25">
      <c r="B3494" s="396">
        <v>3490</v>
      </c>
      <c r="C3494" s="283"/>
      <c r="D3494" s="283"/>
      <c r="E3494" s="859"/>
      <c r="F3494" s="283"/>
      <c r="G3494" s="283"/>
      <c r="H3494" s="283"/>
    </row>
    <row r="3495" spans="2:8" x14ac:dyDescent="0.25">
      <c r="B3495" s="396">
        <v>3491</v>
      </c>
      <c r="C3495" s="283"/>
      <c r="D3495" s="283"/>
      <c r="E3495" s="859"/>
      <c r="F3495" s="283"/>
      <c r="G3495" s="283"/>
      <c r="H3495" s="283"/>
    </row>
    <row r="3496" spans="2:8" x14ac:dyDescent="0.25">
      <c r="B3496" s="396">
        <v>3492</v>
      </c>
      <c r="C3496" s="283"/>
      <c r="D3496" s="283"/>
      <c r="E3496" s="859"/>
      <c r="F3496" s="283"/>
      <c r="G3496" s="283"/>
      <c r="H3496" s="283"/>
    </row>
    <row r="3497" spans="2:8" x14ac:dyDescent="0.25">
      <c r="B3497" s="396">
        <v>3493</v>
      </c>
      <c r="C3497" s="283"/>
      <c r="D3497" s="283"/>
      <c r="E3497" s="859"/>
      <c r="F3497" s="283"/>
      <c r="G3497" s="283"/>
      <c r="H3497" s="283"/>
    </row>
    <row r="3498" spans="2:8" x14ac:dyDescent="0.25">
      <c r="B3498" s="396">
        <v>3494</v>
      </c>
      <c r="C3498" s="283"/>
      <c r="D3498" s="283"/>
      <c r="E3498" s="859"/>
      <c r="F3498" s="283"/>
      <c r="G3498" s="283"/>
      <c r="H3498" s="283"/>
    </row>
    <row r="3499" spans="2:8" x14ac:dyDescent="0.25">
      <c r="B3499" s="396">
        <v>3495</v>
      </c>
      <c r="C3499" s="283"/>
      <c r="D3499" s="283"/>
      <c r="E3499" s="859"/>
      <c r="F3499" s="283"/>
      <c r="G3499" s="283"/>
      <c r="H3499" s="283"/>
    </row>
    <row r="3500" spans="2:8" x14ac:dyDescent="0.25">
      <c r="B3500" s="396">
        <v>3496</v>
      </c>
      <c r="C3500" s="283"/>
      <c r="D3500" s="283"/>
      <c r="E3500" s="859"/>
      <c r="F3500" s="283"/>
      <c r="G3500" s="283"/>
      <c r="H3500" s="283"/>
    </row>
    <row r="3501" spans="2:8" x14ac:dyDescent="0.25">
      <c r="B3501" s="396">
        <v>3497</v>
      </c>
      <c r="C3501" s="283"/>
      <c r="D3501" s="283"/>
      <c r="E3501" s="859"/>
      <c r="F3501" s="283"/>
      <c r="G3501" s="283"/>
      <c r="H3501" s="283"/>
    </row>
    <row r="3502" spans="2:8" x14ac:dyDescent="0.25">
      <c r="B3502" s="396">
        <v>3498</v>
      </c>
      <c r="C3502" s="283"/>
      <c r="D3502" s="283"/>
      <c r="E3502" s="859"/>
      <c r="F3502" s="283"/>
      <c r="G3502" s="283"/>
      <c r="H3502" s="283"/>
    </row>
    <row r="3503" spans="2:8" x14ac:dyDescent="0.25">
      <c r="B3503" s="396">
        <v>3499</v>
      </c>
      <c r="C3503" s="283"/>
      <c r="D3503" s="283"/>
      <c r="E3503" s="859"/>
      <c r="F3503" s="283"/>
      <c r="G3503" s="283"/>
      <c r="H3503" s="283"/>
    </row>
    <row r="3504" spans="2:8" x14ac:dyDescent="0.25">
      <c r="B3504" s="396">
        <v>3500</v>
      </c>
      <c r="C3504" s="283"/>
      <c r="D3504" s="283"/>
      <c r="E3504" s="859"/>
      <c r="F3504" s="283"/>
      <c r="G3504" s="283"/>
      <c r="H3504" s="283"/>
    </row>
    <row r="3505" spans="2:8" x14ac:dyDescent="0.25">
      <c r="B3505" s="396">
        <v>3501</v>
      </c>
      <c r="C3505" s="283"/>
      <c r="D3505" s="283"/>
      <c r="E3505" s="859"/>
      <c r="F3505" s="283"/>
      <c r="G3505" s="283"/>
      <c r="H3505" s="283"/>
    </row>
    <row r="3506" spans="2:8" x14ac:dyDescent="0.25">
      <c r="B3506" s="396">
        <v>3502</v>
      </c>
      <c r="C3506" s="283"/>
      <c r="D3506" s="283"/>
      <c r="E3506" s="859"/>
      <c r="F3506" s="283"/>
      <c r="G3506" s="283"/>
      <c r="H3506" s="283"/>
    </row>
    <row r="3507" spans="2:8" x14ac:dyDescent="0.25">
      <c r="B3507" s="396">
        <v>3503</v>
      </c>
      <c r="C3507" s="283"/>
      <c r="D3507" s="283"/>
      <c r="E3507" s="859"/>
      <c r="F3507" s="283"/>
      <c r="G3507" s="283"/>
      <c r="H3507" s="283"/>
    </row>
    <row r="3508" spans="2:8" x14ac:dyDescent="0.25">
      <c r="B3508" s="396">
        <v>3504</v>
      </c>
      <c r="C3508" s="283"/>
      <c r="D3508" s="283"/>
      <c r="E3508" s="859"/>
      <c r="F3508" s="283"/>
      <c r="G3508" s="283"/>
      <c r="H3508" s="283"/>
    </row>
    <row r="3509" spans="2:8" x14ac:dyDescent="0.25">
      <c r="B3509" s="396">
        <v>3505</v>
      </c>
      <c r="C3509" s="283"/>
      <c r="D3509" s="283"/>
      <c r="E3509" s="859"/>
      <c r="F3509" s="283"/>
      <c r="G3509" s="283"/>
      <c r="H3509" s="283"/>
    </row>
    <row r="3510" spans="2:8" x14ac:dyDescent="0.25">
      <c r="B3510" s="396">
        <v>3506</v>
      </c>
      <c r="C3510" s="283"/>
      <c r="D3510" s="283"/>
      <c r="E3510" s="859"/>
      <c r="F3510" s="283"/>
      <c r="G3510" s="283"/>
      <c r="H3510" s="283"/>
    </row>
    <row r="3511" spans="2:8" x14ac:dyDescent="0.25">
      <c r="B3511" s="396">
        <v>3507</v>
      </c>
      <c r="C3511" s="283"/>
      <c r="D3511" s="283"/>
      <c r="E3511" s="859"/>
      <c r="F3511" s="283"/>
      <c r="G3511" s="283"/>
      <c r="H3511" s="283"/>
    </row>
    <row r="3512" spans="2:8" x14ac:dyDescent="0.25">
      <c r="B3512" s="396">
        <v>3508</v>
      </c>
      <c r="C3512" s="283"/>
      <c r="D3512" s="283"/>
      <c r="E3512" s="859"/>
      <c r="F3512" s="283"/>
      <c r="G3512" s="283"/>
      <c r="H3512" s="283"/>
    </row>
    <row r="3513" spans="2:8" x14ac:dyDescent="0.25">
      <c r="B3513" s="396">
        <v>3509</v>
      </c>
      <c r="C3513" s="283"/>
      <c r="D3513" s="283"/>
      <c r="E3513" s="859"/>
      <c r="F3513" s="283"/>
      <c r="G3513" s="283"/>
      <c r="H3513" s="283"/>
    </row>
    <row r="3514" spans="2:8" x14ac:dyDescent="0.25">
      <c r="B3514" s="396">
        <v>3510</v>
      </c>
      <c r="C3514" s="283"/>
      <c r="D3514" s="283"/>
      <c r="E3514" s="859"/>
      <c r="F3514" s="283"/>
      <c r="G3514" s="283"/>
      <c r="H3514" s="283"/>
    </row>
    <row r="3515" spans="2:8" x14ac:dyDescent="0.25">
      <c r="B3515" s="396">
        <v>3511</v>
      </c>
      <c r="C3515" s="283"/>
      <c r="D3515" s="283"/>
      <c r="E3515" s="859"/>
      <c r="F3515" s="283"/>
      <c r="G3515" s="283"/>
      <c r="H3515" s="283"/>
    </row>
    <row r="3516" spans="2:8" x14ac:dyDescent="0.25">
      <c r="B3516" s="396">
        <v>3512</v>
      </c>
      <c r="C3516" s="283"/>
      <c r="D3516" s="283"/>
      <c r="E3516" s="859"/>
      <c r="F3516" s="283"/>
      <c r="G3516" s="283"/>
      <c r="H3516" s="283"/>
    </row>
    <row r="3517" spans="2:8" x14ac:dyDescent="0.25">
      <c r="B3517" s="396">
        <v>3513</v>
      </c>
      <c r="C3517" s="283"/>
      <c r="D3517" s="283"/>
      <c r="E3517" s="859"/>
      <c r="F3517" s="283"/>
      <c r="G3517" s="283"/>
      <c r="H3517" s="283"/>
    </row>
    <row r="3518" spans="2:8" x14ac:dyDescent="0.25">
      <c r="B3518" s="396">
        <v>3514</v>
      </c>
      <c r="C3518" s="283"/>
      <c r="D3518" s="283"/>
      <c r="E3518" s="859"/>
      <c r="F3518" s="283"/>
      <c r="G3518" s="283"/>
      <c r="H3518" s="283"/>
    </row>
    <row r="3519" spans="2:8" x14ac:dyDescent="0.25">
      <c r="B3519" s="396">
        <v>3515</v>
      </c>
      <c r="C3519" s="283"/>
      <c r="D3519" s="283"/>
      <c r="E3519" s="859"/>
      <c r="F3519" s="283"/>
      <c r="G3519" s="283"/>
      <c r="H3519" s="283"/>
    </row>
    <row r="3520" spans="2:8" x14ac:dyDescent="0.25">
      <c r="B3520" s="396">
        <v>3516</v>
      </c>
      <c r="C3520" s="283"/>
      <c r="D3520" s="283"/>
      <c r="E3520" s="859"/>
      <c r="F3520" s="283"/>
      <c r="G3520" s="283"/>
      <c r="H3520" s="283"/>
    </row>
    <row r="3521" spans="2:8" x14ac:dyDescent="0.25">
      <c r="B3521" s="396">
        <v>3517</v>
      </c>
      <c r="C3521" s="283"/>
      <c r="D3521" s="283"/>
      <c r="E3521" s="859"/>
      <c r="F3521" s="283"/>
      <c r="G3521" s="283"/>
      <c r="H3521" s="283"/>
    </row>
    <row r="3522" spans="2:8" x14ac:dyDescent="0.25">
      <c r="B3522" s="396">
        <v>3518</v>
      </c>
      <c r="C3522" s="283"/>
      <c r="D3522" s="283"/>
      <c r="E3522" s="859"/>
      <c r="F3522" s="283"/>
      <c r="G3522" s="283"/>
      <c r="H3522" s="283"/>
    </row>
    <row r="3523" spans="2:8" x14ac:dyDescent="0.25">
      <c r="B3523" s="396">
        <v>3519</v>
      </c>
      <c r="C3523" s="283"/>
      <c r="D3523" s="283"/>
      <c r="E3523" s="859"/>
      <c r="F3523" s="283"/>
      <c r="G3523" s="283"/>
      <c r="H3523" s="283"/>
    </row>
    <row r="3524" spans="2:8" x14ac:dyDescent="0.25">
      <c r="B3524" s="396">
        <v>3520</v>
      </c>
      <c r="C3524" s="283"/>
      <c r="D3524" s="283"/>
      <c r="E3524" s="859"/>
      <c r="F3524" s="283"/>
      <c r="G3524" s="283"/>
      <c r="H3524" s="283"/>
    </row>
    <row r="3525" spans="2:8" x14ac:dyDescent="0.25">
      <c r="B3525" s="396">
        <v>3521</v>
      </c>
      <c r="C3525" s="283"/>
      <c r="D3525" s="283"/>
      <c r="E3525" s="859"/>
      <c r="F3525" s="283"/>
      <c r="G3525" s="283"/>
      <c r="H3525" s="283"/>
    </row>
    <row r="3526" spans="2:8" x14ac:dyDescent="0.25">
      <c r="B3526" s="396">
        <v>3522</v>
      </c>
      <c r="C3526" s="283"/>
      <c r="D3526" s="283"/>
      <c r="E3526" s="859"/>
      <c r="F3526" s="283"/>
      <c r="G3526" s="283"/>
      <c r="H3526" s="283"/>
    </row>
    <row r="3527" spans="2:8" x14ac:dyDescent="0.25">
      <c r="B3527" s="396">
        <v>3523</v>
      </c>
      <c r="C3527" s="283"/>
      <c r="D3527" s="283"/>
      <c r="E3527" s="859"/>
      <c r="F3527" s="283"/>
      <c r="G3527" s="283"/>
      <c r="H3527" s="283"/>
    </row>
    <row r="3528" spans="2:8" x14ac:dyDescent="0.25">
      <c r="B3528" s="396">
        <v>3524</v>
      </c>
      <c r="C3528" s="283"/>
      <c r="D3528" s="283"/>
      <c r="E3528" s="859"/>
      <c r="F3528" s="283"/>
      <c r="G3528" s="283"/>
      <c r="H3528" s="283"/>
    </row>
    <row r="3529" spans="2:8" x14ac:dyDescent="0.25">
      <c r="B3529" s="396">
        <v>3525</v>
      </c>
      <c r="C3529" s="283"/>
      <c r="D3529" s="283"/>
      <c r="E3529" s="859"/>
      <c r="F3529" s="283"/>
      <c r="G3529" s="283"/>
      <c r="H3529" s="283"/>
    </row>
    <row r="3530" spans="2:8" x14ac:dyDescent="0.25">
      <c r="B3530" s="396">
        <v>3526</v>
      </c>
      <c r="C3530" s="283"/>
      <c r="D3530" s="283"/>
      <c r="E3530" s="859"/>
      <c r="F3530" s="283"/>
      <c r="G3530" s="283"/>
      <c r="H3530" s="283"/>
    </row>
    <row r="3531" spans="2:8" x14ac:dyDescent="0.25">
      <c r="B3531" s="396">
        <v>3527</v>
      </c>
      <c r="C3531" s="283"/>
      <c r="D3531" s="283"/>
      <c r="E3531" s="859"/>
      <c r="F3531" s="283"/>
      <c r="G3531" s="283"/>
      <c r="H3531" s="283"/>
    </row>
    <row r="3532" spans="2:8" x14ac:dyDescent="0.25">
      <c r="B3532" s="396">
        <v>3528</v>
      </c>
      <c r="C3532" s="283"/>
      <c r="D3532" s="283"/>
      <c r="E3532" s="859"/>
      <c r="F3532" s="283"/>
      <c r="G3532" s="283"/>
      <c r="H3532" s="283"/>
    </row>
    <row r="3533" spans="2:8" x14ac:dyDescent="0.25">
      <c r="B3533" s="396">
        <v>3529</v>
      </c>
      <c r="C3533" s="283"/>
      <c r="D3533" s="283"/>
      <c r="E3533" s="859"/>
      <c r="F3533" s="283"/>
      <c r="G3533" s="283"/>
      <c r="H3533" s="283"/>
    </row>
    <row r="3534" spans="2:8" x14ac:dyDescent="0.25">
      <c r="B3534" s="396">
        <v>3530</v>
      </c>
      <c r="C3534" s="283"/>
      <c r="D3534" s="283"/>
      <c r="E3534" s="859"/>
      <c r="F3534" s="283"/>
      <c r="G3534" s="283"/>
      <c r="H3534" s="283"/>
    </row>
    <row r="3535" spans="2:8" x14ac:dyDescent="0.25">
      <c r="B3535" s="396">
        <v>3531</v>
      </c>
      <c r="C3535" s="283"/>
      <c r="D3535" s="283"/>
      <c r="E3535" s="859"/>
      <c r="F3535" s="283"/>
      <c r="G3535" s="283"/>
      <c r="H3535" s="283"/>
    </row>
    <row r="3536" spans="2:8" x14ac:dyDescent="0.25">
      <c r="B3536" s="396">
        <v>3532</v>
      </c>
      <c r="C3536" s="283"/>
      <c r="D3536" s="283"/>
      <c r="E3536" s="859"/>
      <c r="F3536" s="283"/>
      <c r="G3536" s="283"/>
      <c r="H3536" s="283"/>
    </row>
    <row r="3537" spans="2:8" x14ac:dyDescent="0.25">
      <c r="B3537" s="396">
        <v>3533</v>
      </c>
      <c r="C3537" s="283"/>
      <c r="D3537" s="283"/>
      <c r="E3537" s="859"/>
      <c r="F3537" s="283"/>
      <c r="G3537" s="283"/>
      <c r="H3537" s="283"/>
    </row>
    <row r="3538" spans="2:8" x14ac:dyDescent="0.25">
      <c r="B3538" s="396">
        <v>3534</v>
      </c>
      <c r="C3538" s="283"/>
      <c r="D3538" s="283"/>
      <c r="E3538" s="859"/>
      <c r="F3538" s="283"/>
      <c r="G3538" s="283"/>
      <c r="H3538" s="283"/>
    </row>
    <row r="3539" spans="2:8" x14ac:dyDescent="0.25">
      <c r="B3539" s="396">
        <v>3535</v>
      </c>
      <c r="C3539" s="283"/>
      <c r="D3539" s="283"/>
      <c r="E3539" s="859"/>
      <c r="F3539" s="283"/>
      <c r="G3539" s="283"/>
      <c r="H3539" s="283"/>
    </row>
    <row r="3540" spans="2:8" x14ac:dyDescent="0.25">
      <c r="B3540" s="396">
        <v>3536</v>
      </c>
      <c r="C3540" s="283"/>
      <c r="D3540" s="283"/>
      <c r="E3540" s="859"/>
      <c r="F3540" s="283"/>
      <c r="G3540" s="283"/>
      <c r="H3540" s="283"/>
    </row>
    <row r="3541" spans="2:8" x14ac:dyDescent="0.25">
      <c r="B3541" s="396">
        <v>3537</v>
      </c>
      <c r="C3541" s="283"/>
      <c r="D3541" s="283"/>
      <c r="E3541" s="859"/>
      <c r="F3541" s="283"/>
      <c r="G3541" s="283"/>
      <c r="H3541" s="283"/>
    </row>
    <row r="3542" spans="2:8" x14ac:dyDescent="0.25">
      <c r="B3542" s="396">
        <v>3538</v>
      </c>
      <c r="C3542" s="283"/>
      <c r="D3542" s="283"/>
      <c r="E3542" s="859"/>
      <c r="F3542" s="283"/>
      <c r="G3542" s="283"/>
      <c r="H3542" s="283"/>
    </row>
    <row r="3543" spans="2:8" x14ac:dyDescent="0.25">
      <c r="B3543" s="396">
        <v>3539</v>
      </c>
      <c r="C3543" s="283"/>
      <c r="D3543" s="283"/>
      <c r="E3543" s="859"/>
      <c r="F3543" s="283"/>
      <c r="G3543" s="283"/>
      <c r="H3543" s="283"/>
    </row>
    <row r="3544" spans="2:8" x14ac:dyDescent="0.25">
      <c r="B3544" s="396">
        <v>3540</v>
      </c>
      <c r="C3544" s="283"/>
      <c r="D3544" s="283"/>
      <c r="E3544" s="859"/>
      <c r="F3544" s="283"/>
      <c r="G3544" s="283"/>
      <c r="H3544" s="283"/>
    </row>
    <row r="3545" spans="2:8" x14ac:dyDescent="0.25">
      <c r="B3545" s="396">
        <v>3541</v>
      </c>
      <c r="C3545" s="283"/>
      <c r="D3545" s="283"/>
      <c r="E3545" s="859"/>
      <c r="F3545" s="283"/>
      <c r="G3545" s="283"/>
      <c r="H3545" s="283"/>
    </row>
    <row r="3546" spans="2:8" x14ac:dyDescent="0.25">
      <c r="B3546" s="396">
        <v>3542</v>
      </c>
      <c r="C3546" s="283"/>
      <c r="D3546" s="283"/>
      <c r="E3546" s="859"/>
      <c r="F3546" s="283"/>
      <c r="G3546" s="283"/>
      <c r="H3546" s="283"/>
    </row>
    <row r="3547" spans="2:8" x14ac:dyDescent="0.25">
      <c r="B3547" s="396">
        <v>3543</v>
      </c>
      <c r="C3547" s="283"/>
      <c r="D3547" s="283"/>
      <c r="E3547" s="859"/>
      <c r="F3547" s="283"/>
      <c r="G3547" s="283"/>
      <c r="H3547" s="283"/>
    </row>
    <row r="3548" spans="2:8" x14ac:dyDescent="0.25">
      <c r="B3548" s="396">
        <v>3544</v>
      </c>
      <c r="C3548" s="283"/>
      <c r="D3548" s="283"/>
      <c r="E3548" s="859"/>
      <c r="F3548" s="283"/>
      <c r="G3548" s="283"/>
      <c r="H3548" s="283"/>
    </row>
    <row r="3549" spans="2:8" x14ac:dyDescent="0.25">
      <c r="B3549" s="396">
        <v>3545</v>
      </c>
      <c r="C3549" s="283"/>
      <c r="D3549" s="283"/>
      <c r="E3549" s="859"/>
      <c r="F3549" s="283"/>
      <c r="G3549" s="283"/>
      <c r="H3549" s="283"/>
    </row>
    <row r="3550" spans="2:8" x14ac:dyDescent="0.25">
      <c r="B3550" s="396">
        <v>3546</v>
      </c>
      <c r="C3550" s="283"/>
      <c r="D3550" s="283"/>
      <c r="E3550" s="859"/>
      <c r="F3550" s="283"/>
      <c r="G3550" s="283"/>
      <c r="H3550" s="283"/>
    </row>
    <row r="3551" spans="2:8" x14ac:dyDescent="0.25">
      <c r="B3551" s="396">
        <v>3547</v>
      </c>
      <c r="C3551" s="283"/>
      <c r="D3551" s="283"/>
      <c r="E3551" s="859"/>
      <c r="F3551" s="283"/>
      <c r="G3551" s="283"/>
      <c r="H3551" s="283"/>
    </row>
    <row r="3552" spans="2:8" x14ac:dyDescent="0.25">
      <c r="B3552" s="396">
        <v>3548</v>
      </c>
      <c r="C3552" s="283"/>
      <c r="D3552" s="283"/>
      <c r="E3552" s="859"/>
      <c r="F3552" s="283"/>
      <c r="G3552" s="283"/>
      <c r="H3552" s="283"/>
    </row>
    <row r="3553" spans="2:8" x14ac:dyDescent="0.25">
      <c r="B3553" s="396">
        <v>3549</v>
      </c>
      <c r="C3553" s="283"/>
      <c r="D3553" s="283"/>
      <c r="E3553" s="859"/>
      <c r="F3553" s="283"/>
      <c r="G3553" s="283"/>
      <c r="H3553" s="283"/>
    </row>
    <row r="3554" spans="2:8" x14ac:dyDescent="0.25">
      <c r="B3554" s="396">
        <v>3550</v>
      </c>
      <c r="C3554" s="283"/>
      <c r="D3554" s="283"/>
      <c r="E3554" s="859"/>
      <c r="F3554" s="283"/>
      <c r="G3554" s="283"/>
      <c r="H3554" s="283"/>
    </row>
    <row r="3555" spans="2:8" x14ac:dyDescent="0.25">
      <c r="B3555" s="396">
        <v>3551</v>
      </c>
      <c r="C3555" s="283"/>
      <c r="D3555" s="283"/>
      <c r="E3555" s="859"/>
      <c r="F3555" s="283"/>
      <c r="G3555" s="283"/>
      <c r="H3555" s="283"/>
    </row>
    <row r="3556" spans="2:8" x14ac:dyDescent="0.25">
      <c r="B3556" s="396">
        <v>3552</v>
      </c>
      <c r="C3556" s="283"/>
      <c r="D3556" s="283"/>
      <c r="E3556" s="859"/>
      <c r="F3556" s="283"/>
      <c r="G3556" s="283"/>
      <c r="H3556" s="283"/>
    </row>
    <row r="3557" spans="2:8" x14ac:dyDescent="0.25">
      <c r="B3557" s="396">
        <v>3553</v>
      </c>
      <c r="C3557" s="283"/>
      <c r="D3557" s="283"/>
      <c r="E3557" s="859"/>
      <c r="F3557" s="283"/>
      <c r="G3557" s="283"/>
      <c r="H3557" s="283"/>
    </row>
    <row r="3558" spans="2:8" x14ac:dyDescent="0.25">
      <c r="B3558" s="396">
        <v>3554</v>
      </c>
      <c r="C3558" s="283"/>
      <c r="D3558" s="283"/>
      <c r="E3558" s="859"/>
      <c r="F3558" s="283"/>
      <c r="G3558" s="283"/>
      <c r="H3558" s="283"/>
    </row>
    <row r="3559" spans="2:8" x14ac:dyDescent="0.25">
      <c r="B3559" s="396">
        <v>3555</v>
      </c>
      <c r="C3559" s="283"/>
      <c r="D3559" s="283"/>
      <c r="E3559" s="859"/>
      <c r="F3559" s="283"/>
      <c r="G3559" s="283"/>
      <c r="H3559" s="283"/>
    </row>
    <row r="3560" spans="2:8" x14ac:dyDescent="0.25">
      <c r="B3560" s="396">
        <v>3556</v>
      </c>
      <c r="C3560" s="283"/>
      <c r="D3560" s="283"/>
      <c r="E3560" s="859"/>
      <c r="F3560" s="283"/>
      <c r="G3560" s="283"/>
      <c r="H3560" s="283"/>
    </row>
    <row r="3561" spans="2:8" x14ac:dyDescent="0.25">
      <c r="B3561" s="396">
        <v>3557</v>
      </c>
      <c r="C3561" s="283"/>
      <c r="D3561" s="283"/>
      <c r="E3561" s="859"/>
      <c r="F3561" s="283"/>
      <c r="G3561" s="283"/>
      <c r="H3561" s="283"/>
    </row>
    <row r="3562" spans="2:8" x14ac:dyDescent="0.25">
      <c r="B3562" s="396">
        <v>3558</v>
      </c>
      <c r="C3562" s="283"/>
      <c r="D3562" s="283"/>
      <c r="E3562" s="859"/>
      <c r="F3562" s="283"/>
      <c r="G3562" s="283"/>
      <c r="H3562" s="283"/>
    </row>
    <row r="3563" spans="2:8" x14ac:dyDescent="0.25">
      <c r="B3563" s="396">
        <v>3559</v>
      </c>
      <c r="C3563" s="283"/>
      <c r="D3563" s="283"/>
      <c r="E3563" s="859"/>
      <c r="F3563" s="283"/>
      <c r="G3563" s="283"/>
      <c r="H3563" s="283"/>
    </row>
    <row r="3564" spans="2:8" x14ac:dyDescent="0.25">
      <c r="B3564" s="396">
        <v>3560</v>
      </c>
      <c r="C3564" s="283"/>
      <c r="D3564" s="283"/>
      <c r="E3564" s="859"/>
      <c r="F3564" s="283"/>
      <c r="G3564" s="283"/>
      <c r="H3564" s="283"/>
    </row>
    <row r="3565" spans="2:8" x14ac:dyDescent="0.25">
      <c r="B3565" s="396">
        <v>3561</v>
      </c>
      <c r="C3565" s="283"/>
      <c r="D3565" s="283"/>
      <c r="E3565" s="859"/>
      <c r="F3565" s="283"/>
      <c r="G3565" s="283"/>
      <c r="H3565" s="283"/>
    </row>
    <row r="3566" spans="2:8" x14ac:dyDescent="0.25">
      <c r="B3566" s="396">
        <v>3562</v>
      </c>
      <c r="C3566" s="283"/>
      <c r="D3566" s="283"/>
      <c r="E3566" s="859"/>
      <c r="F3566" s="283"/>
      <c r="G3566" s="283"/>
      <c r="H3566" s="283"/>
    </row>
    <row r="3567" spans="2:8" x14ac:dyDescent="0.25">
      <c r="B3567" s="396">
        <v>3563</v>
      </c>
      <c r="C3567" s="283"/>
      <c r="D3567" s="283"/>
      <c r="E3567" s="859"/>
      <c r="F3567" s="283"/>
      <c r="G3567" s="283"/>
      <c r="H3567" s="283"/>
    </row>
    <row r="3568" spans="2:8" x14ac:dyDescent="0.25">
      <c r="B3568" s="396">
        <v>3564</v>
      </c>
      <c r="C3568" s="283"/>
      <c r="D3568" s="283"/>
      <c r="E3568" s="859"/>
      <c r="F3568" s="283"/>
      <c r="G3568" s="283"/>
      <c r="H3568" s="283"/>
    </row>
    <row r="3569" spans="2:8" x14ac:dyDescent="0.25">
      <c r="B3569" s="396">
        <v>3565</v>
      </c>
      <c r="C3569" s="283"/>
      <c r="D3569" s="283"/>
      <c r="E3569" s="859"/>
      <c r="F3569" s="283"/>
      <c r="G3569" s="283"/>
      <c r="H3569" s="283"/>
    </row>
    <row r="3570" spans="2:8" x14ac:dyDescent="0.25">
      <c r="B3570" s="396">
        <v>3566</v>
      </c>
      <c r="C3570" s="283"/>
      <c r="D3570" s="283"/>
      <c r="E3570" s="859"/>
      <c r="F3570" s="283"/>
      <c r="G3570" s="283"/>
      <c r="H3570" s="283"/>
    </row>
    <row r="3571" spans="2:8" x14ac:dyDescent="0.25">
      <c r="B3571" s="396">
        <v>3567</v>
      </c>
      <c r="C3571" s="283"/>
      <c r="D3571" s="283"/>
      <c r="E3571" s="859"/>
      <c r="F3571" s="283"/>
      <c r="G3571" s="283"/>
      <c r="H3571" s="283"/>
    </row>
    <row r="3572" spans="2:8" x14ac:dyDescent="0.25">
      <c r="B3572" s="396">
        <v>3568</v>
      </c>
      <c r="C3572" s="283"/>
      <c r="D3572" s="283"/>
      <c r="E3572" s="859"/>
      <c r="F3572" s="283"/>
      <c r="G3572" s="283"/>
      <c r="H3572" s="283"/>
    </row>
    <row r="3573" spans="2:8" x14ac:dyDescent="0.25">
      <c r="B3573" s="396">
        <v>3569</v>
      </c>
      <c r="C3573" s="283"/>
      <c r="D3573" s="283"/>
      <c r="E3573" s="859"/>
      <c r="F3573" s="283"/>
      <c r="G3573" s="283"/>
      <c r="H3573" s="283"/>
    </row>
    <row r="3574" spans="2:8" x14ac:dyDescent="0.25">
      <c r="B3574" s="396">
        <v>3570</v>
      </c>
      <c r="C3574" s="283"/>
      <c r="D3574" s="283"/>
      <c r="E3574" s="859"/>
      <c r="F3574" s="283"/>
      <c r="G3574" s="283"/>
      <c r="H3574" s="283"/>
    </row>
    <row r="3575" spans="2:8" x14ac:dyDescent="0.25">
      <c r="B3575" s="396">
        <v>3571</v>
      </c>
      <c r="C3575" s="283"/>
      <c r="D3575" s="283"/>
      <c r="E3575" s="859"/>
      <c r="F3575" s="283"/>
      <c r="G3575" s="283"/>
      <c r="H3575" s="283"/>
    </row>
    <row r="3576" spans="2:8" x14ac:dyDescent="0.25">
      <c r="B3576" s="396">
        <v>3572</v>
      </c>
      <c r="C3576" s="283"/>
      <c r="D3576" s="283"/>
      <c r="E3576" s="859"/>
      <c r="F3576" s="283"/>
      <c r="G3576" s="283"/>
      <c r="H3576" s="283"/>
    </row>
    <row r="3577" spans="2:8" x14ac:dyDescent="0.25">
      <c r="B3577" s="396">
        <v>3573</v>
      </c>
      <c r="C3577" s="283"/>
      <c r="D3577" s="283"/>
      <c r="E3577" s="859"/>
      <c r="F3577" s="283"/>
      <c r="G3577" s="283"/>
      <c r="H3577" s="283"/>
    </row>
    <row r="3578" spans="2:8" x14ac:dyDescent="0.25">
      <c r="B3578" s="396">
        <v>3574</v>
      </c>
      <c r="C3578" s="283"/>
      <c r="D3578" s="283"/>
      <c r="E3578" s="859"/>
      <c r="F3578" s="283"/>
      <c r="G3578" s="283"/>
      <c r="H3578" s="283"/>
    </row>
    <row r="3579" spans="2:8" x14ac:dyDescent="0.25">
      <c r="B3579" s="396">
        <v>3575</v>
      </c>
      <c r="C3579" s="283"/>
      <c r="D3579" s="283"/>
      <c r="E3579" s="859"/>
      <c r="F3579" s="283"/>
      <c r="G3579" s="283"/>
      <c r="H3579" s="283"/>
    </row>
    <row r="3580" spans="2:8" x14ac:dyDescent="0.25">
      <c r="B3580" s="396">
        <v>3576</v>
      </c>
      <c r="C3580" s="283"/>
      <c r="D3580" s="283"/>
      <c r="E3580" s="859"/>
      <c r="F3580" s="283"/>
      <c r="G3580" s="283"/>
      <c r="H3580" s="283"/>
    </row>
    <row r="3581" spans="2:8" x14ac:dyDescent="0.25">
      <c r="B3581" s="396">
        <v>3577</v>
      </c>
      <c r="C3581" s="283"/>
      <c r="D3581" s="283"/>
      <c r="E3581" s="859"/>
      <c r="F3581" s="283"/>
      <c r="G3581" s="283"/>
      <c r="H3581" s="283"/>
    </row>
    <row r="3582" spans="2:8" x14ac:dyDescent="0.25">
      <c r="B3582" s="396">
        <v>3578</v>
      </c>
      <c r="C3582" s="283"/>
      <c r="D3582" s="283"/>
      <c r="E3582" s="859"/>
      <c r="F3582" s="283"/>
      <c r="G3582" s="283"/>
      <c r="H3582" s="283"/>
    </row>
    <row r="3583" spans="2:8" x14ac:dyDescent="0.25">
      <c r="B3583" s="396">
        <v>3579</v>
      </c>
      <c r="C3583" s="283"/>
      <c r="D3583" s="283"/>
      <c r="E3583" s="859"/>
      <c r="F3583" s="283"/>
      <c r="G3583" s="283"/>
      <c r="H3583" s="283"/>
    </row>
    <row r="3584" spans="2:8" x14ac:dyDescent="0.25">
      <c r="B3584" s="396">
        <v>3580</v>
      </c>
      <c r="C3584" s="283"/>
      <c r="D3584" s="283"/>
      <c r="E3584" s="859"/>
      <c r="F3584" s="283"/>
      <c r="G3584" s="283"/>
      <c r="H3584" s="283"/>
    </row>
    <row r="3585" spans="2:8" x14ac:dyDescent="0.25">
      <c r="B3585" s="396">
        <v>3581</v>
      </c>
      <c r="C3585" s="283"/>
      <c r="D3585" s="283"/>
      <c r="E3585" s="859"/>
      <c r="F3585" s="283"/>
      <c r="G3585" s="283"/>
      <c r="H3585" s="283"/>
    </row>
    <row r="3586" spans="2:8" x14ac:dyDescent="0.25">
      <c r="B3586" s="396">
        <v>3582</v>
      </c>
      <c r="C3586" s="283"/>
      <c r="D3586" s="283"/>
      <c r="E3586" s="859"/>
      <c r="F3586" s="283"/>
      <c r="G3586" s="283"/>
      <c r="H3586" s="283"/>
    </row>
    <row r="3587" spans="2:8" x14ac:dyDescent="0.25">
      <c r="B3587" s="396">
        <v>3583</v>
      </c>
      <c r="C3587" s="283"/>
      <c r="D3587" s="283"/>
      <c r="E3587" s="859"/>
      <c r="F3587" s="283"/>
      <c r="G3587" s="283"/>
      <c r="H3587" s="283"/>
    </row>
    <row r="3588" spans="2:8" x14ac:dyDescent="0.25">
      <c r="B3588" s="396">
        <v>3584</v>
      </c>
      <c r="C3588" s="283"/>
      <c r="D3588" s="283"/>
      <c r="E3588" s="859"/>
      <c r="F3588" s="283"/>
      <c r="G3588" s="283"/>
      <c r="H3588" s="283"/>
    </row>
    <row r="3589" spans="2:8" x14ac:dyDescent="0.25">
      <c r="B3589" s="396">
        <v>3585</v>
      </c>
      <c r="C3589" s="283"/>
      <c r="D3589" s="283"/>
      <c r="E3589" s="859"/>
      <c r="F3589" s="283"/>
      <c r="G3589" s="283"/>
      <c r="H3589" s="283"/>
    </row>
    <row r="3590" spans="2:8" x14ac:dyDescent="0.25">
      <c r="B3590" s="396">
        <v>3586</v>
      </c>
      <c r="C3590" s="283"/>
      <c r="D3590" s="283"/>
      <c r="E3590" s="859"/>
      <c r="F3590" s="283"/>
      <c r="G3590" s="283"/>
      <c r="H3590" s="283"/>
    </row>
    <row r="3591" spans="2:8" x14ac:dyDescent="0.25">
      <c r="B3591" s="396">
        <v>3587</v>
      </c>
      <c r="C3591" s="283"/>
      <c r="D3591" s="283"/>
      <c r="E3591" s="859"/>
      <c r="F3591" s="283"/>
      <c r="G3591" s="283"/>
      <c r="H3591" s="283"/>
    </row>
    <row r="3592" spans="2:8" x14ac:dyDescent="0.25">
      <c r="B3592" s="396">
        <v>3588</v>
      </c>
      <c r="C3592" s="283"/>
      <c r="D3592" s="283"/>
      <c r="E3592" s="859"/>
      <c r="F3592" s="283"/>
      <c r="G3592" s="283"/>
      <c r="H3592" s="283"/>
    </row>
    <row r="3593" spans="2:8" x14ac:dyDescent="0.25">
      <c r="B3593" s="396">
        <v>3589</v>
      </c>
      <c r="C3593" s="283"/>
      <c r="D3593" s="283"/>
      <c r="E3593" s="859"/>
      <c r="F3593" s="283"/>
      <c r="G3593" s="283"/>
      <c r="H3593" s="283"/>
    </row>
    <row r="3594" spans="2:8" x14ac:dyDescent="0.25">
      <c r="B3594" s="396">
        <v>3590</v>
      </c>
      <c r="C3594" s="283"/>
      <c r="D3594" s="283"/>
      <c r="E3594" s="859"/>
      <c r="F3594" s="283"/>
      <c r="G3594" s="283"/>
      <c r="H3594" s="283"/>
    </row>
    <row r="3595" spans="2:8" x14ac:dyDescent="0.25">
      <c r="B3595" s="396">
        <v>3591</v>
      </c>
      <c r="C3595" s="283"/>
      <c r="D3595" s="283"/>
      <c r="E3595" s="859"/>
      <c r="F3595" s="283"/>
      <c r="G3595" s="283"/>
      <c r="H3595" s="283"/>
    </row>
    <row r="3596" spans="2:8" x14ac:dyDescent="0.25">
      <c r="B3596" s="396">
        <v>3592</v>
      </c>
      <c r="C3596" s="283"/>
      <c r="D3596" s="283"/>
      <c r="E3596" s="859"/>
      <c r="F3596" s="283"/>
      <c r="G3596" s="283"/>
      <c r="H3596" s="283"/>
    </row>
    <row r="3597" spans="2:8" x14ac:dyDescent="0.25">
      <c r="B3597" s="396">
        <v>3593</v>
      </c>
      <c r="C3597" s="283"/>
      <c r="D3597" s="283"/>
      <c r="E3597" s="859"/>
      <c r="F3597" s="283"/>
      <c r="G3597" s="283"/>
      <c r="H3597" s="283"/>
    </row>
    <row r="3598" spans="2:8" x14ac:dyDescent="0.25">
      <c r="B3598" s="396">
        <v>3594</v>
      </c>
      <c r="C3598" s="283"/>
      <c r="D3598" s="283"/>
      <c r="E3598" s="859"/>
      <c r="F3598" s="283"/>
      <c r="G3598" s="283"/>
      <c r="H3598" s="283"/>
    </row>
    <row r="3599" spans="2:8" x14ac:dyDescent="0.25">
      <c r="B3599" s="396">
        <v>3595</v>
      </c>
      <c r="C3599" s="283"/>
      <c r="D3599" s="283"/>
      <c r="E3599" s="859"/>
      <c r="F3599" s="283"/>
      <c r="G3599" s="283"/>
      <c r="H3599" s="283"/>
    </row>
    <row r="3600" spans="2:8" x14ac:dyDescent="0.25">
      <c r="B3600" s="396">
        <v>3596</v>
      </c>
      <c r="C3600" s="283"/>
      <c r="D3600" s="283"/>
      <c r="E3600" s="859"/>
      <c r="F3600" s="283"/>
      <c r="G3600" s="283"/>
      <c r="H3600" s="283"/>
    </row>
    <row r="3601" spans="2:8" x14ac:dyDescent="0.25">
      <c r="B3601" s="396">
        <v>3597</v>
      </c>
      <c r="C3601" s="283"/>
      <c r="D3601" s="283"/>
      <c r="E3601" s="859"/>
      <c r="F3601" s="283"/>
      <c r="G3601" s="283"/>
      <c r="H3601" s="283"/>
    </row>
    <row r="3602" spans="2:8" x14ac:dyDescent="0.25">
      <c r="B3602" s="396">
        <v>3598</v>
      </c>
      <c r="C3602" s="283"/>
      <c r="D3602" s="283"/>
      <c r="E3602" s="859"/>
      <c r="F3602" s="283"/>
      <c r="G3602" s="283"/>
      <c r="H3602" s="283"/>
    </row>
    <row r="3603" spans="2:8" x14ac:dyDescent="0.25">
      <c r="B3603" s="396">
        <v>3599</v>
      </c>
      <c r="C3603" s="283"/>
      <c r="D3603" s="283"/>
      <c r="E3603" s="859"/>
      <c r="F3603" s="283"/>
      <c r="G3603" s="283"/>
      <c r="H3603" s="283"/>
    </row>
    <row r="3604" spans="2:8" x14ac:dyDescent="0.25">
      <c r="B3604" s="396">
        <v>3600</v>
      </c>
      <c r="C3604" s="283"/>
      <c r="D3604" s="283"/>
      <c r="E3604" s="859"/>
      <c r="F3604" s="283"/>
      <c r="G3604" s="283"/>
      <c r="H3604" s="283"/>
    </row>
    <row r="3605" spans="2:8" x14ac:dyDescent="0.25">
      <c r="B3605" s="396">
        <v>3601</v>
      </c>
      <c r="C3605" s="283"/>
      <c r="D3605" s="283"/>
      <c r="E3605" s="859"/>
      <c r="F3605" s="283"/>
      <c r="G3605" s="283"/>
      <c r="H3605" s="283"/>
    </row>
    <row r="3606" spans="2:8" x14ac:dyDescent="0.25">
      <c r="B3606" s="396">
        <v>3602</v>
      </c>
      <c r="C3606" s="283"/>
      <c r="D3606" s="283"/>
      <c r="E3606" s="859"/>
      <c r="F3606" s="283"/>
      <c r="G3606" s="283"/>
      <c r="H3606" s="283"/>
    </row>
    <row r="3607" spans="2:8" x14ac:dyDescent="0.25">
      <c r="B3607" s="396">
        <v>3603</v>
      </c>
      <c r="C3607" s="283"/>
      <c r="D3607" s="283"/>
      <c r="E3607" s="859"/>
      <c r="F3607" s="283"/>
      <c r="G3607" s="283"/>
      <c r="H3607" s="283"/>
    </row>
    <row r="3608" spans="2:8" x14ac:dyDescent="0.25">
      <c r="B3608" s="396">
        <v>3604</v>
      </c>
      <c r="C3608" s="283"/>
      <c r="D3608" s="283"/>
      <c r="E3608" s="859"/>
      <c r="F3608" s="283"/>
      <c r="G3608" s="283"/>
      <c r="H3608" s="283"/>
    </row>
    <row r="3609" spans="2:8" x14ac:dyDescent="0.25">
      <c r="B3609" s="396">
        <v>3605</v>
      </c>
      <c r="C3609" s="283"/>
      <c r="D3609" s="283"/>
      <c r="E3609" s="859"/>
      <c r="F3609" s="283"/>
      <c r="G3609" s="283"/>
      <c r="H3609" s="283"/>
    </row>
    <row r="3610" spans="2:8" x14ac:dyDescent="0.25">
      <c r="B3610" s="396">
        <v>3606</v>
      </c>
      <c r="C3610" s="283"/>
      <c r="D3610" s="283"/>
      <c r="E3610" s="859"/>
      <c r="F3610" s="283"/>
      <c r="G3610" s="283"/>
      <c r="H3610" s="283"/>
    </row>
    <row r="3611" spans="2:8" x14ac:dyDescent="0.25">
      <c r="B3611" s="396">
        <v>3607</v>
      </c>
      <c r="C3611" s="283"/>
      <c r="D3611" s="283"/>
      <c r="E3611" s="859"/>
      <c r="F3611" s="283"/>
      <c r="G3611" s="283"/>
      <c r="H3611" s="283"/>
    </row>
    <row r="3612" spans="2:8" x14ac:dyDescent="0.25">
      <c r="B3612" s="396">
        <v>3608</v>
      </c>
      <c r="C3612" s="283"/>
      <c r="D3612" s="283"/>
      <c r="E3612" s="859"/>
      <c r="F3612" s="283"/>
      <c r="G3612" s="283"/>
      <c r="H3612" s="283"/>
    </row>
    <row r="3613" spans="2:8" x14ac:dyDescent="0.25">
      <c r="B3613" s="396">
        <v>3609</v>
      </c>
      <c r="C3613" s="283"/>
      <c r="D3613" s="283"/>
      <c r="E3613" s="859"/>
      <c r="F3613" s="283"/>
      <c r="G3613" s="283"/>
      <c r="H3613" s="283"/>
    </row>
    <row r="3614" spans="2:8" x14ac:dyDescent="0.25">
      <c r="B3614" s="396">
        <v>3610</v>
      </c>
      <c r="C3614" s="283"/>
      <c r="D3614" s="283"/>
      <c r="E3614" s="859"/>
      <c r="F3614" s="283"/>
      <c r="G3614" s="283"/>
      <c r="H3614" s="283"/>
    </row>
    <row r="3615" spans="2:8" x14ac:dyDescent="0.25">
      <c r="B3615" s="396">
        <v>3611</v>
      </c>
      <c r="C3615" s="283"/>
      <c r="D3615" s="283"/>
      <c r="E3615" s="859"/>
      <c r="F3615" s="283"/>
      <c r="G3615" s="283"/>
      <c r="H3615" s="283"/>
    </row>
    <row r="3616" spans="2:8" x14ac:dyDescent="0.25">
      <c r="B3616" s="396">
        <v>3612</v>
      </c>
      <c r="C3616" s="283"/>
      <c r="D3616" s="283"/>
      <c r="E3616" s="859"/>
      <c r="F3616" s="283"/>
      <c r="G3616" s="283"/>
      <c r="H3616" s="283"/>
    </row>
    <row r="3617" spans="2:8" x14ac:dyDescent="0.25">
      <c r="B3617" s="396">
        <v>3613</v>
      </c>
      <c r="C3617" s="283"/>
      <c r="D3617" s="283"/>
      <c r="E3617" s="859"/>
      <c r="F3617" s="283"/>
      <c r="G3617" s="283"/>
      <c r="H3617" s="283"/>
    </row>
    <row r="3618" spans="2:8" x14ac:dyDescent="0.25">
      <c r="B3618" s="396">
        <v>3614</v>
      </c>
      <c r="C3618" s="283"/>
      <c r="D3618" s="283"/>
      <c r="E3618" s="859"/>
      <c r="F3618" s="283"/>
      <c r="G3618" s="283"/>
      <c r="H3618" s="283"/>
    </row>
    <row r="3619" spans="2:8" x14ac:dyDescent="0.25">
      <c r="B3619" s="396">
        <v>3615</v>
      </c>
      <c r="C3619" s="283"/>
      <c r="D3619" s="283"/>
      <c r="E3619" s="859"/>
      <c r="F3619" s="283"/>
      <c r="G3619" s="283"/>
      <c r="H3619" s="283"/>
    </row>
    <row r="3620" spans="2:8" x14ac:dyDescent="0.25">
      <c r="B3620" s="396">
        <v>3616</v>
      </c>
      <c r="C3620" s="283"/>
      <c r="D3620" s="283"/>
      <c r="E3620" s="859"/>
      <c r="F3620" s="283"/>
      <c r="G3620" s="283"/>
      <c r="H3620" s="283"/>
    </row>
    <row r="3621" spans="2:8" x14ac:dyDescent="0.25">
      <c r="B3621" s="396">
        <v>3617</v>
      </c>
      <c r="C3621" s="283"/>
      <c r="D3621" s="283"/>
      <c r="E3621" s="859"/>
      <c r="F3621" s="283"/>
      <c r="G3621" s="283"/>
      <c r="H3621" s="283"/>
    </row>
    <row r="3622" spans="2:8" x14ac:dyDescent="0.25">
      <c r="B3622" s="396">
        <v>3618</v>
      </c>
      <c r="C3622" s="283"/>
      <c r="D3622" s="283"/>
      <c r="E3622" s="859"/>
      <c r="F3622" s="283"/>
      <c r="G3622" s="283"/>
      <c r="H3622" s="283"/>
    </row>
    <row r="3623" spans="2:8" x14ac:dyDescent="0.25">
      <c r="B3623" s="396">
        <v>3619</v>
      </c>
      <c r="C3623" s="283"/>
      <c r="D3623" s="283"/>
      <c r="E3623" s="859"/>
      <c r="F3623" s="283"/>
      <c r="G3623" s="283"/>
      <c r="H3623" s="283"/>
    </row>
    <row r="3624" spans="2:8" x14ac:dyDescent="0.25">
      <c r="B3624" s="396">
        <v>3620</v>
      </c>
      <c r="C3624" s="283"/>
      <c r="D3624" s="283"/>
      <c r="E3624" s="859"/>
      <c r="F3624" s="283"/>
      <c r="G3624" s="283"/>
      <c r="H3624" s="283"/>
    </row>
    <row r="3625" spans="2:8" x14ac:dyDescent="0.25">
      <c r="B3625" s="396">
        <v>3621</v>
      </c>
      <c r="C3625" s="283"/>
      <c r="D3625" s="283"/>
      <c r="E3625" s="859"/>
      <c r="F3625" s="283"/>
      <c r="G3625" s="283"/>
      <c r="H3625" s="283"/>
    </row>
    <row r="3626" spans="2:8" x14ac:dyDescent="0.25">
      <c r="B3626" s="396">
        <v>3622</v>
      </c>
      <c r="C3626" s="283"/>
      <c r="D3626" s="283"/>
      <c r="E3626" s="859"/>
      <c r="F3626" s="283"/>
      <c r="G3626" s="283"/>
      <c r="H3626" s="283"/>
    </row>
    <row r="3627" spans="2:8" x14ac:dyDescent="0.25">
      <c r="B3627" s="396">
        <v>3623</v>
      </c>
      <c r="C3627" s="283"/>
      <c r="D3627" s="283"/>
      <c r="E3627" s="859"/>
      <c r="F3627" s="283"/>
      <c r="G3627" s="283"/>
      <c r="H3627" s="283"/>
    </row>
    <row r="3628" spans="2:8" x14ac:dyDescent="0.25">
      <c r="B3628" s="396">
        <v>3624</v>
      </c>
      <c r="C3628" s="283"/>
      <c r="D3628" s="283"/>
      <c r="E3628" s="859"/>
      <c r="F3628" s="283"/>
      <c r="G3628" s="283"/>
      <c r="H3628" s="283"/>
    </row>
    <row r="3629" spans="2:8" x14ac:dyDescent="0.25">
      <c r="B3629" s="396">
        <v>3625</v>
      </c>
      <c r="C3629" s="283"/>
      <c r="D3629" s="283"/>
      <c r="E3629" s="859"/>
      <c r="F3629" s="283"/>
      <c r="G3629" s="283"/>
      <c r="H3629" s="283"/>
    </row>
    <row r="3630" spans="2:8" x14ac:dyDescent="0.25">
      <c r="B3630" s="396">
        <v>3626</v>
      </c>
      <c r="C3630" s="283"/>
      <c r="D3630" s="283"/>
      <c r="E3630" s="859"/>
      <c r="F3630" s="283"/>
      <c r="G3630" s="283"/>
      <c r="H3630" s="283"/>
    </row>
    <row r="3631" spans="2:8" x14ac:dyDescent="0.25">
      <c r="B3631" s="396">
        <v>3627</v>
      </c>
      <c r="C3631" s="283"/>
      <c r="D3631" s="283"/>
      <c r="E3631" s="859"/>
      <c r="F3631" s="283"/>
      <c r="G3631" s="283"/>
      <c r="H3631" s="283"/>
    </row>
    <row r="3632" spans="2:8" x14ac:dyDescent="0.25">
      <c r="B3632" s="396">
        <v>3628</v>
      </c>
      <c r="C3632" s="283"/>
      <c r="D3632" s="283"/>
      <c r="E3632" s="859"/>
      <c r="F3632" s="283"/>
      <c r="G3632" s="283"/>
      <c r="H3632" s="283"/>
    </row>
    <row r="3633" spans="2:8" x14ac:dyDescent="0.25">
      <c r="B3633" s="396">
        <v>3629</v>
      </c>
      <c r="C3633" s="283"/>
      <c r="D3633" s="283"/>
      <c r="E3633" s="859"/>
      <c r="F3633" s="283"/>
      <c r="G3633" s="283"/>
      <c r="H3633" s="283"/>
    </row>
    <row r="3634" spans="2:8" x14ac:dyDescent="0.25">
      <c r="B3634" s="396">
        <v>3630</v>
      </c>
      <c r="C3634" s="283"/>
      <c r="D3634" s="283"/>
      <c r="E3634" s="859"/>
      <c r="F3634" s="283"/>
      <c r="G3634" s="283"/>
      <c r="H3634" s="283"/>
    </row>
    <row r="3635" spans="2:8" x14ac:dyDescent="0.25">
      <c r="B3635" s="396">
        <v>3631</v>
      </c>
      <c r="C3635" s="283"/>
      <c r="D3635" s="283"/>
      <c r="E3635" s="859"/>
      <c r="F3635" s="283"/>
      <c r="G3635" s="283"/>
      <c r="H3635" s="283"/>
    </row>
    <row r="3636" spans="2:8" x14ac:dyDescent="0.25">
      <c r="B3636" s="396">
        <v>3632</v>
      </c>
      <c r="C3636" s="283"/>
      <c r="D3636" s="283"/>
      <c r="E3636" s="859"/>
      <c r="F3636" s="283"/>
      <c r="G3636" s="283"/>
      <c r="H3636" s="283"/>
    </row>
    <row r="3637" spans="2:8" x14ac:dyDescent="0.25">
      <c r="B3637" s="396">
        <v>3633</v>
      </c>
      <c r="C3637" s="283"/>
      <c r="D3637" s="283"/>
      <c r="E3637" s="859"/>
      <c r="F3637" s="283"/>
      <c r="G3637" s="283"/>
      <c r="H3637" s="283"/>
    </row>
    <row r="3638" spans="2:8" x14ac:dyDescent="0.25">
      <c r="B3638" s="396">
        <v>3634</v>
      </c>
      <c r="C3638" s="283"/>
      <c r="D3638" s="283"/>
      <c r="E3638" s="859"/>
      <c r="F3638" s="283"/>
      <c r="G3638" s="283"/>
      <c r="H3638" s="283"/>
    </row>
    <row r="3639" spans="2:8" x14ac:dyDescent="0.25">
      <c r="B3639" s="396">
        <v>3635</v>
      </c>
      <c r="C3639" s="283"/>
      <c r="D3639" s="283"/>
      <c r="E3639" s="859"/>
      <c r="F3639" s="283"/>
      <c r="G3639" s="283"/>
      <c r="H3639" s="283"/>
    </row>
    <row r="3640" spans="2:8" x14ac:dyDescent="0.25">
      <c r="B3640" s="396">
        <v>3636</v>
      </c>
      <c r="C3640" s="283"/>
      <c r="D3640" s="283"/>
      <c r="E3640" s="859"/>
      <c r="F3640" s="283"/>
      <c r="G3640" s="283"/>
      <c r="H3640" s="283"/>
    </row>
    <row r="3641" spans="2:8" x14ac:dyDescent="0.25">
      <c r="B3641" s="396">
        <v>3637</v>
      </c>
      <c r="C3641" s="283"/>
      <c r="D3641" s="283"/>
      <c r="E3641" s="859"/>
      <c r="F3641" s="283"/>
      <c r="G3641" s="283"/>
      <c r="H3641" s="283"/>
    </row>
    <row r="3642" spans="2:8" x14ac:dyDescent="0.25">
      <c r="B3642" s="396">
        <v>3638</v>
      </c>
      <c r="C3642" s="283"/>
      <c r="D3642" s="283"/>
      <c r="E3642" s="859"/>
      <c r="F3642" s="283"/>
      <c r="G3642" s="283"/>
      <c r="H3642" s="283"/>
    </row>
    <row r="3643" spans="2:8" x14ac:dyDescent="0.25">
      <c r="B3643" s="396">
        <v>3639</v>
      </c>
      <c r="C3643" s="283"/>
      <c r="D3643" s="283"/>
      <c r="E3643" s="859"/>
      <c r="F3643" s="283"/>
      <c r="G3643" s="283"/>
      <c r="H3643" s="283"/>
    </row>
    <row r="3644" spans="2:8" x14ac:dyDescent="0.25">
      <c r="B3644" s="396">
        <v>3640</v>
      </c>
      <c r="C3644" s="283"/>
      <c r="D3644" s="283"/>
      <c r="E3644" s="859"/>
      <c r="F3644" s="283"/>
      <c r="G3644" s="283"/>
      <c r="H3644" s="283"/>
    </row>
    <row r="3645" spans="2:8" x14ac:dyDescent="0.25">
      <c r="B3645" s="396">
        <v>3641</v>
      </c>
      <c r="C3645" s="283"/>
      <c r="D3645" s="283"/>
      <c r="E3645" s="859"/>
      <c r="F3645" s="283"/>
      <c r="G3645" s="283"/>
      <c r="H3645" s="283"/>
    </row>
    <row r="3646" spans="2:8" x14ac:dyDescent="0.25">
      <c r="B3646" s="396">
        <v>3642</v>
      </c>
      <c r="C3646" s="283"/>
      <c r="D3646" s="283"/>
      <c r="E3646" s="859"/>
      <c r="F3646" s="283"/>
      <c r="G3646" s="283"/>
      <c r="H3646" s="283"/>
    </row>
    <row r="3647" spans="2:8" x14ac:dyDescent="0.25">
      <c r="B3647" s="396">
        <v>3643</v>
      </c>
      <c r="C3647" s="283"/>
      <c r="D3647" s="283"/>
      <c r="E3647" s="859"/>
      <c r="F3647" s="283"/>
      <c r="G3647" s="283"/>
      <c r="H3647" s="283"/>
    </row>
    <row r="3648" spans="2:8" x14ac:dyDescent="0.25">
      <c r="B3648" s="396">
        <v>3644</v>
      </c>
      <c r="C3648" s="283"/>
      <c r="D3648" s="283"/>
      <c r="E3648" s="859"/>
      <c r="F3648" s="283"/>
      <c r="G3648" s="283"/>
      <c r="H3648" s="283"/>
    </row>
    <row r="3649" spans="2:8" x14ac:dyDescent="0.25">
      <c r="B3649" s="396">
        <v>3645</v>
      </c>
      <c r="C3649" s="283"/>
      <c r="D3649" s="283"/>
      <c r="E3649" s="859"/>
      <c r="F3649" s="283"/>
      <c r="G3649" s="283"/>
      <c r="H3649" s="283"/>
    </row>
    <row r="3650" spans="2:8" x14ac:dyDescent="0.25">
      <c r="B3650" s="396">
        <v>3646</v>
      </c>
      <c r="C3650" s="283"/>
      <c r="D3650" s="283"/>
      <c r="E3650" s="859"/>
      <c r="F3650" s="283"/>
      <c r="G3650" s="283"/>
      <c r="H3650" s="283"/>
    </row>
    <row r="3651" spans="2:8" x14ac:dyDescent="0.25">
      <c r="B3651" s="396">
        <v>3647</v>
      </c>
      <c r="C3651" s="283"/>
      <c r="D3651" s="283"/>
      <c r="E3651" s="859"/>
      <c r="F3651" s="283"/>
      <c r="G3651" s="283"/>
      <c r="H3651" s="283"/>
    </row>
    <row r="3652" spans="2:8" x14ac:dyDescent="0.25">
      <c r="B3652" s="396">
        <v>3648</v>
      </c>
      <c r="C3652" s="283"/>
      <c r="D3652" s="283"/>
      <c r="E3652" s="859"/>
      <c r="F3652" s="283"/>
      <c r="G3652" s="283"/>
      <c r="H3652" s="283"/>
    </row>
    <row r="3653" spans="2:8" x14ac:dyDescent="0.25">
      <c r="B3653" s="396">
        <v>3649</v>
      </c>
      <c r="C3653" s="283"/>
      <c r="D3653" s="283"/>
      <c r="E3653" s="859"/>
      <c r="F3653" s="283"/>
      <c r="G3653" s="283"/>
      <c r="H3653" s="283"/>
    </row>
    <row r="3654" spans="2:8" x14ac:dyDescent="0.25">
      <c r="B3654" s="396">
        <v>3650</v>
      </c>
      <c r="C3654" s="283"/>
      <c r="D3654" s="283"/>
      <c r="E3654" s="859"/>
      <c r="F3654" s="283"/>
      <c r="G3654" s="283"/>
      <c r="H3654" s="283"/>
    </row>
    <row r="3655" spans="2:8" x14ac:dyDescent="0.25">
      <c r="B3655" s="396">
        <v>3651</v>
      </c>
      <c r="C3655" s="283"/>
      <c r="D3655" s="283"/>
      <c r="E3655" s="859"/>
      <c r="F3655" s="283"/>
      <c r="G3655" s="283"/>
      <c r="H3655" s="283"/>
    </row>
    <row r="3656" spans="2:8" x14ac:dyDescent="0.25">
      <c r="B3656" s="396">
        <v>3652</v>
      </c>
      <c r="C3656" s="283"/>
      <c r="D3656" s="283"/>
      <c r="E3656" s="859"/>
      <c r="F3656" s="283"/>
      <c r="G3656" s="283"/>
      <c r="H3656" s="283"/>
    </row>
    <row r="3657" spans="2:8" x14ac:dyDescent="0.25">
      <c r="B3657" s="396">
        <v>3653</v>
      </c>
      <c r="C3657" s="283"/>
      <c r="D3657" s="283"/>
      <c r="E3657" s="859"/>
      <c r="F3657" s="283"/>
      <c r="G3657" s="283"/>
      <c r="H3657" s="283"/>
    </row>
    <row r="3658" spans="2:8" x14ac:dyDescent="0.25">
      <c r="B3658" s="396">
        <v>3654</v>
      </c>
      <c r="C3658" s="283"/>
      <c r="D3658" s="283"/>
      <c r="E3658" s="859"/>
      <c r="F3658" s="283"/>
      <c r="G3658" s="283"/>
      <c r="H3658" s="283"/>
    </row>
    <row r="3659" spans="2:8" x14ac:dyDescent="0.25">
      <c r="B3659" s="396">
        <v>3655</v>
      </c>
      <c r="C3659" s="283"/>
      <c r="D3659" s="283"/>
      <c r="E3659" s="859"/>
      <c r="F3659" s="283"/>
      <c r="G3659" s="283"/>
      <c r="H3659" s="283"/>
    </row>
    <row r="3660" spans="2:8" x14ac:dyDescent="0.25">
      <c r="B3660" s="396">
        <v>3656</v>
      </c>
      <c r="C3660" s="283"/>
      <c r="D3660" s="283"/>
      <c r="E3660" s="859"/>
      <c r="F3660" s="283"/>
      <c r="G3660" s="283"/>
      <c r="H3660" s="283"/>
    </row>
    <row r="3661" spans="2:8" x14ac:dyDescent="0.25">
      <c r="B3661" s="396">
        <v>3657</v>
      </c>
      <c r="C3661" s="283"/>
      <c r="D3661" s="283"/>
      <c r="E3661" s="859"/>
      <c r="F3661" s="283"/>
      <c r="G3661" s="283"/>
      <c r="H3661" s="283"/>
    </row>
    <row r="3662" spans="2:8" x14ac:dyDescent="0.25">
      <c r="B3662" s="396">
        <v>3658</v>
      </c>
      <c r="C3662" s="283"/>
      <c r="D3662" s="283"/>
      <c r="E3662" s="859"/>
      <c r="F3662" s="283"/>
      <c r="G3662" s="283"/>
      <c r="H3662" s="283"/>
    </row>
    <row r="3663" spans="2:8" x14ac:dyDescent="0.25">
      <c r="B3663" s="396">
        <v>3659</v>
      </c>
      <c r="C3663" s="283"/>
      <c r="D3663" s="283"/>
      <c r="E3663" s="859"/>
      <c r="F3663" s="283"/>
      <c r="G3663" s="283"/>
      <c r="H3663" s="283"/>
    </row>
    <row r="3664" spans="2:8" x14ac:dyDescent="0.25">
      <c r="B3664" s="396">
        <v>3660</v>
      </c>
      <c r="C3664" s="283"/>
      <c r="D3664" s="283"/>
      <c r="E3664" s="859"/>
      <c r="F3664" s="283"/>
      <c r="G3664" s="283"/>
      <c r="H3664" s="283"/>
    </row>
    <row r="3665" spans="2:8" x14ac:dyDescent="0.25">
      <c r="B3665" s="396">
        <v>3661</v>
      </c>
      <c r="C3665" s="283"/>
      <c r="D3665" s="283"/>
      <c r="E3665" s="859"/>
      <c r="F3665" s="283"/>
      <c r="G3665" s="283"/>
      <c r="H3665" s="283"/>
    </row>
    <row r="3666" spans="2:8" x14ac:dyDescent="0.25">
      <c r="B3666" s="396">
        <v>3662</v>
      </c>
      <c r="C3666" s="283"/>
      <c r="D3666" s="283"/>
      <c r="E3666" s="859"/>
      <c r="F3666" s="283"/>
      <c r="G3666" s="283"/>
      <c r="H3666" s="283"/>
    </row>
    <row r="3667" spans="2:8" x14ac:dyDescent="0.25">
      <c r="B3667" s="396">
        <v>3663</v>
      </c>
      <c r="C3667" s="283"/>
      <c r="D3667" s="283"/>
      <c r="E3667" s="859"/>
      <c r="F3667" s="283"/>
      <c r="G3667" s="283"/>
      <c r="H3667" s="283"/>
    </row>
    <row r="3668" spans="2:8" x14ac:dyDescent="0.25">
      <c r="B3668" s="396">
        <v>3664</v>
      </c>
      <c r="C3668" s="283"/>
      <c r="D3668" s="283"/>
      <c r="E3668" s="859"/>
      <c r="F3668" s="283"/>
      <c r="G3668" s="283"/>
      <c r="H3668" s="283"/>
    </row>
    <row r="3669" spans="2:8" x14ac:dyDescent="0.25">
      <c r="B3669" s="396">
        <v>3665</v>
      </c>
      <c r="C3669" s="283"/>
      <c r="D3669" s="283"/>
      <c r="E3669" s="859"/>
      <c r="F3669" s="283"/>
      <c r="G3669" s="283"/>
      <c r="H3669" s="283"/>
    </row>
    <row r="3670" spans="2:8" x14ac:dyDescent="0.25">
      <c r="B3670" s="396">
        <v>3666</v>
      </c>
      <c r="C3670" s="283"/>
      <c r="D3670" s="283"/>
      <c r="E3670" s="859"/>
      <c r="F3670" s="283"/>
      <c r="G3670" s="283"/>
      <c r="H3670" s="283"/>
    </row>
    <row r="3671" spans="2:8" x14ac:dyDescent="0.25">
      <c r="B3671" s="396">
        <v>3667</v>
      </c>
      <c r="C3671" s="283"/>
      <c r="D3671" s="283"/>
      <c r="E3671" s="859"/>
      <c r="F3671" s="283"/>
      <c r="G3671" s="283"/>
      <c r="H3671" s="283"/>
    </row>
    <row r="3672" spans="2:8" x14ac:dyDescent="0.25">
      <c r="B3672" s="396">
        <v>3668</v>
      </c>
      <c r="C3672" s="283"/>
      <c r="D3672" s="283"/>
      <c r="E3672" s="859"/>
      <c r="F3672" s="283"/>
      <c r="G3672" s="283"/>
      <c r="H3672" s="283"/>
    </row>
    <row r="3673" spans="2:8" x14ac:dyDescent="0.25">
      <c r="B3673" s="396">
        <v>3669</v>
      </c>
      <c r="C3673" s="283"/>
      <c r="D3673" s="283"/>
      <c r="E3673" s="859"/>
      <c r="F3673" s="283"/>
      <c r="G3673" s="283"/>
      <c r="H3673" s="283"/>
    </row>
    <row r="3674" spans="2:8" x14ac:dyDescent="0.25">
      <c r="B3674" s="396">
        <v>3670</v>
      </c>
      <c r="C3674" s="283"/>
      <c r="D3674" s="283"/>
      <c r="E3674" s="859"/>
      <c r="F3674" s="283"/>
      <c r="G3674" s="283"/>
      <c r="H3674" s="283"/>
    </row>
    <row r="3675" spans="2:8" x14ac:dyDescent="0.25">
      <c r="B3675" s="396">
        <v>3671</v>
      </c>
      <c r="C3675" s="283"/>
      <c r="D3675" s="283"/>
      <c r="E3675" s="859"/>
      <c r="F3675" s="283"/>
      <c r="G3675" s="283"/>
      <c r="H3675" s="283"/>
    </row>
    <row r="3676" spans="2:8" x14ac:dyDescent="0.25">
      <c r="B3676" s="396">
        <v>3672</v>
      </c>
      <c r="C3676" s="283"/>
      <c r="D3676" s="283"/>
      <c r="E3676" s="859"/>
      <c r="F3676" s="283"/>
      <c r="G3676" s="283"/>
      <c r="H3676" s="283"/>
    </row>
    <row r="3677" spans="2:8" x14ac:dyDescent="0.25">
      <c r="B3677" s="396">
        <v>3673</v>
      </c>
      <c r="C3677" s="283"/>
      <c r="D3677" s="283"/>
      <c r="E3677" s="859"/>
      <c r="F3677" s="283"/>
      <c r="G3677" s="283"/>
      <c r="H3677" s="283"/>
    </row>
    <row r="3678" spans="2:8" x14ac:dyDescent="0.25">
      <c r="B3678" s="396">
        <v>3674</v>
      </c>
      <c r="C3678" s="283"/>
      <c r="D3678" s="283"/>
      <c r="E3678" s="859"/>
      <c r="F3678" s="283"/>
      <c r="G3678" s="283"/>
      <c r="H3678" s="283"/>
    </row>
    <row r="3679" spans="2:8" x14ac:dyDescent="0.25">
      <c r="B3679" s="396">
        <v>3675</v>
      </c>
      <c r="C3679" s="283"/>
      <c r="D3679" s="283"/>
      <c r="E3679" s="859"/>
      <c r="F3679" s="283"/>
      <c r="G3679" s="283"/>
      <c r="H3679" s="283"/>
    </row>
    <row r="3680" spans="2:8" x14ac:dyDescent="0.25">
      <c r="B3680" s="396">
        <v>3676</v>
      </c>
      <c r="C3680" s="283"/>
      <c r="D3680" s="283"/>
      <c r="E3680" s="859"/>
      <c r="F3680" s="283"/>
      <c r="G3680" s="283"/>
      <c r="H3680" s="283"/>
    </row>
    <row r="3681" spans="2:8" x14ac:dyDescent="0.25">
      <c r="B3681" s="396">
        <v>3677</v>
      </c>
      <c r="C3681" s="283"/>
      <c r="D3681" s="283"/>
      <c r="E3681" s="859"/>
      <c r="F3681" s="283"/>
      <c r="G3681" s="283"/>
      <c r="H3681" s="283"/>
    </row>
    <row r="3682" spans="2:8" x14ac:dyDescent="0.25">
      <c r="B3682" s="396">
        <v>3678</v>
      </c>
      <c r="C3682" s="283"/>
      <c r="D3682" s="283"/>
      <c r="E3682" s="859"/>
      <c r="F3682" s="283"/>
      <c r="G3682" s="283"/>
      <c r="H3682" s="283"/>
    </row>
    <row r="3683" spans="2:8" x14ac:dyDescent="0.25">
      <c r="B3683" s="396">
        <v>3679</v>
      </c>
      <c r="C3683" s="283"/>
      <c r="D3683" s="283"/>
      <c r="E3683" s="859"/>
      <c r="F3683" s="283"/>
      <c r="G3683" s="283"/>
      <c r="H3683" s="283"/>
    </row>
    <row r="3684" spans="2:8" x14ac:dyDescent="0.25">
      <c r="B3684" s="396">
        <v>3680</v>
      </c>
      <c r="C3684" s="283"/>
      <c r="D3684" s="283"/>
      <c r="E3684" s="859"/>
      <c r="F3684" s="283"/>
      <c r="G3684" s="283"/>
      <c r="H3684" s="283"/>
    </row>
    <row r="3685" spans="2:8" x14ac:dyDescent="0.25">
      <c r="B3685" s="396">
        <v>3681</v>
      </c>
      <c r="C3685" s="283"/>
      <c r="D3685" s="283"/>
      <c r="E3685" s="859"/>
      <c r="F3685" s="283"/>
      <c r="G3685" s="283"/>
      <c r="H3685" s="283"/>
    </row>
    <row r="3686" spans="2:8" x14ac:dyDescent="0.25">
      <c r="B3686" s="396">
        <v>3682</v>
      </c>
      <c r="C3686" s="283"/>
      <c r="D3686" s="283"/>
      <c r="E3686" s="859"/>
      <c r="F3686" s="283"/>
      <c r="G3686" s="283"/>
      <c r="H3686" s="283"/>
    </row>
    <row r="3687" spans="2:8" x14ac:dyDescent="0.25">
      <c r="B3687" s="396">
        <v>3683</v>
      </c>
      <c r="C3687" s="283"/>
      <c r="D3687" s="283"/>
      <c r="E3687" s="859"/>
      <c r="F3687" s="283"/>
      <c r="G3687" s="283"/>
      <c r="H3687" s="283"/>
    </row>
    <row r="3688" spans="2:8" x14ac:dyDescent="0.25">
      <c r="B3688" s="396">
        <v>3684</v>
      </c>
      <c r="C3688" s="283"/>
      <c r="D3688" s="283"/>
      <c r="E3688" s="859"/>
      <c r="F3688" s="283"/>
      <c r="G3688" s="283"/>
      <c r="H3688" s="283"/>
    </row>
    <row r="3689" spans="2:8" x14ac:dyDescent="0.25">
      <c r="B3689" s="396">
        <v>3685</v>
      </c>
      <c r="C3689" s="283"/>
      <c r="D3689" s="283"/>
      <c r="E3689" s="859"/>
      <c r="F3689" s="283"/>
      <c r="G3689" s="283"/>
      <c r="H3689" s="283"/>
    </row>
    <row r="3690" spans="2:8" x14ac:dyDescent="0.25">
      <c r="B3690" s="396">
        <v>3686</v>
      </c>
      <c r="C3690" s="283"/>
      <c r="D3690" s="283"/>
      <c r="E3690" s="859"/>
      <c r="F3690" s="283"/>
      <c r="G3690" s="283"/>
      <c r="H3690" s="283"/>
    </row>
    <row r="3691" spans="2:8" x14ac:dyDescent="0.25">
      <c r="B3691" s="396">
        <v>3687</v>
      </c>
      <c r="C3691" s="283"/>
      <c r="D3691" s="283"/>
      <c r="E3691" s="859"/>
      <c r="F3691" s="283"/>
      <c r="G3691" s="283"/>
      <c r="H3691" s="283"/>
    </row>
    <row r="3692" spans="2:8" x14ac:dyDescent="0.25">
      <c r="B3692" s="396">
        <v>3688</v>
      </c>
      <c r="C3692" s="283"/>
      <c r="D3692" s="283"/>
      <c r="E3692" s="859"/>
      <c r="F3692" s="283"/>
      <c r="G3692" s="283"/>
      <c r="H3692" s="283"/>
    </row>
    <row r="3693" spans="2:8" x14ac:dyDescent="0.25">
      <c r="B3693" s="396">
        <v>3689</v>
      </c>
      <c r="C3693" s="283"/>
      <c r="D3693" s="283"/>
      <c r="E3693" s="859"/>
      <c r="F3693" s="283"/>
      <c r="G3693" s="283"/>
      <c r="H3693" s="283"/>
    </row>
    <row r="3694" spans="2:8" x14ac:dyDescent="0.25">
      <c r="B3694" s="396">
        <v>3690</v>
      </c>
      <c r="C3694" s="283"/>
      <c r="D3694" s="283"/>
      <c r="E3694" s="859"/>
      <c r="F3694" s="283"/>
      <c r="G3694" s="283"/>
      <c r="H3694" s="283"/>
    </row>
    <row r="3695" spans="2:8" x14ac:dyDescent="0.25">
      <c r="B3695" s="396">
        <v>3691</v>
      </c>
      <c r="C3695" s="283"/>
      <c r="D3695" s="283"/>
      <c r="E3695" s="859"/>
      <c r="F3695" s="283"/>
      <c r="G3695" s="283"/>
      <c r="H3695" s="283"/>
    </row>
    <row r="3696" spans="2:8" x14ac:dyDescent="0.25">
      <c r="B3696" s="396">
        <v>3692</v>
      </c>
      <c r="C3696" s="283"/>
      <c r="D3696" s="283"/>
      <c r="E3696" s="859"/>
      <c r="F3696" s="283"/>
      <c r="G3696" s="283"/>
      <c r="H3696" s="283"/>
    </row>
    <row r="3697" spans="2:8" x14ac:dyDescent="0.25">
      <c r="B3697" s="396">
        <v>3693</v>
      </c>
      <c r="C3697" s="283"/>
      <c r="D3697" s="283"/>
      <c r="E3697" s="859"/>
      <c r="F3697" s="283"/>
      <c r="G3697" s="283"/>
      <c r="H3697" s="283"/>
    </row>
    <row r="3698" spans="2:8" x14ac:dyDescent="0.25">
      <c r="B3698" s="396">
        <v>3694</v>
      </c>
      <c r="C3698" s="283"/>
      <c r="D3698" s="283"/>
      <c r="E3698" s="859"/>
      <c r="F3698" s="283"/>
      <c r="G3698" s="283"/>
      <c r="H3698" s="283"/>
    </row>
    <row r="3699" spans="2:8" x14ac:dyDescent="0.25">
      <c r="B3699" s="396">
        <v>3695</v>
      </c>
      <c r="C3699" s="283"/>
      <c r="D3699" s="283"/>
      <c r="E3699" s="859"/>
      <c r="F3699" s="283"/>
      <c r="G3699" s="283"/>
      <c r="H3699" s="283"/>
    </row>
    <row r="3700" spans="2:8" x14ac:dyDescent="0.25">
      <c r="B3700" s="396">
        <v>3696</v>
      </c>
      <c r="C3700" s="283"/>
      <c r="D3700" s="283"/>
      <c r="E3700" s="859"/>
      <c r="F3700" s="283"/>
      <c r="G3700" s="283"/>
      <c r="H3700" s="283"/>
    </row>
    <row r="3701" spans="2:8" x14ac:dyDescent="0.25">
      <c r="B3701" s="396">
        <v>3697</v>
      </c>
      <c r="C3701" s="283"/>
      <c r="D3701" s="283"/>
      <c r="E3701" s="859"/>
      <c r="F3701" s="283"/>
      <c r="G3701" s="283"/>
      <c r="H3701" s="283"/>
    </row>
    <row r="3702" spans="2:8" x14ac:dyDescent="0.25">
      <c r="B3702" s="396">
        <v>3698</v>
      </c>
      <c r="C3702" s="283"/>
      <c r="D3702" s="283"/>
      <c r="E3702" s="859"/>
      <c r="F3702" s="283"/>
      <c r="G3702" s="283"/>
      <c r="H3702" s="283"/>
    </row>
    <row r="3703" spans="2:8" x14ac:dyDescent="0.25">
      <c r="B3703" s="396">
        <v>3699</v>
      </c>
      <c r="C3703" s="283"/>
      <c r="D3703" s="283"/>
      <c r="E3703" s="859"/>
      <c r="F3703" s="283"/>
      <c r="G3703" s="283"/>
      <c r="H3703" s="283"/>
    </row>
    <row r="3704" spans="2:8" x14ac:dyDescent="0.25">
      <c r="B3704" s="396">
        <v>3700</v>
      </c>
      <c r="C3704" s="283"/>
      <c r="D3704" s="283"/>
      <c r="E3704" s="859"/>
      <c r="F3704" s="283"/>
      <c r="G3704" s="283"/>
      <c r="H3704" s="283"/>
    </row>
    <row r="3705" spans="2:8" x14ac:dyDescent="0.25">
      <c r="B3705" s="396">
        <v>3701</v>
      </c>
      <c r="C3705" s="283"/>
      <c r="D3705" s="283"/>
      <c r="E3705" s="859"/>
      <c r="F3705" s="283"/>
      <c r="G3705" s="283"/>
      <c r="H3705" s="283"/>
    </row>
    <row r="3706" spans="2:8" x14ac:dyDescent="0.25">
      <c r="B3706" s="396">
        <v>3702</v>
      </c>
      <c r="C3706" s="283"/>
      <c r="D3706" s="283"/>
      <c r="E3706" s="859"/>
      <c r="F3706" s="283"/>
      <c r="G3706" s="283"/>
      <c r="H3706" s="283"/>
    </row>
    <row r="3707" spans="2:8" x14ac:dyDescent="0.25">
      <c r="B3707" s="396">
        <v>3703</v>
      </c>
      <c r="C3707" s="283"/>
      <c r="D3707" s="283"/>
      <c r="E3707" s="859"/>
      <c r="F3707" s="283"/>
      <c r="G3707" s="283"/>
      <c r="H3707" s="283"/>
    </row>
    <row r="3708" spans="2:8" x14ac:dyDescent="0.25">
      <c r="B3708" s="396">
        <v>3704</v>
      </c>
      <c r="C3708" s="283"/>
      <c r="D3708" s="283"/>
      <c r="E3708" s="859"/>
      <c r="F3708" s="283"/>
      <c r="G3708" s="283"/>
      <c r="H3708" s="283"/>
    </row>
    <row r="3709" spans="2:8" x14ac:dyDescent="0.25">
      <c r="B3709" s="396">
        <v>3705</v>
      </c>
      <c r="C3709" s="283"/>
      <c r="D3709" s="283"/>
      <c r="E3709" s="859"/>
      <c r="F3709" s="283"/>
      <c r="G3709" s="283"/>
      <c r="H3709" s="283"/>
    </row>
    <row r="3710" spans="2:8" x14ac:dyDescent="0.25">
      <c r="B3710" s="396">
        <v>3706</v>
      </c>
      <c r="C3710" s="283"/>
      <c r="D3710" s="283"/>
      <c r="E3710" s="859"/>
      <c r="F3710" s="283"/>
      <c r="G3710" s="283"/>
      <c r="H3710" s="283"/>
    </row>
    <row r="3711" spans="2:8" x14ac:dyDescent="0.25">
      <c r="B3711" s="396">
        <v>3707</v>
      </c>
      <c r="C3711" s="283"/>
      <c r="D3711" s="283"/>
      <c r="E3711" s="859"/>
      <c r="F3711" s="283"/>
      <c r="G3711" s="283"/>
      <c r="H3711" s="283"/>
    </row>
    <row r="3712" spans="2:8" x14ac:dyDescent="0.25">
      <c r="B3712" s="396">
        <v>3708</v>
      </c>
      <c r="C3712" s="283"/>
      <c r="D3712" s="283"/>
      <c r="E3712" s="859"/>
      <c r="F3712" s="283"/>
      <c r="G3712" s="283"/>
      <c r="H3712" s="283"/>
    </row>
    <row r="3713" spans="2:8" x14ac:dyDescent="0.25">
      <c r="B3713" s="396">
        <v>3709</v>
      </c>
      <c r="C3713" s="283"/>
      <c r="D3713" s="283"/>
      <c r="E3713" s="859"/>
      <c r="F3713" s="283"/>
      <c r="G3713" s="283"/>
      <c r="H3713" s="283"/>
    </row>
    <row r="3714" spans="2:8" x14ac:dyDescent="0.25">
      <c r="B3714" s="396">
        <v>3710</v>
      </c>
      <c r="C3714" s="283"/>
      <c r="D3714" s="283"/>
      <c r="E3714" s="859"/>
      <c r="F3714" s="283"/>
      <c r="G3714" s="283"/>
      <c r="H3714" s="283"/>
    </row>
    <row r="3715" spans="2:8" x14ac:dyDescent="0.25">
      <c r="B3715" s="396">
        <v>3711</v>
      </c>
      <c r="C3715" s="283"/>
      <c r="D3715" s="283"/>
      <c r="E3715" s="859"/>
      <c r="F3715" s="283"/>
      <c r="G3715" s="283"/>
      <c r="H3715" s="283"/>
    </row>
    <row r="3716" spans="2:8" x14ac:dyDescent="0.25">
      <c r="B3716" s="396">
        <v>3712</v>
      </c>
      <c r="C3716" s="283"/>
      <c r="D3716" s="283"/>
      <c r="E3716" s="859"/>
      <c r="F3716" s="283"/>
      <c r="G3716" s="283"/>
      <c r="H3716" s="283"/>
    </row>
    <row r="3717" spans="2:8" x14ac:dyDescent="0.25">
      <c r="B3717" s="396">
        <v>3713</v>
      </c>
      <c r="C3717" s="283"/>
      <c r="D3717" s="283"/>
      <c r="E3717" s="859"/>
      <c r="F3717" s="283"/>
      <c r="G3717" s="283"/>
      <c r="H3717" s="283"/>
    </row>
    <row r="3718" spans="2:8" x14ac:dyDescent="0.25">
      <c r="B3718" s="396">
        <v>3714</v>
      </c>
      <c r="C3718" s="283"/>
      <c r="D3718" s="283"/>
      <c r="E3718" s="859"/>
      <c r="F3718" s="283"/>
      <c r="G3718" s="283"/>
      <c r="H3718" s="283"/>
    </row>
    <row r="3719" spans="2:8" x14ac:dyDescent="0.25">
      <c r="B3719" s="396">
        <v>3715</v>
      </c>
      <c r="C3719" s="283"/>
      <c r="D3719" s="283"/>
      <c r="E3719" s="859"/>
      <c r="F3719" s="283"/>
      <c r="G3719" s="283"/>
      <c r="H3719" s="283"/>
    </row>
    <row r="3720" spans="2:8" x14ac:dyDescent="0.25">
      <c r="B3720" s="396">
        <v>3716</v>
      </c>
      <c r="C3720" s="283"/>
      <c r="D3720" s="283"/>
      <c r="E3720" s="859"/>
      <c r="F3720" s="283"/>
      <c r="G3720" s="283"/>
      <c r="H3720" s="283"/>
    </row>
    <row r="3721" spans="2:8" x14ac:dyDescent="0.25">
      <c r="B3721" s="396">
        <v>3717</v>
      </c>
      <c r="C3721" s="283"/>
      <c r="D3721" s="283"/>
      <c r="E3721" s="859"/>
      <c r="F3721" s="283"/>
      <c r="G3721" s="283"/>
      <c r="H3721" s="283"/>
    </row>
    <row r="3722" spans="2:8" x14ac:dyDescent="0.25">
      <c r="B3722" s="396">
        <v>3718</v>
      </c>
      <c r="C3722" s="283"/>
      <c r="D3722" s="283"/>
      <c r="E3722" s="859"/>
      <c r="F3722" s="283"/>
      <c r="G3722" s="283"/>
      <c r="H3722" s="283"/>
    </row>
    <row r="3723" spans="2:8" x14ac:dyDescent="0.25">
      <c r="B3723" s="396">
        <v>3719</v>
      </c>
      <c r="C3723" s="283"/>
      <c r="D3723" s="283"/>
      <c r="E3723" s="859"/>
      <c r="F3723" s="283"/>
      <c r="G3723" s="283"/>
      <c r="H3723" s="283"/>
    </row>
    <row r="3724" spans="2:8" x14ac:dyDescent="0.25">
      <c r="B3724" s="396">
        <v>3720</v>
      </c>
      <c r="C3724" s="283"/>
      <c r="D3724" s="283"/>
      <c r="E3724" s="859"/>
      <c r="F3724" s="283"/>
      <c r="G3724" s="283"/>
      <c r="H3724" s="283"/>
    </row>
    <row r="3725" spans="2:8" x14ac:dyDescent="0.25">
      <c r="B3725" s="396">
        <v>3721</v>
      </c>
      <c r="C3725" s="283"/>
      <c r="D3725" s="283"/>
      <c r="E3725" s="859"/>
      <c r="F3725" s="283"/>
      <c r="G3725" s="283"/>
      <c r="H3725" s="283"/>
    </row>
    <row r="3726" spans="2:8" x14ac:dyDescent="0.25">
      <c r="B3726" s="396">
        <v>3722</v>
      </c>
      <c r="C3726" s="283"/>
      <c r="D3726" s="283"/>
      <c r="E3726" s="859"/>
      <c r="F3726" s="283"/>
      <c r="G3726" s="283"/>
      <c r="H3726" s="283"/>
    </row>
    <row r="3727" spans="2:8" x14ac:dyDescent="0.25">
      <c r="B3727" s="396">
        <v>3723</v>
      </c>
      <c r="C3727" s="283"/>
      <c r="D3727" s="283"/>
      <c r="E3727" s="859"/>
      <c r="F3727" s="283"/>
      <c r="G3727" s="283"/>
      <c r="H3727" s="283"/>
    </row>
    <row r="3728" spans="2:8" x14ac:dyDescent="0.25">
      <c r="B3728" s="396">
        <v>3724</v>
      </c>
      <c r="C3728" s="283"/>
      <c r="D3728" s="283"/>
      <c r="E3728" s="859"/>
      <c r="F3728" s="283"/>
      <c r="G3728" s="283"/>
      <c r="H3728" s="283"/>
    </row>
    <row r="3729" spans="2:8" x14ac:dyDescent="0.25">
      <c r="B3729" s="396">
        <v>3725</v>
      </c>
      <c r="C3729" s="283"/>
      <c r="D3729" s="283"/>
      <c r="E3729" s="859"/>
      <c r="F3729" s="283"/>
      <c r="G3729" s="283"/>
      <c r="H3729" s="283"/>
    </row>
    <row r="3730" spans="2:8" x14ac:dyDescent="0.25">
      <c r="B3730" s="396">
        <v>3726</v>
      </c>
      <c r="C3730" s="283"/>
      <c r="D3730" s="283"/>
      <c r="E3730" s="859"/>
      <c r="F3730" s="283"/>
      <c r="G3730" s="283"/>
      <c r="H3730" s="283"/>
    </row>
    <row r="3731" spans="2:8" x14ac:dyDescent="0.25">
      <c r="B3731" s="396">
        <v>3727</v>
      </c>
      <c r="C3731" s="283"/>
      <c r="D3731" s="283"/>
      <c r="E3731" s="859"/>
      <c r="F3731" s="283"/>
      <c r="G3731" s="283"/>
      <c r="H3731" s="283"/>
    </row>
    <row r="3732" spans="2:8" x14ac:dyDescent="0.25">
      <c r="B3732" s="396">
        <v>3728</v>
      </c>
      <c r="C3732" s="283"/>
      <c r="D3732" s="283"/>
      <c r="E3732" s="859"/>
      <c r="F3732" s="283"/>
      <c r="G3732" s="283"/>
      <c r="H3732" s="283"/>
    </row>
    <row r="3733" spans="2:8" x14ac:dyDescent="0.25">
      <c r="B3733" s="396">
        <v>3729</v>
      </c>
      <c r="C3733" s="283"/>
      <c r="D3733" s="283"/>
      <c r="E3733" s="859"/>
      <c r="F3733" s="283"/>
      <c r="G3733" s="283"/>
      <c r="H3733" s="283"/>
    </row>
    <row r="3734" spans="2:8" x14ac:dyDescent="0.25">
      <c r="B3734" s="396">
        <v>3730</v>
      </c>
      <c r="C3734" s="283"/>
      <c r="D3734" s="283"/>
      <c r="E3734" s="859"/>
      <c r="F3734" s="283"/>
      <c r="G3734" s="283"/>
      <c r="H3734" s="283"/>
    </row>
    <row r="3735" spans="2:8" x14ac:dyDescent="0.25">
      <c r="B3735" s="396">
        <v>3731</v>
      </c>
      <c r="C3735" s="283"/>
      <c r="D3735" s="283"/>
      <c r="E3735" s="859"/>
      <c r="F3735" s="283"/>
      <c r="G3735" s="283"/>
      <c r="H3735" s="283"/>
    </row>
    <row r="3736" spans="2:8" x14ac:dyDescent="0.25">
      <c r="B3736" s="396">
        <v>3732</v>
      </c>
      <c r="C3736" s="283"/>
      <c r="D3736" s="283"/>
      <c r="E3736" s="859"/>
      <c r="F3736" s="283"/>
      <c r="G3736" s="283"/>
      <c r="H3736" s="283"/>
    </row>
    <row r="3737" spans="2:8" x14ac:dyDescent="0.25">
      <c r="B3737" s="396">
        <v>3733</v>
      </c>
      <c r="C3737" s="283"/>
      <c r="D3737" s="283"/>
      <c r="E3737" s="859"/>
      <c r="F3737" s="283"/>
      <c r="G3737" s="283"/>
      <c r="H3737" s="283"/>
    </row>
    <row r="3738" spans="2:8" x14ac:dyDescent="0.25">
      <c r="B3738" s="396">
        <v>3734</v>
      </c>
      <c r="C3738" s="283"/>
      <c r="D3738" s="283"/>
      <c r="E3738" s="859"/>
      <c r="F3738" s="283"/>
      <c r="G3738" s="283"/>
      <c r="H3738" s="283"/>
    </row>
    <row r="3739" spans="2:8" x14ac:dyDescent="0.25">
      <c r="B3739" s="396">
        <v>3735</v>
      </c>
      <c r="C3739" s="283"/>
      <c r="D3739" s="283"/>
      <c r="E3739" s="859"/>
      <c r="F3739" s="283"/>
      <c r="G3739" s="283"/>
      <c r="H3739" s="283"/>
    </row>
    <row r="3740" spans="2:8" x14ac:dyDescent="0.25">
      <c r="B3740" s="396">
        <v>3736</v>
      </c>
      <c r="C3740" s="283"/>
      <c r="D3740" s="283"/>
      <c r="E3740" s="859"/>
      <c r="F3740" s="283"/>
      <c r="G3740" s="283"/>
      <c r="H3740" s="283"/>
    </row>
    <row r="3741" spans="2:8" x14ac:dyDescent="0.25">
      <c r="B3741" s="396">
        <v>3737</v>
      </c>
      <c r="C3741" s="283"/>
      <c r="D3741" s="283"/>
      <c r="E3741" s="859"/>
      <c r="F3741" s="283"/>
      <c r="G3741" s="283"/>
      <c r="H3741" s="283"/>
    </row>
    <row r="3742" spans="2:8" x14ac:dyDescent="0.25">
      <c r="B3742" s="396">
        <v>3738</v>
      </c>
      <c r="C3742" s="283"/>
      <c r="D3742" s="283"/>
      <c r="E3742" s="859"/>
      <c r="F3742" s="283"/>
      <c r="G3742" s="283"/>
      <c r="H3742" s="283"/>
    </row>
    <row r="3743" spans="2:8" x14ac:dyDescent="0.25">
      <c r="B3743" s="396">
        <v>3739</v>
      </c>
      <c r="C3743" s="283"/>
      <c r="D3743" s="283"/>
      <c r="E3743" s="859"/>
      <c r="F3743" s="283"/>
      <c r="G3743" s="283"/>
      <c r="H3743" s="283"/>
    </row>
    <row r="3744" spans="2:8" x14ac:dyDescent="0.25">
      <c r="B3744" s="396">
        <v>3740</v>
      </c>
      <c r="C3744" s="283"/>
      <c r="D3744" s="283"/>
      <c r="E3744" s="859"/>
      <c r="F3744" s="283"/>
      <c r="G3744" s="283"/>
      <c r="H3744" s="283"/>
    </row>
    <row r="3745" spans="2:8" x14ac:dyDescent="0.25">
      <c r="B3745" s="396">
        <v>3741</v>
      </c>
      <c r="C3745" s="283"/>
      <c r="D3745" s="283"/>
      <c r="E3745" s="859"/>
      <c r="F3745" s="283"/>
      <c r="G3745" s="283"/>
      <c r="H3745" s="283"/>
    </row>
    <row r="3746" spans="2:8" x14ac:dyDescent="0.25">
      <c r="B3746" s="396">
        <v>3742</v>
      </c>
      <c r="C3746" s="283"/>
      <c r="D3746" s="283"/>
      <c r="E3746" s="859"/>
      <c r="F3746" s="283"/>
      <c r="G3746" s="283"/>
      <c r="H3746" s="283"/>
    </row>
    <row r="3747" spans="2:8" x14ac:dyDescent="0.25">
      <c r="B3747" s="396">
        <v>3743</v>
      </c>
      <c r="C3747" s="283"/>
      <c r="D3747" s="283"/>
      <c r="E3747" s="859"/>
      <c r="F3747" s="283"/>
      <c r="G3747" s="283"/>
      <c r="H3747" s="283"/>
    </row>
    <row r="3748" spans="2:8" x14ac:dyDescent="0.25">
      <c r="B3748" s="396">
        <v>3744</v>
      </c>
      <c r="C3748" s="283"/>
      <c r="D3748" s="283"/>
      <c r="E3748" s="859"/>
      <c r="F3748" s="283"/>
      <c r="G3748" s="283"/>
      <c r="H3748" s="283"/>
    </row>
    <row r="3749" spans="2:8" x14ac:dyDescent="0.25">
      <c r="B3749" s="396">
        <v>3745</v>
      </c>
      <c r="C3749" s="283"/>
      <c r="D3749" s="283"/>
      <c r="E3749" s="859"/>
      <c r="F3749" s="283"/>
      <c r="G3749" s="283"/>
      <c r="H3749" s="283"/>
    </row>
    <row r="3750" spans="2:8" x14ac:dyDescent="0.25">
      <c r="B3750" s="396">
        <v>3746</v>
      </c>
      <c r="C3750" s="283"/>
      <c r="D3750" s="283"/>
      <c r="E3750" s="859"/>
      <c r="F3750" s="283"/>
      <c r="G3750" s="283"/>
      <c r="H3750" s="283"/>
    </row>
    <row r="3751" spans="2:8" x14ac:dyDescent="0.25">
      <c r="B3751" s="396">
        <v>3747</v>
      </c>
      <c r="C3751" s="283"/>
      <c r="D3751" s="283"/>
      <c r="E3751" s="859"/>
      <c r="F3751" s="283"/>
      <c r="G3751" s="283"/>
      <c r="H3751" s="283"/>
    </row>
    <row r="3752" spans="2:8" x14ac:dyDescent="0.25">
      <c r="B3752" s="396">
        <v>3748</v>
      </c>
      <c r="C3752" s="283"/>
      <c r="D3752" s="283"/>
      <c r="E3752" s="859"/>
      <c r="F3752" s="283"/>
      <c r="G3752" s="283"/>
      <c r="H3752" s="283"/>
    </row>
    <row r="3753" spans="2:8" x14ac:dyDescent="0.25">
      <c r="B3753" s="396">
        <v>3749</v>
      </c>
      <c r="C3753" s="283"/>
      <c r="D3753" s="283"/>
      <c r="E3753" s="859"/>
      <c r="F3753" s="283"/>
      <c r="G3753" s="283"/>
      <c r="H3753" s="283"/>
    </row>
    <row r="3754" spans="2:8" x14ac:dyDescent="0.25">
      <c r="B3754" s="396">
        <v>3750</v>
      </c>
      <c r="C3754" s="283"/>
      <c r="D3754" s="283"/>
      <c r="E3754" s="859"/>
      <c r="F3754" s="283"/>
      <c r="G3754" s="283"/>
      <c r="H3754" s="283"/>
    </row>
    <row r="3755" spans="2:8" x14ac:dyDescent="0.25">
      <c r="B3755" s="396">
        <v>3751</v>
      </c>
      <c r="C3755" s="283"/>
      <c r="D3755" s="283"/>
      <c r="E3755" s="859"/>
      <c r="F3755" s="283"/>
      <c r="G3755" s="283"/>
      <c r="H3755" s="283"/>
    </row>
    <row r="3756" spans="2:8" x14ac:dyDescent="0.25">
      <c r="B3756" s="396">
        <v>3752</v>
      </c>
      <c r="C3756" s="283"/>
      <c r="D3756" s="283"/>
      <c r="E3756" s="859"/>
      <c r="F3756" s="283"/>
      <c r="G3756" s="283"/>
      <c r="H3756" s="283"/>
    </row>
    <row r="3757" spans="2:8" x14ac:dyDescent="0.25">
      <c r="B3757" s="396">
        <v>3753</v>
      </c>
      <c r="C3757" s="283"/>
      <c r="D3757" s="283"/>
      <c r="E3757" s="859"/>
      <c r="F3757" s="283"/>
      <c r="G3757" s="283"/>
      <c r="H3757" s="283"/>
    </row>
    <row r="3758" spans="2:8" x14ac:dyDescent="0.25">
      <c r="B3758" s="396">
        <v>3754</v>
      </c>
      <c r="C3758" s="283"/>
      <c r="D3758" s="283"/>
      <c r="E3758" s="859"/>
      <c r="F3758" s="283"/>
      <c r="G3758" s="283"/>
      <c r="H3758" s="283"/>
    </row>
    <row r="3759" spans="2:8" x14ac:dyDescent="0.25">
      <c r="B3759" s="396">
        <v>3755</v>
      </c>
      <c r="C3759" s="283"/>
      <c r="D3759" s="283"/>
      <c r="E3759" s="859"/>
      <c r="F3759" s="283"/>
      <c r="G3759" s="283"/>
      <c r="H3759" s="283"/>
    </row>
    <row r="3760" spans="2:8" x14ac:dyDescent="0.25">
      <c r="B3760" s="396">
        <v>3756</v>
      </c>
      <c r="C3760" s="283"/>
      <c r="D3760" s="283"/>
      <c r="E3760" s="859"/>
      <c r="F3760" s="283"/>
      <c r="G3760" s="283"/>
      <c r="H3760" s="283"/>
    </row>
    <row r="3761" spans="2:8" x14ac:dyDescent="0.25">
      <c r="B3761" s="396">
        <v>3757</v>
      </c>
      <c r="C3761" s="283"/>
      <c r="D3761" s="283"/>
      <c r="E3761" s="859"/>
      <c r="F3761" s="283"/>
      <c r="G3761" s="283"/>
      <c r="H3761" s="283"/>
    </row>
    <row r="3762" spans="2:8" x14ac:dyDescent="0.25">
      <c r="B3762" s="396">
        <v>3758</v>
      </c>
      <c r="C3762" s="283"/>
      <c r="D3762" s="283"/>
      <c r="E3762" s="859"/>
      <c r="F3762" s="283"/>
      <c r="G3762" s="283"/>
      <c r="H3762" s="283"/>
    </row>
    <row r="3763" spans="2:8" x14ac:dyDescent="0.25">
      <c r="B3763" s="396">
        <v>3759</v>
      </c>
      <c r="C3763" s="283"/>
      <c r="D3763" s="283"/>
      <c r="E3763" s="859"/>
      <c r="F3763" s="283"/>
      <c r="G3763" s="283"/>
      <c r="H3763" s="283"/>
    </row>
    <row r="3764" spans="2:8" x14ac:dyDescent="0.25">
      <c r="B3764" s="396">
        <v>3760</v>
      </c>
      <c r="C3764" s="283"/>
      <c r="D3764" s="283"/>
      <c r="E3764" s="859"/>
      <c r="F3764" s="283"/>
      <c r="G3764" s="283"/>
      <c r="H3764" s="283"/>
    </row>
    <row r="3765" spans="2:8" x14ac:dyDescent="0.25">
      <c r="B3765" s="396">
        <v>3761</v>
      </c>
      <c r="C3765" s="283"/>
      <c r="D3765" s="283"/>
      <c r="E3765" s="859"/>
      <c r="F3765" s="283"/>
      <c r="G3765" s="283"/>
      <c r="H3765" s="283"/>
    </row>
    <row r="3766" spans="2:8" x14ac:dyDescent="0.25">
      <c r="B3766" s="396">
        <v>3762</v>
      </c>
      <c r="C3766" s="283"/>
      <c r="D3766" s="283"/>
      <c r="E3766" s="859"/>
      <c r="F3766" s="283"/>
      <c r="G3766" s="283"/>
      <c r="H3766" s="283"/>
    </row>
    <row r="3767" spans="2:8" x14ac:dyDescent="0.25">
      <c r="B3767" s="396">
        <v>3763</v>
      </c>
      <c r="C3767" s="283"/>
      <c r="D3767" s="283"/>
      <c r="E3767" s="859"/>
      <c r="F3767" s="283"/>
      <c r="G3767" s="283"/>
      <c r="H3767" s="283"/>
    </row>
    <row r="3768" spans="2:8" x14ac:dyDescent="0.25">
      <c r="B3768" s="396">
        <v>3764</v>
      </c>
      <c r="C3768" s="283"/>
      <c r="D3768" s="283"/>
      <c r="E3768" s="859"/>
      <c r="F3768" s="283"/>
      <c r="G3768" s="283"/>
      <c r="H3768" s="283"/>
    </row>
    <row r="3769" spans="2:8" x14ac:dyDescent="0.25">
      <c r="B3769" s="396">
        <v>3765</v>
      </c>
      <c r="C3769" s="283"/>
      <c r="D3769" s="283"/>
      <c r="E3769" s="859"/>
      <c r="F3769" s="283"/>
      <c r="G3769" s="283"/>
      <c r="H3769" s="283"/>
    </row>
    <row r="3770" spans="2:8" x14ac:dyDescent="0.25">
      <c r="B3770" s="396">
        <v>3766</v>
      </c>
      <c r="C3770" s="283"/>
      <c r="D3770" s="283"/>
      <c r="E3770" s="859"/>
      <c r="F3770" s="283"/>
      <c r="G3770" s="283"/>
      <c r="H3770" s="283"/>
    </row>
    <row r="3771" spans="2:8" x14ac:dyDescent="0.25">
      <c r="B3771" s="396">
        <v>3767</v>
      </c>
      <c r="C3771" s="283"/>
      <c r="D3771" s="283"/>
      <c r="E3771" s="859"/>
      <c r="F3771" s="283"/>
      <c r="G3771" s="283"/>
      <c r="H3771" s="283"/>
    </row>
    <row r="3772" spans="2:8" x14ac:dyDescent="0.25">
      <c r="B3772" s="396">
        <v>3768</v>
      </c>
      <c r="C3772" s="283"/>
      <c r="D3772" s="283"/>
      <c r="E3772" s="859"/>
      <c r="F3772" s="283"/>
      <c r="G3772" s="283"/>
      <c r="H3772" s="283"/>
    </row>
    <row r="3773" spans="2:8" x14ac:dyDescent="0.25">
      <c r="B3773" s="396">
        <v>3769</v>
      </c>
      <c r="C3773" s="283"/>
      <c r="D3773" s="283"/>
      <c r="E3773" s="859"/>
      <c r="F3773" s="283"/>
      <c r="G3773" s="283"/>
      <c r="H3773" s="283"/>
    </row>
    <row r="3774" spans="2:8" x14ac:dyDescent="0.25">
      <c r="B3774" s="396">
        <v>3770</v>
      </c>
      <c r="C3774" s="283"/>
      <c r="D3774" s="283"/>
      <c r="E3774" s="859"/>
      <c r="F3774" s="283"/>
      <c r="G3774" s="283"/>
      <c r="H3774" s="283"/>
    </row>
    <row r="3775" spans="2:8" x14ac:dyDescent="0.25">
      <c r="B3775" s="396">
        <v>3771</v>
      </c>
      <c r="C3775" s="283"/>
      <c r="D3775" s="283"/>
      <c r="E3775" s="859"/>
      <c r="F3775" s="283"/>
      <c r="G3775" s="283"/>
      <c r="H3775" s="283"/>
    </row>
    <row r="3776" spans="2:8" x14ac:dyDescent="0.25">
      <c r="B3776" s="396">
        <v>3772</v>
      </c>
      <c r="C3776" s="283"/>
      <c r="D3776" s="283"/>
      <c r="E3776" s="859"/>
      <c r="F3776" s="283"/>
      <c r="G3776" s="283"/>
      <c r="H3776" s="283"/>
    </row>
    <row r="3777" spans="2:8" x14ac:dyDescent="0.25">
      <c r="B3777" s="396">
        <v>3773</v>
      </c>
      <c r="C3777" s="283"/>
      <c r="D3777" s="283"/>
      <c r="E3777" s="859"/>
      <c r="F3777" s="283"/>
      <c r="G3777" s="283"/>
      <c r="H3777" s="283"/>
    </row>
    <row r="3778" spans="2:8" x14ac:dyDescent="0.25">
      <c r="B3778" s="396">
        <v>3774</v>
      </c>
      <c r="C3778" s="283"/>
      <c r="D3778" s="283"/>
      <c r="E3778" s="859"/>
      <c r="F3778" s="283"/>
      <c r="G3778" s="283"/>
      <c r="H3778" s="283"/>
    </row>
    <row r="3779" spans="2:8" x14ac:dyDescent="0.25">
      <c r="B3779" s="396">
        <v>3775</v>
      </c>
      <c r="C3779" s="283"/>
      <c r="D3779" s="283"/>
      <c r="E3779" s="859"/>
      <c r="F3779" s="283"/>
      <c r="G3779" s="283"/>
      <c r="H3779" s="283"/>
    </row>
    <row r="3780" spans="2:8" x14ac:dyDescent="0.25">
      <c r="B3780" s="396">
        <v>3776</v>
      </c>
      <c r="C3780" s="283"/>
      <c r="D3780" s="283"/>
      <c r="E3780" s="859"/>
      <c r="F3780" s="283"/>
      <c r="G3780" s="283"/>
      <c r="H3780" s="283"/>
    </row>
    <row r="3781" spans="2:8" x14ac:dyDescent="0.25">
      <c r="B3781" s="396">
        <v>3777</v>
      </c>
      <c r="C3781" s="283"/>
      <c r="D3781" s="283"/>
      <c r="E3781" s="859"/>
      <c r="F3781" s="283"/>
      <c r="G3781" s="283"/>
      <c r="H3781" s="283"/>
    </row>
    <row r="3782" spans="2:8" x14ac:dyDescent="0.25">
      <c r="B3782" s="396">
        <v>3778</v>
      </c>
      <c r="C3782" s="283"/>
      <c r="D3782" s="283"/>
      <c r="E3782" s="859"/>
      <c r="F3782" s="283"/>
      <c r="G3782" s="283"/>
      <c r="H3782" s="283"/>
    </row>
    <row r="3783" spans="2:8" x14ac:dyDescent="0.25">
      <c r="B3783" s="396">
        <v>3779</v>
      </c>
      <c r="C3783" s="283"/>
      <c r="D3783" s="283"/>
      <c r="E3783" s="859"/>
      <c r="F3783" s="283"/>
      <c r="G3783" s="283"/>
      <c r="H3783" s="283"/>
    </row>
    <row r="3784" spans="2:8" x14ac:dyDescent="0.25">
      <c r="B3784" s="396">
        <v>3780</v>
      </c>
      <c r="C3784" s="283"/>
      <c r="D3784" s="283"/>
      <c r="E3784" s="859"/>
      <c r="F3784" s="283"/>
      <c r="G3784" s="283"/>
      <c r="H3784" s="283"/>
    </row>
    <row r="3785" spans="2:8" x14ac:dyDescent="0.25">
      <c r="B3785" s="396">
        <v>3781</v>
      </c>
      <c r="C3785" s="283"/>
      <c r="D3785" s="283"/>
      <c r="E3785" s="859"/>
      <c r="F3785" s="283"/>
      <c r="G3785" s="283"/>
      <c r="H3785" s="283"/>
    </row>
    <row r="3786" spans="2:8" x14ac:dyDescent="0.25">
      <c r="B3786" s="396">
        <v>3782</v>
      </c>
      <c r="C3786" s="283"/>
      <c r="D3786" s="283"/>
      <c r="E3786" s="859"/>
      <c r="F3786" s="283"/>
      <c r="G3786" s="283"/>
      <c r="H3786" s="283"/>
    </row>
    <row r="3787" spans="2:8" x14ac:dyDescent="0.25">
      <c r="B3787" s="396">
        <v>3783</v>
      </c>
      <c r="C3787" s="283"/>
      <c r="D3787" s="283"/>
      <c r="E3787" s="859"/>
      <c r="F3787" s="283"/>
      <c r="G3787" s="283"/>
      <c r="H3787" s="283"/>
    </row>
    <row r="3788" spans="2:8" x14ac:dyDescent="0.25">
      <c r="B3788" s="396">
        <v>3784</v>
      </c>
      <c r="C3788" s="283"/>
      <c r="D3788" s="283"/>
      <c r="E3788" s="859"/>
      <c r="F3788" s="283"/>
      <c r="G3788" s="283"/>
      <c r="H3788" s="283"/>
    </row>
    <row r="3789" spans="2:8" x14ac:dyDescent="0.25">
      <c r="B3789" s="396">
        <v>3785</v>
      </c>
      <c r="C3789" s="283"/>
      <c r="D3789" s="283"/>
      <c r="E3789" s="859"/>
      <c r="F3789" s="283"/>
      <c r="G3789" s="283"/>
      <c r="H3789" s="283"/>
    </row>
    <row r="3790" spans="2:8" x14ac:dyDescent="0.25">
      <c r="B3790" s="396">
        <v>3786</v>
      </c>
      <c r="C3790" s="283"/>
      <c r="D3790" s="283"/>
      <c r="E3790" s="859"/>
      <c r="F3790" s="283"/>
      <c r="G3790" s="283"/>
      <c r="H3790" s="283"/>
    </row>
    <row r="3791" spans="2:8" x14ac:dyDescent="0.25">
      <c r="B3791" s="396">
        <v>3787</v>
      </c>
      <c r="C3791" s="283"/>
      <c r="D3791" s="283"/>
      <c r="E3791" s="859"/>
      <c r="F3791" s="283"/>
      <c r="G3791" s="283"/>
      <c r="H3791" s="283"/>
    </row>
    <row r="3792" spans="2:8" x14ac:dyDescent="0.25">
      <c r="B3792" s="396">
        <v>3788</v>
      </c>
      <c r="C3792" s="283"/>
      <c r="D3792" s="283"/>
      <c r="E3792" s="859"/>
      <c r="F3792" s="283"/>
      <c r="G3792" s="283"/>
      <c r="H3792" s="283"/>
    </row>
    <row r="3793" spans="2:8" x14ac:dyDescent="0.25">
      <c r="B3793" s="396">
        <v>3789</v>
      </c>
      <c r="C3793" s="283"/>
      <c r="D3793" s="283"/>
      <c r="E3793" s="859"/>
      <c r="F3793" s="283"/>
      <c r="G3793" s="283"/>
      <c r="H3793" s="283"/>
    </row>
    <row r="3794" spans="2:8" x14ac:dyDescent="0.25">
      <c r="B3794" s="396">
        <v>3790</v>
      </c>
      <c r="C3794" s="283"/>
      <c r="D3794" s="283"/>
      <c r="E3794" s="859"/>
      <c r="F3794" s="283"/>
      <c r="G3794" s="283"/>
      <c r="H3794" s="283"/>
    </row>
    <row r="3795" spans="2:8" x14ac:dyDescent="0.25">
      <c r="B3795" s="396">
        <v>3791</v>
      </c>
      <c r="C3795" s="283"/>
      <c r="D3795" s="283"/>
      <c r="E3795" s="859"/>
      <c r="F3795" s="283"/>
      <c r="G3795" s="283"/>
      <c r="H3795" s="283"/>
    </row>
    <row r="3796" spans="2:8" x14ac:dyDescent="0.25">
      <c r="B3796" s="396">
        <v>3792</v>
      </c>
      <c r="C3796" s="283"/>
      <c r="D3796" s="283"/>
      <c r="E3796" s="859"/>
      <c r="F3796" s="283"/>
      <c r="G3796" s="283"/>
      <c r="H3796" s="283"/>
    </row>
    <row r="3797" spans="2:8" x14ac:dyDescent="0.25">
      <c r="B3797" s="396">
        <v>3793</v>
      </c>
      <c r="C3797" s="283"/>
      <c r="D3797" s="283"/>
      <c r="E3797" s="859"/>
      <c r="F3797" s="283"/>
      <c r="G3797" s="283"/>
      <c r="H3797" s="283"/>
    </row>
    <row r="3798" spans="2:8" x14ac:dyDescent="0.25">
      <c r="B3798" s="396">
        <v>3794</v>
      </c>
      <c r="C3798" s="283"/>
      <c r="D3798" s="283"/>
      <c r="E3798" s="859"/>
      <c r="F3798" s="283"/>
      <c r="G3798" s="283"/>
      <c r="H3798" s="283"/>
    </row>
    <row r="3799" spans="2:8" x14ac:dyDescent="0.25">
      <c r="B3799" s="396">
        <v>3795</v>
      </c>
      <c r="C3799" s="283"/>
      <c r="D3799" s="283"/>
      <c r="E3799" s="859"/>
      <c r="F3799" s="283"/>
      <c r="G3799" s="283"/>
      <c r="H3799" s="283"/>
    </row>
    <row r="3800" spans="2:8" x14ac:dyDescent="0.25">
      <c r="B3800" s="396">
        <v>3796</v>
      </c>
      <c r="C3800" s="283"/>
      <c r="D3800" s="283"/>
      <c r="E3800" s="859"/>
      <c r="F3800" s="283"/>
      <c r="G3800" s="283"/>
      <c r="H3800" s="283"/>
    </row>
    <row r="3801" spans="2:8" x14ac:dyDescent="0.25">
      <c r="B3801" s="396">
        <v>3797</v>
      </c>
      <c r="C3801" s="283"/>
      <c r="D3801" s="283"/>
      <c r="E3801" s="859"/>
      <c r="F3801" s="283"/>
      <c r="G3801" s="283"/>
      <c r="H3801" s="283"/>
    </row>
    <row r="3802" spans="2:8" x14ac:dyDescent="0.25">
      <c r="B3802" s="396">
        <v>3798</v>
      </c>
      <c r="C3802" s="283"/>
      <c r="D3802" s="283"/>
      <c r="E3802" s="859"/>
      <c r="F3802" s="283"/>
      <c r="G3802" s="283"/>
      <c r="H3802" s="283"/>
    </row>
    <row r="3803" spans="2:8" x14ac:dyDescent="0.25">
      <c r="B3803" s="396">
        <v>3799</v>
      </c>
      <c r="C3803" s="283"/>
      <c r="D3803" s="283"/>
      <c r="E3803" s="859"/>
      <c r="F3803" s="283"/>
      <c r="G3803" s="283"/>
      <c r="H3803" s="283"/>
    </row>
    <row r="3804" spans="2:8" x14ac:dyDescent="0.25">
      <c r="B3804" s="396">
        <v>3800</v>
      </c>
      <c r="C3804" s="283"/>
      <c r="D3804" s="283"/>
      <c r="E3804" s="859"/>
      <c r="F3804" s="283"/>
      <c r="G3804" s="283"/>
      <c r="H3804" s="283"/>
    </row>
    <row r="3805" spans="2:8" x14ac:dyDescent="0.25">
      <c r="B3805" s="396">
        <v>3801</v>
      </c>
      <c r="C3805" s="283"/>
      <c r="D3805" s="283"/>
      <c r="E3805" s="859"/>
      <c r="F3805" s="283"/>
      <c r="G3805" s="283"/>
      <c r="H3805" s="283"/>
    </row>
    <row r="3806" spans="2:8" x14ac:dyDescent="0.25">
      <c r="B3806" s="396">
        <v>3802</v>
      </c>
      <c r="C3806" s="283"/>
      <c r="D3806" s="283"/>
      <c r="E3806" s="859"/>
      <c r="F3806" s="283"/>
      <c r="G3806" s="283"/>
      <c r="H3806" s="283"/>
    </row>
    <row r="3807" spans="2:8" x14ac:dyDescent="0.25">
      <c r="B3807" s="396">
        <v>3803</v>
      </c>
      <c r="C3807" s="283"/>
      <c r="D3807" s="283"/>
      <c r="E3807" s="859"/>
      <c r="F3807" s="283"/>
      <c r="G3807" s="283"/>
      <c r="H3807" s="283"/>
    </row>
    <row r="3808" spans="2:8" x14ac:dyDescent="0.25">
      <c r="B3808" s="396">
        <v>3804</v>
      </c>
      <c r="C3808" s="283"/>
      <c r="D3808" s="283"/>
      <c r="E3808" s="859"/>
      <c r="F3808" s="283"/>
      <c r="G3808" s="283"/>
      <c r="H3808" s="283"/>
    </row>
    <row r="3809" spans="2:8" x14ac:dyDescent="0.25">
      <c r="B3809" s="396">
        <v>3805</v>
      </c>
      <c r="C3809" s="283"/>
      <c r="D3809" s="283"/>
      <c r="E3809" s="859"/>
      <c r="F3809" s="283"/>
      <c r="G3809" s="283"/>
      <c r="H3809" s="283"/>
    </row>
    <row r="3810" spans="2:8" x14ac:dyDescent="0.25">
      <c r="B3810" s="396">
        <v>3806</v>
      </c>
      <c r="C3810" s="283"/>
      <c r="D3810" s="283"/>
      <c r="E3810" s="859"/>
      <c r="F3810" s="283"/>
      <c r="G3810" s="283"/>
      <c r="H3810" s="283"/>
    </row>
    <row r="3811" spans="2:8" x14ac:dyDescent="0.25">
      <c r="B3811" s="396">
        <v>3807</v>
      </c>
      <c r="C3811" s="283"/>
      <c r="D3811" s="283"/>
      <c r="E3811" s="859"/>
      <c r="F3811" s="283"/>
      <c r="G3811" s="283"/>
      <c r="H3811" s="283"/>
    </row>
    <row r="3812" spans="2:8" x14ac:dyDescent="0.25">
      <c r="B3812" s="396">
        <v>3808</v>
      </c>
      <c r="C3812" s="283"/>
      <c r="D3812" s="283"/>
      <c r="E3812" s="859"/>
      <c r="F3812" s="283"/>
      <c r="G3812" s="283"/>
      <c r="H3812" s="283"/>
    </row>
    <row r="3813" spans="2:8" x14ac:dyDescent="0.25">
      <c r="B3813" s="396">
        <v>3809</v>
      </c>
      <c r="C3813" s="283"/>
      <c r="D3813" s="283"/>
      <c r="E3813" s="859"/>
      <c r="F3813" s="283"/>
      <c r="G3813" s="283"/>
      <c r="H3813" s="283"/>
    </row>
    <row r="3814" spans="2:8" x14ac:dyDescent="0.25">
      <c r="B3814" s="396">
        <v>3810</v>
      </c>
      <c r="C3814" s="283"/>
      <c r="D3814" s="283"/>
      <c r="E3814" s="859"/>
      <c r="F3814" s="283"/>
      <c r="G3814" s="283"/>
      <c r="H3814" s="283"/>
    </row>
    <row r="3815" spans="2:8" x14ac:dyDescent="0.25">
      <c r="B3815" s="396">
        <v>3811</v>
      </c>
      <c r="C3815" s="283"/>
      <c r="D3815" s="283"/>
      <c r="E3815" s="859"/>
      <c r="F3815" s="283"/>
      <c r="G3815" s="283"/>
      <c r="H3815" s="283"/>
    </row>
    <row r="3816" spans="2:8" x14ac:dyDescent="0.25">
      <c r="B3816" s="396">
        <v>3812</v>
      </c>
      <c r="C3816" s="283"/>
      <c r="D3816" s="283"/>
      <c r="E3816" s="859"/>
      <c r="F3816" s="283"/>
      <c r="G3816" s="283"/>
      <c r="H3816" s="283"/>
    </row>
    <row r="3817" spans="2:8" x14ac:dyDescent="0.25">
      <c r="B3817" s="396">
        <v>3813</v>
      </c>
      <c r="C3817" s="283"/>
      <c r="D3817" s="283"/>
      <c r="E3817" s="859"/>
      <c r="F3817" s="283"/>
      <c r="G3817" s="283"/>
      <c r="H3817" s="283"/>
    </row>
    <row r="3818" spans="2:8" x14ac:dyDescent="0.25">
      <c r="B3818" s="396">
        <v>3814</v>
      </c>
      <c r="C3818" s="283"/>
      <c r="D3818" s="283"/>
      <c r="E3818" s="859"/>
      <c r="F3818" s="283"/>
      <c r="G3818" s="283"/>
      <c r="H3818" s="283"/>
    </row>
    <row r="3819" spans="2:8" x14ac:dyDescent="0.25">
      <c r="B3819" s="396">
        <v>3815</v>
      </c>
      <c r="C3819" s="283"/>
      <c r="D3819" s="283"/>
      <c r="E3819" s="859"/>
      <c r="F3819" s="283"/>
      <c r="G3819" s="283"/>
      <c r="H3819" s="283"/>
    </row>
    <row r="3820" spans="2:8" x14ac:dyDescent="0.25">
      <c r="B3820" s="396">
        <v>3816</v>
      </c>
      <c r="C3820" s="283"/>
      <c r="D3820" s="283"/>
      <c r="E3820" s="859"/>
      <c r="F3820" s="283"/>
      <c r="G3820" s="283"/>
      <c r="H3820" s="283"/>
    </row>
    <row r="3821" spans="2:8" x14ac:dyDescent="0.25">
      <c r="B3821" s="396">
        <v>3817</v>
      </c>
      <c r="C3821" s="283"/>
      <c r="D3821" s="283"/>
      <c r="E3821" s="859"/>
      <c r="F3821" s="283"/>
      <c r="G3821" s="283"/>
      <c r="H3821" s="283"/>
    </row>
    <row r="3822" spans="2:8" x14ac:dyDescent="0.25">
      <c r="B3822" s="396">
        <v>3818</v>
      </c>
      <c r="C3822" s="283"/>
      <c r="D3822" s="283"/>
      <c r="E3822" s="859"/>
      <c r="F3822" s="283"/>
      <c r="G3822" s="283"/>
      <c r="H3822" s="283"/>
    </row>
    <row r="3823" spans="2:8" x14ac:dyDescent="0.25">
      <c r="B3823" s="396">
        <v>3819</v>
      </c>
      <c r="C3823" s="283"/>
      <c r="D3823" s="283"/>
      <c r="E3823" s="859"/>
      <c r="F3823" s="283"/>
      <c r="G3823" s="283"/>
      <c r="H3823" s="283"/>
    </row>
    <row r="3824" spans="2:8" x14ac:dyDescent="0.25">
      <c r="B3824" s="396">
        <v>3820</v>
      </c>
      <c r="C3824" s="283"/>
      <c r="D3824" s="283"/>
      <c r="E3824" s="859"/>
      <c r="F3824" s="283"/>
      <c r="G3824" s="283"/>
      <c r="H3824" s="283"/>
    </row>
    <row r="3825" spans="2:8" x14ac:dyDescent="0.25">
      <c r="B3825" s="396">
        <v>3821</v>
      </c>
      <c r="C3825" s="283"/>
      <c r="D3825" s="283"/>
      <c r="E3825" s="859"/>
      <c r="F3825" s="283"/>
      <c r="G3825" s="283"/>
      <c r="H3825" s="283"/>
    </row>
    <row r="3826" spans="2:8" x14ac:dyDescent="0.25">
      <c r="B3826" s="396">
        <v>3822</v>
      </c>
      <c r="C3826" s="283"/>
      <c r="D3826" s="283"/>
      <c r="E3826" s="859"/>
      <c r="F3826" s="283"/>
      <c r="G3826" s="283"/>
      <c r="H3826" s="283"/>
    </row>
    <row r="3827" spans="2:8" x14ac:dyDescent="0.25">
      <c r="B3827" s="396">
        <v>3823</v>
      </c>
      <c r="C3827" s="283"/>
      <c r="D3827" s="283"/>
      <c r="E3827" s="859"/>
      <c r="F3827" s="283"/>
      <c r="G3827" s="283"/>
      <c r="H3827" s="283"/>
    </row>
    <row r="3828" spans="2:8" x14ac:dyDescent="0.25">
      <c r="B3828" s="396">
        <v>3824</v>
      </c>
      <c r="C3828" s="283"/>
      <c r="D3828" s="283"/>
      <c r="E3828" s="859"/>
      <c r="F3828" s="283"/>
      <c r="G3828" s="283"/>
      <c r="H3828" s="283"/>
    </row>
    <row r="3829" spans="2:8" x14ac:dyDescent="0.25">
      <c r="B3829" s="396">
        <v>3825</v>
      </c>
      <c r="C3829" s="283"/>
      <c r="D3829" s="283"/>
      <c r="E3829" s="859"/>
      <c r="F3829" s="283"/>
      <c r="G3829" s="283"/>
      <c r="H3829" s="283"/>
    </row>
    <row r="3830" spans="2:8" x14ac:dyDescent="0.25">
      <c r="B3830" s="396">
        <v>3826</v>
      </c>
      <c r="C3830" s="283"/>
      <c r="D3830" s="283"/>
      <c r="E3830" s="859"/>
      <c r="F3830" s="283"/>
      <c r="G3830" s="283"/>
      <c r="H3830" s="283"/>
    </row>
    <row r="3831" spans="2:8" x14ac:dyDescent="0.25">
      <c r="B3831" s="396">
        <v>3827</v>
      </c>
      <c r="C3831" s="283"/>
      <c r="D3831" s="283"/>
      <c r="E3831" s="859"/>
      <c r="F3831" s="283"/>
      <c r="G3831" s="283"/>
      <c r="H3831" s="283"/>
    </row>
    <row r="3832" spans="2:8" x14ac:dyDescent="0.25">
      <c r="B3832" s="396">
        <v>3828</v>
      </c>
      <c r="C3832" s="283"/>
      <c r="D3832" s="283"/>
      <c r="E3832" s="859"/>
      <c r="F3832" s="283"/>
      <c r="G3832" s="283"/>
      <c r="H3832" s="283"/>
    </row>
    <row r="3833" spans="2:8" x14ac:dyDescent="0.25">
      <c r="B3833" s="396">
        <v>3829</v>
      </c>
      <c r="C3833" s="283"/>
      <c r="D3833" s="283"/>
      <c r="E3833" s="859"/>
      <c r="F3833" s="283"/>
      <c r="G3833" s="283"/>
      <c r="H3833" s="283"/>
    </row>
    <row r="3834" spans="2:8" x14ac:dyDescent="0.25">
      <c r="B3834" s="396">
        <v>3830</v>
      </c>
      <c r="C3834" s="283"/>
      <c r="D3834" s="283"/>
      <c r="E3834" s="859"/>
      <c r="F3834" s="283"/>
      <c r="G3834" s="283"/>
      <c r="H3834" s="283"/>
    </row>
    <row r="3835" spans="2:8" x14ac:dyDescent="0.25">
      <c r="B3835" s="396">
        <v>3831</v>
      </c>
      <c r="C3835" s="283"/>
      <c r="D3835" s="283"/>
      <c r="E3835" s="859"/>
      <c r="F3835" s="283"/>
      <c r="G3835" s="283"/>
      <c r="H3835" s="283"/>
    </row>
    <row r="3836" spans="2:8" x14ac:dyDescent="0.25">
      <c r="B3836" s="396">
        <v>3832</v>
      </c>
      <c r="C3836" s="283"/>
      <c r="D3836" s="283"/>
      <c r="E3836" s="859"/>
      <c r="F3836" s="283"/>
      <c r="G3836" s="283"/>
      <c r="H3836" s="283"/>
    </row>
    <row r="3837" spans="2:8" x14ac:dyDescent="0.25">
      <c r="B3837" s="396">
        <v>3833</v>
      </c>
      <c r="C3837" s="283"/>
      <c r="D3837" s="283"/>
      <c r="E3837" s="859"/>
      <c r="F3837" s="283"/>
      <c r="G3837" s="283"/>
      <c r="H3837" s="283"/>
    </row>
    <row r="3838" spans="2:8" x14ac:dyDescent="0.25">
      <c r="B3838" s="396">
        <v>3834</v>
      </c>
      <c r="C3838" s="283"/>
      <c r="D3838" s="283"/>
      <c r="E3838" s="859"/>
      <c r="F3838" s="283"/>
      <c r="G3838" s="283"/>
      <c r="H3838" s="283"/>
    </row>
    <row r="3839" spans="2:8" x14ac:dyDescent="0.25">
      <c r="B3839" s="396">
        <v>3835</v>
      </c>
      <c r="C3839" s="283"/>
      <c r="D3839" s="283"/>
      <c r="E3839" s="859"/>
      <c r="F3839" s="283"/>
      <c r="G3839" s="283"/>
      <c r="H3839" s="283"/>
    </row>
    <row r="3840" spans="2:8" x14ac:dyDescent="0.25">
      <c r="B3840" s="396">
        <v>3836</v>
      </c>
      <c r="C3840" s="283"/>
      <c r="D3840" s="283"/>
      <c r="E3840" s="859"/>
      <c r="F3840" s="283"/>
      <c r="G3840" s="283"/>
      <c r="H3840" s="283"/>
    </row>
    <row r="3841" spans="2:8" x14ac:dyDescent="0.25">
      <c r="B3841" s="396">
        <v>3837</v>
      </c>
      <c r="C3841" s="283"/>
      <c r="D3841" s="283"/>
      <c r="E3841" s="859"/>
      <c r="F3841" s="283"/>
      <c r="G3841" s="283"/>
      <c r="H3841" s="283"/>
    </row>
    <row r="3842" spans="2:8" x14ac:dyDescent="0.25">
      <c r="B3842" s="396">
        <v>3838</v>
      </c>
      <c r="C3842" s="283"/>
      <c r="D3842" s="283"/>
      <c r="E3842" s="859"/>
      <c r="F3842" s="283"/>
      <c r="G3842" s="283"/>
      <c r="H3842" s="283"/>
    </row>
    <row r="3843" spans="2:8" x14ac:dyDescent="0.25">
      <c r="B3843" s="396">
        <v>3839</v>
      </c>
      <c r="C3843" s="283"/>
      <c r="D3843" s="283"/>
      <c r="E3843" s="859"/>
      <c r="F3843" s="283"/>
      <c r="G3843" s="283"/>
      <c r="H3843" s="283"/>
    </row>
    <row r="3844" spans="2:8" x14ac:dyDescent="0.25">
      <c r="B3844" s="396">
        <v>3840</v>
      </c>
      <c r="C3844" s="283"/>
      <c r="D3844" s="283"/>
      <c r="E3844" s="859"/>
      <c r="F3844" s="283"/>
      <c r="G3844" s="283"/>
      <c r="H3844" s="283"/>
    </row>
    <row r="3845" spans="2:8" x14ac:dyDescent="0.25">
      <c r="B3845" s="396">
        <v>3841</v>
      </c>
      <c r="C3845" s="283"/>
      <c r="D3845" s="283"/>
      <c r="E3845" s="859"/>
      <c r="F3845" s="283"/>
      <c r="G3845" s="283"/>
      <c r="H3845" s="283"/>
    </row>
    <row r="3846" spans="2:8" x14ac:dyDescent="0.25">
      <c r="B3846" s="396">
        <v>3842</v>
      </c>
      <c r="C3846" s="283"/>
      <c r="D3846" s="283"/>
      <c r="E3846" s="859"/>
      <c r="F3846" s="283"/>
      <c r="G3846" s="283"/>
      <c r="H3846" s="283"/>
    </row>
    <row r="3847" spans="2:8" x14ac:dyDescent="0.25">
      <c r="B3847" s="396">
        <v>3843</v>
      </c>
      <c r="C3847" s="283"/>
      <c r="D3847" s="283"/>
      <c r="E3847" s="859"/>
      <c r="F3847" s="283"/>
      <c r="G3847" s="283"/>
      <c r="H3847" s="283"/>
    </row>
    <row r="3848" spans="2:8" x14ac:dyDescent="0.25">
      <c r="B3848" s="396">
        <v>3844</v>
      </c>
      <c r="C3848" s="283"/>
      <c r="D3848" s="283"/>
      <c r="E3848" s="859"/>
      <c r="F3848" s="283"/>
      <c r="G3848" s="283"/>
      <c r="H3848" s="283"/>
    </row>
    <row r="3849" spans="2:8" x14ac:dyDescent="0.25">
      <c r="B3849" s="396">
        <v>3845</v>
      </c>
      <c r="C3849" s="283"/>
      <c r="D3849" s="283"/>
      <c r="E3849" s="859"/>
      <c r="F3849" s="283"/>
      <c r="G3849" s="283"/>
      <c r="H3849" s="283"/>
    </row>
    <row r="3850" spans="2:8" x14ac:dyDescent="0.25">
      <c r="B3850" s="396">
        <v>3846</v>
      </c>
      <c r="C3850" s="283"/>
      <c r="D3850" s="283"/>
      <c r="E3850" s="859"/>
      <c r="F3850" s="283"/>
      <c r="G3850" s="283"/>
      <c r="H3850" s="283"/>
    </row>
    <row r="3851" spans="2:8" x14ac:dyDescent="0.25">
      <c r="B3851" s="396">
        <v>3847</v>
      </c>
      <c r="C3851" s="283"/>
      <c r="D3851" s="283"/>
      <c r="E3851" s="859"/>
      <c r="F3851" s="283"/>
      <c r="G3851" s="283"/>
      <c r="H3851" s="283"/>
    </row>
    <row r="3852" spans="2:8" x14ac:dyDescent="0.25">
      <c r="B3852" s="396">
        <v>3848</v>
      </c>
      <c r="C3852" s="283"/>
      <c r="D3852" s="283"/>
      <c r="E3852" s="859"/>
      <c r="F3852" s="283"/>
      <c r="G3852" s="283"/>
      <c r="H3852" s="283"/>
    </row>
    <row r="3853" spans="2:8" x14ac:dyDescent="0.25">
      <c r="B3853" s="396">
        <v>3849</v>
      </c>
      <c r="C3853" s="283"/>
      <c r="D3853" s="283"/>
      <c r="E3853" s="859"/>
      <c r="F3853" s="283"/>
      <c r="G3853" s="283"/>
      <c r="H3853" s="283"/>
    </row>
    <row r="3854" spans="2:8" x14ac:dyDescent="0.25">
      <c r="B3854" s="396">
        <v>3850</v>
      </c>
      <c r="C3854" s="283"/>
      <c r="D3854" s="283"/>
      <c r="E3854" s="859"/>
      <c r="F3854" s="283"/>
      <c r="G3854" s="283"/>
      <c r="H3854" s="283"/>
    </row>
    <row r="3855" spans="2:8" x14ac:dyDescent="0.25">
      <c r="B3855" s="396">
        <v>3851</v>
      </c>
      <c r="C3855" s="283"/>
      <c r="D3855" s="283"/>
      <c r="E3855" s="859"/>
      <c r="F3855" s="283"/>
      <c r="G3855" s="283"/>
      <c r="H3855" s="283"/>
    </row>
    <row r="3856" spans="2:8" x14ac:dyDescent="0.25">
      <c r="B3856" s="396">
        <v>3852</v>
      </c>
      <c r="C3856" s="283"/>
      <c r="D3856" s="283"/>
      <c r="E3856" s="859"/>
      <c r="F3856" s="283"/>
      <c r="G3856" s="283"/>
      <c r="H3856" s="283"/>
    </row>
    <row r="3857" spans="2:8" x14ac:dyDescent="0.25">
      <c r="B3857" s="396">
        <v>3853</v>
      </c>
      <c r="C3857" s="283"/>
      <c r="D3857" s="283"/>
      <c r="E3857" s="859"/>
      <c r="F3857" s="283"/>
      <c r="G3857" s="283"/>
      <c r="H3857" s="283"/>
    </row>
    <row r="3858" spans="2:8" x14ac:dyDescent="0.25">
      <c r="B3858" s="396">
        <v>3854</v>
      </c>
      <c r="C3858" s="283"/>
      <c r="D3858" s="283"/>
      <c r="E3858" s="859"/>
      <c r="F3858" s="283"/>
      <c r="G3858" s="283"/>
      <c r="H3858" s="283"/>
    </row>
    <row r="3859" spans="2:8" x14ac:dyDescent="0.25">
      <c r="B3859" s="396">
        <v>3855</v>
      </c>
      <c r="C3859" s="283"/>
      <c r="D3859" s="283"/>
      <c r="E3859" s="859"/>
      <c r="F3859" s="283"/>
      <c r="G3859" s="283"/>
      <c r="H3859" s="283"/>
    </row>
    <row r="3860" spans="2:8" x14ac:dyDescent="0.25">
      <c r="B3860" s="396">
        <v>3856</v>
      </c>
      <c r="C3860" s="283"/>
      <c r="D3860" s="283"/>
      <c r="E3860" s="859"/>
      <c r="F3860" s="283"/>
      <c r="G3860" s="283"/>
      <c r="H3860" s="283"/>
    </row>
    <row r="3861" spans="2:8" x14ac:dyDescent="0.25">
      <c r="B3861" s="396">
        <v>3857</v>
      </c>
      <c r="C3861" s="283"/>
      <c r="D3861" s="283"/>
      <c r="E3861" s="859"/>
      <c r="F3861" s="283"/>
      <c r="G3861" s="283"/>
      <c r="H3861" s="283"/>
    </row>
    <row r="3862" spans="2:8" x14ac:dyDescent="0.25">
      <c r="B3862" s="396">
        <v>3858</v>
      </c>
      <c r="C3862" s="283"/>
      <c r="D3862" s="283"/>
      <c r="E3862" s="859"/>
      <c r="F3862" s="283"/>
      <c r="G3862" s="283"/>
      <c r="H3862" s="283"/>
    </row>
    <row r="3863" spans="2:8" x14ac:dyDescent="0.25">
      <c r="B3863" s="396">
        <v>3859</v>
      </c>
      <c r="C3863" s="283"/>
      <c r="D3863" s="283"/>
      <c r="E3863" s="859"/>
      <c r="F3863" s="283"/>
      <c r="G3863" s="283"/>
      <c r="H3863" s="283"/>
    </row>
    <row r="3864" spans="2:8" x14ac:dyDescent="0.25">
      <c r="B3864" s="396">
        <v>3860</v>
      </c>
      <c r="C3864" s="283"/>
      <c r="D3864" s="283"/>
      <c r="E3864" s="859"/>
      <c r="F3864" s="283"/>
      <c r="G3864" s="283"/>
      <c r="H3864" s="283"/>
    </row>
    <row r="3865" spans="2:8" x14ac:dyDescent="0.25">
      <c r="B3865" s="396">
        <v>3861</v>
      </c>
      <c r="C3865" s="283"/>
      <c r="D3865" s="283"/>
      <c r="E3865" s="859"/>
      <c r="F3865" s="283"/>
      <c r="G3865" s="283"/>
      <c r="H3865" s="283"/>
    </row>
    <row r="3866" spans="2:8" x14ac:dyDescent="0.25">
      <c r="B3866" s="396">
        <v>3862</v>
      </c>
      <c r="C3866" s="283"/>
      <c r="D3866" s="283"/>
      <c r="E3866" s="859"/>
      <c r="F3866" s="283"/>
      <c r="G3866" s="283"/>
      <c r="H3866" s="283"/>
    </row>
    <row r="3867" spans="2:8" x14ac:dyDescent="0.25">
      <c r="B3867" s="396">
        <v>3863</v>
      </c>
      <c r="C3867" s="283"/>
      <c r="D3867" s="283"/>
      <c r="E3867" s="859"/>
      <c r="F3867" s="283"/>
      <c r="G3867" s="283"/>
      <c r="H3867" s="283"/>
    </row>
    <row r="3868" spans="2:8" x14ac:dyDescent="0.25">
      <c r="B3868" s="396">
        <v>3864</v>
      </c>
      <c r="C3868" s="283"/>
      <c r="D3868" s="283"/>
      <c r="E3868" s="859"/>
      <c r="F3868" s="283"/>
      <c r="G3868" s="283"/>
      <c r="H3868" s="283"/>
    </row>
    <row r="3869" spans="2:8" x14ac:dyDescent="0.25">
      <c r="B3869" s="396">
        <v>3865</v>
      </c>
      <c r="C3869" s="283"/>
      <c r="D3869" s="283"/>
      <c r="E3869" s="859"/>
      <c r="F3869" s="283"/>
      <c r="G3869" s="283"/>
      <c r="H3869" s="283"/>
    </row>
    <row r="3870" spans="2:8" x14ac:dyDescent="0.25">
      <c r="B3870" s="396">
        <v>3866</v>
      </c>
      <c r="C3870" s="283"/>
      <c r="D3870" s="283"/>
      <c r="E3870" s="859"/>
      <c r="F3870" s="283"/>
      <c r="G3870" s="283"/>
      <c r="H3870" s="283"/>
    </row>
    <row r="3871" spans="2:8" x14ac:dyDescent="0.25">
      <c r="B3871" s="396">
        <v>3867</v>
      </c>
      <c r="C3871" s="283"/>
      <c r="D3871" s="283"/>
      <c r="E3871" s="859"/>
      <c r="F3871" s="283"/>
      <c r="G3871" s="283"/>
      <c r="H3871" s="283"/>
    </row>
    <row r="3872" spans="2:8" x14ac:dyDescent="0.25">
      <c r="B3872" s="396">
        <v>3868</v>
      </c>
      <c r="C3872" s="283"/>
      <c r="D3872" s="283"/>
      <c r="E3872" s="859"/>
      <c r="F3872" s="283"/>
      <c r="G3872" s="283"/>
      <c r="H3872" s="283"/>
    </row>
    <row r="3873" spans="2:8" x14ac:dyDescent="0.25">
      <c r="B3873" s="396">
        <v>3869</v>
      </c>
      <c r="C3873" s="283"/>
      <c r="D3873" s="283"/>
      <c r="E3873" s="859"/>
      <c r="F3873" s="283"/>
      <c r="G3873" s="283"/>
      <c r="H3873" s="283"/>
    </row>
    <row r="3874" spans="2:8" x14ac:dyDescent="0.25">
      <c r="B3874" s="396">
        <v>3870</v>
      </c>
      <c r="C3874" s="283"/>
      <c r="D3874" s="283"/>
      <c r="E3874" s="859"/>
      <c r="F3874" s="283"/>
      <c r="G3874" s="283"/>
      <c r="H3874" s="283"/>
    </row>
    <row r="3875" spans="2:8" x14ac:dyDescent="0.25">
      <c r="B3875" s="396">
        <v>3871</v>
      </c>
      <c r="C3875" s="283"/>
      <c r="D3875" s="283"/>
      <c r="E3875" s="859"/>
      <c r="F3875" s="283"/>
      <c r="G3875" s="283"/>
      <c r="H3875" s="283"/>
    </row>
    <row r="3876" spans="2:8" x14ac:dyDescent="0.25">
      <c r="B3876" s="396">
        <v>3872</v>
      </c>
      <c r="C3876" s="283"/>
      <c r="D3876" s="283"/>
      <c r="E3876" s="859"/>
      <c r="F3876" s="283"/>
      <c r="G3876" s="283"/>
      <c r="H3876" s="283"/>
    </row>
    <row r="3877" spans="2:8" x14ac:dyDescent="0.25">
      <c r="B3877" s="396">
        <v>3873</v>
      </c>
      <c r="C3877" s="283"/>
      <c r="D3877" s="283"/>
      <c r="E3877" s="859"/>
      <c r="F3877" s="283"/>
      <c r="G3877" s="283"/>
      <c r="H3877" s="283"/>
    </row>
    <row r="3878" spans="2:8" x14ac:dyDescent="0.25">
      <c r="B3878" s="396">
        <v>3874</v>
      </c>
      <c r="C3878" s="283"/>
      <c r="D3878" s="283"/>
      <c r="E3878" s="859"/>
      <c r="F3878" s="283"/>
      <c r="G3878" s="283"/>
      <c r="H3878" s="283"/>
    </row>
    <row r="3879" spans="2:8" x14ac:dyDescent="0.25">
      <c r="B3879" s="396">
        <v>3875</v>
      </c>
      <c r="C3879" s="283"/>
      <c r="D3879" s="283"/>
      <c r="E3879" s="859"/>
      <c r="F3879" s="283"/>
      <c r="G3879" s="283"/>
      <c r="H3879" s="283"/>
    </row>
    <row r="3880" spans="2:8" x14ac:dyDescent="0.25">
      <c r="B3880" s="396">
        <v>3876</v>
      </c>
      <c r="C3880" s="283"/>
      <c r="D3880" s="283"/>
      <c r="E3880" s="859"/>
      <c r="F3880" s="283"/>
      <c r="G3880" s="283"/>
      <c r="H3880" s="283"/>
    </row>
    <row r="3881" spans="2:8" x14ac:dyDescent="0.25">
      <c r="B3881" s="396">
        <v>3877</v>
      </c>
      <c r="C3881" s="283"/>
      <c r="D3881" s="283"/>
      <c r="E3881" s="859"/>
      <c r="F3881" s="283"/>
      <c r="G3881" s="283"/>
      <c r="H3881" s="283"/>
    </row>
    <row r="3882" spans="2:8" x14ac:dyDescent="0.25">
      <c r="B3882" s="396">
        <v>3878</v>
      </c>
      <c r="C3882" s="283"/>
      <c r="D3882" s="283"/>
      <c r="E3882" s="859"/>
      <c r="F3882" s="283"/>
      <c r="G3882" s="283"/>
      <c r="H3882" s="283"/>
    </row>
    <row r="3883" spans="2:8" x14ac:dyDescent="0.25">
      <c r="B3883" s="396">
        <v>3879</v>
      </c>
      <c r="C3883" s="283"/>
      <c r="D3883" s="283"/>
      <c r="E3883" s="859"/>
      <c r="F3883" s="283"/>
      <c r="G3883" s="283"/>
      <c r="H3883" s="283"/>
    </row>
    <row r="3884" spans="2:8" x14ac:dyDescent="0.25">
      <c r="B3884" s="396">
        <v>3880</v>
      </c>
      <c r="C3884" s="283"/>
      <c r="D3884" s="283"/>
      <c r="E3884" s="859"/>
      <c r="F3884" s="283"/>
      <c r="G3884" s="283"/>
      <c r="H3884" s="283"/>
    </row>
    <row r="3885" spans="2:8" x14ac:dyDescent="0.25">
      <c r="B3885" s="396">
        <v>3881</v>
      </c>
      <c r="C3885" s="283"/>
      <c r="D3885" s="283"/>
      <c r="E3885" s="859"/>
      <c r="F3885" s="283"/>
      <c r="G3885" s="283"/>
      <c r="H3885" s="283"/>
    </row>
    <row r="3886" spans="2:8" x14ac:dyDescent="0.25">
      <c r="B3886" s="396">
        <v>3882</v>
      </c>
      <c r="C3886" s="283"/>
      <c r="D3886" s="283"/>
      <c r="E3886" s="859"/>
      <c r="F3886" s="283"/>
      <c r="G3886" s="283"/>
      <c r="H3886" s="283"/>
    </row>
    <row r="3887" spans="2:8" x14ac:dyDescent="0.25">
      <c r="B3887" s="396">
        <v>3883</v>
      </c>
      <c r="C3887" s="283"/>
      <c r="D3887" s="283"/>
      <c r="E3887" s="859"/>
      <c r="F3887" s="283"/>
      <c r="G3887" s="283"/>
      <c r="H3887" s="283"/>
    </row>
    <row r="3888" spans="2:8" x14ac:dyDescent="0.25">
      <c r="B3888" s="396">
        <v>3884</v>
      </c>
      <c r="C3888" s="283"/>
      <c r="D3888" s="283"/>
      <c r="E3888" s="859"/>
      <c r="F3888" s="283"/>
      <c r="G3888" s="283"/>
      <c r="H3888" s="283"/>
    </row>
    <row r="3889" spans="2:8" x14ac:dyDescent="0.25">
      <c r="B3889" s="396">
        <v>3885</v>
      </c>
      <c r="C3889" s="283"/>
      <c r="D3889" s="283"/>
      <c r="E3889" s="859"/>
      <c r="F3889" s="283"/>
      <c r="G3889" s="283"/>
      <c r="H3889" s="283"/>
    </row>
    <row r="3890" spans="2:8" x14ac:dyDescent="0.25">
      <c r="B3890" s="396">
        <v>3886</v>
      </c>
      <c r="C3890" s="283"/>
      <c r="D3890" s="283"/>
      <c r="E3890" s="859"/>
      <c r="F3890" s="283"/>
      <c r="G3890" s="283"/>
      <c r="H3890" s="283"/>
    </row>
    <row r="3891" spans="2:8" x14ac:dyDescent="0.25">
      <c r="B3891" s="396">
        <v>3887</v>
      </c>
      <c r="C3891" s="283"/>
      <c r="D3891" s="283"/>
      <c r="E3891" s="859"/>
      <c r="F3891" s="283"/>
      <c r="G3891" s="283"/>
      <c r="H3891" s="283"/>
    </row>
    <row r="3892" spans="2:8" x14ac:dyDescent="0.25">
      <c r="B3892" s="396">
        <v>3888</v>
      </c>
      <c r="C3892" s="283"/>
      <c r="D3892" s="283"/>
      <c r="E3892" s="859"/>
      <c r="F3892" s="283"/>
      <c r="G3892" s="283"/>
      <c r="H3892" s="283"/>
    </row>
    <row r="3893" spans="2:8" x14ac:dyDescent="0.25">
      <c r="B3893" s="396">
        <v>3889</v>
      </c>
      <c r="C3893" s="283"/>
      <c r="D3893" s="283"/>
      <c r="E3893" s="859"/>
      <c r="F3893" s="283"/>
      <c r="G3893" s="283"/>
      <c r="H3893" s="283"/>
    </row>
    <row r="3894" spans="2:8" x14ac:dyDescent="0.25">
      <c r="B3894" s="396">
        <v>3890</v>
      </c>
      <c r="C3894" s="283"/>
      <c r="D3894" s="283"/>
      <c r="E3894" s="859"/>
      <c r="F3894" s="283"/>
      <c r="G3894" s="283"/>
      <c r="H3894" s="283"/>
    </row>
    <row r="3895" spans="2:8" x14ac:dyDescent="0.25">
      <c r="B3895" s="396">
        <v>3891</v>
      </c>
      <c r="C3895" s="283"/>
      <c r="D3895" s="283"/>
      <c r="E3895" s="859"/>
      <c r="F3895" s="283"/>
      <c r="G3895" s="283"/>
      <c r="H3895" s="283"/>
    </row>
    <row r="3896" spans="2:8" x14ac:dyDescent="0.25">
      <c r="B3896" s="396">
        <v>3892</v>
      </c>
      <c r="C3896" s="283"/>
      <c r="D3896" s="283"/>
      <c r="E3896" s="859"/>
      <c r="F3896" s="283"/>
      <c r="G3896" s="283"/>
      <c r="H3896" s="283"/>
    </row>
    <row r="3897" spans="2:8" x14ac:dyDescent="0.25">
      <c r="B3897" s="396">
        <v>3893</v>
      </c>
      <c r="C3897" s="283"/>
      <c r="D3897" s="283"/>
      <c r="E3897" s="859"/>
      <c r="F3897" s="283"/>
      <c r="G3897" s="283"/>
      <c r="H3897" s="283"/>
    </row>
    <row r="3898" spans="2:8" x14ac:dyDescent="0.25">
      <c r="B3898" s="396">
        <v>3894</v>
      </c>
      <c r="C3898" s="283"/>
      <c r="D3898" s="283"/>
      <c r="E3898" s="859"/>
      <c r="F3898" s="283"/>
      <c r="G3898" s="283"/>
      <c r="H3898" s="283"/>
    </row>
    <row r="3899" spans="2:8" x14ac:dyDescent="0.25">
      <c r="B3899" s="396">
        <v>3895</v>
      </c>
      <c r="C3899" s="283"/>
      <c r="D3899" s="283"/>
      <c r="E3899" s="859"/>
      <c r="F3899" s="283"/>
      <c r="G3899" s="283"/>
      <c r="H3899" s="283"/>
    </row>
    <row r="3900" spans="2:8" x14ac:dyDescent="0.25">
      <c r="B3900" s="396">
        <v>3896</v>
      </c>
      <c r="C3900" s="283"/>
      <c r="D3900" s="283"/>
      <c r="E3900" s="859"/>
      <c r="F3900" s="283"/>
      <c r="G3900" s="283"/>
      <c r="H3900" s="283"/>
    </row>
    <row r="3901" spans="2:8" x14ac:dyDescent="0.25">
      <c r="B3901" s="396">
        <v>3897</v>
      </c>
      <c r="C3901" s="283"/>
      <c r="D3901" s="283"/>
      <c r="E3901" s="859"/>
      <c r="F3901" s="283"/>
      <c r="G3901" s="283"/>
      <c r="H3901" s="283"/>
    </row>
    <row r="3902" spans="2:8" x14ac:dyDescent="0.25">
      <c r="B3902" s="396">
        <v>3898</v>
      </c>
      <c r="C3902" s="283"/>
      <c r="D3902" s="283"/>
      <c r="E3902" s="859"/>
      <c r="F3902" s="283"/>
      <c r="G3902" s="283"/>
      <c r="H3902" s="283"/>
    </row>
    <row r="3903" spans="2:8" x14ac:dyDescent="0.25">
      <c r="B3903" s="396">
        <v>3899</v>
      </c>
      <c r="C3903" s="283"/>
      <c r="D3903" s="283"/>
      <c r="E3903" s="859"/>
      <c r="F3903" s="283"/>
      <c r="G3903" s="283"/>
      <c r="H3903" s="283"/>
    </row>
    <row r="3904" spans="2:8" x14ac:dyDescent="0.25">
      <c r="B3904" s="396">
        <v>3900</v>
      </c>
      <c r="C3904" s="283"/>
      <c r="D3904" s="283"/>
      <c r="E3904" s="859"/>
      <c r="F3904" s="283"/>
      <c r="G3904" s="283"/>
      <c r="H3904" s="283"/>
    </row>
    <row r="3905" spans="2:8" x14ac:dyDescent="0.25">
      <c r="B3905" s="396">
        <v>3901</v>
      </c>
      <c r="C3905" s="283"/>
      <c r="D3905" s="283"/>
      <c r="E3905" s="859"/>
      <c r="F3905" s="283"/>
      <c r="G3905" s="283"/>
      <c r="H3905" s="283"/>
    </row>
    <row r="3906" spans="2:8" x14ac:dyDescent="0.25">
      <c r="B3906" s="396">
        <v>3902</v>
      </c>
      <c r="C3906" s="283"/>
      <c r="D3906" s="283"/>
      <c r="E3906" s="859"/>
      <c r="F3906" s="283"/>
      <c r="G3906" s="283"/>
      <c r="H3906" s="283"/>
    </row>
    <row r="3907" spans="2:8" x14ac:dyDescent="0.25">
      <c r="B3907" s="396">
        <v>3903</v>
      </c>
      <c r="C3907" s="283"/>
      <c r="D3907" s="283"/>
      <c r="E3907" s="859"/>
      <c r="F3907" s="283"/>
      <c r="G3907" s="283"/>
      <c r="H3907" s="283"/>
    </row>
    <row r="3908" spans="2:8" x14ac:dyDescent="0.25">
      <c r="B3908" s="396">
        <v>3904</v>
      </c>
      <c r="C3908" s="283"/>
      <c r="D3908" s="283"/>
      <c r="E3908" s="859"/>
      <c r="F3908" s="283"/>
      <c r="G3908" s="283"/>
      <c r="H3908" s="283"/>
    </row>
    <row r="3909" spans="2:8" x14ac:dyDescent="0.25">
      <c r="B3909" s="396">
        <v>3905</v>
      </c>
      <c r="C3909" s="283"/>
      <c r="D3909" s="283"/>
      <c r="E3909" s="859"/>
      <c r="F3909" s="283"/>
      <c r="G3909" s="283"/>
      <c r="H3909" s="283"/>
    </row>
    <row r="3910" spans="2:8" x14ac:dyDescent="0.25">
      <c r="B3910" s="396">
        <v>3906</v>
      </c>
      <c r="C3910" s="283"/>
      <c r="D3910" s="283"/>
      <c r="E3910" s="859"/>
      <c r="F3910" s="283"/>
      <c r="G3910" s="283"/>
      <c r="H3910" s="283"/>
    </row>
    <row r="3911" spans="2:8" x14ac:dyDescent="0.25">
      <c r="B3911" s="396">
        <v>3907</v>
      </c>
      <c r="C3911" s="283"/>
      <c r="D3911" s="283"/>
      <c r="E3911" s="859"/>
      <c r="F3911" s="283"/>
      <c r="G3911" s="283"/>
      <c r="H3911" s="283"/>
    </row>
    <row r="3912" spans="2:8" x14ac:dyDescent="0.25">
      <c r="B3912" s="396">
        <v>3908</v>
      </c>
      <c r="C3912" s="283"/>
      <c r="D3912" s="283"/>
      <c r="E3912" s="859"/>
      <c r="F3912" s="283"/>
      <c r="G3912" s="283"/>
      <c r="H3912" s="283"/>
    </row>
    <row r="3913" spans="2:8" x14ac:dyDescent="0.25">
      <c r="B3913" s="396">
        <v>3909</v>
      </c>
      <c r="C3913" s="283"/>
      <c r="D3913" s="283"/>
      <c r="E3913" s="859"/>
      <c r="F3913" s="283"/>
      <c r="G3913" s="283"/>
      <c r="H3913" s="283"/>
    </row>
    <row r="3914" spans="2:8" x14ac:dyDescent="0.25">
      <c r="B3914" s="396">
        <v>3910</v>
      </c>
      <c r="C3914" s="283"/>
      <c r="D3914" s="283"/>
      <c r="E3914" s="859"/>
      <c r="F3914" s="283"/>
      <c r="G3914" s="283"/>
      <c r="H3914" s="283"/>
    </row>
    <row r="3915" spans="2:8" x14ac:dyDescent="0.25">
      <c r="B3915" s="396">
        <v>3911</v>
      </c>
      <c r="C3915" s="283"/>
      <c r="D3915" s="283"/>
      <c r="E3915" s="859"/>
      <c r="F3915" s="283"/>
      <c r="G3915" s="283"/>
      <c r="H3915" s="283"/>
    </row>
    <row r="3916" spans="2:8" x14ac:dyDescent="0.25">
      <c r="B3916" s="396">
        <v>3912</v>
      </c>
      <c r="C3916" s="283"/>
      <c r="D3916" s="283"/>
      <c r="E3916" s="859"/>
      <c r="F3916" s="283"/>
      <c r="G3916" s="283"/>
      <c r="H3916" s="283"/>
    </row>
    <row r="3917" spans="2:8" x14ac:dyDescent="0.25">
      <c r="B3917" s="396">
        <v>3913</v>
      </c>
      <c r="C3917" s="283"/>
      <c r="D3917" s="283"/>
      <c r="E3917" s="859"/>
      <c r="F3917" s="283"/>
      <c r="G3917" s="283"/>
      <c r="H3917" s="283"/>
    </row>
    <row r="3918" spans="2:8" x14ac:dyDescent="0.25">
      <c r="B3918" s="396">
        <v>3914</v>
      </c>
      <c r="C3918" s="283"/>
      <c r="D3918" s="283"/>
      <c r="E3918" s="859"/>
      <c r="F3918" s="283"/>
      <c r="G3918" s="283"/>
      <c r="H3918" s="283"/>
    </row>
    <row r="3919" spans="2:8" x14ac:dyDescent="0.25">
      <c r="B3919" s="396">
        <v>3915</v>
      </c>
      <c r="C3919" s="283"/>
      <c r="D3919" s="283"/>
      <c r="E3919" s="859"/>
      <c r="F3919" s="283"/>
      <c r="G3919" s="283"/>
      <c r="H3919" s="283"/>
    </row>
    <row r="3920" spans="2:8" x14ac:dyDescent="0.25">
      <c r="B3920" s="396">
        <v>3916</v>
      </c>
      <c r="C3920" s="283"/>
      <c r="D3920" s="283"/>
      <c r="E3920" s="859"/>
      <c r="F3920" s="283"/>
      <c r="G3920" s="283"/>
      <c r="H3920" s="283"/>
    </row>
    <row r="3921" spans="2:8" x14ac:dyDescent="0.25">
      <c r="B3921" s="396">
        <v>3917</v>
      </c>
      <c r="C3921" s="283"/>
      <c r="D3921" s="283"/>
      <c r="E3921" s="859"/>
      <c r="F3921" s="283"/>
      <c r="G3921" s="283"/>
      <c r="H3921" s="283"/>
    </row>
    <row r="3922" spans="2:8" x14ac:dyDescent="0.25">
      <c r="B3922" s="396">
        <v>3918</v>
      </c>
      <c r="C3922" s="283"/>
      <c r="D3922" s="283"/>
      <c r="E3922" s="859"/>
      <c r="F3922" s="283"/>
      <c r="G3922" s="283"/>
      <c r="H3922" s="283"/>
    </row>
    <row r="3923" spans="2:8" x14ac:dyDescent="0.25">
      <c r="B3923" s="396">
        <v>3919</v>
      </c>
      <c r="C3923" s="283"/>
      <c r="D3923" s="283"/>
      <c r="E3923" s="859"/>
      <c r="F3923" s="283"/>
      <c r="G3923" s="283"/>
      <c r="H3923" s="283"/>
    </row>
    <row r="3924" spans="2:8" x14ac:dyDescent="0.25">
      <c r="B3924" s="396">
        <v>3920</v>
      </c>
      <c r="C3924" s="283"/>
      <c r="D3924" s="283"/>
      <c r="E3924" s="859"/>
      <c r="F3924" s="283"/>
      <c r="G3924" s="283"/>
      <c r="H3924" s="283"/>
    </row>
    <row r="3925" spans="2:8" x14ac:dyDescent="0.25">
      <c r="B3925" s="396">
        <v>3921</v>
      </c>
      <c r="C3925" s="283"/>
      <c r="D3925" s="283"/>
      <c r="E3925" s="859"/>
      <c r="F3925" s="283"/>
      <c r="G3925" s="283"/>
      <c r="H3925" s="283"/>
    </row>
    <row r="3926" spans="2:8" x14ac:dyDescent="0.25">
      <c r="B3926" s="396">
        <v>3922</v>
      </c>
      <c r="C3926" s="283"/>
      <c r="D3926" s="283"/>
      <c r="E3926" s="859"/>
      <c r="F3926" s="283"/>
      <c r="G3926" s="283"/>
      <c r="H3926" s="283"/>
    </row>
    <row r="3927" spans="2:8" x14ac:dyDescent="0.25">
      <c r="B3927" s="396">
        <v>3923</v>
      </c>
      <c r="C3927" s="283"/>
      <c r="D3927" s="283"/>
      <c r="E3927" s="859"/>
      <c r="F3927" s="283"/>
      <c r="G3927" s="283"/>
      <c r="H3927" s="283"/>
    </row>
    <row r="3928" spans="2:8" x14ac:dyDescent="0.25">
      <c r="B3928" s="396">
        <v>3924</v>
      </c>
      <c r="C3928" s="283"/>
      <c r="D3928" s="283"/>
      <c r="E3928" s="859"/>
      <c r="F3928" s="283"/>
      <c r="G3928" s="283"/>
      <c r="H3928" s="283"/>
    </row>
    <row r="3929" spans="2:8" x14ac:dyDescent="0.25">
      <c r="B3929" s="396">
        <v>3925</v>
      </c>
      <c r="C3929" s="283"/>
      <c r="D3929" s="283"/>
      <c r="E3929" s="859"/>
      <c r="F3929" s="283"/>
      <c r="G3929" s="283"/>
      <c r="H3929" s="283"/>
    </row>
    <row r="3930" spans="2:8" x14ac:dyDescent="0.25">
      <c r="B3930" s="396">
        <v>3926</v>
      </c>
      <c r="C3930" s="283"/>
      <c r="D3930" s="283"/>
      <c r="E3930" s="859"/>
      <c r="F3930" s="283"/>
      <c r="G3930" s="283"/>
      <c r="H3930" s="283"/>
    </row>
    <row r="3931" spans="2:8" x14ac:dyDescent="0.25">
      <c r="B3931" s="396">
        <v>3927</v>
      </c>
      <c r="C3931" s="283"/>
      <c r="D3931" s="283"/>
      <c r="E3931" s="859"/>
      <c r="F3931" s="283"/>
      <c r="G3931" s="283"/>
      <c r="H3931" s="283"/>
    </row>
    <row r="3932" spans="2:8" x14ac:dyDescent="0.25">
      <c r="B3932" s="396">
        <v>3928</v>
      </c>
      <c r="C3932" s="283"/>
      <c r="D3932" s="283"/>
      <c r="E3932" s="859"/>
      <c r="F3932" s="283"/>
      <c r="G3932" s="283"/>
      <c r="H3932" s="283"/>
    </row>
    <row r="3933" spans="2:8" x14ac:dyDescent="0.25">
      <c r="B3933" s="396">
        <v>3929</v>
      </c>
      <c r="C3933" s="283"/>
      <c r="D3933" s="283"/>
      <c r="E3933" s="859"/>
      <c r="F3933" s="283"/>
      <c r="G3933" s="283"/>
      <c r="H3933" s="283"/>
    </row>
    <row r="3934" spans="2:8" x14ac:dyDescent="0.25">
      <c r="B3934" s="396">
        <v>3930</v>
      </c>
      <c r="C3934" s="283"/>
      <c r="D3934" s="283"/>
      <c r="E3934" s="859"/>
      <c r="F3934" s="283"/>
      <c r="G3934" s="283"/>
      <c r="H3934" s="283"/>
    </row>
    <row r="3935" spans="2:8" x14ac:dyDescent="0.25">
      <c r="B3935" s="396">
        <v>3931</v>
      </c>
      <c r="C3935" s="283"/>
      <c r="D3935" s="283"/>
      <c r="E3935" s="859"/>
      <c r="F3935" s="283"/>
      <c r="G3935" s="283"/>
      <c r="H3935" s="283"/>
    </row>
    <row r="3936" spans="2:8" x14ac:dyDescent="0.25">
      <c r="B3936" s="396">
        <v>3932</v>
      </c>
      <c r="C3936" s="283"/>
      <c r="D3936" s="283"/>
      <c r="E3936" s="859"/>
      <c r="F3936" s="283"/>
      <c r="G3936" s="283"/>
      <c r="H3936" s="283"/>
    </row>
    <row r="3937" spans="2:8" x14ac:dyDescent="0.25">
      <c r="B3937" s="396">
        <v>3933</v>
      </c>
      <c r="C3937" s="283"/>
      <c r="D3937" s="283"/>
      <c r="E3937" s="859"/>
      <c r="F3937" s="283"/>
      <c r="G3937" s="283"/>
      <c r="H3937" s="283"/>
    </row>
    <row r="3938" spans="2:8" x14ac:dyDescent="0.25">
      <c r="B3938" s="396">
        <v>3934</v>
      </c>
      <c r="C3938" s="283"/>
      <c r="D3938" s="283"/>
      <c r="E3938" s="859"/>
      <c r="F3938" s="283"/>
      <c r="G3938" s="283"/>
      <c r="H3938" s="283"/>
    </row>
    <row r="3939" spans="2:8" x14ac:dyDescent="0.25">
      <c r="B3939" s="396">
        <v>3935</v>
      </c>
      <c r="C3939" s="283"/>
      <c r="D3939" s="283"/>
      <c r="E3939" s="859"/>
      <c r="F3939" s="283"/>
      <c r="G3939" s="283"/>
      <c r="H3939" s="283"/>
    </row>
    <row r="3940" spans="2:8" x14ac:dyDescent="0.25">
      <c r="B3940" s="396">
        <v>3936</v>
      </c>
      <c r="C3940" s="283"/>
      <c r="D3940" s="283"/>
      <c r="E3940" s="859"/>
      <c r="F3940" s="283"/>
      <c r="G3940" s="283"/>
      <c r="H3940" s="283"/>
    </row>
    <row r="3941" spans="2:8" x14ac:dyDescent="0.25">
      <c r="B3941" s="396">
        <v>3937</v>
      </c>
      <c r="C3941" s="283"/>
      <c r="D3941" s="283"/>
      <c r="E3941" s="859"/>
      <c r="F3941" s="283"/>
      <c r="G3941" s="283"/>
      <c r="H3941" s="283"/>
    </row>
    <row r="3942" spans="2:8" x14ac:dyDescent="0.25">
      <c r="B3942" s="396">
        <v>3938</v>
      </c>
      <c r="C3942" s="283"/>
      <c r="D3942" s="283"/>
      <c r="E3942" s="859"/>
      <c r="F3942" s="283"/>
      <c r="G3942" s="283"/>
      <c r="H3942" s="283"/>
    </row>
    <row r="3943" spans="2:8" x14ac:dyDescent="0.25">
      <c r="B3943" s="396">
        <v>3939</v>
      </c>
      <c r="C3943" s="283"/>
      <c r="D3943" s="283"/>
      <c r="E3943" s="859"/>
      <c r="F3943" s="283"/>
      <c r="G3943" s="283"/>
      <c r="H3943" s="283"/>
    </row>
    <row r="3944" spans="2:8" x14ac:dyDescent="0.25">
      <c r="B3944" s="396">
        <v>3940</v>
      </c>
      <c r="C3944" s="283"/>
      <c r="D3944" s="283"/>
      <c r="E3944" s="859"/>
      <c r="F3944" s="283"/>
      <c r="G3944" s="283"/>
      <c r="H3944" s="283"/>
    </row>
    <row r="3945" spans="2:8" x14ac:dyDescent="0.25">
      <c r="B3945" s="396">
        <v>3941</v>
      </c>
      <c r="C3945" s="283"/>
      <c r="D3945" s="283"/>
      <c r="E3945" s="859"/>
      <c r="F3945" s="283"/>
      <c r="G3945" s="283"/>
      <c r="H3945" s="283"/>
    </row>
    <row r="3946" spans="2:8" x14ac:dyDescent="0.25">
      <c r="B3946" s="396">
        <v>3942</v>
      </c>
      <c r="C3946" s="283"/>
      <c r="D3946" s="283"/>
      <c r="E3946" s="859"/>
      <c r="F3946" s="283"/>
      <c r="G3946" s="283"/>
      <c r="H3946" s="283"/>
    </row>
    <row r="3947" spans="2:8" x14ac:dyDescent="0.25">
      <c r="B3947" s="396">
        <v>3943</v>
      </c>
      <c r="C3947" s="283"/>
      <c r="D3947" s="283"/>
      <c r="E3947" s="859"/>
      <c r="F3947" s="283"/>
      <c r="G3947" s="283"/>
      <c r="H3947" s="283"/>
    </row>
    <row r="3948" spans="2:8" x14ac:dyDescent="0.25">
      <c r="B3948" s="396">
        <v>3944</v>
      </c>
      <c r="C3948" s="283"/>
      <c r="D3948" s="283"/>
      <c r="E3948" s="859"/>
      <c r="F3948" s="283"/>
      <c r="G3948" s="283"/>
      <c r="H3948" s="283"/>
    </row>
    <row r="3949" spans="2:8" x14ac:dyDescent="0.25">
      <c r="B3949" s="396">
        <v>3945</v>
      </c>
      <c r="C3949" s="283"/>
      <c r="D3949" s="283"/>
      <c r="E3949" s="859"/>
      <c r="F3949" s="283"/>
      <c r="G3949" s="283"/>
      <c r="H3949" s="283"/>
    </row>
    <row r="3950" spans="2:8" x14ac:dyDescent="0.25">
      <c r="B3950" s="396">
        <v>3946</v>
      </c>
      <c r="C3950" s="283"/>
      <c r="D3950" s="283"/>
      <c r="E3950" s="859"/>
      <c r="F3950" s="283"/>
      <c r="G3950" s="283"/>
      <c r="H3950" s="283"/>
    </row>
    <row r="3951" spans="2:8" x14ac:dyDescent="0.25">
      <c r="B3951" s="396">
        <v>3947</v>
      </c>
      <c r="C3951" s="283"/>
      <c r="D3951" s="283"/>
      <c r="E3951" s="859"/>
      <c r="F3951" s="283"/>
      <c r="G3951" s="283"/>
      <c r="H3951" s="283"/>
    </row>
    <row r="3952" spans="2:8" x14ac:dyDescent="0.25">
      <c r="B3952" s="396">
        <v>3948</v>
      </c>
      <c r="C3952" s="283"/>
      <c r="D3952" s="283"/>
      <c r="E3952" s="859"/>
      <c r="F3952" s="283"/>
      <c r="G3952" s="283"/>
      <c r="H3952" s="283"/>
    </row>
    <row r="3953" spans="2:8" x14ac:dyDescent="0.25">
      <c r="B3953" s="396">
        <v>3949</v>
      </c>
      <c r="C3953" s="283"/>
      <c r="D3953" s="283"/>
      <c r="E3953" s="859"/>
      <c r="F3953" s="283"/>
      <c r="G3953" s="283"/>
      <c r="H3953" s="283"/>
    </row>
    <row r="3954" spans="2:8" x14ac:dyDescent="0.25">
      <c r="B3954" s="396">
        <v>3950</v>
      </c>
      <c r="C3954" s="283"/>
      <c r="D3954" s="283"/>
      <c r="E3954" s="859"/>
      <c r="F3954" s="283"/>
      <c r="G3954" s="283"/>
      <c r="H3954" s="283"/>
    </row>
    <row r="3955" spans="2:8" x14ac:dyDescent="0.25">
      <c r="B3955" s="396">
        <v>3951</v>
      </c>
      <c r="C3955" s="283"/>
      <c r="D3955" s="283"/>
      <c r="E3955" s="859"/>
      <c r="F3955" s="283"/>
      <c r="G3955" s="283"/>
      <c r="H3955" s="283"/>
    </row>
    <row r="3956" spans="2:8" x14ac:dyDescent="0.25">
      <c r="B3956" s="396">
        <v>3952</v>
      </c>
      <c r="C3956" s="283"/>
      <c r="D3956" s="283"/>
      <c r="E3956" s="859"/>
      <c r="F3956" s="283"/>
      <c r="G3956" s="283"/>
      <c r="H3956" s="283"/>
    </row>
    <row r="3957" spans="2:8" x14ac:dyDescent="0.25">
      <c r="B3957" s="396">
        <v>3953</v>
      </c>
      <c r="C3957" s="283"/>
      <c r="D3957" s="283"/>
      <c r="E3957" s="859"/>
      <c r="F3957" s="283"/>
      <c r="G3957" s="283"/>
      <c r="H3957" s="283"/>
    </row>
    <row r="3958" spans="2:8" x14ac:dyDescent="0.25">
      <c r="B3958" s="396">
        <v>3954</v>
      </c>
      <c r="C3958" s="283"/>
      <c r="D3958" s="283"/>
      <c r="E3958" s="859"/>
      <c r="F3958" s="283"/>
      <c r="G3958" s="283"/>
      <c r="H3958" s="283"/>
    </row>
    <row r="3959" spans="2:8" x14ac:dyDescent="0.25">
      <c r="B3959" s="396">
        <v>3955</v>
      </c>
      <c r="C3959" s="283"/>
      <c r="D3959" s="283"/>
      <c r="E3959" s="859"/>
      <c r="F3959" s="283"/>
      <c r="G3959" s="283"/>
      <c r="H3959" s="283"/>
    </row>
    <row r="3960" spans="2:8" x14ac:dyDescent="0.25">
      <c r="B3960" s="396">
        <v>3956</v>
      </c>
      <c r="C3960" s="283"/>
      <c r="D3960" s="283"/>
      <c r="E3960" s="859"/>
      <c r="F3960" s="283"/>
      <c r="G3960" s="283"/>
      <c r="H3960" s="283"/>
    </row>
    <row r="3961" spans="2:8" x14ac:dyDescent="0.25">
      <c r="B3961" s="396">
        <v>3957</v>
      </c>
      <c r="C3961" s="283"/>
      <c r="D3961" s="283"/>
      <c r="E3961" s="859"/>
      <c r="F3961" s="283"/>
      <c r="G3961" s="283"/>
      <c r="H3961" s="283"/>
    </row>
    <row r="3962" spans="2:8" x14ac:dyDescent="0.25">
      <c r="B3962" s="396">
        <v>3958</v>
      </c>
      <c r="C3962" s="283"/>
      <c r="D3962" s="283"/>
      <c r="E3962" s="859"/>
      <c r="F3962" s="283"/>
      <c r="G3962" s="283"/>
      <c r="H3962" s="283"/>
    </row>
    <row r="3963" spans="2:8" x14ac:dyDescent="0.25">
      <c r="B3963" s="396">
        <v>3959</v>
      </c>
      <c r="C3963" s="283"/>
      <c r="D3963" s="283"/>
      <c r="E3963" s="859"/>
      <c r="F3963" s="283"/>
      <c r="G3963" s="283"/>
      <c r="H3963" s="283"/>
    </row>
    <row r="3964" spans="2:8" x14ac:dyDescent="0.25">
      <c r="B3964" s="396">
        <v>3960</v>
      </c>
      <c r="C3964" s="283"/>
      <c r="D3964" s="283"/>
      <c r="E3964" s="859"/>
      <c r="F3964" s="283"/>
      <c r="G3964" s="283"/>
      <c r="H3964" s="283"/>
    </row>
    <row r="3965" spans="2:8" x14ac:dyDescent="0.25">
      <c r="B3965" s="396">
        <v>3961</v>
      </c>
      <c r="C3965" s="283"/>
      <c r="D3965" s="283"/>
      <c r="E3965" s="859"/>
      <c r="F3965" s="283"/>
      <c r="G3965" s="283"/>
      <c r="H3965" s="283"/>
    </row>
    <row r="3966" spans="2:8" x14ac:dyDescent="0.25">
      <c r="B3966" s="396">
        <v>3962</v>
      </c>
      <c r="C3966" s="283"/>
      <c r="D3966" s="283"/>
      <c r="E3966" s="859"/>
      <c r="F3966" s="283"/>
      <c r="G3966" s="283"/>
      <c r="H3966" s="283"/>
    </row>
    <row r="3967" spans="2:8" x14ac:dyDescent="0.25">
      <c r="B3967" s="396">
        <v>3963</v>
      </c>
      <c r="C3967" s="283"/>
      <c r="D3967" s="283"/>
      <c r="E3967" s="859"/>
      <c r="F3967" s="283"/>
      <c r="G3967" s="283"/>
      <c r="H3967" s="283"/>
    </row>
    <row r="3968" spans="2:8" x14ac:dyDescent="0.25">
      <c r="B3968" s="396">
        <v>3964</v>
      </c>
      <c r="C3968" s="283"/>
      <c r="D3968" s="283"/>
      <c r="E3968" s="859"/>
      <c r="F3968" s="283"/>
      <c r="G3968" s="283"/>
      <c r="H3968" s="283"/>
    </row>
    <row r="3969" spans="2:8" x14ac:dyDescent="0.25">
      <c r="B3969" s="396">
        <v>3965</v>
      </c>
      <c r="C3969" s="283"/>
      <c r="D3969" s="283"/>
      <c r="E3969" s="859"/>
      <c r="F3969" s="283"/>
      <c r="G3969" s="283"/>
      <c r="H3969" s="283"/>
    </row>
    <row r="3970" spans="2:8" x14ac:dyDescent="0.25">
      <c r="B3970" s="396">
        <v>3966</v>
      </c>
      <c r="C3970" s="283"/>
      <c r="D3970" s="283"/>
      <c r="E3970" s="859"/>
      <c r="F3970" s="283"/>
      <c r="G3970" s="283"/>
      <c r="H3970" s="283"/>
    </row>
    <row r="3971" spans="2:8" x14ac:dyDescent="0.25">
      <c r="B3971" s="396">
        <v>3967</v>
      </c>
      <c r="C3971" s="283"/>
      <c r="D3971" s="283"/>
      <c r="E3971" s="859"/>
      <c r="F3971" s="283"/>
      <c r="G3971" s="283"/>
      <c r="H3971" s="283"/>
    </row>
    <row r="3972" spans="2:8" x14ac:dyDescent="0.25">
      <c r="B3972" s="396">
        <v>3968</v>
      </c>
      <c r="C3972" s="283"/>
      <c r="D3972" s="283"/>
      <c r="E3972" s="859"/>
      <c r="F3972" s="283"/>
      <c r="G3972" s="283"/>
      <c r="H3972" s="283"/>
    </row>
    <row r="3973" spans="2:8" x14ac:dyDescent="0.25">
      <c r="B3973" s="396">
        <v>3969</v>
      </c>
      <c r="C3973" s="283"/>
      <c r="D3973" s="283"/>
      <c r="E3973" s="859"/>
      <c r="F3973" s="283"/>
      <c r="G3973" s="283"/>
      <c r="H3973" s="283"/>
    </row>
    <row r="3974" spans="2:8" x14ac:dyDescent="0.25">
      <c r="B3974" s="396">
        <v>3970</v>
      </c>
      <c r="C3974" s="283"/>
      <c r="D3974" s="283"/>
      <c r="E3974" s="859"/>
      <c r="F3974" s="283"/>
      <c r="G3974" s="283"/>
      <c r="H3974" s="283"/>
    </row>
    <row r="3975" spans="2:8" x14ac:dyDescent="0.25">
      <c r="B3975" s="396">
        <v>3971</v>
      </c>
      <c r="C3975" s="283"/>
      <c r="D3975" s="283"/>
      <c r="E3975" s="859"/>
      <c r="F3975" s="283"/>
      <c r="G3975" s="283"/>
      <c r="H3975" s="283"/>
    </row>
    <row r="3976" spans="2:8" x14ac:dyDescent="0.25">
      <c r="B3976" s="396">
        <v>3972</v>
      </c>
      <c r="C3976" s="283"/>
      <c r="D3976" s="283"/>
      <c r="E3976" s="859"/>
      <c r="F3976" s="283"/>
      <c r="G3976" s="283"/>
      <c r="H3976" s="283"/>
    </row>
    <row r="3977" spans="2:8" x14ac:dyDescent="0.25">
      <c r="B3977" s="396">
        <v>3973</v>
      </c>
      <c r="C3977" s="283"/>
      <c r="D3977" s="283"/>
      <c r="E3977" s="859"/>
      <c r="F3977" s="283"/>
      <c r="G3977" s="283"/>
      <c r="H3977" s="283"/>
    </row>
    <row r="3978" spans="2:8" x14ac:dyDescent="0.25">
      <c r="B3978" s="396">
        <v>3974</v>
      </c>
      <c r="C3978" s="283"/>
      <c r="D3978" s="283"/>
      <c r="E3978" s="859"/>
      <c r="F3978" s="283"/>
      <c r="G3978" s="283"/>
      <c r="H3978" s="283"/>
    </row>
    <row r="3979" spans="2:8" x14ac:dyDescent="0.25">
      <c r="B3979" s="396">
        <v>3975</v>
      </c>
      <c r="C3979" s="283"/>
      <c r="D3979" s="283"/>
      <c r="E3979" s="859"/>
      <c r="F3979" s="283"/>
      <c r="G3979" s="283"/>
      <c r="H3979" s="283"/>
    </row>
    <row r="3980" spans="2:8" x14ac:dyDescent="0.25">
      <c r="B3980" s="396">
        <v>3976</v>
      </c>
      <c r="C3980" s="283"/>
      <c r="D3980" s="283"/>
      <c r="E3980" s="859"/>
      <c r="F3980" s="283"/>
      <c r="G3980" s="283"/>
      <c r="H3980" s="283"/>
    </row>
    <row r="3981" spans="2:8" x14ac:dyDescent="0.25">
      <c r="B3981" s="396">
        <v>3977</v>
      </c>
      <c r="C3981" s="283"/>
      <c r="D3981" s="283"/>
      <c r="E3981" s="859"/>
      <c r="F3981" s="283"/>
      <c r="G3981" s="283"/>
      <c r="H3981" s="283"/>
    </row>
    <row r="3982" spans="2:8" x14ac:dyDescent="0.25">
      <c r="B3982" s="396">
        <v>3978</v>
      </c>
      <c r="C3982" s="283"/>
      <c r="D3982" s="283"/>
      <c r="E3982" s="859"/>
      <c r="F3982" s="283"/>
      <c r="G3982" s="283"/>
      <c r="H3982" s="283"/>
    </row>
    <row r="3983" spans="2:8" x14ac:dyDescent="0.25">
      <c r="B3983" s="396">
        <v>3979</v>
      </c>
      <c r="C3983" s="283"/>
      <c r="D3983" s="283"/>
      <c r="E3983" s="859"/>
      <c r="F3983" s="283"/>
      <c r="G3983" s="283"/>
      <c r="H3983" s="283"/>
    </row>
    <row r="3984" spans="2:8" x14ac:dyDescent="0.25">
      <c r="B3984" s="396">
        <v>3980</v>
      </c>
      <c r="C3984" s="283"/>
      <c r="D3984" s="283"/>
      <c r="E3984" s="859"/>
      <c r="F3984" s="283"/>
      <c r="G3984" s="283"/>
      <c r="H3984" s="283"/>
    </row>
    <row r="3985" spans="2:8" x14ac:dyDescent="0.25">
      <c r="B3985" s="396">
        <v>3981</v>
      </c>
      <c r="C3985" s="283"/>
      <c r="D3985" s="283"/>
      <c r="E3985" s="859"/>
      <c r="F3985" s="283"/>
      <c r="G3985" s="283"/>
      <c r="H3985" s="283"/>
    </row>
    <row r="3986" spans="2:8" x14ac:dyDescent="0.25">
      <c r="B3986" s="396">
        <v>3982</v>
      </c>
      <c r="C3986" s="283"/>
      <c r="D3986" s="283"/>
      <c r="E3986" s="859"/>
      <c r="F3986" s="283"/>
      <c r="G3986" s="283"/>
      <c r="H3986" s="283"/>
    </row>
    <row r="3987" spans="2:8" x14ac:dyDescent="0.25">
      <c r="B3987" s="396">
        <v>3983</v>
      </c>
      <c r="C3987" s="283"/>
      <c r="D3987" s="283"/>
      <c r="E3987" s="859"/>
      <c r="F3987" s="283"/>
      <c r="G3987" s="283"/>
      <c r="H3987" s="283"/>
    </row>
    <row r="3988" spans="2:8" x14ac:dyDescent="0.25">
      <c r="B3988" s="396">
        <v>3984</v>
      </c>
      <c r="C3988" s="283"/>
      <c r="D3988" s="283"/>
      <c r="E3988" s="859"/>
      <c r="F3988" s="283"/>
      <c r="G3988" s="283"/>
      <c r="H3988" s="283"/>
    </row>
    <row r="3989" spans="2:8" x14ac:dyDescent="0.25">
      <c r="B3989" s="396">
        <v>3985</v>
      </c>
      <c r="C3989" s="283"/>
      <c r="D3989" s="283"/>
      <c r="E3989" s="859"/>
      <c r="F3989" s="283"/>
      <c r="G3989" s="283"/>
      <c r="H3989" s="283"/>
    </row>
    <row r="3990" spans="2:8" x14ac:dyDescent="0.25">
      <c r="B3990" s="396">
        <v>3986</v>
      </c>
      <c r="C3990" s="283"/>
      <c r="D3990" s="283"/>
      <c r="E3990" s="859"/>
      <c r="F3990" s="283"/>
      <c r="G3990" s="283"/>
      <c r="H3990" s="283"/>
    </row>
    <row r="3991" spans="2:8" x14ac:dyDescent="0.25">
      <c r="B3991" s="396">
        <v>3987</v>
      </c>
      <c r="C3991" s="283"/>
      <c r="D3991" s="283"/>
      <c r="E3991" s="859"/>
      <c r="F3991" s="283"/>
      <c r="G3991" s="283"/>
      <c r="H3991" s="283"/>
    </row>
    <row r="3992" spans="2:8" x14ac:dyDescent="0.25">
      <c r="B3992" s="396">
        <v>3988</v>
      </c>
      <c r="C3992" s="283"/>
      <c r="D3992" s="283"/>
      <c r="E3992" s="859"/>
      <c r="F3992" s="283"/>
      <c r="G3992" s="283"/>
      <c r="H3992" s="283"/>
    </row>
    <row r="3993" spans="2:8" x14ac:dyDescent="0.25">
      <c r="B3993" s="396">
        <v>3989</v>
      </c>
      <c r="C3993" s="283"/>
      <c r="D3993" s="283"/>
      <c r="E3993" s="859"/>
      <c r="F3993" s="283"/>
      <c r="G3993" s="283"/>
      <c r="H3993" s="283"/>
    </row>
    <row r="3994" spans="2:8" x14ac:dyDescent="0.25">
      <c r="B3994" s="396">
        <v>3990</v>
      </c>
      <c r="C3994" s="283"/>
      <c r="D3994" s="283"/>
      <c r="E3994" s="859"/>
      <c r="F3994" s="283"/>
      <c r="G3994" s="283"/>
      <c r="H3994" s="283"/>
    </row>
    <row r="3995" spans="2:8" x14ac:dyDescent="0.25">
      <c r="B3995" s="396">
        <v>3991</v>
      </c>
      <c r="C3995" s="283"/>
      <c r="D3995" s="283"/>
      <c r="E3995" s="859"/>
      <c r="F3995" s="283"/>
      <c r="G3995" s="283"/>
      <c r="H3995" s="283"/>
    </row>
    <row r="3996" spans="2:8" x14ac:dyDescent="0.25">
      <c r="B3996" s="396">
        <v>3992</v>
      </c>
      <c r="C3996" s="283"/>
      <c r="D3996" s="283"/>
      <c r="E3996" s="859"/>
      <c r="F3996" s="283"/>
      <c r="G3996" s="283"/>
      <c r="H3996" s="283"/>
    </row>
    <row r="3997" spans="2:8" x14ac:dyDescent="0.25">
      <c r="B3997" s="396">
        <v>3993</v>
      </c>
      <c r="C3997" s="283"/>
      <c r="D3997" s="283"/>
      <c r="E3997" s="859"/>
      <c r="F3997" s="283"/>
      <c r="G3997" s="283"/>
      <c r="H3997" s="283"/>
    </row>
    <row r="3998" spans="2:8" x14ac:dyDescent="0.25">
      <c r="B3998" s="396">
        <v>3994</v>
      </c>
      <c r="C3998" s="283"/>
      <c r="D3998" s="283"/>
      <c r="E3998" s="859"/>
      <c r="F3998" s="283"/>
      <c r="G3998" s="283"/>
      <c r="H3998" s="283"/>
    </row>
    <row r="3999" spans="2:8" x14ac:dyDescent="0.25">
      <c r="B3999" s="396">
        <v>3995</v>
      </c>
      <c r="C3999" s="283"/>
      <c r="D3999" s="283"/>
      <c r="E3999" s="859"/>
      <c r="F3999" s="283"/>
      <c r="G3999" s="283"/>
      <c r="H3999" s="283"/>
    </row>
    <row r="4000" spans="2:8" x14ac:dyDescent="0.25">
      <c r="B4000" s="396">
        <v>3996</v>
      </c>
      <c r="C4000" s="283"/>
      <c r="D4000" s="283"/>
      <c r="E4000" s="859"/>
      <c r="F4000" s="283"/>
      <c r="G4000" s="283"/>
      <c r="H4000" s="283"/>
    </row>
    <row r="4001" spans="2:8" x14ac:dyDescent="0.25">
      <c r="B4001" s="396">
        <v>3997</v>
      </c>
      <c r="C4001" s="283"/>
      <c r="D4001" s="283"/>
      <c r="E4001" s="859"/>
      <c r="F4001" s="283"/>
      <c r="G4001" s="283"/>
      <c r="H4001" s="283"/>
    </row>
    <row r="4002" spans="2:8" x14ac:dyDescent="0.25">
      <c r="B4002" s="396">
        <v>3998</v>
      </c>
      <c r="C4002" s="283"/>
      <c r="D4002" s="283"/>
      <c r="E4002" s="859"/>
      <c r="F4002" s="283"/>
      <c r="G4002" s="283"/>
      <c r="H4002" s="283"/>
    </row>
    <row r="4003" spans="2:8" x14ac:dyDescent="0.25">
      <c r="B4003" s="396">
        <v>3999</v>
      </c>
      <c r="C4003" s="283"/>
      <c r="D4003" s="283"/>
      <c r="E4003" s="859"/>
      <c r="F4003" s="283"/>
      <c r="G4003" s="283"/>
      <c r="H4003" s="283"/>
    </row>
    <row r="4004" spans="2:8" x14ac:dyDescent="0.25">
      <c r="B4004" s="396">
        <v>4000</v>
      </c>
      <c r="C4004" s="283"/>
      <c r="D4004" s="283"/>
      <c r="E4004" s="859"/>
      <c r="F4004" s="283"/>
      <c r="G4004" s="283"/>
      <c r="H4004" s="283"/>
    </row>
    <row r="4005" spans="2:8" x14ac:dyDescent="0.25">
      <c r="B4005" s="396">
        <v>4001</v>
      </c>
      <c r="C4005" s="283"/>
      <c r="D4005" s="283"/>
      <c r="E4005" s="859"/>
      <c r="F4005" s="283"/>
      <c r="G4005" s="283"/>
      <c r="H4005" s="283"/>
    </row>
    <row r="4006" spans="2:8" x14ac:dyDescent="0.25">
      <c r="B4006" s="396">
        <v>4002</v>
      </c>
      <c r="C4006" s="283"/>
      <c r="D4006" s="283"/>
      <c r="E4006" s="859"/>
      <c r="F4006" s="283"/>
      <c r="G4006" s="283"/>
      <c r="H4006" s="283"/>
    </row>
    <row r="4007" spans="2:8" x14ac:dyDescent="0.25">
      <c r="B4007" s="396">
        <v>4003</v>
      </c>
      <c r="C4007" s="283"/>
      <c r="D4007" s="283"/>
      <c r="E4007" s="859"/>
      <c r="F4007" s="283"/>
      <c r="G4007" s="283"/>
      <c r="H4007" s="283"/>
    </row>
    <row r="4008" spans="2:8" x14ac:dyDescent="0.25">
      <c r="B4008" s="396">
        <v>4004</v>
      </c>
      <c r="C4008" s="283"/>
      <c r="D4008" s="283"/>
      <c r="E4008" s="859"/>
      <c r="F4008" s="283"/>
      <c r="G4008" s="283"/>
      <c r="H4008" s="283"/>
    </row>
    <row r="4009" spans="2:8" x14ac:dyDescent="0.25">
      <c r="B4009" s="396">
        <v>4005</v>
      </c>
      <c r="C4009" s="283"/>
      <c r="D4009" s="283"/>
      <c r="E4009" s="859"/>
      <c r="F4009" s="283"/>
      <c r="G4009" s="283"/>
      <c r="H4009" s="283"/>
    </row>
    <row r="4010" spans="2:8" x14ac:dyDescent="0.25">
      <c r="B4010" s="396">
        <v>4006</v>
      </c>
      <c r="C4010" s="283"/>
      <c r="D4010" s="283"/>
      <c r="E4010" s="859"/>
      <c r="F4010" s="283"/>
      <c r="G4010" s="283"/>
      <c r="H4010" s="283"/>
    </row>
    <row r="4011" spans="2:8" x14ac:dyDescent="0.25">
      <c r="B4011" s="396">
        <v>4007</v>
      </c>
      <c r="C4011" s="283"/>
      <c r="D4011" s="283"/>
      <c r="E4011" s="859"/>
      <c r="F4011" s="283"/>
      <c r="G4011" s="283"/>
      <c r="H4011" s="283"/>
    </row>
    <row r="4012" spans="2:8" x14ac:dyDescent="0.25">
      <c r="B4012" s="396">
        <v>4008</v>
      </c>
      <c r="C4012" s="283"/>
      <c r="D4012" s="283"/>
      <c r="E4012" s="859"/>
      <c r="F4012" s="283"/>
      <c r="G4012" s="283"/>
      <c r="H4012" s="283"/>
    </row>
    <row r="4013" spans="2:8" x14ac:dyDescent="0.25">
      <c r="B4013" s="396">
        <v>4009</v>
      </c>
      <c r="C4013" s="283"/>
      <c r="D4013" s="283"/>
      <c r="E4013" s="859"/>
      <c r="F4013" s="283"/>
      <c r="G4013" s="283"/>
      <c r="H4013" s="283"/>
    </row>
    <row r="4014" spans="2:8" x14ac:dyDescent="0.25">
      <c r="B4014" s="396">
        <v>4010</v>
      </c>
      <c r="C4014" s="283"/>
      <c r="D4014" s="283"/>
      <c r="E4014" s="859"/>
      <c r="F4014" s="283"/>
      <c r="G4014" s="283"/>
      <c r="H4014" s="283"/>
    </row>
    <row r="4015" spans="2:8" x14ac:dyDescent="0.25">
      <c r="B4015" s="396">
        <v>4011</v>
      </c>
      <c r="C4015" s="283"/>
      <c r="D4015" s="283"/>
      <c r="E4015" s="859"/>
      <c r="F4015" s="283"/>
      <c r="G4015" s="283"/>
      <c r="H4015" s="283"/>
    </row>
    <row r="4016" spans="2:8" x14ac:dyDescent="0.25">
      <c r="B4016" s="396">
        <v>4012</v>
      </c>
      <c r="C4016" s="283"/>
      <c r="D4016" s="283"/>
      <c r="E4016" s="859"/>
      <c r="F4016" s="283"/>
      <c r="G4016" s="283"/>
      <c r="H4016" s="283"/>
    </row>
    <row r="4017" spans="2:8" x14ac:dyDescent="0.25">
      <c r="B4017" s="396">
        <v>4013</v>
      </c>
      <c r="C4017" s="283"/>
      <c r="D4017" s="283"/>
      <c r="E4017" s="859"/>
      <c r="F4017" s="283"/>
      <c r="G4017" s="283"/>
      <c r="H4017" s="283"/>
    </row>
    <row r="4018" spans="2:8" x14ac:dyDescent="0.25">
      <c r="B4018" s="396">
        <v>4014</v>
      </c>
      <c r="C4018" s="283"/>
      <c r="D4018" s="283"/>
      <c r="E4018" s="859"/>
      <c r="F4018" s="283"/>
      <c r="G4018" s="283"/>
      <c r="H4018" s="283"/>
    </row>
    <row r="4019" spans="2:8" x14ac:dyDescent="0.25">
      <c r="B4019" s="396">
        <v>4015</v>
      </c>
      <c r="C4019" s="283"/>
      <c r="D4019" s="283"/>
      <c r="E4019" s="859"/>
      <c r="F4019" s="283"/>
      <c r="G4019" s="283"/>
      <c r="H4019" s="283"/>
    </row>
    <row r="4020" spans="2:8" x14ac:dyDescent="0.25">
      <c r="B4020" s="396">
        <v>4016</v>
      </c>
      <c r="C4020" s="283"/>
      <c r="D4020" s="283"/>
      <c r="E4020" s="859"/>
      <c r="F4020" s="283"/>
      <c r="G4020" s="283"/>
      <c r="H4020" s="283"/>
    </row>
    <row r="4021" spans="2:8" x14ac:dyDescent="0.25">
      <c r="B4021" s="396">
        <v>4017</v>
      </c>
      <c r="C4021" s="283"/>
      <c r="D4021" s="283"/>
      <c r="E4021" s="859"/>
      <c r="F4021" s="283"/>
      <c r="G4021" s="283"/>
      <c r="H4021" s="283"/>
    </row>
    <row r="4022" spans="2:8" x14ac:dyDescent="0.25">
      <c r="B4022" s="396">
        <v>4018</v>
      </c>
      <c r="C4022" s="283"/>
      <c r="D4022" s="283"/>
      <c r="E4022" s="859"/>
      <c r="F4022" s="283"/>
      <c r="G4022" s="283"/>
      <c r="H4022" s="283"/>
    </row>
    <row r="4023" spans="2:8" x14ac:dyDescent="0.25">
      <c r="B4023" s="396">
        <v>4019</v>
      </c>
      <c r="C4023" s="283"/>
      <c r="D4023" s="283"/>
      <c r="E4023" s="859"/>
      <c r="F4023" s="283"/>
      <c r="G4023" s="283"/>
      <c r="H4023" s="283"/>
    </row>
    <row r="4024" spans="2:8" x14ac:dyDescent="0.25">
      <c r="B4024" s="396">
        <v>4020</v>
      </c>
      <c r="C4024" s="283"/>
      <c r="D4024" s="283"/>
      <c r="E4024" s="859"/>
      <c r="F4024" s="283"/>
      <c r="G4024" s="283"/>
      <c r="H4024" s="283"/>
    </row>
    <row r="4025" spans="2:8" x14ac:dyDescent="0.25">
      <c r="B4025" s="396">
        <v>4021</v>
      </c>
      <c r="C4025" s="283"/>
      <c r="D4025" s="283"/>
      <c r="E4025" s="859"/>
      <c r="F4025" s="283"/>
      <c r="G4025" s="283"/>
      <c r="H4025" s="283"/>
    </row>
    <row r="4026" spans="2:8" x14ac:dyDescent="0.25">
      <c r="B4026" s="396">
        <v>4022</v>
      </c>
      <c r="C4026" s="283"/>
      <c r="D4026" s="283"/>
      <c r="E4026" s="859"/>
      <c r="F4026" s="283"/>
      <c r="G4026" s="283"/>
      <c r="H4026" s="283"/>
    </row>
    <row r="4027" spans="2:8" x14ac:dyDescent="0.25">
      <c r="B4027" s="396">
        <v>4023</v>
      </c>
      <c r="C4027" s="283"/>
      <c r="D4027" s="283"/>
      <c r="E4027" s="859"/>
      <c r="F4027" s="283"/>
      <c r="G4027" s="283"/>
      <c r="H4027" s="283"/>
    </row>
    <row r="4028" spans="2:8" x14ac:dyDescent="0.25">
      <c r="B4028" s="396">
        <v>4024</v>
      </c>
      <c r="C4028" s="283"/>
      <c r="D4028" s="283"/>
      <c r="E4028" s="859"/>
      <c r="F4028" s="283"/>
      <c r="G4028" s="283"/>
      <c r="H4028" s="283"/>
    </row>
    <row r="4029" spans="2:8" x14ac:dyDescent="0.25">
      <c r="B4029" s="396">
        <v>4025</v>
      </c>
      <c r="C4029" s="283"/>
      <c r="D4029" s="283"/>
      <c r="E4029" s="859"/>
      <c r="F4029" s="283"/>
      <c r="G4029" s="283"/>
      <c r="H4029" s="283"/>
    </row>
    <row r="4030" spans="2:8" x14ac:dyDescent="0.25">
      <c r="B4030" s="396">
        <v>4026</v>
      </c>
      <c r="C4030" s="283"/>
      <c r="D4030" s="283"/>
      <c r="E4030" s="859"/>
      <c r="F4030" s="283"/>
      <c r="G4030" s="283"/>
      <c r="H4030" s="283"/>
    </row>
    <row r="4031" spans="2:8" x14ac:dyDescent="0.25">
      <c r="B4031" s="396">
        <v>4027</v>
      </c>
      <c r="C4031" s="283"/>
      <c r="D4031" s="283"/>
      <c r="E4031" s="859"/>
      <c r="F4031" s="283"/>
      <c r="G4031" s="283"/>
      <c r="H4031" s="283"/>
    </row>
    <row r="4032" spans="2:8" x14ac:dyDescent="0.25">
      <c r="B4032" s="396">
        <v>4028</v>
      </c>
      <c r="C4032" s="283"/>
      <c r="D4032" s="283"/>
      <c r="E4032" s="859"/>
      <c r="F4032" s="283"/>
      <c r="G4032" s="283"/>
      <c r="H4032" s="283"/>
    </row>
    <row r="4033" spans="2:8" x14ac:dyDescent="0.25">
      <c r="B4033" s="396">
        <v>4029</v>
      </c>
      <c r="C4033" s="283"/>
      <c r="D4033" s="283"/>
      <c r="E4033" s="859"/>
      <c r="F4033" s="283"/>
      <c r="G4033" s="283"/>
      <c r="H4033" s="283"/>
    </row>
    <row r="4034" spans="2:8" x14ac:dyDescent="0.25">
      <c r="B4034" s="396">
        <v>4030</v>
      </c>
      <c r="C4034" s="283"/>
      <c r="D4034" s="283"/>
      <c r="E4034" s="859"/>
      <c r="F4034" s="283"/>
      <c r="G4034" s="283"/>
      <c r="H4034" s="283"/>
    </row>
    <row r="4035" spans="2:8" x14ac:dyDescent="0.25">
      <c r="B4035" s="396">
        <v>4031</v>
      </c>
      <c r="C4035" s="283"/>
      <c r="D4035" s="283"/>
      <c r="E4035" s="859"/>
      <c r="F4035" s="283"/>
      <c r="G4035" s="283"/>
      <c r="H4035" s="283"/>
    </row>
    <row r="4036" spans="2:8" x14ac:dyDescent="0.25">
      <c r="B4036" s="396">
        <v>4032</v>
      </c>
      <c r="C4036" s="283"/>
      <c r="D4036" s="283"/>
      <c r="E4036" s="859"/>
      <c r="F4036" s="283"/>
      <c r="G4036" s="283"/>
      <c r="H4036" s="283"/>
    </row>
    <row r="4037" spans="2:8" x14ac:dyDescent="0.25">
      <c r="B4037" s="396">
        <v>4033</v>
      </c>
      <c r="C4037" s="283"/>
      <c r="D4037" s="283"/>
      <c r="E4037" s="859"/>
      <c r="F4037" s="283"/>
      <c r="G4037" s="283"/>
      <c r="H4037" s="283"/>
    </row>
    <row r="4038" spans="2:8" x14ac:dyDescent="0.25">
      <c r="B4038" s="396">
        <v>4034</v>
      </c>
      <c r="C4038" s="283"/>
      <c r="D4038" s="283"/>
      <c r="E4038" s="859"/>
      <c r="F4038" s="283"/>
      <c r="G4038" s="283"/>
      <c r="H4038" s="283"/>
    </row>
    <row r="4039" spans="2:8" x14ac:dyDescent="0.25">
      <c r="B4039" s="396">
        <v>4035</v>
      </c>
      <c r="C4039" s="283"/>
      <c r="D4039" s="283"/>
      <c r="E4039" s="859"/>
      <c r="F4039" s="283"/>
      <c r="G4039" s="283"/>
      <c r="H4039" s="283"/>
    </row>
    <row r="4040" spans="2:8" x14ac:dyDescent="0.25">
      <c r="B4040" s="396">
        <v>4036</v>
      </c>
      <c r="C4040" s="283"/>
      <c r="D4040" s="283"/>
      <c r="E4040" s="859"/>
      <c r="F4040" s="283"/>
      <c r="G4040" s="283"/>
      <c r="H4040" s="283"/>
    </row>
    <row r="4041" spans="2:8" x14ac:dyDescent="0.25">
      <c r="B4041" s="396">
        <v>4037</v>
      </c>
      <c r="C4041" s="283"/>
      <c r="D4041" s="283"/>
      <c r="E4041" s="859"/>
      <c r="F4041" s="283"/>
      <c r="G4041" s="283"/>
      <c r="H4041" s="283"/>
    </row>
    <row r="4042" spans="2:8" x14ac:dyDescent="0.25">
      <c r="B4042" s="396">
        <v>4038</v>
      </c>
      <c r="C4042" s="283"/>
      <c r="D4042" s="283"/>
      <c r="E4042" s="859"/>
      <c r="F4042" s="283"/>
      <c r="G4042" s="283"/>
      <c r="H4042" s="283"/>
    </row>
    <row r="4043" spans="2:8" x14ac:dyDescent="0.25">
      <c r="B4043" s="396">
        <v>4039</v>
      </c>
      <c r="C4043" s="283"/>
      <c r="D4043" s="283"/>
      <c r="E4043" s="859"/>
      <c r="F4043" s="283"/>
      <c r="G4043" s="283"/>
      <c r="H4043" s="283"/>
    </row>
    <row r="4044" spans="2:8" x14ac:dyDescent="0.25">
      <c r="B4044" s="396">
        <v>4040</v>
      </c>
      <c r="C4044" s="283"/>
      <c r="D4044" s="283"/>
      <c r="E4044" s="859"/>
      <c r="F4044" s="283"/>
      <c r="G4044" s="283"/>
      <c r="H4044" s="283"/>
    </row>
    <row r="4045" spans="2:8" x14ac:dyDescent="0.25">
      <c r="B4045" s="396">
        <v>4041</v>
      </c>
      <c r="C4045" s="283"/>
      <c r="D4045" s="283"/>
      <c r="E4045" s="859"/>
      <c r="F4045" s="283"/>
      <c r="G4045" s="283"/>
      <c r="H4045" s="283"/>
    </row>
    <row r="4046" spans="2:8" x14ac:dyDescent="0.25">
      <c r="B4046" s="396">
        <v>4042</v>
      </c>
      <c r="C4046" s="283"/>
      <c r="D4046" s="283"/>
      <c r="E4046" s="859"/>
      <c r="F4046" s="283"/>
      <c r="G4046" s="283"/>
      <c r="H4046" s="283"/>
    </row>
    <row r="4047" spans="2:8" x14ac:dyDescent="0.25">
      <c r="B4047" s="396">
        <v>4043</v>
      </c>
      <c r="C4047" s="283"/>
      <c r="D4047" s="283"/>
      <c r="E4047" s="859"/>
      <c r="F4047" s="283"/>
      <c r="G4047" s="283"/>
      <c r="H4047" s="283"/>
    </row>
    <row r="4048" spans="2:8" x14ac:dyDescent="0.25">
      <c r="B4048" s="396">
        <v>4044</v>
      </c>
      <c r="C4048" s="283"/>
      <c r="D4048" s="283"/>
      <c r="E4048" s="859"/>
      <c r="F4048" s="283"/>
      <c r="G4048" s="283"/>
      <c r="H4048" s="283"/>
    </row>
    <row r="4049" spans="2:8" x14ac:dyDescent="0.25">
      <c r="B4049" s="396">
        <v>4045</v>
      </c>
      <c r="C4049" s="283"/>
      <c r="D4049" s="283"/>
      <c r="E4049" s="859"/>
      <c r="F4049" s="283"/>
      <c r="G4049" s="283"/>
      <c r="H4049" s="283"/>
    </row>
    <row r="4050" spans="2:8" x14ac:dyDescent="0.25">
      <c r="B4050" s="396">
        <v>4046</v>
      </c>
      <c r="C4050" s="283"/>
      <c r="D4050" s="283"/>
      <c r="E4050" s="859"/>
      <c r="F4050" s="283"/>
      <c r="G4050" s="283"/>
      <c r="H4050" s="283"/>
    </row>
    <row r="4051" spans="2:8" x14ac:dyDescent="0.25">
      <c r="B4051" s="396">
        <v>4047</v>
      </c>
      <c r="C4051" s="283"/>
      <c r="D4051" s="283"/>
      <c r="E4051" s="859"/>
      <c r="F4051" s="283"/>
      <c r="G4051" s="283"/>
      <c r="H4051" s="283"/>
    </row>
    <row r="4052" spans="2:8" x14ac:dyDescent="0.25">
      <c r="B4052" s="396">
        <v>4048</v>
      </c>
      <c r="C4052" s="283"/>
      <c r="D4052" s="283"/>
      <c r="E4052" s="859"/>
      <c r="F4052" s="283"/>
      <c r="G4052" s="283"/>
      <c r="H4052" s="283"/>
    </row>
    <row r="4053" spans="2:8" x14ac:dyDescent="0.25">
      <c r="B4053" s="396">
        <v>4049</v>
      </c>
      <c r="C4053" s="283"/>
      <c r="D4053" s="283"/>
      <c r="E4053" s="859"/>
      <c r="F4053" s="283"/>
      <c r="G4053" s="283"/>
      <c r="H4053" s="283"/>
    </row>
    <row r="4054" spans="2:8" x14ac:dyDescent="0.25">
      <c r="B4054" s="396">
        <v>4050</v>
      </c>
      <c r="C4054" s="283"/>
      <c r="D4054" s="283"/>
      <c r="E4054" s="859"/>
      <c r="F4054" s="283"/>
      <c r="G4054" s="283"/>
      <c r="H4054" s="283"/>
    </row>
    <row r="4055" spans="2:8" x14ac:dyDescent="0.25">
      <c r="B4055" s="396">
        <v>4051</v>
      </c>
      <c r="C4055" s="283"/>
      <c r="D4055" s="283"/>
      <c r="E4055" s="859"/>
      <c r="F4055" s="283"/>
      <c r="G4055" s="283"/>
      <c r="H4055" s="283"/>
    </row>
    <row r="4056" spans="2:8" x14ac:dyDescent="0.25">
      <c r="B4056" s="396">
        <v>4052</v>
      </c>
      <c r="C4056" s="283"/>
      <c r="D4056" s="283"/>
      <c r="E4056" s="859"/>
      <c r="F4056" s="283"/>
      <c r="G4056" s="283"/>
      <c r="H4056" s="283"/>
    </row>
    <row r="4057" spans="2:8" x14ac:dyDescent="0.25">
      <c r="B4057" s="396">
        <v>4053</v>
      </c>
      <c r="C4057" s="283"/>
      <c r="D4057" s="283"/>
      <c r="E4057" s="859"/>
      <c r="F4057" s="283"/>
      <c r="G4057" s="283"/>
      <c r="H4057" s="283"/>
    </row>
    <row r="4058" spans="2:8" x14ac:dyDescent="0.25">
      <c r="B4058" s="396">
        <v>4054</v>
      </c>
      <c r="C4058" s="283"/>
      <c r="D4058" s="283"/>
      <c r="E4058" s="859"/>
      <c r="F4058" s="283"/>
      <c r="G4058" s="283"/>
      <c r="H4058" s="283"/>
    </row>
    <row r="4059" spans="2:8" x14ac:dyDescent="0.25">
      <c r="B4059" s="396">
        <v>4055</v>
      </c>
      <c r="C4059" s="283"/>
      <c r="D4059" s="283"/>
      <c r="E4059" s="859"/>
      <c r="F4059" s="283"/>
      <c r="G4059" s="283"/>
      <c r="H4059" s="283"/>
    </row>
    <row r="4060" spans="2:8" x14ac:dyDescent="0.25">
      <c r="B4060" s="396">
        <v>4056</v>
      </c>
      <c r="C4060" s="283"/>
      <c r="D4060" s="283"/>
      <c r="E4060" s="859"/>
      <c r="F4060" s="283"/>
      <c r="G4060" s="283"/>
      <c r="H4060" s="283"/>
    </row>
    <row r="4061" spans="2:8" x14ac:dyDescent="0.25">
      <c r="B4061" s="396">
        <v>4057</v>
      </c>
      <c r="C4061" s="283"/>
      <c r="D4061" s="283"/>
      <c r="E4061" s="859"/>
      <c r="F4061" s="283"/>
      <c r="G4061" s="283"/>
      <c r="H4061" s="283"/>
    </row>
    <row r="4062" spans="2:8" x14ac:dyDescent="0.25">
      <c r="B4062" s="396">
        <v>4058</v>
      </c>
      <c r="C4062" s="283"/>
      <c r="D4062" s="283"/>
      <c r="E4062" s="859"/>
      <c r="F4062" s="283"/>
      <c r="G4062" s="283"/>
      <c r="H4062" s="283"/>
    </row>
    <row r="4063" spans="2:8" x14ac:dyDescent="0.25">
      <c r="B4063" s="396">
        <v>4059</v>
      </c>
      <c r="C4063" s="283"/>
      <c r="D4063" s="283"/>
      <c r="E4063" s="859"/>
      <c r="F4063" s="283"/>
      <c r="G4063" s="283"/>
      <c r="H4063" s="283"/>
    </row>
    <row r="4064" spans="2:8" x14ac:dyDescent="0.25">
      <c r="B4064" s="396">
        <v>4060</v>
      </c>
      <c r="C4064" s="283"/>
      <c r="D4064" s="283"/>
      <c r="E4064" s="859"/>
      <c r="F4064" s="283"/>
      <c r="G4064" s="283"/>
      <c r="H4064" s="283"/>
    </row>
    <row r="4065" spans="2:8" x14ac:dyDescent="0.25">
      <c r="B4065" s="396">
        <v>4061</v>
      </c>
      <c r="C4065" s="283"/>
      <c r="D4065" s="283"/>
      <c r="E4065" s="859"/>
      <c r="F4065" s="283"/>
      <c r="G4065" s="283"/>
      <c r="H4065" s="283"/>
    </row>
    <row r="4066" spans="2:8" x14ac:dyDescent="0.25">
      <c r="B4066" s="396">
        <v>4062</v>
      </c>
      <c r="C4066" s="283"/>
      <c r="D4066" s="283"/>
      <c r="E4066" s="859"/>
      <c r="F4066" s="283"/>
      <c r="G4066" s="283"/>
      <c r="H4066" s="283"/>
    </row>
    <row r="4067" spans="2:8" x14ac:dyDescent="0.25">
      <c r="B4067" s="396">
        <v>4063</v>
      </c>
      <c r="C4067" s="283"/>
      <c r="D4067" s="283"/>
      <c r="E4067" s="859"/>
      <c r="F4067" s="283"/>
      <c r="G4067" s="283"/>
      <c r="H4067" s="283"/>
    </row>
    <row r="4068" spans="2:8" x14ac:dyDescent="0.25">
      <c r="B4068" s="396">
        <v>4064</v>
      </c>
      <c r="C4068" s="283"/>
      <c r="D4068" s="283"/>
      <c r="E4068" s="859"/>
      <c r="F4068" s="283"/>
      <c r="G4068" s="283"/>
      <c r="H4068" s="283"/>
    </row>
    <row r="4069" spans="2:8" x14ac:dyDescent="0.25">
      <c r="B4069" s="396">
        <v>4065</v>
      </c>
      <c r="C4069" s="283"/>
      <c r="D4069" s="283"/>
      <c r="E4069" s="859"/>
      <c r="F4069" s="283"/>
      <c r="G4069" s="283"/>
      <c r="H4069" s="283"/>
    </row>
    <row r="4070" spans="2:8" x14ac:dyDescent="0.25">
      <c r="B4070" s="396">
        <v>4066</v>
      </c>
      <c r="C4070" s="283"/>
      <c r="D4070" s="283"/>
      <c r="E4070" s="859"/>
      <c r="F4070" s="283"/>
      <c r="G4070" s="283"/>
      <c r="H4070" s="283"/>
    </row>
    <row r="4071" spans="2:8" x14ac:dyDescent="0.25">
      <c r="B4071" s="396">
        <v>4067</v>
      </c>
      <c r="C4071" s="283"/>
      <c r="D4071" s="283"/>
      <c r="E4071" s="859"/>
      <c r="F4071" s="283"/>
      <c r="G4071" s="283"/>
      <c r="H4071" s="283"/>
    </row>
    <row r="4072" spans="2:8" x14ac:dyDescent="0.25">
      <c r="B4072" s="396">
        <v>4068</v>
      </c>
      <c r="C4072" s="283"/>
      <c r="D4072" s="283"/>
      <c r="E4072" s="859"/>
      <c r="F4072" s="283"/>
      <c r="G4072" s="283"/>
      <c r="H4072" s="283"/>
    </row>
    <row r="4073" spans="2:8" x14ac:dyDescent="0.25">
      <c r="B4073" s="396">
        <v>4069</v>
      </c>
      <c r="C4073" s="283"/>
      <c r="D4073" s="283"/>
      <c r="E4073" s="859"/>
      <c r="F4073" s="283"/>
      <c r="G4073" s="283"/>
      <c r="H4073" s="283"/>
    </row>
    <row r="4074" spans="2:8" x14ac:dyDescent="0.25">
      <c r="B4074" s="396">
        <v>4070</v>
      </c>
      <c r="C4074" s="283"/>
      <c r="D4074" s="283"/>
      <c r="E4074" s="859"/>
      <c r="F4074" s="283"/>
      <c r="G4074" s="283"/>
      <c r="H4074" s="283"/>
    </row>
    <row r="4075" spans="2:8" x14ac:dyDescent="0.25">
      <c r="B4075" s="396">
        <v>4071</v>
      </c>
      <c r="C4075" s="283"/>
      <c r="D4075" s="283"/>
      <c r="E4075" s="859"/>
      <c r="F4075" s="283"/>
      <c r="G4075" s="283"/>
      <c r="H4075" s="283"/>
    </row>
    <row r="4076" spans="2:8" x14ac:dyDescent="0.25">
      <c r="B4076" s="396">
        <v>4072</v>
      </c>
      <c r="C4076" s="283"/>
      <c r="D4076" s="283"/>
      <c r="E4076" s="859"/>
      <c r="F4076" s="283"/>
      <c r="G4076" s="283"/>
      <c r="H4076" s="283"/>
    </row>
    <row r="4077" spans="2:8" x14ac:dyDescent="0.25">
      <c r="B4077" s="396">
        <v>4073</v>
      </c>
      <c r="C4077" s="283"/>
      <c r="D4077" s="283"/>
      <c r="E4077" s="859"/>
      <c r="F4077" s="283"/>
      <c r="G4077" s="283"/>
      <c r="H4077" s="283"/>
    </row>
    <row r="4078" spans="2:8" x14ac:dyDescent="0.25">
      <c r="B4078" s="396">
        <v>4074</v>
      </c>
      <c r="C4078" s="283"/>
      <c r="D4078" s="283"/>
      <c r="E4078" s="859"/>
      <c r="F4078" s="283"/>
      <c r="G4078" s="283"/>
      <c r="H4078" s="283"/>
    </row>
    <row r="4079" spans="2:8" x14ac:dyDescent="0.25">
      <c r="B4079" s="396">
        <v>4075</v>
      </c>
      <c r="C4079" s="283"/>
      <c r="D4079" s="283"/>
      <c r="E4079" s="859"/>
      <c r="F4079" s="283"/>
      <c r="G4079" s="283"/>
      <c r="H4079" s="283"/>
    </row>
    <row r="4080" spans="2:8" x14ac:dyDescent="0.25">
      <c r="B4080" s="396">
        <v>4076</v>
      </c>
      <c r="C4080" s="283"/>
      <c r="D4080" s="283"/>
      <c r="E4080" s="859"/>
      <c r="F4080" s="283"/>
      <c r="G4080" s="283"/>
      <c r="H4080" s="283"/>
    </row>
    <row r="4081" spans="2:8" x14ac:dyDescent="0.25">
      <c r="B4081" s="396">
        <v>4077</v>
      </c>
      <c r="C4081" s="283"/>
      <c r="D4081" s="283"/>
      <c r="E4081" s="859"/>
      <c r="F4081" s="283"/>
      <c r="G4081" s="283"/>
      <c r="H4081" s="283"/>
    </row>
    <row r="4082" spans="2:8" x14ac:dyDescent="0.25">
      <c r="B4082" s="396">
        <v>4078</v>
      </c>
      <c r="C4082" s="283"/>
      <c r="D4082" s="283"/>
      <c r="E4082" s="859"/>
      <c r="F4082" s="283"/>
      <c r="G4082" s="283"/>
      <c r="H4082" s="283"/>
    </row>
    <row r="4083" spans="2:8" x14ac:dyDescent="0.25">
      <c r="B4083" s="396">
        <v>4079</v>
      </c>
      <c r="C4083" s="283"/>
      <c r="D4083" s="283"/>
      <c r="E4083" s="859"/>
      <c r="F4083" s="283"/>
      <c r="G4083" s="283"/>
      <c r="H4083" s="283"/>
    </row>
    <row r="4084" spans="2:8" x14ac:dyDescent="0.25">
      <c r="B4084" s="396">
        <v>4080</v>
      </c>
      <c r="C4084" s="283"/>
      <c r="D4084" s="283"/>
      <c r="E4084" s="859"/>
      <c r="F4084" s="283"/>
      <c r="G4084" s="283"/>
      <c r="H4084" s="283"/>
    </row>
    <row r="4085" spans="2:8" x14ac:dyDescent="0.25">
      <c r="B4085" s="396">
        <v>4081</v>
      </c>
      <c r="C4085" s="283"/>
      <c r="D4085" s="283"/>
      <c r="E4085" s="859"/>
      <c r="F4085" s="283"/>
      <c r="G4085" s="283"/>
      <c r="H4085" s="283"/>
    </row>
    <row r="4086" spans="2:8" x14ac:dyDescent="0.25">
      <c r="B4086" s="396">
        <v>4082</v>
      </c>
      <c r="C4086" s="283"/>
      <c r="D4086" s="283"/>
      <c r="E4086" s="859"/>
      <c r="F4086" s="283"/>
      <c r="G4086" s="283"/>
      <c r="H4086" s="283"/>
    </row>
    <row r="4087" spans="2:8" x14ac:dyDescent="0.25">
      <c r="B4087" s="396">
        <v>4083</v>
      </c>
      <c r="C4087" s="283"/>
      <c r="D4087" s="283"/>
      <c r="E4087" s="859"/>
      <c r="F4087" s="283"/>
      <c r="G4087" s="283"/>
      <c r="H4087" s="283"/>
    </row>
    <row r="4088" spans="2:8" x14ac:dyDescent="0.25">
      <c r="B4088" s="396">
        <v>4084</v>
      </c>
      <c r="C4088" s="283"/>
      <c r="D4088" s="283"/>
      <c r="E4088" s="859"/>
      <c r="F4088" s="283"/>
      <c r="G4088" s="283"/>
      <c r="H4088" s="283"/>
    </row>
    <row r="4089" spans="2:8" x14ac:dyDescent="0.25">
      <c r="B4089" s="396">
        <v>4085</v>
      </c>
      <c r="C4089" s="283"/>
      <c r="D4089" s="283"/>
      <c r="E4089" s="859"/>
      <c r="F4089" s="283"/>
      <c r="G4089" s="283"/>
      <c r="H4089" s="283"/>
    </row>
    <row r="4090" spans="2:8" x14ac:dyDescent="0.25">
      <c r="B4090" s="396">
        <v>4086</v>
      </c>
      <c r="C4090" s="283"/>
      <c r="D4090" s="283"/>
      <c r="E4090" s="859"/>
      <c r="F4090" s="283"/>
      <c r="G4090" s="283"/>
      <c r="H4090" s="283"/>
    </row>
    <row r="4091" spans="2:8" x14ac:dyDescent="0.25">
      <c r="B4091" s="396">
        <v>4087</v>
      </c>
      <c r="C4091" s="283"/>
      <c r="D4091" s="283"/>
      <c r="E4091" s="859"/>
      <c r="F4091" s="283"/>
      <c r="G4091" s="283"/>
      <c r="H4091" s="283"/>
    </row>
    <row r="4092" spans="2:8" x14ac:dyDescent="0.25">
      <c r="B4092" s="396">
        <v>4088</v>
      </c>
      <c r="C4092" s="283"/>
      <c r="D4092" s="283"/>
      <c r="E4092" s="859"/>
      <c r="F4092" s="283"/>
      <c r="G4092" s="283"/>
      <c r="H4092" s="283"/>
    </row>
    <row r="4093" spans="2:8" x14ac:dyDescent="0.25">
      <c r="B4093" s="396">
        <v>4089</v>
      </c>
      <c r="C4093" s="283"/>
      <c r="D4093" s="283"/>
      <c r="E4093" s="859"/>
      <c r="F4093" s="283"/>
      <c r="G4093" s="283"/>
      <c r="H4093" s="283"/>
    </row>
    <row r="4094" spans="2:8" x14ac:dyDescent="0.25">
      <c r="B4094" s="396">
        <v>4090</v>
      </c>
      <c r="C4094" s="283"/>
      <c r="D4094" s="283"/>
      <c r="E4094" s="859"/>
      <c r="F4094" s="283"/>
      <c r="G4094" s="283"/>
      <c r="H4094" s="283"/>
    </row>
    <row r="4095" spans="2:8" x14ac:dyDescent="0.25">
      <c r="B4095" s="396">
        <v>4091</v>
      </c>
      <c r="C4095" s="283"/>
      <c r="D4095" s="283"/>
      <c r="E4095" s="859"/>
      <c r="F4095" s="283"/>
      <c r="G4095" s="283"/>
      <c r="H4095" s="283"/>
    </row>
    <row r="4096" spans="2:8" x14ac:dyDescent="0.25">
      <c r="B4096" s="396">
        <v>4092</v>
      </c>
      <c r="C4096" s="283"/>
      <c r="D4096" s="283"/>
      <c r="E4096" s="859"/>
      <c r="F4096" s="283"/>
      <c r="G4096" s="283"/>
      <c r="H4096" s="283"/>
    </row>
    <row r="4097" spans="2:8" x14ac:dyDescent="0.25">
      <c r="B4097" s="396">
        <v>4093</v>
      </c>
      <c r="C4097" s="283"/>
      <c r="D4097" s="283"/>
      <c r="E4097" s="859"/>
      <c r="F4097" s="283"/>
      <c r="G4097" s="283"/>
      <c r="H4097" s="283"/>
    </row>
    <row r="4098" spans="2:8" x14ac:dyDescent="0.25">
      <c r="B4098" s="396">
        <v>4094</v>
      </c>
      <c r="C4098" s="283"/>
      <c r="D4098" s="283"/>
      <c r="E4098" s="859"/>
      <c r="F4098" s="283"/>
      <c r="G4098" s="283"/>
      <c r="H4098" s="283"/>
    </row>
    <row r="4099" spans="2:8" x14ac:dyDescent="0.25">
      <c r="B4099" s="396">
        <v>4095</v>
      </c>
      <c r="C4099" s="283"/>
      <c r="D4099" s="283"/>
      <c r="E4099" s="859"/>
      <c r="F4099" s="283"/>
      <c r="G4099" s="283"/>
      <c r="H4099" s="283"/>
    </row>
    <row r="4100" spans="2:8" x14ac:dyDescent="0.25">
      <c r="B4100" s="396">
        <v>4096</v>
      </c>
      <c r="C4100" s="283"/>
      <c r="D4100" s="283"/>
      <c r="E4100" s="859"/>
      <c r="F4100" s="283"/>
      <c r="G4100" s="283"/>
      <c r="H4100" s="283"/>
    </row>
    <row r="4101" spans="2:8" x14ac:dyDescent="0.25">
      <c r="B4101" s="396">
        <v>4097</v>
      </c>
      <c r="C4101" s="283"/>
      <c r="D4101" s="283"/>
      <c r="E4101" s="859"/>
      <c r="F4101" s="283"/>
      <c r="G4101" s="283"/>
      <c r="H4101" s="283"/>
    </row>
    <row r="4102" spans="2:8" x14ac:dyDescent="0.25">
      <c r="B4102" s="396">
        <v>4098</v>
      </c>
      <c r="C4102" s="283"/>
      <c r="D4102" s="283"/>
      <c r="E4102" s="859"/>
      <c r="F4102" s="283"/>
      <c r="G4102" s="283"/>
      <c r="H4102" s="283"/>
    </row>
    <row r="4103" spans="2:8" x14ac:dyDescent="0.25">
      <c r="B4103" s="396">
        <v>4099</v>
      </c>
      <c r="C4103" s="283"/>
      <c r="D4103" s="283"/>
      <c r="E4103" s="859"/>
      <c r="F4103" s="283"/>
      <c r="G4103" s="283"/>
      <c r="H4103" s="283"/>
    </row>
    <row r="4104" spans="2:8" x14ac:dyDescent="0.25">
      <c r="B4104" s="396">
        <v>4100</v>
      </c>
      <c r="C4104" s="283"/>
      <c r="D4104" s="283"/>
      <c r="E4104" s="859"/>
      <c r="F4104" s="283"/>
      <c r="G4104" s="283"/>
      <c r="H4104" s="283"/>
    </row>
    <row r="4105" spans="2:8" x14ac:dyDescent="0.25">
      <c r="B4105" s="396">
        <v>4101</v>
      </c>
      <c r="C4105" s="283"/>
      <c r="D4105" s="283"/>
      <c r="E4105" s="859"/>
      <c r="F4105" s="283"/>
      <c r="G4105" s="283"/>
      <c r="H4105" s="283"/>
    </row>
    <row r="4106" spans="2:8" x14ac:dyDescent="0.25">
      <c r="B4106" s="396">
        <v>4102</v>
      </c>
      <c r="C4106" s="283"/>
      <c r="D4106" s="283"/>
      <c r="E4106" s="859"/>
      <c r="F4106" s="283"/>
      <c r="G4106" s="283"/>
      <c r="H4106" s="283"/>
    </row>
    <row r="4107" spans="2:8" x14ac:dyDescent="0.25">
      <c r="B4107" s="396">
        <v>4103</v>
      </c>
      <c r="C4107" s="283"/>
      <c r="D4107" s="283"/>
      <c r="E4107" s="859"/>
      <c r="F4107" s="283"/>
      <c r="G4107" s="283"/>
      <c r="H4107" s="283"/>
    </row>
    <row r="4108" spans="2:8" x14ac:dyDescent="0.25">
      <c r="B4108" s="396">
        <v>4104</v>
      </c>
      <c r="C4108" s="283"/>
      <c r="D4108" s="283"/>
      <c r="E4108" s="859"/>
      <c r="F4108" s="283"/>
      <c r="G4108" s="283"/>
      <c r="H4108" s="283"/>
    </row>
    <row r="4109" spans="2:8" x14ac:dyDescent="0.25">
      <c r="B4109" s="396">
        <v>4105</v>
      </c>
      <c r="C4109" s="283"/>
      <c r="D4109" s="283"/>
      <c r="E4109" s="859"/>
      <c r="F4109" s="283"/>
      <c r="G4109" s="283"/>
      <c r="H4109" s="283"/>
    </row>
    <row r="4110" spans="2:8" x14ac:dyDescent="0.25">
      <c r="B4110" s="396">
        <v>4106</v>
      </c>
      <c r="C4110" s="283"/>
      <c r="D4110" s="283"/>
      <c r="E4110" s="859"/>
      <c r="F4110" s="283"/>
      <c r="G4110" s="283"/>
      <c r="H4110" s="283"/>
    </row>
    <row r="4111" spans="2:8" x14ac:dyDescent="0.25">
      <c r="B4111" s="396">
        <v>4107</v>
      </c>
      <c r="C4111" s="283"/>
      <c r="D4111" s="283"/>
      <c r="E4111" s="859"/>
      <c r="F4111" s="283"/>
      <c r="G4111" s="283"/>
      <c r="H4111" s="283"/>
    </row>
    <row r="4112" spans="2:8" x14ac:dyDescent="0.25">
      <c r="B4112" s="396">
        <v>4108</v>
      </c>
      <c r="C4112" s="283"/>
      <c r="D4112" s="283"/>
      <c r="E4112" s="859"/>
      <c r="F4112" s="283"/>
      <c r="G4112" s="283"/>
      <c r="H4112" s="283"/>
    </row>
    <row r="4113" spans="2:8" x14ac:dyDescent="0.25">
      <c r="B4113" s="396">
        <v>4109</v>
      </c>
      <c r="C4113" s="283"/>
      <c r="D4113" s="283"/>
      <c r="E4113" s="859"/>
      <c r="F4113" s="283"/>
      <c r="G4113" s="283"/>
      <c r="H4113" s="283"/>
    </row>
    <row r="4114" spans="2:8" x14ac:dyDescent="0.25">
      <c r="B4114" s="396">
        <v>4110</v>
      </c>
      <c r="C4114" s="283"/>
      <c r="D4114" s="283"/>
      <c r="E4114" s="859"/>
      <c r="F4114" s="283"/>
      <c r="G4114" s="283"/>
      <c r="H4114" s="283"/>
    </row>
    <row r="4115" spans="2:8" x14ac:dyDescent="0.25">
      <c r="B4115" s="396">
        <v>4111</v>
      </c>
      <c r="C4115" s="283"/>
      <c r="D4115" s="283"/>
      <c r="E4115" s="859"/>
      <c r="F4115" s="283"/>
      <c r="G4115" s="283"/>
      <c r="H4115" s="283"/>
    </row>
    <row r="4116" spans="2:8" x14ac:dyDescent="0.25">
      <c r="B4116" s="396">
        <v>4112</v>
      </c>
      <c r="C4116" s="283"/>
      <c r="D4116" s="283"/>
      <c r="E4116" s="859"/>
      <c r="F4116" s="283"/>
      <c r="G4116" s="283"/>
      <c r="H4116" s="283"/>
    </row>
    <row r="4117" spans="2:8" x14ac:dyDescent="0.25">
      <c r="B4117" s="396">
        <v>4113</v>
      </c>
      <c r="C4117" s="283"/>
      <c r="D4117" s="283"/>
      <c r="E4117" s="859"/>
      <c r="F4117" s="283"/>
      <c r="G4117" s="283"/>
      <c r="H4117" s="283"/>
    </row>
    <row r="4118" spans="2:8" x14ac:dyDescent="0.25">
      <c r="B4118" s="396">
        <v>4114</v>
      </c>
      <c r="C4118" s="283"/>
      <c r="D4118" s="283"/>
      <c r="E4118" s="859"/>
      <c r="F4118" s="283"/>
      <c r="G4118" s="283"/>
      <c r="H4118" s="283"/>
    </row>
    <row r="4119" spans="2:8" x14ac:dyDescent="0.25">
      <c r="B4119" s="396">
        <v>4115</v>
      </c>
      <c r="C4119" s="283"/>
      <c r="D4119" s="283"/>
      <c r="E4119" s="859"/>
      <c r="F4119" s="283"/>
      <c r="G4119" s="283"/>
      <c r="H4119" s="283"/>
    </row>
    <row r="4120" spans="2:8" x14ac:dyDescent="0.25">
      <c r="B4120" s="396">
        <v>4116</v>
      </c>
      <c r="C4120" s="283"/>
      <c r="D4120" s="283"/>
      <c r="E4120" s="859"/>
      <c r="F4120" s="283"/>
      <c r="G4120" s="283"/>
      <c r="H4120" s="283"/>
    </row>
    <row r="4121" spans="2:8" x14ac:dyDescent="0.25">
      <c r="B4121" s="396">
        <v>4117</v>
      </c>
      <c r="C4121" s="283"/>
      <c r="D4121" s="283"/>
      <c r="E4121" s="859"/>
      <c r="F4121" s="283"/>
      <c r="G4121" s="283"/>
      <c r="H4121" s="283"/>
    </row>
    <row r="4122" spans="2:8" x14ac:dyDescent="0.25">
      <c r="B4122" s="396">
        <v>4118</v>
      </c>
      <c r="C4122" s="283"/>
      <c r="D4122" s="283"/>
      <c r="E4122" s="859"/>
      <c r="F4122" s="283"/>
      <c r="G4122" s="283"/>
      <c r="H4122" s="283"/>
    </row>
    <row r="4123" spans="2:8" x14ac:dyDescent="0.25">
      <c r="B4123" s="396">
        <v>4119</v>
      </c>
      <c r="C4123" s="283"/>
      <c r="D4123" s="283"/>
      <c r="E4123" s="859"/>
      <c r="F4123" s="283"/>
      <c r="G4123" s="283"/>
      <c r="H4123" s="283"/>
    </row>
    <row r="4124" spans="2:8" x14ac:dyDescent="0.25">
      <c r="B4124" s="396">
        <v>4120</v>
      </c>
      <c r="C4124" s="283"/>
      <c r="D4124" s="283"/>
      <c r="E4124" s="859"/>
      <c r="F4124" s="283"/>
      <c r="G4124" s="283"/>
      <c r="H4124" s="283"/>
    </row>
    <row r="4125" spans="2:8" x14ac:dyDescent="0.25">
      <c r="B4125" s="396">
        <v>4121</v>
      </c>
      <c r="C4125" s="283"/>
      <c r="D4125" s="283"/>
      <c r="E4125" s="859"/>
      <c r="F4125" s="283"/>
      <c r="G4125" s="283"/>
      <c r="H4125" s="283"/>
    </row>
    <row r="4126" spans="2:8" x14ac:dyDescent="0.25">
      <c r="B4126" s="396">
        <v>4122</v>
      </c>
      <c r="C4126" s="283"/>
      <c r="D4126" s="283"/>
      <c r="E4126" s="859"/>
      <c r="F4126" s="283"/>
      <c r="G4126" s="283"/>
      <c r="H4126" s="283"/>
    </row>
    <row r="4127" spans="2:8" x14ac:dyDescent="0.25">
      <c r="B4127" s="396">
        <v>4123</v>
      </c>
      <c r="C4127" s="283"/>
      <c r="D4127" s="283"/>
      <c r="E4127" s="859"/>
      <c r="F4127" s="283"/>
      <c r="G4127" s="283"/>
      <c r="H4127" s="283"/>
    </row>
    <row r="4128" spans="2:8" x14ac:dyDescent="0.25">
      <c r="B4128" s="396">
        <v>4124</v>
      </c>
      <c r="C4128" s="283"/>
      <c r="D4128" s="283"/>
      <c r="E4128" s="859"/>
      <c r="F4128" s="283"/>
      <c r="G4128" s="283"/>
      <c r="H4128" s="283"/>
    </row>
    <row r="4129" spans="2:8" x14ac:dyDescent="0.25">
      <c r="B4129" s="396">
        <v>4125</v>
      </c>
      <c r="C4129" s="283"/>
      <c r="D4129" s="283"/>
      <c r="E4129" s="859"/>
      <c r="F4129" s="283"/>
      <c r="G4129" s="283"/>
      <c r="H4129" s="283"/>
    </row>
    <row r="4130" spans="2:8" x14ac:dyDescent="0.25">
      <c r="B4130" s="396">
        <v>4126</v>
      </c>
      <c r="C4130" s="283"/>
      <c r="D4130" s="283"/>
      <c r="E4130" s="859"/>
      <c r="F4130" s="283"/>
      <c r="G4130" s="283"/>
      <c r="H4130" s="283"/>
    </row>
    <row r="4131" spans="2:8" x14ac:dyDescent="0.25">
      <c r="B4131" s="396">
        <v>4127</v>
      </c>
      <c r="C4131" s="283"/>
      <c r="D4131" s="283"/>
      <c r="E4131" s="859"/>
      <c r="F4131" s="283"/>
      <c r="G4131" s="283"/>
      <c r="H4131" s="283"/>
    </row>
    <row r="4132" spans="2:8" x14ac:dyDescent="0.25">
      <c r="B4132" s="396">
        <v>4128</v>
      </c>
      <c r="C4132" s="283"/>
      <c r="D4132" s="283"/>
      <c r="E4132" s="859"/>
      <c r="F4132" s="283"/>
      <c r="G4132" s="283"/>
      <c r="H4132" s="283"/>
    </row>
    <row r="4133" spans="2:8" x14ac:dyDescent="0.25">
      <c r="B4133" s="396">
        <v>4129</v>
      </c>
      <c r="C4133" s="283"/>
      <c r="D4133" s="283"/>
      <c r="E4133" s="859"/>
      <c r="F4133" s="283"/>
      <c r="G4133" s="283"/>
      <c r="H4133" s="283"/>
    </row>
    <row r="4134" spans="2:8" x14ac:dyDescent="0.25">
      <c r="B4134" s="396">
        <v>4130</v>
      </c>
      <c r="C4134" s="283"/>
      <c r="D4134" s="283"/>
      <c r="E4134" s="859"/>
      <c r="F4134" s="283"/>
      <c r="G4134" s="283"/>
      <c r="H4134" s="283"/>
    </row>
    <row r="4135" spans="2:8" x14ac:dyDescent="0.25">
      <c r="B4135" s="396">
        <v>4131</v>
      </c>
      <c r="C4135" s="283"/>
      <c r="D4135" s="283"/>
      <c r="E4135" s="859"/>
      <c r="F4135" s="283"/>
      <c r="G4135" s="283"/>
      <c r="H4135" s="283"/>
    </row>
    <row r="4136" spans="2:8" x14ac:dyDescent="0.25">
      <c r="B4136" s="396">
        <v>4132</v>
      </c>
      <c r="C4136" s="283"/>
      <c r="D4136" s="283"/>
      <c r="E4136" s="859"/>
      <c r="F4136" s="283"/>
      <c r="G4136" s="283"/>
      <c r="H4136" s="283"/>
    </row>
    <row r="4137" spans="2:8" x14ac:dyDescent="0.25">
      <c r="B4137" s="396">
        <v>4133</v>
      </c>
      <c r="C4137" s="283"/>
      <c r="D4137" s="283"/>
      <c r="E4137" s="859"/>
      <c r="F4137" s="283"/>
      <c r="G4137" s="283"/>
      <c r="H4137" s="283"/>
    </row>
    <row r="4138" spans="2:8" x14ac:dyDescent="0.25">
      <c r="B4138" s="396">
        <v>4134</v>
      </c>
      <c r="C4138" s="283"/>
      <c r="D4138" s="283"/>
      <c r="E4138" s="859"/>
      <c r="F4138" s="283"/>
      <c r="G4138" s="283"/>
      <c r="H4138" s="283"/>
    </row>
    <row r="4139" spans="2:8" x14ac:dyDescent="0.25">
      <c r="B4139" s="396">
        <v>4135</v>
      </c>
      <c r="C4139" s="283"/>
      <c r="D4139" s="283"/>
      <c r="E4139" s="859"/>
      <c r="F4139" s="283"/>
      <c r="G4139" s="283"/>
      <c r="H4139" s="283"/>
    </row>
    <row r="4140" spans="2:8" x14ac:dyDescent="0.25">
      <c r="B4140" s="396">
        <v>4136</v>
      </c>
      <c r="C4140" s="283"/>
      <c r="D4140" s="283"/>
      <c r="E4140" s="859"/>
      <c r="F4140" s="283"/>
      <c r="G4140" s="283"/>
      <c r="H4140" s="283"/>
    </row>
    <row r="4141" spans="2:8" x14ac:dyDescent="0.25">
      <c r="B4141" s="396">
        <v>4137</v>
      </c>
      <c r="C4141" s="283"/>
      <c r="D4141" s="283"/>
      <c r="E4141" s="859"/>
      <c r="F4141" s="283"/>
      <c r="G4141" s="283"/>
      <c r="H4141" s="283"/>
    </row>
    <row r="4142" spans="2:8" x14ac:dyDescent="0.25">
      <c r="B4142" s="396">
        <v>4138</v>
      </c>
      <c r="C4142" s="283"/>
      <c r="D4142" s="283"/>
      <c r="E4142" s="859"/>
      <c r="F4142" s="283"/>
      <c r="G4142" s="283"/>
      <c r="H4142" s="283"/>
    </row>
    <row r="4143" spans="2:8" x14ac:dyDescent="0.25">
      <c r="B4143" s="396">
        <v>4139</v>
      </c>
      <c r="C4143" s="283"/>
      <c r="D4143" s="283"/>
      <c r="E4143" s="859"/>
      <c r="F4143" s="283"/>
      <c r="G4143" s="283"/>
      <c r="H4143" s="283"/>
    </row>
    <row r="4144" spans="2:8" x14ac:dyDescent="0.25">
      <c r="B4144" s="396">
        <v>4140</v>
      </c>
      <c r="C4144" s="283"/>
      <c r="D4144" s="283"/>
      <c r="E4144" s="859"/>
      <c r="F4144" s="283"/>
      <c r="G4144" s="283"/>
      <c r="H4144" s="283"/>
    </row>
    <row r="4145" spans="2:8" x14ac:dyDescent="0.25">
      <c r="B4145" s="396">
        <v>4141</v>
      </c>
      <c r="C4145" s="283"/>
      <c r="D4145" s="283"/>
      <c r="E4145" s="859"/>
      <c r="F4145" s="283"/>
      <c r="G4145" s="283"/>
      <c r="H4145" s="283"/>
    </row>
    <row r="4146" spans="2:8" x14ac:dyDescent="0.25">
      <c r="B4146" s="396">
        <v>4142</v>
      </c>
      <c r="C4146" s="283"/>
      <c r="D4146" s="283"/>
      <c r="E4146" s="859"/>
      <c r="F4146" s="283"/>
      <c r="G4146" s="283"/>
      <c r="H4146" s="283"/>
    </row>
    <row r="4147" spans="2:8" x14ac:dyDescent="0.25">
      <c r="B4147" s="396">
        <v>4143</v>
      </c>
      <c r="C4147" s="283"/>
      <c r="D4147" s="283"/>
      <c r="E4147" s="859"/>
      <c r="F4147" s="283"/>
      <c r="G4147" s="283"/>
      <c r="H4147" s="283"/>
    </row>
    <row r="4148" spans="2:8" x14ac:dyDescent="0.25">
      <c r="B4148" s="396">
        <v>4144</v>
      </c>
      <c r="C4148" s="283"/>
      <c r="D4148" s="283"/>
      <c r="E4148" s="859"/>
      <c r="F4148" s="283"/>
      <c r="G4148" s="283"/>
      <c r="H4148" s="283"/>
    </row>
    <row r="4149" spans="2:8" x14ac:dyDescent="0.25">
      <c r="B4149" s="396">
        <v>4145</v>
      </c>
      <c r="C4149" s="283"/>
      <c r="D4149" s="283"/>
      <c r="E4149" s="859"/>
      <c r="F4149" s="283"/>
      <c r="G4149" s="283"/>
      <c r="H4149" s="283"/>
    </row>
    <row r="4150" spans="2:8" x14ac:dyDescent="0.25">
      <c r="B4150" s="396">
        <v>4146</v>
      </c>
      <c r="C4150" s="283"/>
      <c r="D4150" s="283"/>
      <c r="E4150" s="859"/>
      <c r="F4150" s="283"/>
      <c r="G4150" s="283"/>
      <c r="H4150" s="283"/>
    </row>
    <row r="4151" spans="2:8" x14ac:dyDescent="0.25">
      <c r="B4151" s="396">
        <v>4147</v>
      </c>
      <c r="C4151" s="283"/>
      <c r="D4151" s="283"/>
      <c r="E4151" s="859"/>
      <c r="F4151" s="283"/>
      <c r="G4151" s="283"/>
      <c r="H4151" s="283"/>
    </row>
    <row r="4152" spans="2:8" x14ac:dyDescent="0.25">
      <c r="B4152" s="396">
        <v>4148</v>
      </c>
      <c r="C4152" s="283"/>
      <c r="D4152" s="283"/>
      <c r="E4152" s="859"/>
      <c r="F4152" s="283"/>
      <c r="G4152" s="283"/>
      <c r="H4152" s="283"/>
    </row>
    <row r="4153" spans="2:8" x14ac:dyDescent="0.25">
      <c r="B4153" s="396">
        <v>4149</v>
      </c>
      <c r="C4153" s="283"/>
      <c r="D4153" s="283"/>
      <c r="E4153" s="859"/>
      <c r="F4153" s="283"/>
      <c r="G4153" s="283"/>
      <c r="H4153" s="283"/>
    </row>
    <row r="4154" spans="2:8" x14ac:dyDescent="0.25">
      <c r="B4154" s="396">
        <v>4150</v>
      </c>
      <c r="C4154" s="283"/>
      <c r="D4154" s="283"/>
      <c r="E4154" s="859"/>
      <c r="F4154" s="283"/>
      <c r="G4154" s="283"/>
      <c r="H4154" s="283"/>
    </row>
    <row r="4155" spans="2:8" x14ac:dyDescent="0.25">
      <c r="B4155" s="396">
        <v>4151</v>
      </c>
      <c r="C4155" s="283"/>
      <c r="D4155" s="283"/>
      <c r="E4155" s="859"/>
      <c r="F4155" s="283"/>
      <c r="G4155" s="283"/>
      <c r="H4155" s="283"/>
    </row>
    <row r="4156" spans="2:8" x14ac:dyDescent="0.25">
      <c r="B4156" s="396">
        <v>4152</v>
      </c>
      <c r="C4156" s="283"/>
      <c r="D4156" s="283"/>
      <c r="E4156" s="859"/>
      <c r="F4156" s="283"/>
      <c r="G4156" s="283"/>
      <c r="H4156" s="283"/>
    </row>
    <row r="4157" spans="2:8" x14ac:dyDescent="0.25">
      <c r="B4157" s="396">
        <v>4153</v>
      </c>
      <c r="C4157" s="283"/>
      <c r="D4157" s="283"/>
      <c r="E4157" s="859"/>
      <c r="F4157" s="283"/>
      <c r="G4157" s="283"/>
      <c r="H4157" s="283"/>
    </row>
    <row r="4158" spans="2:8" x14ac:dyDescent="0.25">
      <c r="B4158" s="396">
        <v>4154</v>
      </c>
      <c r="C4158" s="283"/>
      <c r="D4158" s="283"/>
      <c r="E4158" s="859"/>
      <c r="F4158" s="283"/>
      <c r="G4158" s="283"/>
      <c r="H4158" s="283"/>
    </row>
    <row r="4159" spans="2:8" x14ac:dyDescent="0.25">
      <c r="B4159" s="396">
        <v>4155</v>
      </c>
      <c r="C4159" s="283"/>
      <c r="D4159" s="283"/>
      <c r="E4159" s="859"/>
      <c r="F4159" s="283"/>
      <c r="G4159" s="283"/>
      <c r="H4159" s="283"/>
    </row>
    <row r="4160" spans="2:8" x14ac:dyDescent="0.25">
      <c r="B4160" s="396">
        <v>4156</v>
      </c>
      <c r="C4160" s="283"/>
      <c r="D4160" s="283"/>
      <c r="E4160" s="859"/>
      <c r="F4160" s="283"/>
      <c r="G4160" s="283"/>
      <c r="H4160" s="283"/>
    </row>
    <row r="4161" spans="2:8" x14ac:dyDescent="0.25">
      <c r="B4161" s="396">
        <v>4157</v>
      </c>
      <c r="C4161" s="283"/>
      <c r="D4161" s="283"/>
      <c r="E4161" s="859"/>
      <c r="F4161" s="283"/>
      <c r="G4161" s="283"/>
      <c r="H4161" s="283"/>
    </row>
    <row r="4162" spans="2:8" x14ac:dyDescent="0.25">
      <c r="B4162" s="396">
        <v>4158</v>
      </c>
      <c r="C4162" s="283"/>
      <c r="D4162" s="283"/>
      <c r="E4162" s="859"/>
      <c r="F4162" s="283"/>
      <c r="G4162" s="283"/>
      <c r="H4162" s="283"/>
    </row>
    <row r="4163" spans="2:8" x14ac:dyDescent="0.25">
      <c r="B4163" s="396">
        <v>4159</v>
      </c>
      <c r="C4163" s="283"/>
      <c r="D4163" s="283"/>
      <c r="E4163" s="859"/>
      <c r="F4163" s="283"/>
      <c r="G4163" s="283"/>
      <c r="H4163" s="283"/>
    </row>
    <row r="4164" spans="2:8" x14ac:dyDescent="0.25">
      <c r="B4164" s="396">
        <v>4160</v>
      </c>
      <c r="C4164" s="283"/>
      <c r="D4164" s="283"/>
      <c r="E4164" s="859"/>
      <c r="F4164" s="283"/>
      <c r="G4164" s="283"/>
      <c r="H4164" s="283"/>
    </row>
    <row r="4165" spans="2:8" x14ac:dyDescent="0.25">
      <c r="B4165" s="396">
        <v>4161</v>
      </c>
      <c r="C4165" s="283"/>
      <c r="D4165" s="283"/>
      <c r="E4165" s="859"/>
      <c r="F4165" s="283"/>
      <c r="G4165" s="283"/>
      <c r="H4165" s="283"/>
    </row>
    <row r="4166" spans="2:8" x14ac:dyDescent="0.25">
      <c r="B4166" s="396">
        <v>4162</v>
      </c>
      <c r="C4166" s="283"/>
      <c r="D4166" s="283"/>
      <c r="E4166" s="859"/>
      <c r="F4166" s="283"/>
      <c r="G4166" s="283"/>
      <c r="H4166" s="283"/>
    </row>
    <row r="4167" spans="2:8" x14ac:dyDescent="0.25">
      <c r="B4167" s="396">
        <v>4163</v>
      </c>
      <c r="C4167" s="283"/>
      <c r="D4167" s="283"/>
      <c r="E4167" s="859"/>
      <c r="F4167" s="283"/>
      <c r="G4167" s="283"/>
      <c r="H4167" s="283"/>
    </row>
    <row r="4168" spans="2:8" x14ac:dyDescent="0.25">
      <c r="B4168" s="396">
        <v>4164</v>
      </c>
      <c r="C4168" s="283"/>
      <c r="D4168" s="283"/>
      <c r="E4168" s="859"/>
      <c r="F4168" s="283"/>
      <c r="G4168" s="283"/>
      <c r="H4168" s="283"/>
    </row>
    <row r="4169" spans="2:8" x14ac:dyDescent="0.25">
      <c r="B4169" s="396">
        <v>4165</v>
      </c>
      <c r="C4169" s="283"/>
      <c r="D4169" s="283"/>
      <c r="E4169" s="859"/>
      <c r="F4169" s="283"/>
      <c r="G4169" s="283"/>
      <c r="H4169" s="283"/>
    </row>
    <row r="4170" spans="2:8" x14ac:dyDescent="0.25">
      <c r="B4170" s="396">
        <v>4166</v>
      </c>
      <c r="C4170" s="283"/>
      <c r="D4170" s="283"/>
      <c r="E4170" s="859"/>
      <c r="F4170" s="283"/>
      <c r="G4170" s="283"/>
      <c r="H4170" s="283"/>
    </row>
    <row r="4171" spans="2:8" x14ac:dyDescent="0.25">
      <c r="B4171" s="396">
        <v>4167</v>
      </c>
      <c r="C4171" s="283"/>
      <c r="D4171" s="283"/>
      <c r="E4171" s="859"/>
      <c r="F4171" s="283"/>
      <c r="G4171" s="283"/>
      <c r="H4171" s="283"/>
    </row>
    <row r="4172" spans="2:8" x14ac:dyDescent="0.25">
      <c r="B4172" s="396">
        <v>4168</v>
      </c>
      <c r="C4172" s="283"/>
      <c r="D4172" s="283"/>
      <c r="E4172" s="859"/>
      <c r="F4172" s="283"/>
      <c r="G4172" s="283"/>
      <c r="H4172" s="283"/>
    </row>
    <row r="4173" spans="2:8" x14ac:dyDescent="0.25">
      <c r="B4173" s="396">
        <v>4169</v>
      </c>
      <c r="C4173" s="283"/>
      <c r="D4173" s="283"/>
      <c r="E4173" s="859"/>
      <c r="F4173" s="283"/>
      <c r="G4173" s="283"/>
      <c r="H4173" s="283"/>
    </row>
    <row r="4174" spans="2:8" x14ac:dyDescent="0.25">
      <c r="B4174" s="396">
        <v>4170</v>
      </c>
      <c r="C4174" s="283"/>
      <c r="D4174" s="283"/>
      <c r="E4174" s="859"/>
      <c r="F4174" s="283"/>
      <c r="G4174" s="283"/>
      <c r="H4174" s="283"/>
    </row>
    <row r="4175" spans="2:8" x14ac:dyDescent="0.25">
      <c r="B4175" s="396">
        <v>4171</v>
      </c>
      <c r="C4175" s="283"/>
      <c r="D4175" s="283"/>
      <c r="E4175" s="859"/>
      <c r="F4175" s="283"/>
      <c r="G4175" s="283"/>
      <c r="H4175" s="283"/>
    </row>
    <row r="4176" spans="2:8" x14ac:dyDescent="0.25">
      <c r="B4176" s="396">
        <v>4172</v>
      </c>
      <c r="C4176" s="283"/>
      <c r="D4176" s="283"/>
      <c r="E4176" s="859"/>
      <c r="F4176" s="283"/>
      <c r="G4176" s="283"/>
      <c r="H4176" s="283"/>
    </row>
    <row r="4177" spans="2:8" x14ac:dyDescent="0.25">
      <c r="B4177" s="396">
        <v>4173</v>
      </c>
      <c r="C4177" s="283"/>
      <c r="D4177" s="283"/>
      <c r="E4177" s="859"/>
      <c r="F4177" s="283"/>
      <c r="G4177" s="283"/>
      <c r="H4177" s="283"/>
    </row>
    <row r="4178" spans="2:8" x14ac:dyDescent="0.25">
      <c r="B4178" s="396">
        <v>4174</v>
      </c>
      <c r="C4178" s="283"/>
      <c r="D4178" s="283"/>
      <c r="E4178" s="859"/>
      <c r="F4178" s="283"/>
      <c r="G4178" s="283"/>
      <c r="H4178" s="283"/>
    </row>
    <row r="4179" spans="2:8" x14ac:dyDescent="0.25">
      <c r="B4179" s="396">
        <v>4175</v>
      </c>
      <c r="C4179" s="283"/>
      <c r="D4179" s="283"/>
      <c r="E4179" s="859"/>
      <c r="F4179" s="283"/>
      <c r="G4179" s="283"/>
      <c r="H4179" s="283"/>
    </row>
    <row r="4180" spans="2:8" x14ac:dyDescent="0.25">
      <c r="B4180" s="396">
        <v>4176</v>
      </c>
      <c r="C4180" s="283"/>
      <c r="D4180" s="283"/>
      <c r="E4180" s="859"/>
      <c r="F4180" s="283"/>
      <c r="G4180" s="283"/>
      <c r="H4180" s="283"/>
    </row>
    <row r="4181" spans="2:8" x14ac:dyDescent="0.25">
      <c r="B4181" s="396">
        <v>4177</v>
      </c>
      <c r="C4181" s="283"/>
      <c r="D4181" s="283"/>
      <c r="E4181" s="859"/>
      <c r="F4181" s="283"/>
      <c r="G4181" s="283"/>
      <c r="H4181" s="283"/>
    </row>
    <row r="4182" spans="2:8" x14ac:dyDescent="0.25">
      <c r="B4182" s="396">
        <v>4178</v>
      </c>
      <c r="C4182" s="283"/>
      <c r="D4182" s="283"/>
      <c r="E4182" s="859"/>
      <c r="F4182" s="283"/>
      <c r="G4182" s="283"/>
      <c r="H4182" s="283"/>
    </row>
    <row r="4183" spans="2:8" x14ac:dyDescent="0.25">
      <c r="B4183" s="396">
        <v>4179</v>
      </c>
      <c r="C4183" s="283"/>
      <c r="D4183" s="283"/>
      <c r="E4183" s="859"/>
      <c r="F4183" s="283"/>
      <c r="G4183" s="283"/>
      <c r="H4183" s="283"/>
    </row>
    <row r="4184" spans="2:8" x14ac:dyDescent="0.25">
      <c r="B4184" s="396">
        <v>4180</v>
      </c>
      <c r="C4184" s="283"/>
      <c r="D4184" s="283"/>
      <c r="E4184" s="859"/>
      <c r="F4184" s="283"/>
      <c r="G4184" s="283"/>
      <c r="H4184" s="283"/>
    </row>
    <row r="4185" spans="2:8" x14ac:dyDescent="0.25">
      <c r="B4185" s="396">
        <v>4181</v>
      </c>
      <c r="C4185" s="283"/>
      <c r="D4185" s="283"/>
      <c r="E4185" s="859"/>
      <c r="F4185" s="283"/>
      <c r="G4185" s="283"/>
      <c r="H4185" s="283"/>
    </row>
    <row r="4186" spans="2:8" x14ac:dyDescent="0.25">
      <c r="B4186" s="396">
        <v>4182</v>
      </c>
      <c r="C4186" s="283"/>
      <c r="D4186" s="283"/>
      <c r="E4186" s="859"/>
      <c r="F4186" s="283"/>
      <c r="G4186" s="283"/>
      <c r="H4186" s="283"/>
    </row>
    <row r="4187" spans="2:8" x14ac:dyDescent="0.25">
      <c r="B4187" s="396">
        <v>4183</v>
      </c>
      <c r="C4187" s="283"/>
      <c r="D4187" s="283"/>
      <c r="E4187" s="859"/>
      <c r="F4187" s="283"/>
      <c r="G4187" s="283"/>
      <c r="H4187" s="283"/>
    </row>
    <row r="4188" spans="2:8" x14ac:dyDescent="0.25">
      <c r="B4188" s="396">
        <v>4184</v>
      </c>
      <c r="C4188" s="283"/>
      <c r="D4188" s="283"/>
      <c r="E4188" s="859"/>
      <c r="F4188" s="283"/>
      <c r="G4188" s="283"/>
      <c r="H4188" s="283"/>
    </row>
    <row r="4189" spans="2:8" x14ac:dyDescent="0.25">
      <c r="B4189" s="396">
        <v>4185</v>
      </c>
      <c r="C4189" s="283"/>
      <c r="D4189" s="283"/>
      <c r="E4189" s="859"/>
      <c r="F4189" s="283"/>
      <c r="G4189" s="283"/>
      <c r="H4189" s="283"/>
    </row>
    <row r="4190" spans="2:8" x14ac:dyDescent="0.25">
      <c r="B4190" s="396">
        <v>4186</v>
      </c>
      <c r="C4190" s="283"/>
      <c r="D4190" s="283"/>
      <c r="E4190" s="859"/>
      <c r="F4190" s="283"/>
      <c r="G4190" s="283"/>
      <c r="H4190" s="283"/>
    </row>
    <row r="4191" spans="2:8" x14ac:dyDescent="0.25">
      <c r="B4191" s="396">
        <v>4187</v>
      </c>
      <c r="C4191" s="283"/>
      <c r="D4191" s="283"/>
      <c r="E4191" s="859"/>
      <c r="F4191" s="283"/>
      <c r="G4191" s="283"/>
      <c r="H4191" s="283"/>
    </row>
    <row r="4192" spans="2:8" x14ac:dyDescent="0.25">
      <c r="B4192" s="396">
        <v>4188</v>
      </c>
      <c r="C4192" s="283"/>
      <c r="D4192" s="283"/>
      <c r="E4192" s="859"/>
      <c r="F4192" s="283"/>
      <c r="G4192" s="283"/>
      <c r="H4192" s="283"/>
    </row>
    <row r="4193" spans="2:8" x14ac:dyDescent="0.25">
      <c r="B4193" s="396">
        <v>4189</v>
      </c>
      <c r="C4193" s="283"/>
      <c r="D4193" s="283"/>
      <c r="E4193" s="859"/>
      <c r="F4193" s="283"/>
      <c r="G4193" s="283"/>
      <c r="H4193" s="283"/>
    </row>
    <row r="4194" spans="2:8" x14ac:dyDescent="0.25">
      <c r="B4194" s="396">
        <v>4190</v>
      </c>
      <c r="C4194" s="283"/>
      <c r="D4194" s="283"/>
      <c r="E4194" s="859"/>
      <c r="F4194" s="283"/>
      <c r="G4194" s="283"/>
      <c r="H4194" s="283"/>
    </row>
    <row r="4195" spans="2:8" x14ac:dyDescent="0.25">
      <c r="B4195" s="396">
        <v>4191</v>
      </c>
      <c r="C4195" s="283"/>
      <c r="D4195" s="283"/>
      <c r="E4195" s="859"/>
      <c r="F4195" s="283"/>
      <c r="G4195" s="283"/>
      <c r="H4195" s="283"/>
    </row>
    <row r="4196" spans="2:8" x14ac:dyDescent="0.25">
      <c r="B4196" s="396">
        <v>4192</v>
      </c>
      <c r="C4196" s="283"/>
      <c r="D4196" s="283"/>
      <c r="E4196" s="859"/>
      <c r="F4196" s="283"/>
      <c r="G4196" s="283"/>
      <c r="H4196" s="283"/>
    </row>
    <row r="4197" spans="2:8" x14ac:dyDescent="0.25">
      <c r="B4197" s="396">
        <v>4193</v>
      </c>
      <c r="C4197" s="283"/>
      <c r="D4197" s="283"/>
      <c r="E4197" s="859"/>
      <c r="F4197" s="283"/>
      <c r="G4197" s="283"/>
      <c r="H4197" s="283"/>
    </row>
    <row r="4198" spans="2:8" x14ac:dyDescent="0.25">
      <c r="B4198" s="396">
        <v>4194</v>
      </c>
      <c r="C4198" s="283"/>
      <c r="D4198" s="283"/>
      <c r="E4198" s="859"/>
      <c r="F4198" s="283"/>
      <c r="G4198" s="283"/>
      <c r="H4198" s="283"/>
    </row>
    <row r="4199" spans="2:8" x14ac:dyDescent="0.25">
      <c r="B4199" s="396">
        <v>4195</v>
      </c>
      <c r="C4199" s="283"/>
      <c r="D4199" s="283"/>
      <c r="E4199" s="859"/>
      <c r="F4199" s="283"/>
      <c r="G4199" s="283"/>
      <c r="H4199" s="283"/>
    </row>
    <row r="4200" spans="2:8" x14ac:dyDescent="0.25">
      <c r="B4200" s="396">
        <v>4196</v>
      </c>
      <c r="C4200" s="283"/>
      <c r="D4200" s="283"/>
      <c r="E4200" s="859"/>
      <c r="F4200" s="283"/>
      <c r="G4200" s="283"/>
      <c r="H4200" s="283"/>
    </row>
    <row r="4201" spans="2:8" x14ac:dyDescent="0.25">
      <c r="B4201" s="396">
        <v>4197</v>
      </c>
      <c r="C4201" s="283"/>
      <c r="D4201" s="283"/>
      <c r="E4201" s="859"/>
      <c r="F4201" s="283"/>
      <c r="G4201" s="283"/>
      <c r="H4201" s="283"/>
    </row>
    <row r="4202" spans="2:8" x14ac:dyDescent="0.25">
      <c r="B4202" s="396">
        <v>4198</v>
      </c>
      <c r="C4202" s="283"/>
      <c r="D4202" s="283"/>
      <c r="E4202" s="859"/>
      <c r="F4202" s="283"/>
      <c r="G4202" s="283"/>
      <c r="H4202" s="283"/>
    </row>
    <row r="4203" spans="2:8" x14ac:dyDescent="0.25">
      <c r="B4203" s="396">
        <v>4199</v>
      </c>
      <c r="C4203" s="283"/>
      <c r="D4203" s="283"/>
      <c r="E4203" s="859"/>
      <c r="F4203" s="283"/>
      <c r="G4203" s="283"/>
      <c r="H4203" s="283"/>
    </row>
    <row r="4204" spans="2:8" x14ac:dyDescent="0.25">
      <c r="B4204" s="396">
        <v>4200</v>
      </c>
      <c r="C4204" s="283"/>
      <c r="D4204" s="283"/>
      <c r="E4204" s="859"/>
      <c r="F4204" s="283"/>
      <c r="G4204" s="283"/>
      <c r="H4204" s="283"/>
    </row>
    <row r="4205" spans="2:8" x14ac:dyDescent="0.25">
      <c r="B4205" s="396">
        <v>4201</v>
      </c>
      <c r="C4205" s="283"/>
      <c r="D4205" s="283"/>
      <c r="E4205" s="859"/>
      <c r="F4205" s="283"/>
      <c r="G4205" s="283"/>
      <c r="H4205" s="283"/>
    </row>
    <row r="4206" spans="2:8" x14ac:dyDescent="0.25">
      <c r="B4206" s="396">
        <v>4202</v>
      </c>
      <c r="C4206" s="283"/>
      <c r="D4206" s="283"/>
      <c r="E4206" s="859"/>
      <c r="F4206" s="283"/>
      <c r="G4206" s="283"/>
      <c r="H4206" s="283"/>
    </row>
    <row r="4207" spans="2:8" x14ac:dyDescent="0.25">
      <c r="B4207" s="396">
        <v>4203</v>
      </c>
      <c r="C4207" s="283"/>
      <c r="D4207" s="283"/>
      <c r="E4207" s="859"/>
      <c r="F4207" s="283"/>
      <c r="G4207" s="283"/>
      <c r="H4207" s="283"/>
    </row>
    <row r="4208" spans="2:8" x14ac:dyDescent="0.25">
      <c r="B4208" s="396">
        <v>4204</v>
      </c>
      <c r="C4208" s="283"/>
      <c r="D4208" s="283"/>
      <c r="E4208" s="859"/>
      <c r="F4208" s="283"/>
      <c r="G4208" s="283"/>
      <c r="H4208" s="283"/>
    </row>
    <row r="4209" spans="2:8" x14ac:dyDescent="0.25">
      <c r="B4209" s="396">
        <v>4205</v>
      </c>
      <c r="C4209" s="283"/>
      <c r="D4209" s="283"/>
      <c r="E4209" s="859"/>
      <c r="F4209" s="283"/>
      <c r="G4209" s="283"/>
      <c r="H4209" s="283"/>
    </row>
    <row r="4210" spans="2:8" x14ac:dyDescent="0.25">
      <c r="B4210" s="396">
        <v>4206</v>
      </c>
      <c r="C4210" s="283"/>
      <c r="D4210" s="283"/>
      <c r="E4210" s="859"/>
      <c r="F4210" s="283"/>
      <c r="G4210" s="283"/>
      <c r="H4210" s="283"/>
    </row>
    <row r="4211" spans="2:8" x14ac:dyDescent="0.25">
      <c r="B4211" s="396">
        <v>4207</v>
      </c>
      <c r="C4211" s="283"/>
      <c r="D4211" s="283"/>
      <c r="E4211" s="859"/>
      <c r="F4211" s="283"/>
      <c r="G4211" s="283"/>
      <c r="H4211" s="283"/>
    </row>
    <row r="4212" spans="2:8" x14ac:dyDescent="0.25">
      <c r="B4212" s="396">
        <v>4208</v>
      </c>
      <c r="C4212" s="283"/>
      <c r="D4212" s="283"/>
      <c r="E4212" s="859"/>
      <c r="F4212" s="283"/>
      <c r="G4212" s="283"/>
      <c r="H4212" s="283"/>
    </row>
    <row r="4213" spans="2:8" x14ac:dyDescent="0.25">
      <c r="B4213" s="396">
        <v>4209</v>
      </c>
      <c r="C4213" s="283"/>
      <c r="D4213" s="283"/>
      <c r="E4213" s="859"/>
      <c r="F4213" s="283"/>
      <c r="G4213" s="283"/>
      <c r="H4213" s="283"/>
    </row>
    <row r="4214" spans="2:8" x14ac:dyDescent="0.25">
      <c r="B4214" s="396">
        <v>4210</v>
      </c>
      <c r="C4214" s="283"/>
      <c r="D4214" s="283"/>
      <c r="E4214" s="859"/>
      <c r="F4214" s="283"/>
      <c r="G4214" s="283"/>
      <c r="H4214" s="283"/>
    </row>
    <row r="4215" spans="2:8" x14ac:dyDescent="0.25">
      <c r="B4215" s="396">
        <v>4211</v>
      </c>
      <c r="C4215" s="283"/>
      <c r="D4215" s="283"/>
      <c r="E4215" s="859"/>
      <c r="F4215" s="283"/>
      <c r="G4215" s="283"/>
      <c r="H4215" s="283"/>
    </row>
    <row r="4216" spans="2:8" x14ac:dyDescent="0.25">
      <c r="B4216" s="396">
        <v>4212</v>
      </c>
      <c r="C4216" s="283"/>
      <c r="D4216" s="283"/>
      <c r="E4216" s="859"/>
      <c r="F4216" s="283"/>
      <c r="G4216" s="283"/>
      <c r="H4216" s="283"/>
    </row>
    <row r="4217" spans="2:8" x14ac:dyDescent="0.25">
      <c r="B4217" s="396">
        <v>4213</v>
      </c>
      <c r="C4217" s="283"/>
      <c r="D4217" s="283"/>
      <c r="E4217" s="859"/>
      <c r="F4217" s="283"/>
      <c r="G4217" s="283"/>
      <c r="H4217" s="283"/>
    </row>
    <row r="4218" spans="2:8" x14ac:dyDescent="0.25">
      <c r="B4218" s="396">
        <v>4214</v>
      </c>
      <c r="C4218" s="283"/>
      <c r="D4218" s="283"/>
      <c r="E4218" s="859"/>
      <c r="F4218" s="283"/>
      <c r="G4218" s="283"/>
      <c r="H4218" s="283"/>
    </row>
    <row r="4219" spans="2:8" x14ac:dyDescent="0.25">
      <c r="B4219" s="396">
        <v>4215</v>
      </c>
      <c r="C4219" s="283"/>
      <c r="D4219" s="283"/>
      <c r="E4219" s="859"/>
      <c r="F4219" s="283"/>
      <c r="G4219" s="283"/>
      <c r="H4219" s="283"/>
    </row>
    <row r="4220" spans="2:8" x14ac:dyDescent="0.25">
      <c r="B4220" s="396">
        <v>4216</v>
      </c>
      <c r="C4220" s="283"/>
      <c r="D4220" s="283"/>
      <c r="E4220" s="859"/>
      <c r="F4220" s="283"/>
      <c r="G4220" s="283"/>
      <c r="H4220" s="283"/>
    </row>
    <row r="4221" spans="2:8" x14ac:dyDescent="0.25">
      <c r="B4221" s="396">
        <v>4217</v>
      </c>
      <c r="C4221" s="283"/>
      <c r="D4221" s="283"/>
      <c r="E4221" s="859"/>
      <c r="F4221" s="283"/>
      <c r="G4221" s="283"/>
      <c r="H4221" s="283"/>
    </row>
    <row r="4222" spans="2:8" x14ac:dyDescent="0.25">
      <c r="B4222" s="396">
        <v>4218</v>
      </c>
      <c r="C4222" s="283"/>
      <c r="D4222" s="283"/>
      <c r="E4222" s="859"/>
      <c r="F4222" s="283"/>
      <c r="G4222" s="283"/>
      <c r="H4222" s="283"/>
    </row>
    <row r="4223" spans="2:8" x14ac:dyDescent="0.25">
      <c r="B4223" s="396">
        <v>4219</v>
      </c>
      <c r="C4223" s="283"/>
      <c r="D4223" s="283"/>
      <c r="E4223" s="859"/>
      <c r="F4223" s="283"/>
      <c r="G4223" s="283"/>
      <c r="H4223" s="283"/>
    </row>
    <row r="4224" spans="2:8" x14ac:dyDescent="0.25">
      <c r="B4224" s="396">
        <v>4220</v>
      </c>
      <c r="C4224" s="283"/>
      <c r="D4224" s="283"/>
      <c r="E4224" s="859"/>
      <c r="F4224" s="283"/>
      <c r="G4224" s="283"/>
      <c r="H4224" s="283"/>
    </row>
    <row r="4225" spans="2:8" x14ac:dyDescent="0.25">
      <c r="B4225" s="396">
        <v>4221</v>
      </c>
      <c r="C4225" s="283"/>
      <c r="D4225" s="283"/>
      <c r="E4225" s="859"/>
      <c r="F4225" s="283"/>
      <c r="G4225" s="283"/>
      <c r="H4225" s="283"/>
    </row>
    <row r="4226" spans="2:8" x14ac:dyDescent="0.25">
      <c r="B4226" s="396">
        <v>4222</v>
      </c>
      <c r="C4226" s="283"/>
      <c r="D4226" s="283"/>
      <c r="E4226" s="859"/>
      <c r="F4226" s="283"/>
      <c r="G4226" s="283"/>
      <c r="H4226" s="283"/>
    </row>
    <row r="4227" spans="2:8" x14ac:dyDescent="0.25">
      <c r="B4227" s="396">
        <v>4223</v>
      </c>
      <c r="C4227" s="283"/>
      <c r="D4227" s="283"/>
      <c r="E4227" s="859"/>
      <c r="F4227" s="283"/>
      <c r="G4227" s="283"/>
      <c r="H4227" s="283"/>
    </row>
    <row r="4228" spans="2:8" x14ac:dyDescent="0.25">
      <c r="B4228" s="396">
        <v>4224</v>
      </c>
      <c r="C4228" s="283"/>
      <c r="D4228" s="283"/>
      <c r="E4228" s="859"/>
      <c r="F4228" s="283"/>
      <c r="G4228" s="283"/>
      <c r="H4228" s="283"/>
    </row>
    <row r="4229" spans="2:8" x14ac:dyDescent="0.25">
      <c r="B4229" s="396">
        <v>4225</v>
      </c>
      <c r="C4229" s="283"/>
      <c r="D4229" s="283"/>
      <c r="E4229" s="859"/>
      <c r="F4229" s="283"/>
      <c r="G4229" s="283"/>
      <c r="H4229" s="283"/>
    </row>
    <row r="4230" spans="2:8" x14ac:dyDescent="0.25">
      <c r="B4230" s="396">
        <v>4226</v>
      </c>
      <c r="C4230" s="283"/>
      <c r="D4230" s="283"/>
      <c r="E4230" s="859"/>
      <c r="F4230" s="283"/>
      <c r="G4230" s="283"/>
      <c r="H4230" s="283"/>
    </row>
    <row r="4231" spans="2:8" x14ac:dyDescent="0.25">
      <c r="B4231" s="396">
        <v>4227</v>
      </c>
      <c r="C4231" s="283"/>
      <c r="D4231" s="283"/>
      <c r="E4231" s="859"/>
      <c r="F4231" s="283"/>
      <c r="G4231" s="283"/>
      <c r="H4231" s="283"/>
    </row>
    <row r="4232" spans="2:8" x14ac:dyDescent="0.25">
      <c r="B4232" s="396">
        <v>4228</v>
      </c>
      <c r="C4232" s="283"/>
      <c r="D4232" s="283"/>
      <c r="E4232" s="859"/>
      <c r="F4232" s="283"/>
      <c r="G4232" s="283"/>
      <c r="H4232" s="283"/>
    </row>
    <row r="4233" spans="2:8" x14ac:dyDescent="0.25">
      <c r="B4233" s="396">
        <v>4229</v>
      </c>
      <c r="C4233" s="283"/>
      <c r="D4233" s="283"/>
      <c r="E4233" s="859"/>
      <c r="F4233" s="283"/>
      <c r="G4233" s="283"/>
      <c r="H4233" s="283"/>
    </row>
    <row r="4234" spans="2:8" x14ac:dyDescent="0.25">
      <c r="B4234" s="396">
        <v>4230</v>
      </c>
      <c r="C4234" s="283"/>
      <c r="D4234" s="283"/>
      <c r="E4234" s="859"/>
      <c r="F4234" s="283"/>
      <c r="G4234" s="283"/>
      <c r="H4234" s="283"/>
    </row>
    <row r="4235" spans="2:8" x14ac:dyDescent="0.25">
      <c r="B4235" s="396">
        <v>4231</v>
      </c>
      <c r="C4235" s="283"/>
      <c r="D4235" s="283"/>
      <c r="E4235" s="859"/>
      <c r="F4235" s="283"/>
      <c r="G4235" s="283"/>
      <c r="H4235" s="283"/>
    </row>
    <row r="4236" spans="2:8" x14ac:dyDescent="0.25">
      <c r="B4236" s="396">
        <v>4232</v>
      </c>
      <c r="C4236" s="283"/>
      <c r="D4236" s="283"/>
      <c r="E4236" s="859"/>
      <c r="F4236" s="283"/>
      <c r="G4236" s="283"/>
      <c r="H4236" s="283"/>
    </row>
    <row r="4237" spans="2:8" x14ac:dyDescent="0.25">
      <c r="B4237" s="396">
        <v>4233</v>
      </c>
      <c r="C4237" s="283"/>
      <c r="D4237" s="283"/>
      <c r="E4237" s="859"/>
      <c r="F4237" s="283"/>
      <c r="G4237" s="283"/>
      <c r="H4237" s="283"/>
    </row>
    <row r="4238" spans="2:8" x14ac:dyDescent="0.25">
      <c r="B4238" s="396">
        <v>4234</v>
      </c>
      <c r="C4238" s="283"/>
      <c r="D4238" s="283"/>
      <c r="E4238" s="859"/>
      <c r="F4238" s="283"/>
      <c r="G4238" s="283"/>
      <c r="H4238" s="283"/>
    </row>
    <row r="4239" spans="2:8" x14ac:dyDescent="0.25">
      <c r="B4239" s="396">
        <v>4235</v>
      </c>
      <c r="C4239" s="283"/>
      <c r="D4239" s="283"/>
      <c r="E4239" s="859"/>
      <c r="F4239" s="283"/>
      <c r="G4239" s="283"/>
      <c r="H4239" s="283"/>
    </row>
    <row r="4240" spans="2:8" x14ac:dyDescent="0.25">
      <c r="B4240" s="396">
        <v>4236</v>
      </c>
      <c r="C4240" s="283"/>
      <c r="D4240" s="283"/>
      <c r="E4240" s="859"/>
      <c r="F4240" s="283"/>
      <c r="G4240" s="283"/>
      <c r="H4240" s="283"/>
    </row>
    <row r="4241" spans="2:8" x14ac:dyDescent="0.25">
      <c r="B4241" s="396">
        <v>4237</v>
      </c>
      <c r="C4241" s="283"/>
      <c r="D4241" s="283"/>
      <c r="E4241" s="859"/>
      <c r="F4241" s="283"/>
      <c r="G4241" s="283"/>
      <c r="H4241" s="283"/>
    </row>
    <row r="4242" spans="2:8" x14ac:dyDescent="0.25">
      <c r="B4242" s="396">
        <v>4238</v>
      </c>
      <c r="C4242" s="283"/>
      <c r="D4242" s="283"/>
      <c r="E4242" s="859"/>
      <c r="F4242" s="283"/>
      <c r="G4242" s="283"/>
      <c r="H4242" s="283"/>
    </row>
    <row r="4243" spans="2:8" x14ac:dyDescent="0.25">
      <c r="B4243" s="396">
        <v>4239</v>
      </c>
      <c r="C4243" s="283"/>
      <c r="D4243" s="283"/>
      <c r="E4243" s="859"/>
      <c r="F4243" s="283"/>
      <c r="G4243" s="283"/>
      <c r="H4243" s="283"/>
    </row>
    <row r="4244" spans="2:8" x14ac:dyDescent="0.25">
      <c r="B4244" s="396">
        <v>4240</v>
      </c>
      <c r="C4244" s="283"/>
      <c r="D4244" s="283"/>
      <c r="E4244" s="859"/>
      <c r="F4244" s="283"/>
      <c r="G4244" s="283"/>
      <c r="H4244" s="283"/>
    </row>
    <row r="4245" spans="2:8" x14ac:dyDescent="0.25">
      <c r="B4245" s="396">
        <v>4241</v>
      </c>
      <c r="C4245" s="283"/>
      <c r="D4245" s="283"/>
      <c r="E4245" s="859"/>
      <c r="F4245" s="283"/>
      <c r="G4245" s="283"/>
      <c r="H4245" s="283"/>
    </row>
    <row r="4246" spans="2:8" x14ac:dyDescent="0.25">
      <c r="B4246" s="396">
        <v>4242</v>
      </c>
      <c r="C4246" s="283"/>
      <c r="D4246" s="283"/>
      <c r="E4246" s="859"/>
      <c r="F4246" s="283"/>
      <c r="G4246" s="283"/>
      <c r="H4246" s="283"/>
    </row>
    <row r="4247" spans="2:8" x14ac:dyDescent="0.25">
      <c r="B4247" s="396">
        <v>4243</v>
      </c>
      <c r="C4247" s="283"/>
      <c r="D4247" s="283"/>
      <c r="E4247" s="859"/>
      <c r="F4247" s="283"/>
      <c r="G4247" s="283"/>
      <c r="H4247" s="283"/>
    </row>
    <row r="4248" spans="2:8" x14ac:dyDescent="0.25">
      <c r="B4248" s="396">
        <v>4244</v>
      </c>
      <c r="C4248" s="283"/>
      <c r="D4248" s="283"/>
      <c r="E4248" s="859"/>
      <c r="F4248" s="283"/>
      <c r="G4248" s="283"/>
      <c r="H4248" s="283"/>
    </row>
    <row r="4249" spans="2:8" x14ac:dyDescent="0.25">
      <c r="B4249" s="396">
        <v>4245</v>
      </c>
      <c r="C4249" s="283"/>
      <c r="D4249" s="283"/>
      <c r="E4249" s="859"/>
      <c r="F4249" s="283"/>
      <c r="G4249" s="283"/>
      <c r="H4249" s="283"/>
    </row>
    <row r="4250" spans="2:8" x14ac:dyDescent="0.25">
      <c r="B4250" s="396">
        <v>4246</v>
      </c>
      <c r="C4250" s="283"/>
      <c r="D4250" s="283"/>
      <c r="E4250" s="859"/>
      <c r="F4250" s="283"/>
      <c r="G4250" s="283"/>
      <c r="H4250" s="283"/>
    </row>
    <row r="4251" spans="2:8" x14ac:dyDescent="0.25">
      <c r="B4251" s="396">
        <v>4247</v>
      </c>
      <c r="C4251" s="283"/>
      <c r="D4251" s="283"/>
      <c r="E4251" s="859"/>
      <c r="F4251" s="283"/>
      <c r="G4251" s="283"/>
      <c r="H4251" s="283"/>
    </row>
    <row r="4252" spans="2:8" x14ac:dyDescent="0.25">
      <c r="B4252" s="396">
        <v>4248</v>
      </c>
      <c r="C4252" s="283"/>
      <c r="D4252" s="283"/>
      <c r="E4252" s="859"/>
      <c r="F4252" s="283"/>
      <c r="G4252" s="283"/>
      <c r="H4252" s="283"/>
    </row>
    <row r="4253" spans="2:8" x14ac:dyDescent="0.25">
      <c r="B4253" s="396">
        <v>4249</v>
      </c>
      <c r="C4253" s="283"/>
      <c r="D4253" s="283"/>
      <c r="E4253" s="859"/>
      <c r="F4253" s="283"/>
      <c r="G4253" s="283"/>
      <c r="H4253" s="283"/>
    </row>
    <row r="4254" spans="2:8" x14ac:dyDescent="0.25">
      <c r="B4254" s="396">
        <v>4250</v>
      </c>
      <c r="C4254" s="283"/>
      <c r="D4254" s="283"/>
      <c r="E4254" s="859"/>
      <c r="F4254" s="283"/>
      <c r="G4254" s="283"/>
      <c r="H4254" s="283"/>
    </row>
    <row r="4255" spans="2:8" x14ac:dyDescent="0.25">
      <c r="B4255" s="396">
        <v>4251</v>
      </c>
      <c r="C4255" s="283"/>
      <c r="D4255" s="283"/>
      <c r="E4255" s="859"/>
      <c r="F4255" s="283"/>
      <c r="G4255" s="283"/>
      <c r="H4255" s="283"/>
    </row>
    <row r="4256" spans="2:8" x14ac:dyDescent="0.25">
      <c r="B4256" s="396">
        <v>4252</v>
      </c>
      <c r="C4256" s="283"/>
      <c r="D4256" s="283"/>
      <c r="E4256" s="859"/>
      <c r="F4256" s="283"/>
      <c r="G4256" s="283"/>
      <c r="H4256" s="283"/>
    </row>
    <row r="4257" spans="2:8" x14ac:dyDescent="0.25">
      <c r="B4257" s="396">
        <v>4253</v>
      </c>
      <c r="C4257" s="283"/>
      <c r="D4257" s="283"/>
      <c r="E4257" s="859"/>
      <c r="F4257" s="283"/>
      <c r="G4257" s="283"/>
      <c r="H4257" s="283"/>
    </row>
    <row r="4258" spans="2:8" x14ac:dyDescent="0.25">
      <c r="B4258" s="396">
        <v>4254</v>
      </c>
      <c r="C4258" s="283"/>
      <c r="D4258" s="283"/>
      <c r="E4258" s="859"/>
      <c r="F4258" s="283"/>
      <c r="G4258" s="283"/>
      <c r="H4258" s="283"/>
    </row>
    <row r="4259" spans="2:8" x14ac:dyDescent="0.25">
      <c r="B4259" s="396">
        <v>4255</v>
      </c>
      <c r="C4259" s="283"/>
      <c r="D4259" s="283"/>
      <c r="E4259" s="859"/>
      <c r="F4259" s="283"/>
      <c r="G4259" s="283"/>
      <c r="H4259" s="283"/>
    </row>
    <row r="4260" spans="2:8" x14ac:dyDescent="0.25">
      <c r="B4260" s="396">
        <v>4256</v>
      </c>
      <c r="C4260" s="283"/>
      <c r="D4260" s="283"/>
      <c r="E4260" s="859"/>
      <c r="F4260" s="283"/>
      <c r="G4260" s="283"/>
      <c r="H4260" s="283"/>
    </row>
    <row r="4261" spans="2:8" x14ac:dyDescent="0.25">
      <c r="B4261" s="396">
        <v>4257</v>
      </c>
      <c r="C4261" s="283"/>
      <c r="D4261" s="283"/>
      <c r="E4261" s="859"/>
      <c r="F4261" s="283"/>
      <c r="G4261" s="283"/>
      <c r="H4261" s="283"/>
    </row>
    <row r="4262" spans="2:8" x14ac:dyDescent="0.25">
      <c r="B4262" s="396">
        <v>4258</v>
      </c>
      <c r="C4262" s="283"/>
      <c r="D4262" s="283"/>
      <c r="E4262" s="859"/>
      <c r="F4262" s="283"/>
      <c r="G4262" s="283"/>
      <c r="H4262" s="283"/>
    </row>
    <row r="4263" spans="2:8" x14ac:dyDescent="0.25">
      <c r="B4263" s="396">
        <v>4259</v>
      </c>
      <c r="C4263" s="283"/>
      <c r="D4263" s="283"/>
      <c r="E4263" s="859"/>
      <c r="F4263" s="283"/>
      <c r="G4263" s="283"/>
      <c r="H4263" s="283"/>
    </row>
    <row r="4264" spans="2:8" x14ac:dyDescent="0.25">
      <c r="B4264" s="396">
        <v>4260</v>
      </c>
      <c r="C4264" s="283"/>
      <c r="D4264" s="283"/>
      <c r="E4264" s="859"/>
      <c r="F4264" s="283"/>
      <c r="G4264" s="283"/>
      <c r="H4264" s="283"/>
    </row>
    <row r="4265" spans="2:8" x14ac:dyDescent="0.25">
      <c r="B4265" s="396">
        <v>4261</v>
      </c>
      <c r="C4265" s="283"/>
      <c r="D4265" s="283"/>
      <c r="E4265" s="859"/>
      <c r="F4265" s="283"/>
      <c r="G4265" s="283"/>
      <c r="H4265" s="283"/>
    </row>
    <row r="4266" spans="2:8" x14ac:dyDescent="0.25">
      <c r="B4266" s="396">
        <v>4262</v>
      </c>
      <c r="C4266" s="283"/>
      <c r="D4266" s="283"/>
      <c r="E4266" s="859"/>
      <c r="F4266" s="283"/>
      <c r="G4266" s="283"/>
      <c r="H4266" s="283"/>
    </row>
    <row r="4267" spans="2:8" x14ac:dyDescent="0.25">
      <c r="B4267" s="396">
        <v>4263</v>
      </c>
      <c r="C4267" s="283"/>
      <c r="D4267" s="283"/>
      <c r="E4267" s="859"/>
      <c r="F4267" s="283"/>
      <c r="G4267" s="283"/>
      <c r="H4267" s="283"/>
    </row>
    <row r="4268" spans="2:8" x14ac:dyDescent="0.25">
      <c r="B4268" s="396">
        <v>4264</v>
      </c>
      <c r="C4268" s="283"/>
      <c r="D4268" s="283"/>
      <c r="E4268" s="859"/>
      <c r="F4268" s="283"/>
      <c r="G4268" s="283"/>
      <c r="H4268" s="283"/>
    </row>
    <row r="4269" spans="2:8" x14ac:dyDescent="0.25">
      <c r="B4269" s="396">
        <v>4265</v>
      </c>
      <c r="C4269" s="283"/>
      <c r="D4269" s="283"/>
      <c r="E4269" s="859"/>
      <c r="F4269" s="283"/>
      <c r="G4269" s="283"/>
      <c r="H4269" s="283"/>
    </row>
    <row r="4270" spans="2:8" x14ac:dyDescent="0.25">
      <c r="B4270" s="396">
        <v>4266</v>
      </c>
      <c r="C4270" s="283"/>
      <c r="D4270" s="283"/>
      <c r="E4270" s="859"/>
      <c r="F4270" s="283"/>
      <c r="G4270" s="283"/>
      <c r="H4270" s="283"/>
    </row>
    <row r="4271" spans="2:8" x14ac:dyDescent="0.25">
      <c r="B4271" s="396">
        <v>4267</v>
      </c>
      <c r="C4271" s="283"/>
      <c r="D4271" s="283"/>
      <c r="E4271" s="859"/>
      <c r="F4271" s="283"/>
      <c r="G4271" s="283"/>
      <c r="H4271" s="283"/>
    </row>
    <row r="4272" spans="2:8" x14ac:dyDescent="0.25">
      <c r="B4272" s="396">
        <v>4268</v>
      </c>
      <c r="C4272" s="283"/>
      <c r="D4272" s="283"/>
      <c r="E4272" s="859"/>
      <c r="F4272" s="283"/>
      <c r="G4272" s="283"/>
      <c r="H4272" s="283"/>
    </row>
    <row r="4273" spans="2:8" x14ac:dyDescent="0.25">
      <c r="B4273" s="396">
        <v>4269</v>
      </c>
      <c r="C4273" s="283"/>
      <c r="D4273" s="283"/>
      <c r="E4273" s="859"/>
      <c r="F4273" s="283"/>
      <c r="G4273" s="283"/>
      <c r="H4273" s="283"/>
    </row>
    <row r="4274" spans="2:8" x14ac:dyDescent="0.25">
      <c r="B4274" s="396">
        <v>4270</v>
      </c>
      <c r="C4274" s="283"/>
      <c r="D4274" s="283"/>
      <c r="E4274" s="859"/>
      <c r="F4274" s="283"/>
      <c r="G4274" s="283"/>
      <c r="H4274" s="283"/>
    </row>
    <row r="4275" spans="2:8" x14ac:dyDescent="0.25">
      <c r="B4275" s="396">
        <v>4271</v>
      </c>
      <c r="C4275" s="283"/>
      <c r="D4275" s="283"/>
      <c r="E4275" s="859"/>
      <c r="F4275" s="283"/>
      <c r="G4275" s="283"/>
      <c r="H4275" s="283"/>
    </row>
    <row r="4276" spans="2:8" x14ac:dyDescent="0.25">
      <c r="B4276" s="396">
        <v>4272</v>
      </c>
      <c r="C4276" s="283"/>
      <c r="D4276" s="283"/>
      <c r="E4276" s="859"/>
      <c r="F4276" s="283"/>
      <c r="G4276" s="283"/>
      <c r="H4276" s="283"/>
    </row>
    <row r="4277" spans="2:8" x14ac:dyDescent="0.25">
      <c r="B4277" s="396">
        <v>4273</v>
      </c>
      <c r="C4277" s="283"/>
      <c r="D4277" s="283"/>
      <c r="E4277" s="859"/>
      <c r="F4277" s="283"/>
      <c r="G4277" s="283"/>
      <c r="H4277" s="283"/>
    </row>
    <row r="4278" spans="2:8" x14ac:dyDescent="0.25">
      <c r="B4278" s="396">
        <v>4274</v>
      </c>
      <c r="C4278" s="283"/>
      <c r="D4278" s="283"/>
      <c r="E4278" s="859"/>
      <c r="F4278" s="283"/>
      <c r="G4278" s="283"/>
      <c r="H4278" s="283"/>
    </row>
    <row r="4279" spans="2:8" x14ac:dyDescent="0.25">
      <c r="B4279" s="396">
        <v>4275</v>
      </c>
      <c r="C4279" s="283"/>
      <c r="D4279" s="283"/>
      <c r="E4279" s="859"/>
      <c r="F4279" s="283"/>
      <c r="G4279" s="283"/>
      <c r="H4279" s="283"/>
    </row>
    <row r="4280" spans="2:8" x14ac:dyDescent="0.25">
      <c r="B4280" s="396">
        <v>4276</v>
      </c>
      <c r="C4280" s="283"/>
      <c r="D4280" s="283"/>
      <c r="E4280" s="859"/>
      <c r="F4280" s="283"/>
      <c r="G4280" s="283"/>
      <c r="H4280" s="283"/>
    </row>
    <row r="4281" spans="2:8" x14ac:dyDescent="0.25">
      <c r="B4281" s="396">
        <v>4277</v>
      </c>
      <c r="C4281" s="283"/>
      <c r="D4281" s="283"/>
      <c r="E4281" s="859"/>
      <c r="F4281" s="283"/>
      <c r="G4281" s="283"/>
      <c r="H4281" s="283"/>
    </row>
    <row r="4282" spans="2:8" x14ac:dyDescent="0.25">
      <c r="B4282" s="396">
        <v>4278</v>
      </c>
      <c r="C4282" s="283"/>
      <c r="D4282" s="283"/>
      <c r="E4282" s="859"/>
      <c r="F4282" s="283"/>
      <c r="G4282" s="283"/>
      <c r="H4282" s="283"/>
    </row>
    <row r="4283" spans="2:8" x14ac:dyDescent="0.25">
      <c r="B4283" s="396">
        <v>4279</v>
      </c>
      <c r="C4283" s="283"/>
      <c r="D4283" s="283"/>
      <c r="E4283" s="859"/>
      <c r="F4283" s="283"/>
      <c r="G4283" s="283"/>
      <c r="H4283" s="283"/>
    </row>
    <row r="4284" spans="2:8" x14ac:dyDescent="0.25">
      <c r="B4284" s="396">
        <v>4280</v>
      </c>
      <c r="C4284" s="283"/>
      <c r="D4284" s="283"/>
      <c r="E4284" s="859"/>
      <c r="F4284" s="283"/>
      <c r="G4284" s="283"/>
      <c r="H4284" s="283"/>
    </row>
    <row r="4285" spans="2:8" x14ac:dyDescent="0.25">
      <c r="B4285" s="396">
        <v>4281</v>
      </c>
      <c r="C4285" s="283"/>
      <c r="D4285" s="283"/>
      <c r="E4285" s="859"/>
      <c r="F4285" s="283"/>
      <c r="G4285" s="283"/>
      <c r="H4285" s="283"/>
    </row>
    <row r="4286" spans="2:8" x14ac:dyDescent="0.25">
      <c r="B4286" s="396">
        <v>4282</v>
      </c>
      <c r="C4286" s="283"/>
      <c r="D4286" s="283"/>
      <c r="E4286" s="859"/>
      <c r="F4286" s="283"/>
      <c r="G4286" s="283"/>
      <c r="H4286" s="283"/>
    </row>
    <row r="4287" spans="2:8" x14ac:dyDescent="0.25">
      <c r="B4287" s="396">
        <v>4283</v>
      </c>
      <c r="C4287" s="283"/>
      <c r="D4287" s="283"/>
      <c r="E4287" s="859"/>
      <c r="F4287" s="283"/>
      <c r="G4287" s="283"/>
      <c r="H4287" s="283"/>
    </row>
    <row r="4288" spans="2:8" x14ac:dyDescent="0.25">
      <c r="B4288" s="396">
        <v>4284</v>
      </c>
      <c r="C4288" s="283"/>
      <c r="D4288" s="283"/>
      <c r="E4288" s="859"/>
      <c r="F4288" s="283"/>
      <c r="G4288" s="283"/>
      <c r="H4288" s="283"/>
    </row>
    <row r="4289" spans="2:8" x14ac:dyDescent="0.25">
      <c r="B4289" s="396">
        <v>4285</v>
      </c>
      <c r="C4289" s="283"/>
      <c r="D4289" s="283"/>
      <c r="E4289" s="859"/>
      <c r="F4289" s="283"/>
      <c r="G4289" s="283"/>
      <c r="H4289" s="283"/>
    </row>
    <row r="4290" spans="2:8" x14ac:dyDescent="0.25">
      <c r="B4290" s="396">
        <v>4286</v>
      </c>
      <c r="C4290" s="283"/>
      <c r="D4290" s="283"/>
      <c r="E4290" s="859"/>
      <c r="F4290" s="283"/>
      <c r="G4290" s="283"/>
      <c r="H4290" s="283"/>
    </row>
    <row r="4291" spans="2:8" x14ac:dyDescent="0.25">
      <c r="B4291" s="396">
        <v>4287</v>
      </c>
      <c r="C4291" s="283"/>
      <c r="D4291" s="283"/>
      <c r="E4291" s="859"/>
      <c r="F4291" s="283"/>
      <c r="G4291" s="283"/>
      <c r="H4291" s="283"/>
    </row>
    <row r="4292" spans="2:8" x14ac:dyDescent="0.25">
      <c r="B4292" s="396">
        <v>4288</v>
      </c>
      <c r="C4292" s="283"/>
      <c r="D4292" s="283"/>
      <c r="E4292" s="859"/>
      <c r="F4292" s="283"/>
      <c r="G4292" s="283"/>
      <c r="H4292" s="283"/>
    </row>
    <row r="4293" spans="2:8" x14ac:dyDescent="0.25">
      <c r="B4293" s="396">
        <v>4289</v>
      </c>
      <c r="C4293" s="283"/>
      <c r="D4293" s="283"/>
      <c r="E4293" s="859"/>
      <c r="F4293" s="283"/>
      <c r="G4293" s="283"/>
      <c r="H4293" s="283"/>
    </row>
    <row r="4294" spans="2:8" x14ac:dyDescent="0.25">
      <c r="B4294" s="396">
        <v>4290</v>
      </c>
      <c r="C4294" s="283"/>
      <c r="D4294" s="283"/>
      <c r="E4294" s="859"/>
      <c r="F4294" s="283"/>
      <c r="G4294" s="283"/>
      <c r="H4294" s="283"/>
    </row>
    <row r="4295" spans="2:8" x14ac:dyDescent="0.25">
      <c r="B4295" s="396">
        <v>4291</v>
      </c>
      <c r="C4295" s="283"/>
      <c r="D4295" s="283"/>
      <c r="E4295" s="859"/>
      <c r="F4295" s="283"/>
      <c r="G4295" s="283"/>
      <c r="H4295" s="283"/>
    </row>
    <row r="4296" spans="2:8" x14ac:dyDescent="0.25">
      <c r="B4296" s="396">
        <v>4292</v>
      </c>
      <c r="C4296" s="283"/>
      <c r="D4296" s="283"/>
      <c r="E4296" s="859"/>
      <c r="F4296" s="283"/>
      <c r="G4296" s="283"/>
      <c r="H4296" s="283"/>
    </row>
    <row r="4297" spans="2:8" x14ac:dyDescent="0.25">
      <c r="B4297" s="396">
        <v>4293</v>
      </c>
      <c r="C4297" s="283"/>
      <c r="D4297" s="283"/>
      <c r="E4297" s="859"/>
      <c r="F4297" s="283"/>
      <c r="G4297" s="283"/>
      <c r="H4297" s="283"/>
    </row>
    <row r="4298" spans="2:8" x14ac:dyDescent="0.25">
      <c r="B4298" s="396">
        <v>4294</v>
      </c>
      <c r="C4298" s="283"/>
      <c r="D4298" s="283"/>
      <c r="E4298" s="859"/>
      <c r="F4298" s="283"/>
      <c r="G4298" s="283"/>
      <c r="H4298" s="283"/>
    </row>
    <row r="4299" spans="2:8" x14ac:dyDescent="0.25">
      <c r="B4299" s="396">
        <v>4295</v>
      </c>
      <c r="C4299" s="283"/>
      <c r="D4299" s="283"/>
      <c r="E4299" s="859"/>
      <c r="F4299" s="283"/>
      <c r="G4299" s="283"/>
      <c r="H4299" s="283"/>
    </row>
    <row r="4300" spans="2:8" x14ac:dyDescent="0.25">
      <c r="B4300" s="396">
        <v>4296</v>
      </c>
      <c r="C4300" s="283"/>
      <c r="D4300" s="283"/>
      <c r="E4300" s="859"/>
      <c r="F4300" s="283"/>
      <c r="G4300" s="283"/>
      <c r="H4300" s="283"/>
    </row>
    <row r="4301" spans="2:8" x14ac:dyDescent="0.25">
      <c r="B4301" s="396">
        <v>4297</v>
      </c>
      <c r="C4301" s="283"/>
      <c r="D4301" s="283"/>
      <c r="E4301" s="859"/>
      <c r="F4301" s="283"/>
      <c r="G4301" s="283"/>
      <c r="H4301" s="283"/>
    </row>
    <row r="4302" spans="2:8" x14ac:dyDescent="0.25">
      <c r="B4302" s="396">
        <v>4298</v>
      </c>
      <c r="C4302" s="283"/>
      <c r="D4302" s="283"/>
      <c r="E4302" s="859"/>
      <c r="F4302" s="283"/>
      <c r="G4302" s="283"/>
      <c r="H4302" s="283"/>
    </row>
    <row r="4303" spans="2:8" x14ac:dyDescent="0.25">
      <c r="B4303" s="396">
        <v>4299</v>
      </c>
      <c r="C4303" s="283"/>
      <c r="D4303" s="283"/>
      <c r="E4303" s="859"/>
      <c r="F4303" s="283"/>
      <c r="G4303" s="283"/>
      <c r="H4303" s="283"/>
    </row>
    <row r="4304" spans="2:8" x14ac:dyDescent="0.25">
      <c r="B4304" s="396">
        <v>4300</v>
      </c>
      <c r="C4304" s="283"/>
      <c r="D4304" s="283"/>
      <c r="E4304" s="859"/>
      <c r="F4304" s="283"/>
      <c r="G4304" s="283"/>
      <c r="H4304" s="283"/>
    </row>
    <row r="4305" spans="2:8" x14ac:dyDescent="0.25">
      <c r="B4305" s="396">
        <v>4301</v>
      </c>
      <c r="C4305" s="283"/>
      <c r="D4305" s="283"/>
      <c r="E4305" s="859"/>
      <c r="F4305" s="283"/>
      <c r="G4305" s="283"/>
      <c r="H4305" s="283"/>
    </row>
    <row r="4306" spans="2:8" x14ac:dyDescent="0.25">
      <c r="B4306" s="396">
        <v>4302</v>
      </c>
      <c r="C4306" s="283"/>
      <c r="D4306" s="283"/>
      <c r="E4306" s="859"/>
      <c r="F4306" s="283"/>
      <c r="G4306" s="283"/>
      <c r="H4306" s="283"/>
    </row>
    <row r="4307" spans="2:8" x14ac:dyDescent="0.25">
      <c r="B4307" s="396">
        <v>4303</v>
      </c>
      <c r="C4307" s="283"/>
      <c r="D4307" s="283"/>
      <c r="E4307" s="859"/>
      <c r="F4307" s="283"/>
      <c r="G4307" s="283"/>
      <c r="H4307" s="283"/>
    </row>
    <row r="4308" spans="2:8" x14ac:dyDescent="0.25">
      <c r="B4308" s="396">
        <v>4304</v>
      </c>
      <c r="C4308" s="283"/>
      <c r="D4308" s="283"/>
      <c r="E4308" s="859"/>
      <c r="F4308" s="283"/>
      <c r="G4308" s="283"/>
      <c r="H4308" s="283"/>
    </row>
    <row r="4309" spans="2:8" x14ac:dyDescent="0.25">
      <c r="B4309" s="396">
        <v>4305</v>
      </c>
      <c r="C4309" s="283"/>
      <c r="D4309" s="283"/>
      <c r="E4309" s="859"/>
      <c r="F4309" s="283"/>
      <c r="G4309" s="283"/>
      <c r="H4309" s="283"/>
    </row>
    <row r="4310" spans="2:8" x14ac:dyDescent="0.25">
      <c r="B4310" s="396">
        <v>4306</v>
      </c>
      <c r="C4310" s="283"/>
      <c r="D4310" s="283"/>
      <c r="E4310" s="859"/>
      <c r="F4310" s="283"/>
      <c r="G4310" s="283"/>
      <c r="H4310" s="283"/>
    </row>
    <row r="4311" spans="2:8" x14ac:dyDescent="0.25">
      <c r="B4311" s="396">
        <v>4307</v>
      </c>
      <c r="C4311" s="283"/>
      <c r="D4311" s="283"/>
      <c r="E4311" s="859"/>
      <c r="F4311" s="283"/>
      <c r="G4311" s="283"/>
      <c r="H4311" s="283"/>
    </row>
    <row r="4312" spans="2:8" x14ac:dyDescent="0.25">
      <c r="B4312" s="396">
        <v>4308</v>
      </c>
      <c r="C4312" s="283"/>
      <c r="D4312" s="283"/>
      <c r="E4312" s="859"/>
      <c r="F4312" s="283"/>
      <c r="G4312" s="283"/>
      <c r="H4312" s="283"/>
    </row>
    <row r="4313" spans="2:8" x14ac:dyDescent="0.25">
      <c r="B4313" s="396">
        <v>4309</v>
      </c>
      <c r="C4313" s="283"/>
      <c r="D4313" s="283"/>
      <c r="E4313" s="859"/>
      <c r="F4313" s="283"/>
      <c r="G4313" s="283"/>
      <c r="H4313" s="283"/>
    </row>
    <row r="4314" spans="2:8" x14ac:dyDescent="0.25">
      <c r="B4314" s="396">
        <v>4310</v>
      </c>
      <c r="C4314" s="283"/>
      <c r="D4314" s="283"/>
      <c r="E4314" s="859"/>
      <c r="F4314" s="283"/>
      <c r="G4314" s="283"/>
      <c r="H4314" s="283"/>
    </row>
    <row r="4315" spans="2:8" x14ac:dyDescent="0.25">
      <c r="B4315" s="396">
        <v>4311</v>
      </c>
      <c r="C4315" s="283"/>
      <c r="D4315" s="283"/>
      <c r="E4315" s="859"/>
      <c r="F4315" s="283"/>
      <c r="G4315" s="283"/>
      <c r="H4315" s="283"/>
    </row>
    <row r="4316" spans="2:8" x14ac:dyDescent="0.25">
      <c r="B4316" s="396">
        <v>4312</v>
      </c>
      <c r="C4316" s="283"/>
      <c r="D4316" s="283"/>
      <c r="E4316" s="859"/>
      <c r="F4316" s="283"/>
      <c r="G4316" s="283"/>
      <c r="H4316" s="283"/>
    </row>
    <row r="4317" spans="2:8" x14ac:dyDescent="0.25">
      <c r="B4317" s="396">
        <v>4313</v>
      </c>
      <c r="C4317" s="283"/>
      <c r="D4317" s="283"/>
      <c r="E4317" s="859"/>
      <c r="F4317" s="283"/>
      <c r="G4317" s="283"/>
      <c r="H4317" s="283"/>
    </row>
    <row r="4318" spans="2:8" x14ac:dyDescent="0.25">
      <c r="B4318" s="396">
        <v>4314</v>
      </c>
      <c r="C4318" s="283"/>
      <c r="D4318" s="283"/>
      <c r="E4318" s="859"/>
      <c r="F4318" s="283"/>
      <c r="G4318" s="283"/>
      <c r="H4318" s="283"/>
    </row>
    <row r="4319" spans="2:8" x14ac:dyDescent="0.25">
      <c r="B4319" s="396">
        <v>4315</v>
      </c>
      <c r="C4319" s="283"/>
      <c r="D4319" s="283"/>
      <c r="E4319" s="859"/>
      <c r="F4319" s="283"/>
      <c r="G4319" s="283"/>
      <c r="H4319" s="283"/>
    </row>
    <row r="4320" spans="2:8" x14ac:dyDescent="0.25">
      <c r="B4320" s="396">
        <v>4316</v>
      </c>
      <c r="C4320" s="283"/>
      <c r="D4320" s="283"/>
      <c r="E4320" s="859"/>
      <c r="F4320" s="283"/>
      <c r="G4320" s="283"/>
      <c r="H4320" s="283"/>
    </row>
    <row r="4321" spans="2:8" x14ac:dyDescent="0.25">
      <c r="B4321" s="396">
        <v>4317</v>
      </c>
      <c r="C4321" s="283"/>
      <c r="D4321" s="283"/>
      <c r="E4321" s="859"/>
      <c r="F4321" s="283"/>
      <c r="G4321" s="283"/>
      <c r="H4321" s="283"/>
    </row>
    <row r="4322" spans="2:8" x14ac:dyDescent="0.25">
      <c r="B4322" s="396">
        <v>4318</v>
      </c>
      <c r="C4322" s="283"/>
      <c r="D4322" s="283"/>
      <c r="E4322" s="859"/>
      <c r="F4322" s="283"/>
      <c r="G4322" s="283"/>
      <c r="H4322" s="283"/>
    </row>
    <row r="4323" spans="2:8" x14ac:dyDescent="0.25">
      <c r="B4323" s="396">
        <v>4319</v>
      </c>
      <c r="C4323" s="283"/>
      <c r="D4323" s="283"/>
      <c r="E4323" s="859"/>
      <c r="F4323" s="283"/>
      <c r="G4323" s="283"/>
      <c r="H4323" s="283"/>
    </row>
    <row r="4324" spans="2:8" x14ac:dyDescent="0.25">
      <c r="B4324" s="396">
        <v>4320</v>
      </c>
      <c r="C4324" s="283"/>
      <c r="D4324" s="283"/>
      <c r="E4324" s="859"/>
      <c r="F4324" s="283"/>
      <c r="G4324" s="283"/>
      <c r="H4324" s="283"/>
    </row>
    <row r="4325" spans="2:8" x14ac:dyDescent="0.25">
      <c r="B4325" s="396">
        <v>4321</v>
      </c>
      <c r="C4325" s="283"/>
      <c r="D4325" s="283"/>
      <c r="E4325" s="859"/>
      <c r="F4325" s="283"/>
      <c r="G4325" s="283"/>
      <c r="H4325" s="283"/>
    </row>
    <row r="4326" spans="2:8" x14ac:dyDescent="0.25">
      <c r="B4326" s="396">
        <v>4322</v>
      </c>
      <c r="C4326" s="283"/>
      <c r="D4326" s="283"/>
      <c r="E4326" s="859"/>
      <c r="F4326" s="283"/>
      <c r="G4326" s="283"/>
      <c r="H4326" s="283"/>
    </row>
    <row r="4327" spans="2:8" x14ac:dyDescent="0.25">
      <c r="B4327" s="396">
        <v>4323</v>
      </c>
      <c r="C4327" s="283"/>
      <c r="D4327" s="283"/>
      <c r="E4327" s="859"/>
      <c r="F4327" s="283"/>
      <c r="G4327" s="283"/>
      <c r="H4327" s="283"/>
    </row>
    <row r="4328" spans="2:8" x14ac:dyDescent="0.25">
      <c r="B4328" s="396">
        <v>4324</v>
      </c>
      <c r="C4328" s="283"/>
      <c r="D4328" s="283"/>
      <c r="E4328" s="859"/>
      <c r="F4328" s="283"/>
      <c r="G4328" s="283"/>
      <c r="H4328" s="283"/>
    </row>
    <row r="4329" spans="2:8" x14ac:dyDescent="0.25">
      <c r="B4329" s="396">
        <v>4325</v>
      </c>
      <c r="C4329" s="283"/>
      <c r="D4329" s="283"/>
      <c r="E4329" s="859"/>
      <c r="F4329" s="283"/>
      <c r="G4329" s="283"/>
      <c r="H4329" s="283"/>
    </row>
    <row r="4330" spans="2:8" x14ac:dyDescent="0.25">
      <c r="B4330" s="396">
        <v>4326</v>
      </c>
      <c r="C4330" s="283"/>
      <c r="D4330" s="283"/>
      <c r="E4330" s="859"/>
      <c r="F4330" s="283"/>
      <c r="G4330" s="283"/>
      <c r="H4330" s="283"/>
    </row>
    <row r="4331" spans="2:8" x14ac:dyDescent="0.25">
      <c r="B4331" s="396">
        <v>4327</v>
      </c>
      <c r="C4331" s="283"/>
      <c r="D4331" s="283"/>
      <c r="E4331" s="859"/>
      <c r="F4331" s="283"/>
      <c r="G4331" s="283"/>
      <c r="H4331" s="283"/>
    </row>
    <row r="4332" spans="2:8" x14ac:dyDescent="0.25">
      <c r="B4332" s="396">
        <v>4328</v>
      </c>
      <c r="C4332" s="283"/>
      <c r="D4332" s="283"/>
      <c r="E4332" s="859"/>
      <c r="F4332" s="283"/>
      <c r="G4332" s="283"/>
      <c r="H4332" s="283"/>
    </row>
    <row r="4333" spans="2:8" x14ac:dyDescent="0.25">
      <c r="B4333" s="396">
        <v>4329</v>
      </c>
      <c r="C4333" s="283"/>
      <c r="D4333" s="283"/>
      <c r="E4333" s="859"/>
      <c r="F4333" s="283"/>
      <c r="G4333" s="283"/>
      <c r="H4333" s="283"/>
    </row>
    <row r="4334" spans="2:8" x14ac:dyDescent="0.25">
      <c r="B4334" s="396">
        <v>4330</v>
      </c>
      <c r="C4334" s="283"/>
      <c r="D4334" s="283"/>
      <c r="E4334" s="859"/>
      <c r="F4334" s="283"/>
      <c r="G4334" s="283"/>
      <c r="H4334" s="283"/>
    </row>
    <row r="4335" spans="2:8" x14ac:dyDescent="0.25">
      <c r="B4335" s="396">
        <v>4331</v>
      </c>
      <c r="C4335" s="283"/>
      <c r="D4335" s="283"/>
      <c r="E4335" s="859"/>
      <c r="F4335" s="283"/>
      <c r="G4335" s="283"/>
      <c r="H4335" s="283"/>
    </row>
    <row r="4336" spans="2:8" x14ac:dyDescent="0.25">
      <c r="B4336" s="396">
        <v>4332</v>
      </c>
      <c r="C4336" s="283"/>
      <c r="D4336" s="283"/>
      <c r="E4336" s="859"/>
      <c r="F4336" s="283"/>
      <c r="G4336" s="283"/>
      <c r="H4336" s="283"/>
    </row>
    <row r="4337" spans="2:8" x14ac:dyDescent="0.25">
      <c r="B4337" s="396">
        <v>4333</v>
      </c>
      <c r="C4337" s="283"/>
      <c r="D4337" s="283"/>
      <c r="E4337" s="859"/>
      <c r="F4337" s="283"/>
      <c r="G4337" s="283"/>
      <c r="H4337" s="283"/>
    </row>
    <row r="4338" spans="2:8" x14ac:dyDescent="0.25">
      <c r="B4338" s="396">
        <v>4334</v>
      </c>
      <c r="C4338" s="283"/>
      <c r="D4338" s="283"/>
      <c r="E4338" s="859"/>
      <c r="F4338" s="283"/>
      <c r="G4338" s="283"/>
      <c r="H4338" s="283"/>
    </row>
    <row r="4339" spans="2:8" x14ac:dyDescent="0.25">
      <c r="B4339" s="396">
        <v>4335</v>
      </c>
      <c r="C4339" s="283"/>
      <c r="D4339" s="283"/>
      <c r="E4339" s="859"/>
      <c r="F4339" s="283"/>
      <c r="G4339" s="283"/>
      <c r="H4339" s="283"/>
    </row>
    <row r="4340" spans="2:8" x14ac:dyDescent="0.25">
      <c r="B4340" s="396">
        <v>4336</v>
      </c>
      <c r="C4340" s="283"/>
      <c r="D4340" s="283"/>
      <c r="E4340" s="859"/>
      <c r="F4340" s="283"/>
      <c r="G4340" s="283"/>
      <c r="H4340" s="283"/>
    </row>
    <row r="4341" spans="2:8" x14ac:dyDescent="0.25">
      <c r="B4341" s="396">
        <v>4337</v>
      </c>
      <c r="C4341" s="283"/>
      <c r="D4341" s="283"/>
      <c r="E4341" s="859"/>
      <c r="F4341" s="283"/>
      <c r="G4341" s="283"/>
      <c r="H4341" s="283"/>
    </row>
    <row r="4342" spans="2:8" x14ac:dyDescent="0.25">
      <c r="B4342" s="396">
        <v>4338</v>
      </c>
      <c r="C4342" s="283"/>
      <c r="D4342" s="283"/>
      <c r="E4342" s="859"/>
      <c r="F4342" s="283"/>
      <c r="G4342" s="283"/>
      <c r="H4342" s="283"/>
    </row>
    <row r="4343" spans="2:8" x14ac:dyDescent="0.25">
      <c r="B4343" s="396">
        <v>4339</v>
      </c>
      <c r="C4343" s="283"/>
      <c r="D4343" s="283"/>
      <c r="E4343" s="859"/>
      <c r="F4343" s="283"/>
      <c r="G4343" s="283"/>
      <c r="H4343" s="283"/>
    </row>
    <row r="4344" spans="2:8" x14ac:dyDescent="0.25">
      <c r="B4344" s="396">
        <v>4340</v>
      </c>
      <c r="C4344" s="283"/>
      <c r="D4344" s="283"/>
      <c r="E4344" s="859"/>
      <c r="F4344" s="283"/>
      <c r="G4344" s="283"/>
      <c r="H4344" s="283"/>
    </row>
    <row r="4345" spans="2:8" x14ac:dyDescent="0.25">
      <c r="B4345" s="396">
        <v>4341</v>
      </c>
      <c r="C4345" s="283"/>
      <c r="D4345" s="283"/>
      <c r="E4345" s="859"/>
      <c r="F4345" s="283"/>
      <c r="G4345" s="283"/>
      <c r="H4345" s="283"/>
    </row>
    <row r="4346" spans="2:8" x14ac:dyDescent="0.25">
      <c r="B4346" s="396">
        <v>4342</v>
      </c>
      <c r="C4346" s="283"/>
      <c r="D4346" s="283"/>
      <c r="E4346" s="859"/>
      <c r="F4346" s="283"/>
      <c r="G4346" s="283"/>
      <c r="H4346" s="283"/>
    </row>
    <row r="4347" spans="2:8" x14ac:dyDescent="0.25">
      <c r="B4347" s="396">
        <v>4343</v>
      </c>
      <c r="C4347" s="283"/>
      <c r="D4347" s="283"/>
      <c r="E4347" s="859"/>
      <c r="F4347" s="283"/>
      <c r="G4347" s="283"/>
      <c r="H4347" s="283"/>
    </row>
    <row r="4348" spans="2:8" x14ac:dyDescent="0.25">
      <c r="B4348" s="396">
        <v>4344</v>
      </c>
      <c r="C4348" s="283"/>
      <c r="D4348" s="283"/>
      <c r="E4348" s="859"/>
      <c r="F4348" s="283"/>
      <c r="G4348" s="283"/>
      <c r="H4348" s="283"/>
    </row>
    <row r="4349" spans="2:8" x14ac:dyDescent="0.25">
      <c r="B4349" s="396">
        <v>4345</v>
      </c>
      <c r="C4349" s="283"/>
      <c r="D4349" s="283"/>
      <c r="E4349" s="859"/>
      <c r="F4349" s="283"/>
      <c r="G4349" s="283"/>
      <c r="H4349" s="283"/>
    </row>
    <row r="4350" spans="2:8" x14ac:dyDescent="0.25">
      <c r="B4350" s="396">
        <v>4346</v>
      </c>
      <c r="C4350" s="283"/>
      <c r="D4350" s="283"/>
      <c r="E4350" s="859"/>
      <c r="F4350" s="283"/>
      <c r="G4350" s="283"/>
      <c r="H4350" s="283"/>
    </row>
    <row r="4351" spans="2:8" x14ac:dyDescent="0.25">
      <c r="B4351" s="396">
        <v>4347</v>
      </c>
      <c r="C4351" s="283"/>
      <c r="D4351" s="283"/>
      <c r="E4351" s="859"/>
      <c r="F4351" s="283"/>
      <c r="G4351" s="283"/>
      <c r="H4351" s="283"/>
    </row>
    <row r="4352" spans="2:8" x14ac:dyDescent="0.25">
      <c r="B4352" s="396">
        <v>4348</v>
      </c>
      <c r="C4352" s="283"/>
      <c r="D4352" s="283"/>
      <c r="E4352" s="859"/>
      <c r="F4352" s="283"/>
      <c r="G4352" s="283"/>
      <c r="H4352" s="283"/>
    </row>
    <row r="4353" spans="2:8" x14ac:dyDescent="0.25">
      <c r="B4353" s="396">
        <v>4349</v>
      </c>
      <c r="C4353" s="283"/>
      <c r="D4353" s="283"/>
      <c r="E4353" s="859"/>
      <c r="F4353" s="283"/>
      <c r="G4353" s="283"/>
      <c r="H4353" s="283"/>
    </row>
    <row r="4354" spans="2:8" x14ac:dyDescent="0.25">
      <c r="B4354" s="396">
        <v>4350</v>
      </c>
      <c r="C4354" s="283"/>
      <c r="D4354" s="283"/>
      <c r="E4354" s="859"/>
      <c r="F4354" s="283"/>
      <c r="G4354" s="283"/>
      <c r="H4354" s="283"/>
    </row>
    <row r="4355" spans="2:8" x14ac:dyDescent="0.25">
      <c r="B4355" s="396">
        <v>4351</v>
      </c>
      <c r="C4355" s="283"/>
      <c r="D4355" s="283"/>
      <c r="E4355" s="859"/>
      <c r="F4355" s="283"/>
      <c r="G4355" s="283"/>
      <c r="H4355" s="283"/>
    </row>
    <row r="4356" spans="2:8" x14ac:dyDescent="0.25">
      <c r="B4356" s="396">
        <v>4352</v>
      </c>
      <c r="C4356" s="283"/>
      <c r="D4356" s="283"/>
      <c r="E4356" s="859"/>
      <c r="F4356" s="283"/>
      <c r="G4356" s="283"/>
      <c r="H4356" s="283"/>
    </row>
    <row r="4357" spans="2:8" x14ac:dyDescent="0.25">
      <c r="B4357" s="396">
        <v>4353</v>
      </c>
      <c r="C4357" s="283"/>
      <c r="D4357" s="283"/>
      <c r="E4357" s="859"/>
      <c r="F4357" s="283"/>
      <c r="G4357" s="283"/>
      <c r="H4357" s="283"/>
    </row>
    <row r="4358" spans="2:8" x14ac:dyDescent="0.25">
      <c r="B4358" s="396">
        <v>4354</v>
      </c>
      <c r="C4358" s="283"/>
      <c r="D4358" s="283"/>
      <c r="E4358" s="859"/>
      <c r="F4358" s="283"/>
      <c r="G4358" s="283"/>
      <c r="H4358" s="283"/>
    </row>
    <row r="4359" spans="2:8" x14ac:dyDescent="0.25">
      <c r="B4359" s="396">
        <v>4355</v>
      </c>
      <c r="C4359" s="283"/>
      <c r="D4359" s="283"/>
      <c r="E4359" s="859"/>
      <c r="F4359" s="283"/>
      <c r="G4359" s="283"/>
      <c r="H4359" s="283"/>
    </row>
    <row r="4360" spans="2:8" x14ac:dyDescent="0.25">
      <c r="B4360" s="396">
        <v>4356</v>
      </c>
      <c r="C4360" s="283"/>
      <c r="D4360" s="283"/>
      <c r="E4360" s="859"/>
      <c r="F4360" s="283"/>
      <c r="G4360" s="283"/>
      <c r="H4360" s="283"/>
    </row>
    <row r="4361" spans="2:8" x14ac:dyDescent="0.25">
      <c r="B4361" s="396">
        <v>4357</v>
      </c>
      <c r="C4361" s="283"/>
      <c r="D4361" s="283"/>
      <c r="E4361" s="859"/>
      <c r="F4361" s="283"/>
      <c r="G4361" s="283"/>
      <c r="H4361" s="283"/>
    </row>
    <row r="4362" spans="2:8" x14ac:dyDescent="0.25">
      <c r="B4362" s="396">
        <v>4358</v>
      </c>
      <c r="C4362" s="283"/>
      <c r="D4362" s="283"/>
      <c r="E4362" s="859"/>
      <c r="F4362" s="283"/>
      <c r="G4362" s="283"/>
      <c r="H4362" s="283"/>
    </row>
    <row r="4363" spans="2:8" x14ac:dyDescent="0.25">
      <c r="B4363" s="396">
        <v>4359</v>
      </c>
      <c r="C4363" s="283"/>
      <c r="D4363" s="283"/>
      <c r="E4363" s="859"/>
      <c r="F4363" s="283"/>
      <c r="G4363" s="283"/>
      <c r="H4363" s="283"/>
    </row>
    <row r="4364" spans="2:8" x14ac:dyDescent="0.25">
      <c r="B4364" s="396">
        <v>4360</v>
      </c>
      <c r="C4364" s="283"/>
      <c r="D4364" s="283"/>
      <c r="E4364" s="859"/>
      <c r="F4364" s="283"/>
      <c r="G4364" s="283"/>
      <c r="H4364" s="283"/>
    </row>
    <row r="4365" spans="2:8" x14ac:dyDescent="0.25">
      <c r="B4365" s="396">
        <v>4361</v>
      </c>
      <c r="C4365" s="283"/>
      <c r="D4365" s="283"/>
      <c r="E4365" s="859"/>
      <c r="F4365" s="283"/>
      <c r="G4365" s="283"/>
      <c r="H4365" s="283"/>
    </row>
    <row r="4366" spans="2:8" x14ac:dyDescent="0.25">
      <c r="B4366" s="396">
        <v>4362</v>
      </c>
      <c r="C4366" s="283"/>
      <c r="D4366" s="283"/>
      <c r="E4366" s="859"/>
      <c r="F4366" s="283"/>
      <c r="G4366" s="283"/>
      <c r="H4366" s="283"/>
    </row>
    <row r="4367" spans="2:8" x14ac:dyDescent="0.25">
      <c r="B4367" s="396">
        <v>4363</v>
      </c>
      <c r="C4367" s="283"/>
      <c r="D4367" s="283"/>
      <c r="E4367" s="859"/>
      <c r="F4367" s="283"/>
      <c r="G4367" s="283"/>
      <c r="H4367" s="283"/>
    </row>
    <row r="4368" spans="2:8" x14ac:dyDescent="0.25">
      <c r="B4368" s="396">
        <v>4364</v>
      </c>
      <c r="C4368" s="283"/>
      <c r="D4368" s="283"/>
      <c r="E4368" s="859"/>
      <c r="F4368" s="283"/>
      <c r="G4368" s="283"/>
      <c r="H4368" s="283"/>
    </row>
    <row r="4369" spans="2:8" x14ac:dyDescent="0.25">
      <c r="B4369" s="396">
        <v>4365</v>
      </c>
      <c r="C4369" s="283"/>
      <c r="D4369" s="283"/>
      <c r="E4369" s="859"/>
      <c r="F4369" s="283"/>
      <c r="G4369" s="283"/>
      <c r="H4369" s="283"/>
    </row>
    <row r="4370" spans="2:8" x14ac:dyDescent="0.25">
      <c r="B4370" s="396">
        <v>4366</v>
      </c>
      <c r="C4370" s="283"/>
      <c r="D4370" s="283"/>
      <c r="E4370" s="859"/>
      <c r="F4370" s="283"/>
      <c r="G4370" s="283"/>
      <c r="H4370" s="283"/>
    </row>
    <row r="4371" spans="2:8" x14ac:dyDescent="0.25">
      <c r="B4371" s="396">
        <v>4367</v>
      </c>
      <c r="C4371" s="283"/>
      <c r="D4371" s="283"/>
      <c r="E4371" s="859"/>
      <c r="F4371" s="283"/>
      <c r="G4371" s="283"/>
      <c r="H4371" s="283"/>
    </row>
    <row r="4372" spans="2:8" x14ac:dyDescent="0.25">
      <c r="B4372" s="396">
        <v>4368</v>
      </c>
      <c r="C4372" s="283"/>
      <c r="D4372" s="283"/>
      <c r="E4372" s="859"/>
      <c r="F4372" s="283"/>
      <c r="G4372" s="283"/>
      <c r="H4372" s="283"/>
    </row>
    <row r="4373" spans="2:8" x14ac:dyDescent="0.25">
      <c r="B4373" s="396">
        <v>4369</v>
      </c>
      <c r="C4373" s="283"/>
      <c r="D4373" s="283"/>
      <c r="E4373" s="859"/>
      <c r="F4373" s="283"/>
      <c r="G4373" s="283"/>
      <c r="H4373" s="283"/>
    </row>
    <row r="4374" spans="2:8" x14ac:dyDescent="0.25">
      <c r="B4374" s="396">
        <v>4370</v>
      </c>
      <c r="C4374" s="283"/>
      <c r="D4374" s="283"/>
      <c r="E4374" s="859"/>
      <c r="F4374" s="283"/>
      <c r="G4374" s="283"/>
      <c r="H4374" s="283"/>
    </row>
    <row r="4375" spans="2:8" x14ac:dyDescent="0.25">
      <c r="B4375" s="396">
        <v>4371</v>
      </c>
      <c r="C4375" s="283"/>
      <c r="D4375" s="283"/>
      <c r="E4375" s="859"/>
      <c r="F4375" s="283"/>
      <c r="G4375" s="283"/>
      <c r="H4375" s="283"/>
    </row>
    <row r="4376" spans="2:8" x14ac:dyDescent="0.25">
      <c r="B4376" s="396">
        <v>4372</v>
      </c>
      <c r="C4376" s="283"/>
      <c r="D4376" s="283"/>
      <c r="E4376" s="859"/>
      <c r="F4376" s="283"/>
      <c r="G4376" s="283"/>
      <c r="H4376" s="283"/>
    </row>
    <row r="4377" spans="2:8" x14ac:dyDescent="0.25">
      <c r="B4377" s="396">
        <v>4373</v>
      </c>
      <c r="C4377" s="283"/>
      <c r="D4377" s="283"/>
      <c r="E4377" s="859"/>
      <c r="F4377" s="283"/>
      <c r="G4377" s="283"/>
      <c r="H4377" s="283"/>
    </row>
    <row r="4378" spans="2:8" x14ac:dyDescent="0.25">
      <c r="B4378" s="396">
        <v>4374</v>
      </c>
      <c r="C4378" s="283"/>
      <c r="D4378" s="283"/>
      <c r="E4378" s="859"/>
      <c r="F4378" s="283"/>
      <c r="G4378" s="283"/>
      <c r="H4378" s="283"/>
    </row>
    <row r="4379" spans="2:8" x14ac:dyDescent="0.25">
      <c r="B4379" s="396">
        <v>4375</v>
      </c>
      <c r="C4379" s="283"/>
      <c r="D4379" s="283"/>
      <c r="E4379" s="859"/>
      <c r="F4379" s="283"/>
      <c r="G4379" s="283"/>
      <c r="H4379" s="283"/>
    </row>
    <row r="4380" spans="2:8" x14ac:dyDescent="0.25">
      <c r="B4380" s="396">
        <v>4376</v>
      </c>
      <c r="C4380" s="283"/>
      <c r="D4380" s="283"/>
      <c r="E4380" s="859"/>
      <c r="F4380" s="283"/>
      <c r="G4380" s="283"/>
      <c r="H4380" s="283"/>
    </row>
    <row r="4381" spans="2:8" x14ac:dyDescent="0.25">
      <c r="B4381" s="396">
        <v>4377</v>
      </c>
      <c r="C4381" s="283"/>
      <c r="D4381" s="283"/>
      <c r="E4381" s="859"/>
      <c r="F4381" s="283"/>
      <c r="G4381" s="283"/>
      <c r="H4381" s="283"/>
    </row>
    <row r="4382" spans="2:8" x14ac:dyDescent="0.25">
      <c r="B4382" s="396">
        <v>4378</v>
      </c>
      <c r="C4382" s="283"/>
      <c r="D4382" s="283"/>
      <c r="E4382" s="859"/>
      <c r="F4382" s="283"/>
      <c r="G4382" s="283"/>
      <c r="H4382" s="283"/>
    </row>
    <row r="4383" spans="2:8" x14ac:dyDescent="0.25">
      <c r="B4383" s="396">
        <v>4379</v>
      </c>
      <c r="C4383" s="283"/>
      <c r="D4383" s="283"/>
      <c r="E4383" s="859"/>
      <c r="F4383" s="283"/>
      <c r="G4383" s="283"/>
      <c r="H4383" s="283"/>
    </row>
    <row r="4384" spans="2:8" x14ac:dyDescent="0.25">
      <c r="B4384" s="396">
        <v>4380</v>
      </c>
      <c r="C4384" s="283"/>
      <c r="D4384" s="283"/>
      <c r="E4384" s="859"/>
      <c r="F4384" s="283"/>
      <c r="G4384" s="283"/>
      <c r="H4384" s="283"/>
    </row>
    <row r="4385" spans="2:8" x14ac:dyDescent="0.25">
      <c r="B4385" s="396">
        <v>4381</v>
      </c>
      <c r="C4385" s="283"/>
      <c r="D4385" s="283"/>
      <c r="E4385" s="859"/>
      <c r="F4385" s="283"/>
      <c r="G4385" s="283"/>
      <c r="H4385" s="283"/>
    </row>
    <row r="4386" spans="2:8" x14ac:dyDescent="0.25">
      <c r="B4386" s="396">
        <v>4382</v>
      </c>
      <c r="C4386" s="283"/>
      <c r="D4386" s="283"/>
      <c r="E4386" s="859"/>
      <c r="F4386" s="283"/>
      <c r="G4386" s="283"/>
      <c r="H4386" s="283"/>
    </row>
    <row r="4387" spans="2:8" x14ac:dyDescent="0.25">
      <c r="B4387" s="396">
        <v>4383</v>
      </c>
      <c r="C4387" s="283"/>
      <c r="D4387" s="283"/>
      <c r="E4387" s="859"/>
      <c r="F4387" s="283"/>
      <c r="G4387" s="283"/>
      <c r="H4387" s="283"/>
    </row>
    <row r="4388" spans="2:8" x14ac:dyDescent="0.25">
      <c r="B4388" s="396">
        <v>4384</v>
      </c>
      <c r="C4388" s="283"/>
      <c r="D4388" s="283"/>
      <c r="E4388" s="859"/>
      <c r="F4388" s="283"/>
      <c r="G4388" s="283"/>
      <c r="H4388" s="283"/>
    </row>
    <row r="4389" spans="2:8" x14ac:dyDescent="0.25">
      <c r="B4389" s="396">
        <v>4385</v>
      </c>
      <c r="C4389" s="283"/>
      <c r="D4389" s="283"/>
      <c r="E4389" s="859"/>
      <c r="F4389" s="283"/>
      <c r="G4389" s="283"/>
      <c r="H4389" s="283"/>
    </row>
    <row r="4390" spans="2:8" x14ac:dyDescent="0.25">
      <c r="B4390" s="396">
        <v>4386</v>
      </c>
      <c r="C4390" s="283"/>
      <c r="D4390" s="283"/>
      <c r="E4390" s="859"/>
      <c r="F4390" s="283"/>
      <c r="G4390" s="283"/>
      <c r="H4390" s="283"/>
    </row>
    <row r="4391" spans="2:8" x14ac:dyDescent="0.25">
      <c r="B4391" s="396">
        <v>4387</v>
      </c>
      <c r="C4391" s="283"/>
      <c r="D4391" s="283"/>
      <c r="E4391" s="859"/>
      <c r="F4391" s="283"/>
      <c r="G4391" s="283"/>
      <c r="H4391" s="283"/>
    </row>
    <row r="4392" spans="2:8" x14ac:dyDescent="0.25">
      <c r="B4392" s="396">
        <v>4388</v>
      </c>
      <c r="C4392" s="283"/>
      <c r="D4392" s="283"/>
      <c r="E4392" s="859"/>
      <c r="F4392" s="283"/>
      <c r="G4392" s="283"/>
      <c r="H4392" s="283"/>
    </row>
    <row r="4393" spans="2:8" x14ac:dyDescent="0.25">
      <c r="B4393" s="396">
        <v>4389</v>
      </c>
      <c r="C4393" s="283"/>
      <c r="D4393" s="283"/>
      <c r="E4393" s="859"/>
      <c r="F4393" s="283"/>
      <c r="G4393" s="283"/>
      <c r="H4393" s="283"/>
    </row>
    <row r="4394" spans="2:8" x14ac:dyDescent="0.25">
      <c r="B4394" s="396">
        <v>4390</v>
      </c>
      <c r="C4394" s="283"/>
      <c r="D4394" s="283"/>
      <c r="E4394" s="859"/>
      <c r="F4394" s="283"/>
      <c r="G4394" s="283"/>
      <c r="H4394" s="283"/>
    </row>
    <row r="4395" spans="2:8" x14ac:dyDescent="0.25">
      <c r="B4395" s="396">
        <v>4391</v>
      </c>
      <c r="C4395" s="283"/>
      <c r="D4395" s="283"/>
      <c r="E4395" s="859"/>
      <c r="F4395" s="283"/>
      <c r="G4395" s="283"/>
      <c r="H4395" s="283"/>
    </row>
    <row r="4396" spans="2:8" x14ac:dyDescent="0.25">
      <c r="B4396" s="396">
        <v>4392</v>
      </c>
      <c r="C4396" s="283"/>
      <c r="D4396" s="283"/>
      <c r="E4396" s="859"/>
      <c r="F4396" s="283"/>
      <c r="G4396" s="283"/>
      <c r="H4396" s="283"/>
    </row>
    <row r="4397" spans="2:8" x14ac:dyDescent="0.25">
      <c r="B4397" s="396">
        <v>4393</v>
      </c>
      <c r="C4397" s="283"/>
      <c r="D4397" s="283"/>
      <c r="E4397" s="859"/>
      <c r="F4397" s="283"/>
      <c r="G4397" s="283"/>
      <c r="H4397" s="283"/>
    </row>
    <row r="4398" spans="2:8" x14ac:dyDescent="0.25">
      <c r="B4398" s="396">
        <v>4394</v>
      </c>
      <c r="C4398" s="283"/>
      <c r="D4398" s="283"/>
      <c r="E4398" s="859"/>
      <c r="F4398" s="283"/>
      <c r="G4398" s="283"/>
      <c r="H4398" s="283"/>
    </row>
    <row r="4399" spans="2:8" x14ac:dyDescent="0.25">
      <c r="B4399" s="396">
        <v>4395</v>
      </c>
      <c r="C4399" s="283"/>
      <c r="D4399" s="283"/>
      <c r="E4399" s="859"/>
      <c r="F4399" s="283"/>
      <c r="G4399" s="283"/>
      <c r="H4399" s="283"/>
    </row>
    <row r="4400" spans="2:8" x14ac:dyDescent="0.25">
      <c r="B4400" s="396">
        <v>4396</v>
      </c>
      <c r="C4400" s="283"/>
      <c r="D4400" s="283"/>
      <c r="E4400" s="859"/>
      <c r="F4400" s="283"/>
      <c r="G4400" s="283"/>
      <c r="H4400" s="283"/>
    </row>
    <row r="4401" spans="2:8" x14ac:dyDescent="0.25">
      <c r="B4401" s="396">
        <v>4397</v>
      </c>
      <c r="C4401" s="283"/>
      <c r="D4401" s="283"/>
      <c r="E4401" s="859"/>
      <c r="F4401" s="283"/>
      <c r="G4401" s="283"/>
      <c r="H4401" s="283"/>
    </row>
    <row r="4402" spans="2:8" x14ac:dyDescent="0.25">
      <c r="B4402" s="396">
        <v>4398</v>
      </c>
      <c r="C4402" s="283"/>
      <c r="D4402" s="283"/>
      <c r="E4402" s="859"/>
      <c r="F4402" s="283"/>
      <c r="G4402" s="283"/>
      <c r="H4402" s="283"/>
    </row>
    <row r="4403" spans="2:8" x14ac:dyDescent="0.25">
      <c r="B4403" s="396">
        <v>4399</v>
      </c>
      <c r="C4403" s="283"/>
      <c r="D4403" s="283"/>
      <c r="E4403" s="859"/>
      <c r="F4403" s="283"/>
      <c r="G4403" s="283"/>
      <c r="H4403" s="283"/>
    </row>
    <row r="4404" spans="2:8" x14ac:dyDescent="0.25">
      <c r="B4404" s="396">
        <v>4400</v>
      </c>
      <c r="C4404" s="283"/>
      <c r="D4404" s="283"/>
      <c r="E4404" s="859"/>
      <c r="F4404" s="283"/>
      <c r="G4404" s="283"/>
      <c r="H4404" s="283"/>
    </row>
    <row r="4405" spans="2:8" x14ac:dyDescent="0.25">
      <c r="B4405" s="396">
        <v>4401</v>
      </c>
      <c r="C4405" s="283"/>
      <c r="D4405" s="283"/>
      <c r="E4405" s="859"/>
      <c r="F4405" s="283"/>
      <c r="G4405" s="283"/>
      <c r="H4405" s="283"/>
    </row>
    <row r="4406" spans="2:8" x14ac:dyDescent="0.25">
      <c r="B4406" s="396">
        <v>4402</v>
      </c>
      <c r="C4406" s="283"/>
      <c r="D4406" s="283"/>
      <c r="E4406" s="859"/>
      <c r="F4406" s="283"/>
      <c r="G4406" s="283"/>
      <c r="H4406" s="283"/>
    </row>
    <row r="4407" spans="2:8" x14ac:dyDescent="0.25">
      <c r="B4407" s="396">
        <v>4403</v>
      </c>
      <c r="C4407" s="283"/>
      <c r="D4407" s="283"/>
      <c r="E4407" s="859"/>
      <c r="F4407" s="283"/>
      <c r="G4407" s="283"/>
      <c r="H4407" s="283"/>
    </row>
    <row r="4408" spans="2:8" x14ac:dyDescent="0.25">
      <c r="B4408" s="396">
        <v>4404</v>
      </c>
      <c r="C4408" s="283"/>
      <c r="D4408" s="283"/>
      <c r="E4408" s="859"/>
      <c r="F4408" s="283"/>
      <c r="G4408" s="283"/>
      <c r="H4408" s="283"/>
    </row>
    <row r="4409" spans="2:8" x14ac:dyDescent="0.25">
      <c r="B4409" s="396">
        <v>4405</v>
      </c>
      <c r="C4409" s="283"/>
      <c r="D4409" s="283"/>
      <c r="E4409" s="859"/>
      <c r="F4409" s="283"/>
      <c r="G4409" s="283"/>
      <c r="H4409" s="283"/>
    </row>
    <row r="4410" spans="2:8" x14ac:dyDescent="0.25">
      <c r="B4410" s="396">
        <v>4406</v>
      </c>
      <c r="C4410" s="283"/>
      <c r="D4410" s="283"/>
      <c r="E4410" s="859"/>
      <c r="F4410" s="283"/>
      <c r="G4410" s="283"/>
      <c r="H4410" s="283"/>
    </row>
    <row r="4411" spans="2:8" x14ac:dyDescent="0.25">
      <c r="B4411" s="396">
        <v>4407</v>
      </c>
      <c r="C4411" s="283"/>
      <c r="D4411" s="283"/>
      <c r="E4411" s="859"/>
      <c r="F4411" s="283"/>
      <c r="G4411" s="283"/>
      <c r="H4411" s="283"/>
    </row>
    <row r="4412" spans="2:8" x14ac:dyDescent="0.25">
      <c r="B4412" s="396">
        <v>4408</v>
      </c>
      <c r="C4412" s="283"/>
      <c r="D4412" s="283"/>
      <c r="E4412" s="859"/>
      <c r="F4412" s="283"/>
      <c r="G4412" s="283"/>
      <c r="H4412" s="283"/>
    </row>
    <row r="4413" spans="2:8" x14ac:dyDescent="0.25">
      <c r="B4413" s="396">
        <v>4409</v>
      </c>
      <c r="C4413" s="283"/>
      <c r="D4413" s="283"/>
      <c r="E4413" s="859"/>
      <c r="F4413" s="283"/>
      <c r="G4413" s="283"/>
      <c r="H4413" s="283"/>
    </row>
    <row r="4414" spans="2:8" x14ac:dyDescent="0.25">
      <c r="B4414" s="396">
        <v>4410</v>
      </c>
      <c r="C4414" s="283"/>
      <c r="D4414" s="283"/>
      <c r="E4414" s="859"/>
      <c r="F4414" s="283"/>
      <c r="G4414" s="283"/>
      <c r="H4414" s="283"/>
    </row>
    <row r="4415" spans="2:8" x14ac:dyDescent="0.25">
      <c r="B4415" s="396">
        <v>4411</v>
      </c>
      <c r="C4415" s="283"/>
      <c r="D4415" s="283"/>
      <c r="E4415" s="859"/>
      <c r="F4415" s="283"/>
      <c r="G4415" s="283"/>
      <c r="H4415" s="283"/>
    </row>
    <row r="4416" spans="2:8" x14ac:dyDescent="0.25">
      <c r="B4416" s="396">
        <v>4412</v>
      </c>
      <c r="C4416" s="283"/>
      <c r="D4416" s="283"/>
      <c r="E4416" s="859"/>
      <c r="F4416" s="283"/>
      <c r="G4416" s="283"/>
      <c r="H4416" s="283"/>
    </row>
    <row r="4417" spans="2:8" x14ac:dyDescent="0.25">
      <c r="B4417" s="396">
        <v>4413</v>
      </c>
      <c r="C4417" s="283"/>
      <c r="D4417" s="283"/>
      <c r="E4417" s="859"/>
      <c r="F4417" s="283"/>
      <c r="G4417" s="283"/>
      <c r="H4417" s="283"/>
    </row>
    <row r="4418" spans="2:8" x14ac:dyDescent="0.25">
      <c r="B4418" s="396">
        <v>4414</v>
      </c>
      <c r="C4418" s="283"/>
      <c r="D4418" s="283"/>
      <c r="E4418" s="859"/>
      <c r="F4418" s="283"/>
      <c r="G4418" s="283"/>
      <c r="H4418" s="283"/>
    </row>
    <row r="4419" spans="2:8" x14ac:dyDescent="0.25">
      <c r="B4419" s="396">
        <v>4415</v>
      </c>
      <c r="C4419" s="283"/>
      <c r="D4419" s="283"/>
      <c r="E4419" s="859"/>
      <c r="F4419" s="283"/>
      <c r="G4419" s="283"/>
      <c r="H4419" s="283"/>
    </row>
    <row r="4420" spans="2:8" x14ac:dyDescent="0.25">
      <c r="B4420" s="396">
        <v>4416</v>
      </c>
      <c r="C4420" s="283"/>
      <c r="D4420" s="283"/>
      <c r="E4420" s="859"/>
      <c r="F4420" s="283"/>
      <c r="G4420" s="283"/>
      <c r="H4420" s="283"/>
    </row>
    <row r="4421" spans="2:8" x14ac:dyDescent="0.25">
      <c r="B4421" s="396">
        <v>4417</v>
      </c>
      <c r="C4421" s="283"/>
      <c r="D4421" s="283"/>
      <c r="E4421" s="859"/>
      <c r="F4421" s="283"/>
      <c r="G4421" s="283"/>
      <c r="H4421" s="283"/>
    </row>
    <row r="4422" spans="2:8" x14ac:dyDescent="0.25">
      <c r="B4422" s="396">
        <v>4418</v>
      </c>
      <c r="C4422" s="283"/>
      <c r="D4422" s="283"/>
      <c r="E4422" s="859"/>
      <c r="F4422" s="283"/>
      <c r="G4422" s="283"/>
      <c r="H4422" s="283"/>
    </row>
    <row r="4423" spans="2:8" x14ac:dyDescent="0.25">
      <c r="B4423" s="396">
        <v>4419</v>
      </c>
      <c r="C4423" s="283"/>
      <c r="D4423" s="283"/>
      <c r="E4423" s="859"/>
      <c r="F4423" s="283"/>
      <c r="G4423" s="283"/>
      <c r="H4423" s="283"/>
    </row>
    <row r="4424" spans="2:8" x14ac:dyDescent="0.25">
      <c r="B4424" s="396">
        <v>4420</v>
      </c>
      <c r="C4424" s="283"/>
      <c r="D4424" s="283"/>
      <c r="E4424" s="859"/>
      <c r="F4424" s="283"/>
      <c r="G4424" s="283"/>
      <c r="H4424" s="283"/>
    </row>
    <row r="4425" spans="2:8" x14ac:dyDescent="0.25">
      <c r="B4425" s="396">
        <v>4421</v>
      </c>
      <c r="C4425" s="283"/>
      <c r="D4425" s="283"/>
      <c r="E4425" s="859"/>
      <c r="F4425" s="283"/>
      <c r="G4425" s="283"/>
      <c r="H4425" s="283"/>
    </row>
    <row r="4426" spans="2:8" x14ac:dyDescent="0.25">
      <c r="B4426" s="396">
        <v>4422</v>
      </c>
      <c r="C4426" s="283"/>
      <c r="D4426" s="283"/>
      <c r="E4426" s="859"/>
      <c r="F4426" s="283"/>
      <c r="G4426" s="283"/>
      <c r="H4426" s="283"/>
    </row>
    <row r="4427" spans="2:8" x14ac:dyDescent="0.25">
      <c r="B4427" s="396">
        <v>4423</v>
      </c>
      <c r="C4427" s="283"/>
      <c r="D4427" s="283"/>
      <c r="E4427" s="859"/>
      <c r="F4427" s="283"/>
      <c r="G4427" s="283"/>
      <c r="H4427" s="283"/>
    </row>
    <row r="4428" spans="2:8" x14ac:dyDescent="0.25">
      <c r="B4428" s="396">
        <v>4424</v>
      </c>
      <c r="C4428" s="283"/>
      <c r="D4428" s="283"/>
      <c r="E4428" s="859"/>
      <c r="F4428" s="283"/>
      <c r="G4428" s="283"/>
      <c r="H4428" s="283"/>
    </row>
    <row r="4429" spans="2:8" x14ac:dyDescent="0.25">
      <c r="B4429" s="396">
        <v>4425</v>
      </c>
      <c r="C4429" s="283"/>
      <c r="D4429" s="283"/>
      <c r="E4429" s="859"/>
      <c r="F4429" s="283"/>
      <c r="G4429" s="283"/>
      <c r="H4429" s="283"/>
    </row>
    <row r="4430" spans="2:8" x14ac:dyDescent="0.25">
      <c r="B4430" s="396">
        <v>4426</v>
      </c>
      <c r="C4430" s="283"/>
      <c r="D4430" s="283"/>
      <c r="E4430" s="859"/>
      <c r="F4430" s="283"/>
      <c r="G4430" s="283"/>
      <c r="H4430" s="283"/>
    </row>
    <row r="4431" spans="2:8" x14ac:dyDescent="0.25">
      <c r="B4431" s="396">
        <v>4427</v>
      </c>
      <c r="C4431" s="283"/>
      <c r="D4431" s="283"/>
      <c r="E4431" s="859"/>
      <c r="F4431" s="283"/>
      <c r="G4431" s="283"/>
      <c r="H4431" s="283"/>
    </row>
    <row r="4432" spans="2:8" x14ac:dyDescent="0.25">
      <c r="B4432" s="396">
        <v>4428</v>
      </c>
      <c r="C4432" s="283"/>
      <c r="D4432" s="283"/>
      <c r="E4432" s="859"/>
      <c r="F4432" s="283"/>
      <c r="G4432" s="283"/>
      <c r="H4432" s="283"/>
    </row>
    <row r="4433" spans="2:8" x14ac:dyDescent="0.25">
      <c r="B4433" s="396">
        <v>4429</v>
      </c>
      <c r="C4433" s="283"/>
      <c r="D4433" s="283"/>
      <c r="E4433" s="859"/>
      <c r="F4433" s="283"/>
      <c r="G4433" s="283"/>
      <c r="H4433" s="283"/>
    </row>
    <row r="4434" spans="2:8" x14ac:dyDescent="0.25">
      <c r="B4434" s="396">
        <v>4430</v>
      </c>
      <c r="C4434" s="283"/>
      <c r="D4434" s="283"/>
      <c r="E4434" s="859"/>
      <c r="F4434" s="283"/>
      <c r="G4434" s="283"/>
      <c r="H4434" s="283"/>
    </row>
    <row r="4435" spans="2:8" x14ac:dyDescent="0.25">
      <c r="B4435" s="396">
        <v>4431</v>
      </c>
      <c r="C4435" s="283"/>
      <c r="D4435" s="283"/>
      <c r="E4435" s="859"/>
      <c r="F4435" s="283"/>
      <c r="G4435" s="283"/>
      <c r="H4435" s="283"/>
    </row>
    <row r="4436" spans="2:8" x14ac:dyDescent="0.25">
      <c r="B4436" s="396">
        <v>4432</v>
      </c>
      <c r="C4436" s="283"/>
      <c r="D4436" s="283"/>
      <c r="E4436" s="859"/>
      <c r="F4436" s="283"/>
      <c r="G4436" s="283"/>
      <c r="H4436" s="283"/>
    </row>
    <row r="4437" spans="2:8" x14ac:dyDescent="0.25">
      <c r="B4437" s="396">
        <v>4433</v>
      </c>
      <c r="C4437" s="283"/>
      <c r="D4437" s="283"/>
      <c r="E4437" s="859"/>
      <c r="F4437" s="283"/>
      <c r="G4437" s="283"/>
      <c r="H4437" s="283"/>
    </row>
    <row r="4438" spans="2:8" x14ac:dyDescent="0.25">
      <c r="B4438" s="396">
        <v>4434</v>
      </c>
      <c r="C4438" s="283"/>
      <c r="D4438" s="283"/>
      <c r="E4438" s="859"/>
      <c r="F4438" s="283"/>
      <c r="G4438" s="283"/>
      <c r="H4438" s="283"/>
    </row>
    <row r="4439" spans="2:8" x14ac:dyDescent="0.25">
      <c r="B4439" s="396">
        <v>4435</v>
      </c>
      <c r="C4439" s="283"/>
      <c r="D4439" s="283"/>
      <c r="E4439" s="859"/>
      <c r="F4439" s="283"/>
      <c r="G4439" s="283"/>
      <c r="H4439" s="283"/>
    </row>
    <row r="4440" spans="2:8" x14ac:dyDescent="0.25">
      <c r="B4440" s="396">
        <v>4436</v>
      </c>
      <c r="C4440" s="283"/>
      <c r="D4440" s="283"/>
      <c r="E4440" s="859"/>
      <c r="F4440" s="283"/>
      <c r="G4440" s="283"/>
      <c r="H4440" s="283"/>
    </row>
    <row r="4441" spans="2:8" x14ac:dyDescent="0.25">
      <c r="B4441" s="396">
        <v>4437</v>
      </c>
      <c r="C4441" s="283"/>
      <c r="D4441" s="283"/>
      <c r="E4441" s="859"/>
      <c r="F4441" s="283"/>
      <c r="G4441" s="283"/>
      <c r="H4441" s="283"/>
    </row>
    <row r="4442" spans="2:8" x14ac:dyDescent="0.25">
      <c r="B4442" s="396">
        <v>4438</v>
      </c>
      <c r="C4442" s="283"/>
      <c r="D4442" s="283"/>
      <c r="E4442" s="859"/>
      <c r="F4442" s="283"/>
      <c r="G4442" s="283"/>
      <c r="H4442" s="283"/>
    </row>
    <row r="4443" spans="2:8" x14ac:dyDescent="0.25">
      <c r="B4443" s="396">
        <v>4439</v>
      </c>
      <c r="C4443" s="283"/>
      <c r="D4443" s="283"/>
      <c r="E4443" s="859"/>
      <c r="F4443" s="283"/>
      <c r="G4443" s="283"/>
      <c r="H4443" s="283"/>
    </row>
    <row r="4444" spans="2:8" x14ac:dyDescent="0.25">
      <c r="B4444" s="396">
        <v>4440</v>
      </c>
      <c r="C4444" s="283"/>
      <c r="D4444" s="283"/>
      <c r="E4444" s="859"/>
      <c r="F4444" s="283"/>
      <c r="G4444" s="283"/>
      <c r="H4444" s="283"/>
    </row>
    <row r="4445" spans="2:8" x14ac:dyDescent="0.25">
      <c r="B4445" s="396">
        <v>4441</v>
      </c>
      <c r="C4445" s="283"/>
      <c r="D4445" s="283"/>
      <c r="E4445" s="859"/>
      <c r="F4445" s="283"/>
      <c r="G4445" s="283"/>
      <c r="H4445" s="283"/>
    </row>
    <row r="4446" spans="2:8" x14ac:dyDescent="0.25">
      <c r="B4446" s="396">
        <v>4442</v>
      </c>
      <c r="C4446" s="283"/>
      <c r="D4446" s="283"/>
      <c r="E4446" s="859"/>
      <c r="F4446" s="283"/>
      <c r="G4446" s="283"/>
      <c r="H4446" s="283"/>
    </row>
    <row r="4447" spans="2:8" x14ac:dyDescent="0.25">
      <c r="B4447" s="396">
        <v>4443</v>
      </c>
      <c r="C4447" s="283"/>
      <c r="D4447" s="283"/>
      <c r="E4447" s="859"/>
      <c r="F4447" s="283"/>
      <c r="G4447" s="283"/>
      <c r="H4447" s="283"/>
    </row>
    <row r="4448" spans="2:8" x14ac:dyDescent="0.25">
      <c r="B4448" s="396">
        <v>4444</v>
      </c>
      <c r="C4448" s="283"/>
      <c r="D4448" s="283"/>
      <c r="E4448" s="859"/>
      <c r="F4448" s="283"/>
      <c r="G4448" s="283"/>
      <c r="H4448" s="283"/>
    </row>
    <row r="4449" spans="2:8" x14ac:dyDescent="0.25">
      <c r="B4449" s="396">
        <v>4445</v>
      </c>
      <c r="C4449" s="283"/>
      <c r="D4449" s="283"/>
      <c r="E4449" s="859"/>
      <c r="F4449" s="283"/>
      <c r="G4449" s="283"/>
      <c r="H4449" s="283"/>
    </row>
    <row r="4450" spans="2:8" x14ac:dyDescent="0.25">
      <c r="B4450" s="396">
        <v>4446</v>
      </c>
      <c r="C4450" s="283"/>
      <c r="D4450" s="283"/>
      <c r="E4450" s="859"/>
      <c r="F4450" s="283"/>
      <c r="G4450" s="283"/>
      <c r="H4450" s="283"/>
    </row>
    <row r="4451" spans="2:8" x14ac:dyDescent="0.25">
      <c r="B4451" s="396">
        <v>4447</v>
      </c>
      <c r="C4451" s="283"/>
      <c r="D4451" s="283"/>
      <c r="E4451" s="859"/>
      <c r="F4451" s="283"/>
      <c r="G4451" s="283"/>
      <c r="H4451" s="283"/>
    </row>
    <row r="4452" spans="2:8" x14ac:dyDescent="0.25">
      <c r="B4452" s="396">
        <v>4448</v>
      </c>
      <c r="C4452" s="283"/>
      <c r="D4452" s="283"/>
      <c r="E4452" s="859"/>
      <c r="F4452" s="283"/>
      <c r="G4452" s="283"/>
      <c r="H4452" s="283"/>
    </row>
    <row r="4453" spans="2:8" x14ac:dyDescent="0.25">
      <c r="B4453" s="396">
        <v>4449</v>
      </c>
      <c r="C4453" s="283"/>
      <c r="D4453" s="283"/>
      <c r="E4453" s="859"/>
      <c r="F4453" s="283"/>
      <c r="G4453" s="283"/>
      <c r="H4453" s="283"/>
    </row>
    <row r="4454" spans="2:8" x14ac:dyDescent="0.25">
      <c r="B4454" s="396">
        <v>4450</v>
      </c>
      <c r="C4454" s="283"/>
      <c r="D4454" s="283"/>
      <c r="E4454" s="859"/>
      <c r="F4454" s="283"/>
      <c r="G4454" s="283"/>
      <c r="H4454" s="283"/>
    </row>
    <row r="4455" spans="2:8" x14ac:dyDescent="0.25">
      <c r="B4455" s="396">
        <v>4451</v>
      </c>
      <c r="C4455" s="283"/>
      <c r="D4455" s="283"/>
      <c r="E4455" s="859"/>
      <c r="F4455" s="283"/>
      <c r="G4455" s="283"/>
      <c r="H4455" s="283"/>
    </row>
    <row r="4456" spans="2:8" x14ac:dyDescent="0.25">
      <c r="B4456" s="396">
        <v>4452</v>
      </c>
      <c r="C4456" s="283"/>
      <c r="D4456" s="283"/>
      <c r="E4456" s="859"/>
      <c r="F4456" s="283"/>
      <c r="G4456" s="283"/>
      <c r="H4456" s="283"/>
    </row>
    <row r="4457" spans="2:8" x14ac:dyDescent="0.25">
      <c r="B4457" s="396">
        <v>4453</v>
      </c>
      <c r="C4457" s="283"/>
      <c r="D4457" s="283"/>
      <c r="E4457" s="859"/>
      <c r="F4457" s="283"/>
      <c r="G4457" s="283"/>
      <c r="H4457" s="283"/>
    </row>
    <row r="4458" spans="2:8" x14ac:dyDescent="0.25">
      <c r="B4458" s="396">
        <v>4454</v>
      </c>
      <c r="C4458" s="283"/>
      <c r="D4458" s="283"/>
      <c r="E4458" s="859"/>
      <c r="F4458" s="283"/>
      <c r="G4458" s="283"/>
      <c r="H4458" s="283"/>
    </row>
    <row r="4459" spans="2:8" x14ac:dyDescent="0.25">
      <c r="B4459" s="396">
        <v>4455</v>
      </c>
      <c r="C4459" s="283"/>
      <c r="D4459" s="283"/>
      <c r="E4459" s="859"/>
      <c r="F4459" s="283"/>
      <c r="G4459" s="283"/>
      <c r="H4459" s="283"/>
    </row>
    <row r="4460" spans="2:8" x14ac:dyDescent="0.25">
      <c r="B4460" s="396">
        <v>4456</v>
      </c>
      <c r="C4460" s="283"/>
      <c r="D4460" s="283"/>
      <c r="E4460" s="859"/>
      <c r="F4460" s="283"/>
      <c r="G4460" s="283"/>
      <c r="H4460" s="283"/>
    </row>
    <row r="4461" spans="2:8" x14ac:dyDescent="0.25">
      <c r="B4461" s="396">
        <v>4457</v>
      </c>
      <c r="C4461" s="283"/>
      <c r="D4461" s="283"/>
      <c r="E4461" s="859"/>
      <c r="F4461" s="283"/>
      <c r="G4461" s="283"/>
      <c r="H4461" s="283"/>
    </row>
    <row r="4462" spans="2:8" x14ac:dyDescent="0.25">
      <c r="B4462" s="396">
        <v>4458</v>
      </c>
      <c r="C4462" s="283"/>
      <c r="D4462" s="283"/>
      <c r="E4462" s="859"/>
      <c r="F4462" s="283"/>
      <c r="G4462" s="283"/>
      <c r="H4462" s="283"/>
    </row>
    <row r="4463" spans="2:8" x14ac:dyDescent="0.25">
      <c r="B4463" s="396">
        <v>4459</v>
      </c>
      <c r="C4463" s="283"/>
      <c r="D4463" s="283"/>
      <c r="E4463" s="859"/>
      <c r="F4463" s="283"/>
      <c r="G4463" s="283"/>
      <c r="H4463" s="283"/>
    </row>
    <row r="4464" spans="2:8" x14ac:dyDescent="0.25">
      <c r="B4464" s="396">
        <v>4460</v>
      </c>
      <c r="C4464" s="283"/>
      <c r="D4464" s="283"/>
      <c r="E4464" s="859"/>
      <c r="F4464" s="283"/>
      <c r="G4464" s="283"/>
      <c r="H4464" s="283"/>
    </row>
    <row r="4465" spans="2:8" x14ac:dyDescent="0.25">
      <c r="B4465" s="396">
        <v>4461</v>
      </c>
      <c r="C4465" s="283"/>
      <c r="D4465" s="283"/>
      <c r="E4465" s="859"/>
      <c r="F4465" s="283"/>
      <c r="G4465" s="283"/>
      <c r="H4465" s="283"/>
    </row>
    <row r="4466" spans="2:8" x14ac:dyDescent="0.25">
      <c r="B4466" s="396">
        <v>4462</v>
      </c>
      <c r="C4466" s="283"/>
      <c r="D4466" s="283"/>
      <c r="E4466" s="859"/>
      <c r="F4466" s="283"/>
      <c r="G4466" s="283"/>
      <c r="H4466" s="283"/>
    </row>
    <row r="4467" spans="2:8" x14ac:dyDescent="0.25">
      <c r="B4467" s="396">
        <v>4463</v>
      </c>
      <c r="C4467" s="283"/>
      <c r="D4467" s="283"/>
      <c r="E4467" s="859"/>
      <c r="F4467" s="283"/>
      <c r="G4467" s="283"/>
      <c r="H4467" s="283"/>
    </row>
    <row r="4468" spans="2:8" x14ac:dyDescent="0.25">
      <c r="B4468" s="396">
        <v>4464</v>
      </c>
      <c r="C4468" s="283"/>
      <c r="D4468" s="283"/>
      <c r="E4468" s="859"/>
      <c r="F4468" s="283"/>
      <c r="G4468" s="283"/>
      <c r="H4468" s="283"/>
    </row>
    <row r="4469" spans="2:8" x14ac:dyDescent="0.25">
      <c r="B4469" s="396">
        <v>4465</v>
      </c>
      <c r="C4469" s="283"/>
      <c r="D4469" s="283"/>
      <c r="E4469" s="859"/>
      <c r="F4469" s="283"/>
      <c r="G4469" s="283"/>
      <c r="H4469" s="283"/>
    </row>
    <row r="4470" spans="2:8" x14ac:dyDescent="0.25">
      <c r="B4470" s="396">
        <v>4466</v>
      </c>
      <c r="C4470" s="283"/>
      <c r="D4470" s="283"/>
      <c r="E4470" s="859"/>
      <c r="F4470" s="283"/>
      <c r="G4470" s="283"/>
      <c r="H4470" s="283"/>
    </row>
    <row r="4471" spans="2:8" x14ac:dyDescent="0.25">
      <c r="B4471" s="396">
        <v>4467</v>
      </c>
      <c r="C4471" s="283"/>
      <c r="D4471" s="283"/>
      <c r="E4471" s="859"/>
      <c r="F4471" s="283"/>
      <c r="G4471" s="283"/>
      <c r="H4471" s="283"/>
    </row>
    <row r="4472" spans="2:8" x14ac:dyDescent="0.25">
      <c r="B4472" s="396">
        <v>4468</v>
      </c>
      <c r="C4472" s="283"/>
      <c r="D4472" s="283"/>
      <c r="E4472" s="859"/>
      <c r="F4472" s="283"/>
      <c r="G4472" s="283"/>
      <c r="H4472" s="283"/>
    </row>
    <row r="4473" spans="2:8" x14ac:dyDescent="0.25">
      <c r="B4473" s="396">
        <v>4469</v>
      </c>
      <c r="C4473" s="283"/>
      <c r="D4473" s="283"/>
      <c r="E4473" s="859"/>
      <c r="F4473" s="283"/>
      <c r="G4473" s="283"/>
      <c r="H4473" s="283"/>
    </row>
    <row r="4474" spans="2:8" x14ac:dyDescent="0.25">
      <c r="B4474" s="396">
        <v>4470</v>
      </c>
      <c r="C4474" s="283"/>
      <c r="D4474" s="283"/>
      <c r="E4474" s="859"/>
      <c r="F4474" s="283"/>
      <c r="G4474" s="283"/>
      <c r="H4474" s="283"/>
    </row>
    <row r="4475" spans="2:8" x14ac:dyDescent="0.25">
      <c r="B4475" s="396">
        <v>4471</v>
      </c>
      <c r="C4475" s="283"/>
      <c r="D4475" s="283"/>
      <c r="E4475" s="859"/>
      <c r="F4475" s="283"/>
      <c r="G4475" s="283"/>
      <c r="H4475" s="283"/>
    </row>
    <row r="4476" spans="2:8" x14ac:dyDescent="0.25">
      <c r="B4476" s="396">
        <v>4472</v>
      </c>
      <c r="C4476" s="283"/>
      <c r="D4476" s="283"/>
      <c r="E4476" s="859"/>
      <c r="F4476" s="283"/>
      <c r="G4476" s="283"/>
      <c r="H4476" s="283"/>
    </row>
    <row r="4477" spans="2:8" x14ac:dyDescent="0.25">
      <c r="B4477" s="396">
        <v>4473</v>
      </c>
      <c r="C4477" s="283"/>
      <c r="D4477" s="283"/>
      <c r="E4477" s="859"/>
      <c r="F4477" s="283"/>
      <c r="G4477" s="283"/>
      <c r="H4477" s="283"/>
    </row>
    <row r="4478" spans="2:8" x14ac:dyDescent="0.25">
      <c r="B4478" s="396">
        <v>4474</v>
      </c>
      <c r="C4478" s="283"/>
      <c r="D4478" s="283"/>
      <c r="E4478" s="859"/>
      <c r="F4478" s="283"/>
      <c r="G4478" s="283"/>
      <c r="H4478" s="283"/>
    </row>
    <row r="4479" spans="2:8" x14ac:dyDescent="0.25">
      <c r="B4479" s="396">
        <v>4475</v>
      </c>
      <c r="C4479" s="283"/>
      <c r="D4479" s="283"/>
      <c r="E4479" s="859"/>
      <c r="F4479" s="283"/>
      <c r="G4479" s="283"/>
      <c r="H4479" s="283"/>
    </row>
    <row r="4480" spans="2:8" x14ac:dyDescent="0.25">
      <c r="B4480" s="396">
        <v>4476</v>
      </c>
      <c r="C4480" s="283"/>
      <c r="D4480" s="283"/>
      <c r="E4480" s="859"/>
      <c r="F4480" s="283"/>
      <c r="G4480" s="283"/>
      <c r="H4480" s="283"/>
    </row>
    <row r="4481" spans="2:8" x14ac:dyDescent="0.25">
      <c r="B4481" s="396">
        <v>4477</v>
      </c>
      <c r="C4481" s="283"/>
      <c r="D4481" s="283"/>
      <c r="E4481" s="859"/>
      <c r="F4481" s="283"/>
      <c r="G4481" s="283"/>
      <c r="H4481" s="283"/>
    </row>
    <row r="4482" spans="2:8" x14ac:dyDescent="0.25">
      <c r="B4482" s="396">
        <v>4478</v>
      </c>
      <c r="C4482" s="283"/>
      <c r="D4482" s="283"/>
      <c r="E4482" s="859"/>
      <c r="F4482" s="283"/>
      <c r="G4482" s="283"/>
      <c r="H4482" s="283"/>
    </row>
    <row r="4483" spans="2:8" x14ac:dyDescent="0.25">
      <c r="B4483" s="396">
        <v>4479</v>
      </c>
      <c r="C4483" s="283"/>
      <c r="D4483" s="283"/>
      <c r="E4483" s="859"/>
      <c r="F4483" s="283"/>
      <c r="G4483" s="283"/>
      <c r="H4483" s="283"/>
    </row>
    <row r="4484" spans="2:8" x14ac:dyDescent="0.25">
      <c r="B4484" s="396">
        <v>4480</v>
      </c>
      <c r="C4484" s="283"/>
      <c r="D4484" s="283"/>
      <c r="E4484" s="859"/>
      <c r="F4484" s="283"/>
      <c r="G4484" s="283"/>
      <c r="H4484" s="283"/>
    </row>
    <row r="4485" spans="2:8" x14ac:dyDescent="0.25">
      <c r="B4485" s="396">
        <v>4481</v>
      </c>
      <c r="C4485" s="283"/>
      <c r="D4485" s="283"/>
      <c r="E4485" s="859"/>
      <c r="F4485" s="283"/>
      <c r="G4485" s="283"/>
      <c r="H4485" s="283"/>
    </row>
    <row r="4486" spans="2:8" x14ac:dyDescent="0.25">
      <c r="B4486" s="396">
        <v>4482</v>
      </c>
      <c r="C4486" s="283"/>
      <c r="D4486" s="283"/>
      <c r="E4486" s="859"/>
      <c r="F4486" s="283"/>
      <c r="G4486" s="283"/>
      <c r="H4486" s="283"/>
    </row>
    <row r="4487" spans="2:8" x14ac:dyDescent="0.25">
      <c r="B4487" s="396">
        <v>4483</v>
      </c>
      <c r="C4487" s="283"/>
      <c r="D4487" s="283"/>
      <c r="E4487" s="859"/>
      <c r="F4487" s="283"/>
      <c r="G4487" s="283"/>
      <c r="H4487" s="283"/>
    </row>
    <row r="4488" spans="2:8" x14ac:dyDescent="0.25">
      <c r="B4488" s="396">
        <v>4484</v>
      </c>
      <c r="C4488" s="283"/>
      <c r="D4488" s="283"/>
      <c r="E4488" s="859"/>
      <c r="F4488" s="283"/>
      <c r="G4488" s="283"/>
      <c r="H4488" s="283"/>
    </row>
    <row r="4489" spans="2:8" x14ac:dyDescent="0.25">
      <c r="B4489" s="396">
        <v>4485</v>
      </c>
      <c r="C4489" s="283"/>
      <c r="D4489" s="283"/>
      <c r="E4489" s="859"/>
      <c r="F4489" s="283"/>
      <c r="G4489" s="283"/>
      <c r="H4489" s="283"/>
    </row>
    <row r="4490" spans="2:8" x14ac:dyDescent="0.25">
      <c r="B4490" s="396">
        <v>4486</v>
      </c>
      <c r="C4490" s="283"/>
      <c r="D4490" s="283"/>
      <c r="E4490" s="859"/>
      <c r="F4490" s="283"/>
      <c r="G4490" s="283"/>
      <c r="H4490" s="283"/>
    </row>
    <row r="4491" spans="2:8" x14ac:dyDescent="0.25">
      <c r="B4491" s="396">
        <v>4487</v>
      </c>
      <c r="C4491" s="283"/>
      <c r="D4491" s="283"/>
      <c r="E4491" s="859"/>
      <c r="F4491" s="283"/>
      <c r="G4491" s="283"/>
      <c r="H4491" s="283"/>
    </row>
    <row r="4492" spans="2:8" x14ac:dyDescent="0.25">
      <c r="B4492" s="396">
        <v>4488</v>
      </c>
      <c r="C4492" s="283"/>
      <c r="D4492" s="283"/>
      <c r="E4492" s="859"/>
      <c r="F4492" s="283"/>
      <c r="G4492" s="283"/>
      <c r="H4492" s="283"/>
    </row>
    <row r="4493" spans="2:8" x14ac:dyDescent="0.25">
      <c r="B4493" s="396">
        <v>4489</v>
      </c>
      <c r="C4493" s="283"/>
      <c r="D4493" s="283"/>
      <c r="E4493" s="859"/>
      <c r="F4493" s="283"/>
      <c r="G4493" s="283"/>
      <c r="H4493" s="283"/>
    </row>
    <row r="4494" spans="2:8" x14ac:dyDescent="0.25">
      <c r="B4494" s="396">
        <v>4490</v>
      </c>
      <c r="C4494" s="283"/>
      <c r="D4494" s="283"/>
      <c r="E4494" s="859"/>
      <c r="F4494" s="283"/>
      <c r="G4494" s="283"/>
      <c r="H4494" s="283"/>
    </row>
    <row r="4495" spans="2:8" x14ac:dyDescent="0.25">
      <c r="B4495" s="396">
        <v>4491</v>
      </c>
      <c r="C4495" s="283"/>
      <c r="D4495" s="283"/>
      <c r="E4495" s="859"/>
      <c r="F4495" s="283"/>
      <c r="G4495" s="283"/>
      <c r="H4495" s="283"/>
    </row>
    <row r="4496" spans="2:8" x14ac:dyDescent="0.25">
      <c r="B4496" s="396">
        <v>4492</v>
      </c>
      <c r="C4496" s="283"/>
      <c r="D4496" s="283"/>
      <c r="E4496" s="859"/>
      <c r="F4496" s="283"/>
      <c r="G4496" s="283"/>
      <c r="H4496" s="283"/>
    </row>
    <row r="4497" spans="2:8" x14ac:dyDescent="0.25">
      <c r="B4497" s="396">
        <v>4493</v>
      </c>
      <c r="C4497" s="283"/>
      <c r="D4497" s="283"/>
      <c r="E4497" s="859"/>
      <c r="F4497" s="283"/>
      <c r="G4497" s="283"/>
      <c r="H4497" s="283"/>
    </row>
    <row r="4498" spans="2:8" x14ac:dyDescent="0.25">
      <c r="B4498" s="396">
        <v>4494</v>
      </c>
      <c r="C4498" s="283"/>
      <c r="D4498" s="283"/>
      <c r="E4498" s="859"/>
      <c r="F4498" s="283"/>
      <c r="G4498" s="283"/>
      <c r="H4498" s="283"/>
    </row>
    <row r="4499" spans="2:8" x14ac:dyDescent="0.25">
      <c r="B4499" s="396">
        <v>4495</v>
      </c>
      <c r="C4499" s="283"/>
      <c r="D4499" s="283"/>
      <c r="E4499" s="859"/>
      <c r="F4499" s="283"/>
      <c r="G4499" s="283"/>
      <c r="H4499" s="283"/>
    </row>
    <row r="4500" spans="2:8" x14ac:dyDescent="0.25">
      <c r="B4500" s="396">
        <v>4496</v>
      </c>
      <c r="C4500" s="283"/>
      <c r="D4500" s="283"/>
      <c r="E4500" s="859"/>
      <c r="F4500" s="283"/>
      <c r="G4500" s="283"/>
      <c r="H4500" s="283"/>
    </row>
    <row r="4501" spans="2:8" x14ac:dyDescent="0.25">
      <c r="B4501" s="396">
        <v>4497</v>
      </c>
      <c r="C4501" s="283"/>
      <c r="D4501" s="283"/>
      <c r="E4501" s="859"/>
      <c r="F4501" s="283"/>
      <c r="G4501" s="283"/>
      <c r="H4501" s="283"/>
    </row>
    <row r="4502" spans="2:8" x14ac:dyDescent="0.25">
      <c r="B4502" s="396">
        <v>4498</v>
      </c>
      <c r="C4502" s="283"/>
      <c r="D4502" s="283"/>
      <c r="E4502" s="859"/>
      <c r="F4502" s="283"/>
      <c r="G4502" s="283"/>
      <c r="H4502" s="283"/>
    </row>
    <row r="4503" spans="2:8" x14ac:dyDescent="0.25">
      <c r="B4503" s="396">
        <v>4499</v>
      </c>
      <c r="C4503" s="283"/>
      <c r="D4503" s="283"/>
      <c r="E4503" s="859"/>
      <c r="F4503" s="283"/>
      <c r="G4503" s="283"/>
      <c r="H4503" s="283"/>
    </row>
    <row r="4504" spans="2:8" x14ac:dyDescent="0.25">
      <c r="B4504" s="396">
        <v>4500</v>
      </c>
      <c r="C4504" s="283"/>
      <c r="D4504" s="283"/>
      <c r="E4504" s="859"/>
      <c r="F4504" s="283"/>
      <c r="G4504" s="283"/>
      <c r="H4504" s="283"/>
    </row>
    <row r="4505" spans="2:8" x14ac:dyDescent="0.25">
      <c r="B4505" s="396">
        <v>4501</v>
      </c>
      <c r="C4505" s="283"/>
      <c r="D4505" s="283"/>
      <c r="E4505" s="859"/>
      <c r="F4505" s="283"/>
      <c r="G4505" s="283"/>
      <c r="H4505" s="283"/>
    </row>
    <row r="4506" spans="2:8" x14ac:dyDescent="0.25">
      <c r="B4506" s="396">
        <v>4502</v>
      </c>
      <c r="C4506" s="283"/>
      <c r="D4506" s="283"/>
      <c r="E4506" s="859"/>
      <c r="F4506" s="283"/>
      <c r="G4506" s="283"/>
      <c r="H4506" s="283"/>
    </row>
    <row r="4507" spans="2:8" x14ac:dyDescent="0.25">
      <c r="B4507" s="396">
        <v>4503</v>
      </c>
      <c r="C4507" s="283"/>
      <c r="D4507" s="283"/>
      <c r="E4507" s="859"/>
      <c r="F4507" s="283"/>
      <c r="G4507" s="283"/>
      <c r="H4507" s="283"/>
    </row>
    <row r="4508" spans="2:8" x14ac:dyDescent="0.25">
      <c r="B4508" s="396">
        <v>4504</v>
      </c>
      <c r="C4508" s="283"/>
      <c r="D4508" s="283"/>
      <c r="E4508" s="859"/>
      <c r="F4508" s="283"/>
      <c r="G4508" s="283"/>
      <c r="H4508" s="283"/>
    </row>
    <row r="4509" spans="2:8" x14ac:dyDescent="0.25">
      <c r="B4509" s="396">
        <v>4505</v>
      </c>
      <c r="C4509" s="283"/>
      <c r="D4509" s="283"/>
      <c r="E4509" s="859"/>
      <c r="F4509" s="283"/>
      <c r="G4509" s="283"/>
      <c r="H4509" s="283"/>
    </row>
    <row r="4510" spans="2:8" x14ac:dyDescent="0.25">
      <c r="B4510" s="396">
        <v>4506</v>
      </c>
      <c r="C4510" s="283"/>
      <c r="D4510" s="283"/>
      <c r="E4510" s="859"/>
      <c r="F4510" s="283"/>
      <c r="G4510" s="283"/>
      <c r="H4510" s="283"/>
    </row>
    <row r="4511" spans="2:8" x14ac:dyDescent="0.25">
      <c r="B4511" s="396">
        <v>4507</v>
      </c>
      <c r="C4511" s="283"/>
      <c r="D4511" s="283"/>
      <c r="E4511" s="859"/>
      <c r="F4511" s="283"/>
      <c r="G4511" s="283"/>
      <c r="H4511" s="283"/>
    </row>
    <row r="4512" spans="2:8" x14ac:dyDescent="0.25">
      <c r="B4512" s="396">
        <v>4508</v>
      </c>
      <c r="C4512" s="283"/>
      <c r="D4512" s="283"/>
      <c r="E4512" s="859"/>
      <c r="F4512" s="283"/>
      <c r="G4512" s="283"/>
      <c r="H4512" s="283"/>
    </row>
    <row r="4513" spans="2:8" x14ac:dyDescent="0.25">
      <c r="B4513" s="396">
        <v>4509</v>
      </c>
      <c r="C4513" s="283"/>
      <c r="D4513" s="283"/>
      <c r="E4513" s="859"/>
      <c r="F4513" s="283"/>
      <c r="G4513" s="283"/>
      <c r="H4513" s="283"/>
    </row>
    <row r="4514" spans="2:8" x14ac:dyDescent="0.25">
      <c r="B4514" s="396">
        <v>4510</v>
      </c>
      <c r="C4514" s="283"/>
      <c r="D4514" s="283"/>
      <c r="E4514" s="859"/>
      <c r="F4514" s="283"/>
      <c r="G4514" s="283"/>
      <c r="H4514" s="283"/>
    </row>
    <row r="4515" spans="2:8" x14ac:dyDescent="0.25">
      <c r="B4515" s="396">
        <v>4511</v>
      </c>
      <c r="C4515" s="283"/>
      <c r="D4515" s="283"/>
      <c r="E4515" s="859"/>
      <c r="F4515" s="283"/>
      <c r="G4515" s="283"/>
      <c r="H4515" s="283"/>
    </row>
    <row r="4516" spans="2:8" x14ac:dyDescent="0.25">
      <c r="B4516" s="396">
        <v>4512</v>
      </c>
      <c r="C4516" s="283"/>
      <c r="D4516" s="283"/>
      <c r="E4516" s="859"/>
      <c r="F4516" s="283"/>
      <c r="G4516" s="283"/>
      <c r="H4516" s="283"/>
    </row>
    <row r="4517" spans="2:8" x14ac:dyDescent="0.25">
      <c r="B4517" s="396">
        <v>4513</v>
      </c>
      <c r="C4517" s="283"/>
      <c r="D4517" s="283"/>
      <c r="E4517" s="859"/>
      <c r="F4517" s="283"/>
      <c r="G4517" s="283"/>
      <c r="H4517" s="283"/>
    </row>
    <row r="4518" spans="2:8" x14ac:dyDescent="0.25">
      <c r="B4518" s="396">
        <v>4514</v>
      </c>
      <c r="C4518" s="283"/>
      <c r="D4518" s="283"/>
      <c r="E4518" s="859"/>
      <c r="F4518" s="283"/>
      <c r="G4518" s="283"/>
      <c r="H4518" s="283"/>
    </row>
    <row r="4519" spans="2:8" x14ac:dyDescent="0.25">
      <c r="B4519" s="396">
        <v>4515</v>
      </c>
      <c r="C4519" s="283"/>
      <c r="D4519" s="283"/>
      <c r="E4519" s="859"/>
      <c r="F4519" s="283"/>
      <c r="G4519" s="283"/>
      <c r="H4519" s="283"/>
    </row>
    <row r="4520" spans="2:8" x14ac:dyDescent="0.25">
      <c r="B4520" s="396">
        <v>4516</v>
      </c>
      <c r="C4520" s="283"/>
      <c r="D4520" s="283"/>
      <c r="E4520" s="859"/>
      <c r="F4520" s="283"/>
      <c r="G4520" s="283"/>
      <c r="H4520" s="283"/>
    </row>
    <row r="4521" spans="2:8" x14ac:dyDescent="0.25">
      <c r="B4521" s="396">
        <v>4517</v>
      </c>
      <c r="C4521" s="283"/>
      <c r="D4521" s="283"/>
      <c r="E4521" s="859"/>
      <c r="F4521" s="283"/>
      <c r="G4521" s="283"/>
      <c r="H4521" s="283"/>
    </row>
    <row r="4522" spans="2:8" x14ac:dyDescent="0.25">
      <c r="B4522" s="396">
        <v>4518</v>
      </c>
      <c r="C4522" s="283"/>
      <c r="D4522" s="283"/>
      <c r="E4522" s="859"/>
      <c r="F4522" s="283"/>
      <c r="G4522" s="283"/>
      <c r="H4522" s="283"/>
    </row>
    <row r="4523" spans="2:8" x14ac:dyDescent="0.25">
      <c r="B4523" s="396">
        <v>4519</v>
      </c>
      <c r="C4523" s="283"/>
      <c r="D4523" s="283"/>
      <c r="E4523" s="859"/>
      <c r="F4523" s="283"/>
      <c r="G4523" s="283"/>
      <c r="H4523" s="283"/>
    </row>
    <row r="4524" spans="2:8" x14ac:dyDescent="0.25">
      <c r="B4524" s="396">
        <v>4520</v>
      </c>
      <c r="C4524" s="283"/>
      <c r="D4524" s="283"/>
      <c r="E4524" s="859"/>
      <c r="F4524" s="283"/>
      <c r="G4524" s="283"/>
      <c r="H4524" s="283"/>
    </row>
    <row r="4525" spans="2:8" x14ac:dyDescent="0.25">
      <c r="B4525" s="396">
        <v>4521</v>
      </c>
      <c r="C4525" s="283"/>
      <c r="D4525" s="283"/>
      <c r="E4525" s="859"/>
      <c r="F4525" s="283"/>
      <c r="G4525" s="283"/>
      <c r="H4525" s="283"/>
    </row>
    <row r="4526" spans="2:8" x14ac:dyDescent="0.25">
      <c r="B4526" s="396">
        <v>4522</v>
      </c>
      <c r="C4526" s="283"/>
      <c r="D4526" s="283"/>
      <c r="E4526" s="859"/>
      <c r="F4526" s="283"/>
      <c r="G4526" s="283"/>
      <c r="H4526" s="283"/>
    </row>
    <row r="4527" spans="2:8" x14ac:dyDescent="0.25">
      <c r="B4527" s="396">
        <v>4523</v>
      </c>
      <c r="C4527" s="283"/>
      <c r="D4527" s="283"/>
      <c r="E4527" s="859"/>
      <c r="F4527" s="283"/>
      <c r="G4527" s="283"/>
      <c r="H4527" s="283"/>
    </row>
    <row r="4528" spans="2:8" x14ac:dyDescent="0.25">
      <c r="B4528" s="396">
        <v>4524</v>
      </c>
      <c r="C4528" s="283"/>
      <c r="D4528" s="283"/>
      <c r="E4528" s="859"/>
      <c r="F4528" s="283"/>
      <c r="G4528" s="283"/>
      <c r="H4528" s="283"/>
    </row>
    <row r="4529" spans="2:8" x14ac:dyDescent="0.25">
      <c r="B4529" s="396">
        <v>4525</v>
      </c>
      <c r="C4529" s="283"/>
      <c r="D4529" s="283"/>
      <c r="E4529" s="859"/>
      <c r="F4529" s="283"/>
      <c r="G4529" s="283"/>
      <c r="H4529" s="283"/>
    </row>
    <row r="4530" spans="2:8" x14ac:dyDescent="0.25">
      <c r="B4530" s="396">
        <v>4526</v>
      </c>
      <c r="C4530" s="283"/>
      <c r="D4530" s="283"/>
      <c r="E4530" s="859"/>
      <c r="F4530" s="283"/>
      <c r="G4530" s="283"/>
      <c r="H4530" s="283"/>
    </row>
    <row r="4531" spans="2:8" x14ac:dyDescent="0.25">
      <c r="B4531" s="396">
        <v>4527</v>
      </c>
      <c r="C4531" s="283"/>
      <c r="D4531" s="283"/>
      <c r="E4531" s="859"/>
      <c r="F4531" s="283"/>
      <c r="G4531" s="283"/>
      <c r="H4531" s="283"/>
    </row>
    <row r="4532" spans="2:8" x14ac:dyDescent="0.25">
      <c r="B4532" s="396">
        <v>4528</v>
      </c>
      <c r="C4532" s="283"/>
      <c r="D4532" s="283"/>
      <c r="E4532" s="859"/>
      <c r="F4532" s="283"/>
      <c r="G4532" s="283"/>
      <c r="H4532" s="283"/>
    </row>
    <row r="4533" spans="2:8" x14ac:dyDescent="0.25">
      <c r="B4533" s="396">
        <v>4529</v>
      </c>
      <c r="C4533" s="283"/>
      <c r="D4533" s="283"/>
      <c r="E4533" s="859"/>
      <c r="F4533" s="283"/>
      <c r="G4533" s="283"/>
      <c r="H4533" s="283"/>
    </row>
    <row r="4534" spans="2:8" x14ac:dyDescent="0.25">
      <c r="B4534" s="396">
        <v>4530</v>
      </c>
      <c r="C4534" s="283"/>
      <c r="D4534" s="283"/>
      <c r="E4534" s="859"/>
      <c r="F4534" s="283"/>
      <c r="G4534" s="283"/>
      <c r="H4534" s="283"/>
    </row>
    <row r="4535" spans="2:8" x14ac:dyDescent="0.25">
      <c r="B4535" s="396">
        <v>4531</v>
      </c>
      <c r="C4535" s="283"/>
      <c r="D4535" s="283"/>
      <c r="E4535" s="859"/>
      <c r="F4535" s="283"/>
      <c r="G4535" s="283"/>
      <c r="H4535" s="283"/>
    </row>
    <row r="4536" spans="2:8" x14ac:dyDescent="0.25">
      <c r="B4536" s="396">
        <v>4532</v>
      </c>
      <c r="C4536" s="283"/>
      <c r="D4536" s="283"/>
      <c r="E4536" s="859"/>
      <c r="F4536" s="283"/>
      <c r="G4536" s="283"/>
      <c r="H4536" s="283"/>
    </row>
    <row r="4537" spans="2:8" x14ac:dyDescent="0.25">
      <c r="B4537" s="396">
        <v>4533</v>
      </c>
      <c r="C4537" s="283"/>
      <c r="D4537" s="283"/>
      <c r="E4537" s="859"/>
      <c r="F4537" s="283"/>
      <c r="G4537" s="283"/>
      <c r="H4537" s="283"/>
    </row>
    <row r="4538" spans="2:8" x14ac:dyDescent="0.25">
      <c r="B4538" s="396">
        <v>4534</v>
      </c>
      <c r="C4538" s="283"/>
      <c r="D4538" s="283"/>
      <c r="E4538" s="859"/>
      <c r="F4538" s="283"/>
      <c r="G4538" s="283"/>
      <c r="H4538" s="283"/>
    </row>
    <row r="4539" spans="2:8" x14ac:dyDescent="0.25">
      <c r="B4539" s="396">
        <v>4535</v>
      </c>
      <c r="C4539" s="283"/>
      <c r="D4539" s="283"/>
      <c r="E4539" s="859"/>
      <c r="F4539" s="283"/>
      <c r="G4539" s="283"/>
      <c r="H4539" s="283"/>
    </row>
    <row r="4540" spans="2:8" x14ac:dyDescent="0.25">
      <c r="B4540" s="396">
        <v>4536</v>
      </c>
      <c r="C4540" s="283"/>
      <c r="D4540" s="283"/>
      <c r="E4540" s="859"/>
      <c r="F4540" s="283"/>
      <c r="G4540" s="283"/>
      <c r="H4540" s="283"/>
    </row>
    <row r="4541" spans="2:8" x14ac:dyDescent="0.25">
      <c r="B4541" s="396">
        <v>4537</v>
      </c>
      <c r="C4541" s="283"/>
      <c r="D4541" s="283"/>
      <c r="E4541" s="859"/>
      <c r="F4541" s="283"/>
      <c r="G4541" s="283"/>
      <c r="H4541" s="283"/>
    </row>
    <row r="4542" spans="2:8" x14ac:dyDescent="0.25">
      <c r="B4542" s="396">
        <v>4538</v>
      </c>
      <c r="C4542" s="283"/>
      <c r="D4542" s="283"/>
      <c r="E4542" s="859"/>
      <c r="F4542" s="283"/>
      <c r="G4542" s="283"/>
      <c r="H4542" s="283"/>
    </row>
    <row r="4543" spans="2:8" x14ac:dyDescent="0.25">
      <c r="B4543" s="396">
        <v>4539</v>
      </c>
      <c r="C4543" s="283"/>
      <c r="D4543" s="283"/>
      <c r="E4543" s="859"/>
      <c r="F4543" s="283"/>
      <c r="G4543" s="283"/>
      <c r="H4543" s="283"/>
    </row>
    <row r="4544" spans="2:8" x14ac:dyDescent="0.25">
      <c r="B4544" s="396">
        <v>4540</v>
      </c>
      <c r="C4544" s="283"/>
      <c r="D4544" s="283"/>
      <c r="E4544" s="859"/>
      <c r="F4544" s="283"/>
      <c r="G4544" s="283"/>
      <c r="H4544" s="283"/>
    </row>
    <row r="4545" spans="2:8" x14ac:dyDescent="0.25">
      <c r="B4545" s="396">
        <v>4541</v>
      </c>
      <c r="C4545" s="283"/>
      <c r="D4545" s="283"/>
      <c r="E4545" s="859"/>
      <c r="F4545" s="283"/>
      <c r="G4545" s="283"/>
      <c r="H4545" s="283"/>
    </row>
    <row r="4546" spans="2:8" x14ac:dyDescent="0.25">
      <c r="B4546" s="396">
        <v>4542</v>
      </c>
      <c r="C4546" s="283"/>
      <c r="D4546" s="283"/>
      <c r="E4546" s="859"/>
      <c r="F4546" s="283"/>
      <c r="G4546" s="283"/>
      <c r="H4546" s="283"/>
    </row>
    <row r="4547" spans="2:8" x14ac:dyDescent="0.25">
      <c r="B4547" s="396">
        <v>4543</v>
      </c>
      <c r="C4547" s="283"/>
      <c r="D4547" s="283"/>
      <c r="E4547" s="859"/>
      <c r="F4547" s="283"/>
      <c r="G4547" s="283"/>
      <c r="H4547" s="283"/>
    </row>
    <row r="4548" spans="2:8" x14ac:dyDescent="0.25">
      <c r="B4548" s="396">
        <v>4544</v>
      </c>
      <c r="C4548" s="283"/>
      <c r="D4548" s="283"/>
      <c r="E4548" s="859"/>
      <c r="F4548" s="283"/>
      <c r="G4548" s="283"/>
      <c r="H4548" s="283"/>
    </row>
    <row r="4549" spans="2:8" x14ac:dyDescent="0.25">
      <c r="B4549" s="396">
        <v>4545</v>
      </c>
      <c r="C4549" s="283"/>
      <c r="D4549" s="283"/>
      <c r="E4549" s="859"/>
      <c r="F4549" s="283"/>
      <c r="G4549" s="283"/>
      <c r="H4549" s="283"/>
    </row>
    <row r="4550" spans="2:8" x14ac:dyDescent="0.25">
      <c r="B4550" s="396">
        <v>4546</v>
      </c>
      <c r="C4550" s="283"/>
      <c r="D4550" s="283"/>
      <c r="E4550" s="859"/>
      <c r="F4550" s="283"/>
      <c r="G4550" s="283"/>
      <c r="H4550" s="283"/>
    </row>
    <row r="4551" spans="2:8" x14ac:dyDescent="0.25">
      <c r="B4551" s="396">
        <v>4547</v>
      </c>
      <c r="C4551" s="283"/>
      <c r="D4551" s="283"/>
      <c r="E4551" s="859"/>
      <c r="F4551" s="283"/>
      <c r="G4551" s="283"/>
      <c r="H4551" s="283"/>
    </row>
    <row r="4552" spans="2:8" x14ac:dyDescent="0.25">
      <c r="B4552" s="396">
        <v>4548</v>
      </c>
      <c r="C4552" s="283"/>
      <c r="D4552" s="283"/>
      <c r="E4552" s="859"/>
      <c r="F4552" s="283"/>
      <c r="G4552" s="283"/>
      <c r="H4552" s="283"/>
    </row>
    <row r="4553" spans="2:8" x14ac:dyDescent="0.25">
      <c r="B4553" s="396">
        <v>4549</v>
      </c>
      <c r="C4553" s="283"/>
      <c r="D4553" s="283"/>
      <c r="E4553" s="859"/>
      <c r="F4553" s="283"/>
      <c r="G4553" s="283"/>
      <c r="H4553" s="283"/>
    </row>
    <row r="4554" spans="2:8" x14ac:dyDescent="0.25">
      <c r="B4554" s="396">
        <v>4550</v>
      </c>
      <c r="C4554" s="283"/>
      <c r="D4554" s="283"/>
      <c r="E4554" s="859"/>
      <c r="F4554" s="283"/>
      <c r="G4554" s="283"/>
      <c r="H4554" s="283"/>
    </row>
    <row r="4555" spans="2:8" x14ac:dyDescent="0.25">
      <c r="B4555" s="396">
        <v>4551</v>
      </c>
      <c r="C4555" s="283"/>
      <c r="D4555" s="283"/>
      <c r="E4555" s="859"/>
      <c r="F4555" s="283"/>
      <c r="G4555" s="283"/>
      <c r="H4555" s="283"/>
    </row>
    <row r="4556" spans="2:8" x14ac:dyDescent="0.25">
      <c r="B4556" s="396">
        <v>4552</v>
      </c>
      <c r="C4556" s="283"/>
      <c r="D4556" s="283"/>
      <c r="E4556" s="859"/>
      <c r="F4556" s="283"/>
      <c r="G4556" s="283"/>
      <c r="H4556" s="283"/>
    </row>
    <row r="4557" spans="2:8" x14ac:dyDescent="0.25">
      <c r="B4557" s="396">
        <v>4553</v>
      </c>
      <c r="C4557" s="283"/>
      <c r="D4557" s="283"/>
      <c r="E4557" s="859"/>
      <c r="F4557" s="283"/>
      <c r="G4557" s="283"/>
      <c r="H4557" s="283"/>
    </row>
    <row r="4558" spans="2:8" x14ac:dyDescent="0.25">
      <c r="B4558" s="396">
        <v>4554</v>
      </c>
      <c r="C4558" s="283"/>
      <c r="D4558" s="283"/>
      <c r="E4558" s="859"/>
      <c r="F4558" s="283"/>
      <c r="G4558" s="283"/>
      <c r="H4558" s="283"/>
    </row>
    <row r="4559" spans="2:8" x14ac:dyDescent="0.25">
      <c r="B4559" s="396">
        <v>4555</v>
      </c>
      <c r="C4559" s="283"/>
      <c r="D4559" s="283"/>
      <c r="E4559" s="859"/>
      <c r="F4559" s="283"/>
      <c r="G4559" s="283"/>
      <c r="H4559" s="283"/>
    </row>
    <row r="4560" spans="2:8" x14ac:dyDescent="0.25">
      <c r="B4560" s="396">
        <v>4556</v>
      </c>
      <c r="C4560" s="283"/>
      <c r="D4560" s="283"/>
      <c r="E4560" s="859"/>
      <c r="F4560" s="283"/>
      <c r="G4560" s="283"/>
      <c r="H4560" s="283"/>
    </row>
    <row r="4561" spans="2:8" x14ac:dyDescent="0.25">
      <c r="B4561" s="396">
        <v>4557</v>
      </c>
      <c r="C4561" s="283"/>
      <c r="D4561" s="283"/>
      <c r="E4561" s="859"/>
      <c r="F4561" s="283"/>
      <c r="G4561" s="283"/>
      <c r="H4561" s="283"/>
    </row>
    <row r="4562" spans="2:8" x14ac:dyDescent="0.25">
      <c r="B4562" s="396">
        <v>4558</v>
      </c>
      <c r="C4562" s="283"/>
      <c r="D4562" s="283"/>
      <c r="E4562" s="859"/>
      <c r="F4562" s="283"/>
      <c r="G4562" s="283"/>
      <c r="H4562" s="283"/>
    </row>
    <row r="4563" spans="2:8" x14ac:dyDescent="0.25">
      <c r="B4563" s="396">
        <v>4559</v>
      </c>
      <c r="C4563" s="283"/>
      <c r="D4563" s="283"/>
      <c r="E4563" s="859"/>
      <c r="F4563" s="283"/>
      <c r="G4563" s="283"/>
      <c r="H4563" s="283"/>
    </row>
    <row r="4564" spans="2:8" x14ac:dyDescent="0.25">
      <c r="B4564" s="396">
        <v>4560</v>
      </c>
      <c r="C4564" s="283"/>
      <c r="D4564" s="283"/>
      <c r="E4564" s="859"/>
      <c r="F4564" s="283"/>
      <c r="G4564" s="283"/>
      <c r="H4564" s="283"/>
    </row>
    <row r="4565" spans="2:8" x14ac:dyDescent="0.25">
      <c r="B4565" s="396">
        <v>4561</v>
      </c>
      <c r="C4565" s="283"/>
      <c r="D4565" s="283"/>
      <c r="E4565" s="859"/>
      <c r="F4565" s="283"/>
      <c r="G4565" s="283"/>
      <c r="H4565" s="283"/>
    </row>
    <row r="4566" spans="2:8" x14ac:dyDescent="0.25">
      <c r="B4566" s="396">
        <v>4562</v>
      </c>
      <c r="C4566" s="283"/>
      <c r="D4566" s="283"/>
      <c r="E4566" s="859"/>
      <c r="F4566" s="283"/>
      <c r="G4566" s="283"/>
      <c r="H4566" s="283"/>
    </row>
    <row r="4567" spans="2:8" x14ac:dyDescent="0.25">
      <c r="B4567" s="396">
        <v>4563</v>
      </c>
      <c r="C4567" s="283"/>
      <c r="D4567" s="283"/>
      <c r="E4567" s="859"/>
      <c r="F4567" s="283"/>
      <c r="G4567" s="283"/>
      <c r="H4567" s="283"/>
    </row>
    <row r="4568" spans="2:8" x14ac:dyDescent="0.25">
      <c r="B4568" s="396">
        <v>4564</v>
      </c>
      <c r="C4568" s="283"/>
      <c r="D4568" s="283"/>
      <c r="E4568" s="859"/>
      <c r="F4568" s="283"/>
      <c r="G4568" s="283"/>
      <c r="H4568" s="283"/>
    </row>
    <row r="4569" spans="2:8" x14ac:dyDescent="0.25">
      <c r="B4569" s="396">
        <v>4565</v>
      </c>
      <c r="C4569" s="283"/>
      <c r="D4569" s="283"/>
      <c r="E4569" s="859"/>
      <c r="F4569" s="283"/>
      <c r="G4569" s="283"/>
      <c r="H4569" s="283"/>
    </row>
    <row r="4570" spans="2:8" x14ac:dyDescent="0.25">
      <c r="B4570" s="396">
        <v>4566</v>
      </c>
      <c r="C4570" s="283"/>
      <c r="D4570" s="283"/>
      <c r="E4570" s="859"/>
      <c r="F4570" s="283"/>
      <c r="G4570" s="283"/>
      <c r="H4570" s="283"/>
    </row>
    <row r="4571" spans="2:8" x14ac:dyDescent="0.25">
      <c r="B4571" s="396">
        <v>4567</v>
      </c>
      <c r="C4571" s="283"/>
      <c r="D4571" s="283"/>
      <c r="E4571" s="859"/>
      <c r="F4571" s="283"/>
      <c r="G4571" s="283"/>
      <c r="H4571" s="283"/>
    </row>
    <row r="4572" spans="2:8" x14ac:dyDescent="0.25">
      <c r="B4572" s="396">
        <v>4568</v>
      </c>
      <c r="C4572" s="283"/>
      <c r="D4572" s="283"/>
      <c r="E4572" s="859"/>
      <c r="F4572" s="283"/>
      <c r="G4572" s="283"/>
      <c r="H4572" s="283"/>
    </row>
    <row r="4573" spans="2:8" x14ac:dyDescent="0.25">
      <c r="B4573" s="396">
        <v>4569</v>
      </c>
      <c r="C4573" s="283"/>
      <c r="D4573" s="283"/>
      <c r="E4573" s="859"/>
      <c r="F4573" s="283"/>
      <c r="G4573" s="283"/>
      <c r="H4573" s="283"/>
    </row>
    <row r="4574" spans="2:8" x14ac:dyDescent="0.25">
      <c r="B4574" s="396">
        <v>4570</v>
      </c>
      <c r="C4574" s="283"/>
      <c r="D4574" s="283"/>
      <c r="E4574" s="859"/>
      <c r="F4574" s="283"/>
      <c r="G4574" s="283"/>
      <c r="H4574" s="283"/>
    </row>
    <row r="4575" spans="2:8" x14ac:dyDescent="0.25">
      <c r="B4575" s="396">
        <v>4571</v>
      </c>
      <c r="C4575" s="283"/>
      <c r="D4575" s="283"/>
      <c r="E4575" s="859"/>
      <c r="F4575" s="283"/>
      <c r="G4575" s="283"/>
      <c r="H4575" s="283"/>
    </row>
    <row r="4576" spans="2:8" x14ac:dyDescent="0.25">
      <c r="B4576" s="396">
        <v>4572</v>
      </c>
      <c r="C4576" s="283"/>
      <c r="D4576" s="283"/>
      <c r="E4576" s="859"/>
      <c r="F4576" s="283"/>
      <c r="G4576" s="283"/>
      <c r="H4576" s="283"/>
    </row>
    <row r="4577" spans="2:8" x14ac:dyDescent="0.25">
      <c r="B4577" s="396">
        <v>4573</v>
      </c>
      <c r="C4577" s="283"/>
      <c r="D4577" s="283"/>
      <c r="E4577" s="859"/>
      <c r="F4577" s="283"/>
      <c r="G4577" s="283"/>
      <c r="H4577" s="283"/>
    </row>
    <row r="4578" spans="2:8" x14ac:dyDescent="0.25">
      <c r="B4578" s="396">
        <v>4574</v>
      </c>
      <c r="C4578" s="283"/>
      <c r="D4578" s="283"/>
      <c r="E4578" s="859"/>
      <c r="F4578" s="283"/>
      <c r="G4578" s="283"/>
      <c r="H4578" s="283"/>
    </row>
    <row r="4579" spans="2:8" x14ac:dyDescent="0.25">
      <c r="B4579" s="396">
        <v>4575</v>
      </c>
      <c r="C4579" s="283"/>
      <c r="D4579" s="283"/>
      <c r="E4579" s="859"/>
      <c r="F4579" s="283"/>
      <c r="G4579" s="283"/>
      <c r="H4579" s="283"/>
    </row>
    <row r="4580" spans="2:8" x14ac:dyDescent="0.25">
      <c r="B4580" s="396">
        <v>4576</v>
      </c>
      <c r="C4580" s="283"/>
      <c r="D4580" s="283"/>
      <c r="E4580" s="859"/>
      <c r="F4580" s="283"/>
      <c r="G4580" s="283"/>
      <c r="H4580" s="283"/>
    </row>
    <row r="4581" spans="2:8" x14ac:dyDescent="0.25">
      <c r="B4581" s="396">
        <v>4577</v>
      </c>
      <c r="C4581" s="283"/>
      <c r="D4581" s="283"/>
      <c r="E4581" s="859"/>
      <c r="F4581" s="283"/>
      <c r="G4581" s="283"/>
      <c r="H4581" s="283"/>
    </row>
    <row r="4582" spans="2:8" x14ac:dyDescent="0.25">
      <c r="B4582" s="396">
        <v>4578</v>
      </c>
      <c r="C4582" s="283"/>
      <c r="D4582" s="283"/>
      <c r="E4582" s="859"/>
      <c r="F4582" s="283"/>
      <c r="G4582" s="283"/>
      <c r="H4582" s="283"/>
    </row>
    <row r="4583" spans="2:8" x14ac:dyDescent="0.25">
      <c r="B4583" s="396">
        <v>4579</v>
      </c>
      <c r="C4583" s="283"/>
      <c r="D4583" s="283"/>
      <c r="E4583" s="859"/>
      <c r="F4583" s="283"/>
      <c r="G4583" s="283"/>
      <c r="H4583" s="283"/>
    </row>
    <row r="4584" spans="2:8" x14ac:dyDescent="0.25">
      <c r="B4584" s="396">
        <v>4580</v>
      </c>
      <c r="C4584" s="283"/>
      <c r="D4584" s="283"/>
      <c r="E4584" s="859"/>
      <c r="F4584" s="283"/>
      <c r="G4584" s="283"/>
      <c r="H4584" s="283"/>
    </row>
    <row r="4585" spans="2:8" x14ac:dyDescent="0.25">
      <c r="B4585" s="396">
        <v>4581</v>
      </c>
      <c r="C4585" s="283"/>
      <c r="D4585" s="283"/>
      <c r="E4585" s="859"/>
      <c r="F4585" s="283"/>
      <c r="G4585" s="283"/>
      <c r="H4585" s="283"/>
    </row>
    <row r="4586" spans="2:8" x14ac:dyDescent="0.25">
      <c r="B4586" s="396">
        <v>4582</v>
      </c>
      <c r="C4586" s="283"/>
      <c r="D4586" s="283"/>
      <c r="E4586" s="859"/>
      <c r="F4586" s="283"/>
      <c r="G4586" s="283"/>
      <c r="H4586" s="283"/>
    </row>
    <row r="4587" spans="2:8" x14ac:dyDescent="0.25">
      <c r="B4587" s="396">
        <v>4583</v>
      </c>
      <c r="C4587" s="283"/>
      <c r="D4587" s="283"/>
      <c r="E4587" s="859"/>
      <c r="F4587" s="283"/>
      <c r="G4587" s="283"/>
      <c r="H4587" s="283"/>
    </row>
    <row r="4588" spans="2:8" x14ac:dyDescent="0.25">
      <c r="B4588" s="396">
        <v>4584</v>
      </c>
      <c r="C4588" s="283"/>
      <c r="D4588" s="283"/>
      <c r="E4588" s="859"/>
      <c r="F4588" s="283"/>
      <c r="G4588" s="283"/>
      <c r="H4588" s="283"/>
    </row>
    <row r="4589" spans="2:8" x14ac:dyDescent="0.25">
      <c r="B4589" s="396">
        <v>4585</v>
      </c>
      <c r="C4589" s="283"/>
      <c r="D4589" s="283"/>
      <c r="E4589" s="859"/>
      <c r="F4589" s="283"/>
      <c r="G4589" s="283"/>
      <c r="H4589" s="283"/>
    </row>
    <row r="4590" spans="2:8" x14ac:dyDescent="0.25">
      <c r="B4590" s="396">
        <v>4586</v>
      </c>
      <c r="C4590" s="283"/>
      <c r="D4590" s="283"/>
      <c r="E4590" s="859"/>
      <c r="F4590" s="283"/>
      <c r="G4590" s="283"/>
      <c r="H4590" s="283"/>
    </row>
    <row r="4591" spans="2:8" x14ac:dyDescent="0.25">
      <c r="B4591" s="396">
        <v>4587</v>
      </c>
      <c r="C4591" s="283"/>
      <c r="D4591" s="283"/>
      <c r="E4591" s="859"/>
      <c r="F4591" s="283"/>
      <c r="G4591" s="283"/>
      <c r="H4591" s="283"/>
    </row>
    <row r="4592" spans="2:8" x14ac:dyDescent="0.25">
      <c r="B4592" s="396">
        <v>4588</v>
      </c>
      <c r="C4592" s="283"/>
      <c r="D4592" s="283"/>
      <c r="E4592" s="859"/>
      <c r="F4592" s="283"/>
      <c r="G4592" s="283"/>
      <c r="H4592" s="283"/>
    </row>
    <row r="4593" spans="2:8" x14ac:dyDescent="0.25">
      <c r="B4593" s="396">
        <v>4589</v>
      </c>
      <c r="C4593" s="283"/>
      <c r="D4593" s="283"/>
      <c r="E4593" s="859"/>
      <c r="F4593" s="283"/>
      <c r="G4593" s="283"/>
      <c r="H4593" s="283"/>
    </row>
    <row r="4594" spans="2:8" x14ac:dyDescent="0.25">
      <c r="B4594" s="396">
        <v>4590</v>
      </c>
      <c r="C4594" s="283"/>
      <c r="D4594" s="283"/>
      <c r="E4594" s="859"/>
      <c r="F4594" s="283"/>
      <c r="G4594" s="283"/>
      <c r="H4594" s="283"/>
    </row>
    <row r="4595" spans="2:8" x14ac:dyDescent="0.25">
      <c r="B4595" s="396">
        <v>4591</v>
      </c>
      <c r="C4595" s="283"/>
      <c r="D4595" s="283"/>
      <c r="E4595" s="859"/>
      <c r="F4595" s="283"/>
      <c r="G4595" s="283"/>
      <c r="H4595" s="283"/>
    </row>
    <row r="4596" spans="2:8" x14ac:dyDescent="0.25">
      <c r="B4596" s="396">
        <v>4592</v>
      </c>
      <c r="C4596" s="283"/>
      <c r="D4596" s="283"/>
      <c r="E4596" s="859"/>
      <c r="F4596" s="283"/>
      <c r="G4596" s="283"/>
      <c r="H4596" s="283"/>
    </row>
    <row r="4597" spans="2:8" x14ac:dyDescent="0.25">
      <c r="B4597" s="396">
        <v>4593</v>
      </c>
      <c r="C4597" s="283"/>
      <c r="D4597" s="283"/>
      <c r="E4597" s="859"/>
      <c r="F4597" s="283"/>
      <c r="G4597" s="283"/>
      <c r="H4597" s="283"/>
    </row>
    <row r="4598" spans="2:8" x14ac:dyDescent="0.25">
      <c r="B4598" s="396">
        <v>4594</v>
      </c>
      <c r="C4598" s="283"/>
      <c r="D4598" s="283"/>
      <c r="E4598" s="859"/>
      <c r="F4598" s="283"/>
      <c r="G4598" s="283"/>
      <c r="H4598" s="283"/>
    </row>
    <row r="4599" spans="2:8" x14ac:dyDescent="0.25">
      <c r="B4599" s="396">
        <v>4595</v>
      </c>
      <c r="C4599" s="283"/>
      <c r="D4599" s="283"/>
      <c r="E4599" s="859"/>
      <c r="F4599" s="283"/>
      <c r="G4599" s="283"/>
      <c r="H4599" s="283"/>
    </row>
    <row r="4600" spans="2:8" x14ac:dyDescent="0.25">
      <c r="B4600" s="396">
        <v>4596</v>
      </c>
      <c r="C4600" s="283"/>
      <c r="D4600" s="283"/>
      <c r="E4600" s="859"/>
      <c r="F4600" s="283"/>
      <c r="G4600" s="283"/>
      <c r="H4600" s="283"/>
    </row>
    <row r="4601" spans="2:8" x14ac:dyDescent="0.25">
      <c r="B4601" s="396">
        <v>4597</v>
      </c>
      <c r="C4601" s="283"/>
      <c r="D4601" s="283"/>
      <c r="E4601" s="859"/>
      <c r="F4601" s="283"/>
      <c r="G4601" s="283"/>
      <c r="H4601" s="283"/>
    </row>
    <row r="4602" spans="2:8" x14ac:dyDescent="0.25">
      <c r="B4602" s="396">
        <v>4598</v>
      </c>
      <c r="C4602" s="283"/>
      <c r="D4602" s="283"/>
      <c r="E4602" s="859"/>
      <c r="F4602" s="283"/>
      <c r="G4602" s="283"/>
      <c r="H4602" s="283"/>
    </row>
    <row r="4603" spans="2:8" x14ac:dyDescent="0.25">
      <c r="B4603" s="396">
        <v>4599</v>
      </c>
      <c r="C4603" s="283"/>
      <c r="D4603" s="283"/>
      <c r="E4603" s="859"/>
      <c r="F4603" s="283"/>
      <c r="G4603" s="283"/>
      <c r="H4603" s="283"/>
    </row>
    <row r="4604" spans="2:8" x14ac:dyDescent="0.25">
      <c r="B4604" s="396">
        <v>4600</v>
      </c>
      <c r="C4604" s="283"/>
      <c r="D4604" s="283"/>
      <c r="E4604" s="859"/>
      <c r="F4604" s="283"/>
      <c r="G4604" s="283"/>
      <c r="H4604" s="283"/>
    </row>
    <row r="4605" spans="2:8" x14ac:dyDescent="0.25">
      <c r="B4605" s="396">
        <v>4601</v>
      </c>
      <c r="C4605" s="283"/>
      <c r="D4605" s="283"/>
      <c r="E4605" s="859"/>
      <c r="F4605" s="283"/>
      <c r="G4605" s="283"/>
      <c r="H4605" s="283"/>
    </row>
    <row r="4606" spans="2:8" x14ac:dyDescent="0.25">
      <c r="B4606" s="396">
        <v>4602</v>
      </c>
      <c r="C4606" s="283"/>
      <c r="D4606" s="283"/>
      <c r="E4606" s="859"/>
      <c r="F4606" s="283"/>
      <c r="G4606" s="283"/>
      <c r="H4606" s="283"/>
    </row>
    <row r="4607" spans="2:8" x14ac:dyDescent="0.25">
      <c r="B4607" s="396">
        <v>4603</v>
      </c>
      <c r="C4607" s="283"/>
      <c r="D4607" s="283"/>
      <c r="E4607" s="859"/>
      <c r="F4607" s="283"/>
      <c r="G4607" s="283"/>
      <c r="H4607" s="283"/>
    </row>
    <row r="4608" spans="2:8" x14ac:dyDescent="0.25">
      <c r="B4608" s="396">
        <v>4604</v>
      </c>
      <c r="C4608" s="283"/>
      <c r="D4608" s="283"/>
      <c r="E4608" s="859"/>
      <c r="F4608" s="283"/>
      <c r="G4608" s="283"/>
      <c r="H4608" s="283"/>
    </row>
    <row r="4609" spans="2:8" x14ac:dyDescent="0.25">
      <c r="B4609" s="396">
        <v>4605</v>
      </c>
      <c r="C4609" s="283"/>
      <c r="D4609" s="283"/>
      <c r="E4609" s="859"/>
      <c r="F4609" s="283"/>
      <c r="G4609" s="283"/>
      <c r="H4609" s="283"/>
    </row>
    <row r="4610" spans="2:8" x14ac:dyDescent="0.25">
      <c r="B4610" s="396">
        <v>4606</v>
      </c>
      <c r="C4610" s="283"/>
      <c r="D4610" s="283"/>
      <c r="E4610" s="859"/>
      <c r="F4610" s="283"/>
      <c r="G4610" s="283"/>
      <c r="H4610" s="283"/>
    </row>
    <row r="4611" spans="2:8" x14ac:dyDescent="0.25">
      <c r="B4611" s="396">
        <v>4607</v>
      </c>
      <c r="C4611" s="283"/>
      <c r="D4611" s="283"/>
      <c r="E4611" s="859"/>
      <c r="F4611" s="283"/>
      <c r="G4611" s="283"/>
      <c r="H4611" s="283"/>
    </row>
    <row r="4612" spans="2:8" x14ac:dyDescent="0.25">
      <c r="B4612" s="396">
        <v>4608</v>
      </c>
      <c r="C4612" s="283"/>
      <c r="D4612" s="283"/>
      <c r="E4612" s="859"/>
      <c r="F4612" s="283"/>
      <c r="G4612" s="283"/>
      <c r="H4612" s="283"/>
    </row>
    <row r="4613" spans="2:8" x14ac:dyDescent="0.25">
      <c r="B4613" s="396">
        <v>4609</v>
      </c>
      <c r="C4613" s="283"/>
      <c r="D4613" s="283"/>
      <c r="E4613" s="859"/>
      <c r="F4613" s="283"/>
      <c r="G4613" s="283"/>
      <c r="H4613" s="283"/>
    </row>
    <row r="4614" spans="2:8" x14ac:dyDescent="0.25">
      <c r="B4614" s="396">
        <v>4610</v>
      </c>
      <c r="C4614" s="283"/>
      <c r="D4614" s="283"/>
      <c r="E4614" s="859"/>
      <c r="F4614" s="283"/>
      <c r="G4614" s="283"/>
      <c r="H4614" s="283"/>
    </row>
    <row r="4615" spans="2:8" x14ac:dyDescent="0.25">
      <c r="B4615" s="396">
        <v>4611</v>
      </c>
      <c r="C4615" s="283"/>
      <c r="D4615" s="283"/>
      <c r="E4615" s="859"/>
      <c r="F4615" s="283"/>
      <c r="G4615" s="283"/>
      <c r="H4615" s="283"/>
    </row>
    <row r="4616" spans="2:8" x14ac:dyDescent="0.25">
      <c r="B4616" s="396">
        <v>4612</v>
      </c>
      <c r="C4616" s="283"/>
      <c r="D4616" s="283"/>
      <c r="E4616" s="859"/>
      <c r="F4616" s="283"/>
      <c r="G4616" s="283"/>
      <c r="H4616" s="283"/>
    </row>
    <row r="4617" spans="2:8" x14ac:dyDescent="0.25">
      <c r="B4617" s="396">
        <v>4613</v>
      </c>
      <c r="C4617" s="283"/>
      <c r="D4617" s="283"/>
      <c r="E4617" s="859"/>
      <c r="F4617" s="283"/>
      <c r="G4617" s="283"/>
      <c r="H4617" s="283"/>
    </row>
    <row r="4618" spans="2:8" x14ac:dyDescent="0.25">
      <c r="B4618" s="396">
        <v>4614</v>
      </c>
      <c r="C4618" s="283"/>
      <c r="D4618" s="283"/>
      <c r="E4618" s="859"/>
      <c r="F4618" s="283"/>
      <c r="G4618" s="283"/>
      <c r="H4618" s="283"/>
    </row>
    <row r="4619" spans="2:8" x14ac:dyDescent="0.25">
      <c r="B4619" s="396">
        <v>4615</v>
      </c>
      <c r="C4619" s="283"/>
      <c r="D4619" s="283"/>
      <c r="E4619" s="859"/>
      <c r="F4619" s="283"/>
      <c r="G4619" s="283"/>
      <c r="H4619" s="283"/>
    </row>
    <row r="4620" spans="2:8" x14ac:dyDescent="0.25">
      <c r="B4620" s="396">
        <v>4616</v>
      </c>
      <c r="C4620" s="283"/>
      <c r="D4620" s="283"/>
      <c r="E4620" s="859"/>
      <c r="F4620" s="283"/>
      <c r="G4620" s="283"/>
      <c r="H4620" s="283"/>
    </row>
    <row r="4621" spans="2:8" x14ac:dyDescent="0.25">
      <c r="B4621" s="396">
        <v>4617</v>
      </c>
      <c r="C4621" s="283"/>
      <c r="D4621" s="283"/>
      <c r="E4621" s="859"/>
      <c r="F4621" s="283"/>
      <c r="G4621" s="283"/>
      <c r="H4621" s="283"/>
    </row>
    <row r="4622" spans="2:8" x14ac:dyDescent="0.25">
      <c r="B4622" s="396">
        <v>4618</v>
      </c>
      <c r="C4622" s="283"/>
      <c r="D4622" s="283"/>
      <c r="E4622" s="859"/>
      <c r="F4622" s="283"/>
      <c r="G4622" s="283"/>
      <c r="H4622" s="283"/>
    </row>
    <row r="4623" spans="2:8" x14ac:dyDescent="0.25">
      <c r="B4623" s="396">
        <v>4619</v>
      </c>
      <c r="C4623" s="283"/>
      <c r="D4623" s="283"/>
      <c r="E4623" s="859"/>
      <c r="F4623" s="283"/>
      <c r="G4623" s="283"/>
      <c r="H4623" s="283"/>
    </row>
    <row r="4624" spans="2:8" x14ac:dyDescent="0.25">
      <c r="B4624" s="396">
        <v>4620</v>
      </c>
      <c r="C4624" s="283"/>
      <c r="D4624" s="283"/>
      <c r="E4624" s="859"/>
      <c r="F4624" s="283"/>
      <c r="G4624" s="283"/>
      <c r="H4624" s="283"/>
    </row>
    <row r="4625" spans="2:8" x14ac:dyDescent="0.25">
      <c r="B4625" s="396">
        <v>4621</v>
      </c>
      <c r="C4625" s="283"/>
      <c r="D4625" s="283"/>
      <c r="E4625" s="859"/>
      <c r="F4625" s="283"/>
      <c r="G4625" s="283"/>
      <c r="H4625" s="283"/>
    </row>
    <row r="4626" spans="2:8" x14ac:dyDescent="0.25">
      <c r="B4626" s="396">
        <v>4622</v>
      </c>
      <c r="C4626" s="283"/>
      <c r="D4626" s="283"/>
      <c r="E4626" s="859"/>
      <c r="F4626" s="283"/>
      <c r="G4626" s="283"/>
      <c r="H4626" s="283"/>
    </row>
    <row r="4627" spans="2:8" x14ac:dyDescent="0.25">
      <c r="B4627" s="396">
        <v>4623</v>
      </c>
      <c r="C4627" s="283"/>
      <c r="D4627" s="283"/>
      <c r="E4627" s="859"/>
      <c r="F4627" s="283"/>
      <c r="G4627" s="283"/>
      <c r="H4627" s="283"/>
    </row>
    <row r="4628" spans="2:8" x14ac:dyDescent="0.25">
      <c r="B4628" s="396">
        <v>4624</v>
      </c>
      <c r="C4628" s="283"/>
      <c r="D4628" s="283"/>
      <c r="E4628" s="859"/>
      <c r="F4628" s="283"/>
      <c r="G4628" s="283"/>
      <c r="H4628" s="283"/>
    </row>
    <row r="4629" spans="2:8" x14ac:dyDescent="0.25">
      <c r="B4629" s="396">
        <v>4625</v>
      </c>
      <c r="C4629" s="283"/>
      <c r="D4629" s="283"/>
      <c r="E4629" s="859"/>
      <c r="F4629" s="283"/>
      <c r="G4629" s="283"/>
      <c r="H4629" s="283"/>
    </row>
    <row r="4630" spans="2:8" x14ac:dyDescent="0.25">
      <c r="B4630" s="396">
        <v>4626</v>
      </c>
      <c r="C4630" s="283"/>
      <c r="D4630" s="283"/>
      <c r="E4630" s="859"/>
      <c r="F4630" s="283"/>
      <c r="G4630" s="283"/>
      <c r="H4630" s="283"/>
    </row>
    <row r="4631" spans="2:8" x14ac:dyDescent="0.25">
      <c r="B4631" s="396">
        <v>4627</v>
      </c>
      <c r="C4631" s="283"/>
      <c r="D4631" s="283"/>
      <c r="E4631" s="859"/>
      <c r="F4631" s="283"/>
      <c r="G4631" s="283"/>
      <c r="H4631" s="283"/>
    </row>
    <row r="4632" spans="2:8" x14ac:dyDescent="0.25">
      <c r="B4632" s="396">
        <v>4628</v>
      </c>
      <c r="C4632" s="283"/>
      <c r="D4632" s="283"/>
      <c r="E4632" s="859"/>
      <c r="F4632" s="283"/>
      <c r="G4632" s="283"/>
      <c r="H4632" s="283"/>
    </row>
    <row r="4633" spans="2:8" x14ac:dyDescent="0.25">
      <c r="B4633" s="396">
        <v>4629</v>
      </c>
      <c r="C4633" s="283"/>
      <c r="D4633" s="283"/>
      <c r="E4633" s="859"/>
      <c r="F4633" s="283"/>
      <c r="G4633" s="283"/>
      <c r="H4633" s="283"/>
    </row>
    <row r="4634" spans="2:8" x14ac:dyDescent="0.25">
      <c r="B4634" s="396">
        <v>4630</v>
      </c>
      <c r="C4634" s="283"/>
      <c r="D4634" s="283"/>
      <c r="E4634" s="859"/>
      <c r="F4634" s="283"/>
      <c r="G4634" s="283"/>
      <c r="H4634" s="283"/>
    </row>
    <row r="4635" spans="2:8" x14ac:dyDescent="0.25">
      <c r="B4635" s="396">
        <v>4631</v>
      </c>
      <c r="C4635" s="283"/>
      <c r="D4635" s="283"/>
      <c r="E4635" s="859"/>
      <c r="F4635" s="283"/>
      <c r="G4635" s="283"/>
      <c r="H4635" s="283"/>
    </row>
    <row r="4636" spans="2:8" x14ac:dyDescent="0.25">
      <c r="B4636" s="396">
        <v>4632</v>
      </c>
      <c r="C4636" s="283"/>
      <c r="D4636" s="283"/>
      <c r="E4636" s="859"/>
      <c r="F4636" s="283"/>
      <c r="G4636" s="283"/>
      <c r="H4636" s="283"/>
    </row>
    <row r="4637" spans="2:8" x14ac:dyDescent="0.25">
      <c r="B4637" s="396">
        <v>4633</v>
      </c>
      <c r="C4637" s="283"/>
      <c r="D4637" s="283"/>
      <c r="E4637" s="859"/>
      <c r="F4637" s="283"/>
      <c r="G4637" s="283"/>
      <c r="H4637" s="283"/>
    </row>
    <row r="4638" spans="2:8" x14ac:dyDescent="0.25">
      <c r="B4638" s="396">
        <v>4634</v>
      </c>
      <c r="C4638" s="283"/>
      <c r="D4638" s="283"/>
      <c r="E4638" s="859"/>
      <c r="F4638" s="283"/>
      <c r="G4638" s="283"/>
      <c r="H4638" s="283"/>
    </row>
    <row r="4639" spans="2:8" x14ac:dyDescent="0.25">
      <c r="B4639" s="396">
        <v>4635</v>
      </c>
      <c r="C4639" s="283"/>
      <c r="D4639" s="283"/>
      <c r="E4639" s="859"/>
      <c r="F4639" s="283"/>
      <c r="G4639" s="283"/>
      <c r="H4639" s="283"/>
    </row>
    <row r="4640" spans="2:8" x14ac:dyDescent="0.25">
      <c r="B4640" s="396">
        <v>4636</v>
      </c>
      <c r="C4640" s="283"/>
      <c r="D4640" s="283"/>
      <c r="E4640" s="859"/>
      <c r="F4640" s="283"/>
      <c r="G4640" s="283"/>
      <c r="H4640" s="283"/>
    </row>
    <row r="4641" spans="2:8" x14ac:dyDescent="0.25">
      <c r="B4641" s="396">
        <v>4637</v>
      </c>
      <c r="C4641" s="283"/>
      <c r="D4641" s="283"/>
      <c r="E4641" s="859"/>
      <c r="F4641" s="283"/>
      <c r="G4641" s="283"/>
      <c r="H4641" s="283"/>
    </row>
    <row r="4642" spans="2:8" x14ac:dyDescent="0.25">
      <c r="B4642" s="396">
        <v>4638</v>
      </c>
      <c r="C4642" s="283"/>
      <c r="D4642" s="283"/>
      <c r="E4642" s="859"/>
      <c r="F4642" s="283"/>
      <c r="G4642" s="283"/>
      <c r="H4642" s="283"/>
    </row>
    <row r="4643" spans="2:8" x14ac:dyDescent="0.25">
      <c r="B4643" s="396">
        <v>4639</v>
      </c>
      <c r="C4643" s="283"/>
      <c r="D4643" s="283"/>
      <c r="E4643" s="859"/>
      <c r="F4643" s="283"/>
      <c r="G4643" s="283"/>
      <c r="H4643" s="283"/>
    </row>
    <row r="4644" spans="2:8" x14ac:dyDescent="0.25">
      <c r="B4644" s="396">
        <v>4640</v>
      </c>
      <c r="C4644" s="283"/>
      <c r="D4644" s="283"/>
      <c r="E4644" s="859"/>
      <c r="F4644" s="283"/>
      <c r="G4644" s="283"/>
      <c r="H4644" s="283"/>
    </row>
    <row r="4645" spans="2:8" x14ac:dyDescent="0.25">
      <c r="B4645" s="396">
        <v>4641</v>
      </c>
      <c r="C4645" s="283"/>
      <c r="D4645" s="283"/>
      <c r="E4645" s="859"/>
      <c r="F4645" s="283"/>
      <c r="G4645" s="283"/>
      <c r="H4645" s="283"/>
    </row>
    <row r="4646" spans="2:8" x14ac:dyDescent="0.25">
      <c r="B4646" s="396">
        <v>4642</v>
      </c>
      <c r="C4646" s="283"/>
      <c r="D4646" s="283"/>
      <c r="E4646" s="859"/>
      <c r="F4646" s="283"/>
      <c r="G4646" s="283"/>
      <c r="H4646" s="283"/>
    </row>
    <row r="4647" spans="2:8" x14ac:dyDescent="0.25">
      <c r="B4647" s="396">
        <v>4643</v>
      </c>
      <c r="C4647" s="283"/>
      <c r="D4647" s="283"/>
      <c r="E4647" s="859"/>
      <c r="F4647" s="283"/>
      <c r="G4647" s="283"/>
      <c r="H4647" s="283"/>
    </row>
    <row r="4648" spans="2:8" x14ac:dyDescent="0.25">
      <c r="B4648" s="396">
        <v>4644</v>
      </c>
      <c r="C4648" s="283"/>
      <c r="D4648" s="283"/>
      <c r="E4648" s="859"/>
      <c r="F4648" s="283"/>
      <c r="G4648" s="283"/>
      <c r="H4648" s="283"/>
    </row>
    <row r="4649" spans="2:8" x14ac:dyDescent="0.25">
      <c r="B4649" s="396">
        <v>4645</v>
      </c>
      <c r="C4649" s="283"/>
      <c r="D4649" s="283"/>
      <c r="E4649" s="859"/>
      <c r="F4649" s="283"/>
      <c r="G4649" s="283"/>
      <c r="H4649" s="283"/>
    </row>
    <row r="4650" spans="2:8" x14ac:dyDescent="0.25">
      <c r="B4650" s="396">
        <v>4646</v>
      </c>
      <c r="C4650" s="283"/>
      <c r="D4650" s="283"/>
      <c r="E4650" s="859"/>
      <c r="F4650" s="283"/>
      <c r="G4650" s="283"/>
      <c r="H4650" s="283"/>
    </row>
    <row r="4651" spans="2:8" x14ac:dyDescent="0.25">
      <c r="B4651" s="396">
        <v>4647</v>
      </c>
      <c r="C4651" s="283"/>
      <c r="D4651" s="283"/>
      <c r="E4651" s="859"/>
      <c r="F4651" s="283"/>
      <c r="G4651" s="283"/>
      <c r="H4651" s="283"/>
    </row>
    <row r="4652" spans="2:8" x14ac:dyDescent="0.25">
      <c r="B4652" s="396">
        <v>4648</v>
      </c>
      <c r="C4652" s="283"/>
      <c r="D4652" s="283"/>
      <c r="E4652" s="859"/>
      <c r="F4652" s="283"/>
      <c r="G4652" s="283"/>
      <c r="H4652" s="283"/>
    </row>
    <row r="4653" spans="2:8" x14ac:dyDescent="0.25">
      <c r="B4653" s="396">
        <v>4649</v>
      </c>
      <c r="C4653" s="283"/>
      <c r="D4653" s="283"/>
      <c r="E4653" s="859"/>
      <c r="F4653" s="283"/>
      <c r="G4653" s="283"/>
      <c r="H4653" s="283"/>
    </row>
    <row r="4654" spans="2:8" x14ac:dyDescent="0.25">
      <c r="B4654" s="396">
        <v>4650</v>
      </c>
      <c r="C4654" s="283"/>
      <c r="D4654" s="283"/>
      <c r="E4654" s="859"/>
      <c r="F4654" s="283"/>
      <c r="G4654" s="283"/>
      <c r="H4654" s="283"/>
    </row>
    <row r="4655" spans="2:8" x14ac:dyDescent="0.25">
      <c r="B4655" s="396">
        <v>4651</v>
      </c>
      <c r="C4655" s="283"/>
      <c r="D4655" s="283"/>
      <c r="E4655" s="859"/>
      <c r="F4655" s="283"/>
      <c r="G4655" s="283"/>
      <c r="H4655" s="283"/>
    </row>
    <row r="4656" spans="2:8" x14ac:dyDescent="0.25">
      <c r="B4656" s="396">
        <v>4652</v>
      </c>
      <c r="C4656" s="283"/>
      <c r="D4656" s="283"/>
      <c r="E4656" s="859"/>
      <c r="F4656" s="283"/>
      <c r="G4656" s="283"/>
      <c r="H4656" s="283"/>
    </row>
    <row r="4657" spans="2:8" x14ac:dyDescent="0.25">
      <c r="B4657" s="396">
        <v>4653</v>
      </c>
      <c r="C4657" s="283"/>
      <c r="D4657" s="283"/>
      <c r="E4657" s="859"/>
      <c r="F4657" s="283"/>
      <c r="G4657" s="283"/>
      <c r="H4657" s="283"/>
    </row>
    <row r="4658" spans="2:8" x14ac:dyDescent="0.25">
      <c r="B4658" s="396">
        <v>4654</v>
      </c>
      <c r="C4658" s="283"/>
      <c r="D4658" s="283"/>
      <c r="E4658" s="859"/>
      <c r="F4658" s="283"/>
      <c r="G4658" s="283"/>
      <c r="H4658" s="283"/>
    </row>
    <row r="4659" spans="2:8" x14ac:dyDescent="0.25">
      <c r="B4659" s="396">
        <v>4655</v>
      </c>
      <c r="C4659" s="283"/>
      <c r="D4659" s="283"/>
      <c r="E4659" s="859"/>
      <c r="F4659" s="283"/>
      <c r="G4659" s="283"/>
      <c r="H4659" s="283"/>
    </row>
    <row r="4660" spans="2:8" x14ac:dyDescent="0.25">
      <c r="B4660" s="396">
        <v>4656</v>
      </c>
      <c r="C4660" s="283"/>
      <c r="D4660" s="283"/>
      <c r="E4660" s="859"/>
      <c r="F4660" s="283"/>
      <c r="G4660" s="283"/>
      <c r="H4660" s="283"/>
    </row>
    <row r="4661" spans="2:8" x14ac:dyDescent="0.25">
      <c r="B4661" s="396">
        <v>4657</v>
      </c>
      <c r="C4661" s="283"/>
      <c r="D4661" s="283"/>
      <c r="E4661" s="859"/>
      <c r="F4661" s="283"/>
      <c r="G4661" s="283"/>
      <c r="H4661" s="283"/>
    </row>
    <row r="4662" spans="2:8" x14ac:dyDescent="0.25">
      <c r="B4662" s="396">
        <v>4658</v>
      </c>
      <c r="C4662" s="283"/>
      <c r="D4662" s="283"/>
      <c r="E4662" s="859"/>
      <c r="F4662" s="283"/>
      <c r="G4662" s="283"/>
      <c r="H4662" s="283"/>
    </row>
    <row r="4663" spans="2:8" x14ac:dyDescent="0.25">
      <c r="B4663" s="396">
        <v>4659</v>
      </c>
      <c r="C4663" s="283"/>
      <c r="D4663" s="283"/>
      <c r="E4663" s="859"/>
      <c r="F4663" s="283"/>
      <c r="G4663" s="283"/>
      <c r="H4663" s="283"/>
    </row>
    <row r="4664" spans="2:8" x14ac:dyDescent="0.25">
      <c r="B4664" s="396">
        <v>4660</v>
      </c>
      <c r="C4664" s="283"/>
      <c r="D4664" s="283"/>
      <c r="E4664" s="859"/>
      <c r="F4664" s="283"/>
      <c r="G4664" s="283"/>
      <c r="H4664" s="283"/>
    </row>
    <row r="4665" spans="2:8" x14ac:dyDescent="0.25">
      <c r="B4665" s="396">
        <v>4661</v>
      </c>
      <c r="C4665" s="283"/>
      <c r="D4665" s="283"/>
      <c r="E4665" s="859"/>
      <c r="F4665" s="283"/>
      <c r="G4665" s="283"/>
      <c r="H4665" s="283"/>
    </row>
    <row r="4666" spans="2:8" x14ac:dyDescent="0.25">
      <c r="B4666" s="396">
        <v>4662</v>
      </c>
      <c r="C4666" s="283"/>
      <c r="D4666" s="283"/>
      <c r="E4666" s="859"/>
      <c r="F4666" s="283"/>
      <c r="G4666" s="283"/>
      <c r="H4666" s="283"/>
    </row>
    <row r="4667" spans="2:8" x14ac:dyDescent="0.25">
      <c r="B4667" s="396">
        <v>4663</v>
      </c>
      <c r="C4667" s="283"/>
      <c r="D4667" s="283"/>
      <c r="E4667" s="859"/>
      <c r="F4667" s="283"/>
      <c r="G4667" s="283"/>
      <c r="H4667" s="283"/>
    </row>
    <row r="4668" spans="2:8" x14ac:dyDescent="0.25">
      <c r="B4668" s="396">
        <v>4664</v>
      </c>
      <c r="C4668" s="283"/>
      <c r="D4668" s="283"/>
      <c r="E4668" s="859"/>
      <c r="F4668" s="283"/>
      <c r="G4668" s="283"/>
      <c r="H4668" s="283"/>
    </row>
    <row r="4669" spans="2:8" x14ac:dyDescent="0.25">
      <c r="B4669" s="396">
        <v>4665</v>
      </c>
      <c r="C4669" s="283"/>
      <c r="D4669" s="283"/>
      <c r="E4669" s="859"/>
      <c r="F4669" s="283"/>
      <c r="G4669" s="283"/>
      <c r="H4669" s="283"/>
    </row>
    <row r="4670" spans="2:8" x14ac:dyDescent="0.25">
      <c r="B4670" s="396">
        <v>4666</v>
      </c>
      <c r="C4670" s="283"/>
      <c r="D4670" s="283"/>
      <c r="E4670" s="859"/>
      <c r="F4670" s="283"/>
      <c r="G4670" s="283"/>
      <c r="H4670" s="283"/>
    </row>
    <row r="4671" spans="2:8" x14ac:dyDescent="0.25">
      <c r="B4671" s="396">
        <v>4667</v>
      </c>
      <c r="C4671" s="283"/>
      <c r="D4671" s="283"/>
      <c r="E4671" s="859"/>
      <c r="F4671" s="283"/>
      <c r="G4671" s="283"/>
      <c r="H4671" s="283"/>
    </row>
    <row r="4672" spans="2:8" x14ac:dyDescent="0.25">
      <c r="B4672" s="396">
        <v>4668</v>
      </c>
      <c r="C4672" s="283"/>
      <c r="D4672" s="283"/>
      <c r="E4672" s="859"/>
      <c r="F4672" s="283"/>
      <c r="G4672" s="283"/>
      <c r="H4672" s="283"/>
    </row>
    <row r="4673" spans="2:8" x14ac:dyDescent="0.25">
      <c r="B4673" s="396">
        <v>4669</v>
      </c>
      <c r="C4673" s="283"/>
      <c r="D4673" s="283"/>
      <c r="E4673" s="859"/>
      <c r="F4673" s="283"/>
      <c r="G4673" s="283"/>
      <c r="H4673" s="283"/>
    </row>
    <row r="4674" spans="2:8" x14ac:dyDescent="0.25">
      <c r="B4674" s="396">
        <v>4670</v>
      </c>
      <c r="C4674" s="283"/>
      <c r="D4674" s="283"/>
      <c r="E4674" s="859"/>
      <c r="F4674" s="283"/>
      <c r="G4674" s="283"/>
      <c r="H4674" s="283"/>
    </row>
    <row r="4675" spans="2:8" x14ac:dyDescent="0.25">
      <c r="B4675" s="396">
        <v>4671</v>
      </c>
      <c r="C4675" s="283"/>
      <c r="D4675" s="283"/>
      <c r="E4675" s="859"/>
      <c r="F4675" s="283"/>
      <c r="G4675" s="283"/>
      <c r="H4675" s="283"/>
    </row>
    <row r="4676" spans="2:8" x14ac:dyDescent="0.25">
      <c r="B4676" s="396">
        <v>4672</v>
      </c>
      <c r="C4676" s="283"/>
      <c r="D4676" s="283"/>
      <c r="E4676" s="859"/>
      <c r="F4676" s="283"/>
      <c r="G4676" s="283"/>
      <c r="H4676" s="283"/>
    </row>
    <row r="4677" spans="2:8" x14ac:dyDescent="0.25">
      <c r="B4677" s="396">
        <v>4673</v>
      </c>
      <c r="C4677" s="283"/>
      <c r="D4677" s="283"/>
      <c r="E4677" s="859"/>
      <c r="F4677" s="283"/>
      <c r="G4677" s="283"/>
      <c r="H4677" s="283"/>
    </row>
    <row r="4678" spans="2:8" x14ac:dyDescent="0.25">
      <c r="B4678" s="396">
        <v>4674</v>
      </c>
      <c r="C4678" s="283"/>
      <c r="D4678" s="283"/>
      <c r="E4678" s="859"/>
      <c r="F4678" s="283"/>
      <c r="G4678" s="283"/>
      <c r="H4678" s="283"/>
    </row>
    <row r="4679" spans="2:8" x14ac:dyDescent="0.25">
      <c r="B4679" s="396">
        <v>4675</v>
      </c>
      <c r="C4679" s="283"/>
      <c r="D4679" s="283"/>
      <c r="E4679" s="859"/>
      <c r="F4679" s="283"/>
      <c r="G4679" s="283"/>
      <c r="H4679" s="283"/>
    </row>
    <row r="4680" spans="2:8" x14ac:dyDescent="0.25">
      <c r="B4680" s="396">
        <v>4676</v>
      </c>
      <c r="C4680" s="283"/>
      <c r="D4680" s="283"/>
      <c r="E4680" s="859"/>
      <c r="F4680" s="283"/>
      <c r="G4680" s="283"/>
      <c r="H4680" s="283"/>
    </row>
    <row r="4681" spans="2:8" x14ac:dyDescent="0.25">
      <c r="B4681" s="396">
        <v>4677</v>
      </c>
      <c r="C4681" s="283"/>
      <c r="D4681" s="283"/>
      <c r="E4681" s="859"/>
      <c r="F4681" s="283"/>
      <c r="G4681" s="283"/>
      <c r="H4681" s="283"/>
    </row>
    <row r="4682" spans="2:8" x14ac:dyDescent="0.25">
      <c r="B4682" s="396">
        <v>4678</v>
      </c>
      <c r="C4682" s="283"/>
      <c r="D4682" s="283"/>
      <c r="E4682" s="859"/>
      <c r="F4682" s="283"/>
      <c r="G4682" s="283"/>
      <c r="H4682" s="283"/>
    </row>
    <row r="4683" spans="2:8" x14ac:dyDescent="0.25">
      <c r="B4683" s="396">
        <v>4679</v>
      </c>
      <c r="C4683" s="283"/>
      <c r="D4683" s="283"/>
      <c r="E4683" s="859"/>
      <c r="F4683" s="283"/>
      <c r="G4683" s="283"/>
      <c r="H4683" s="283"/>
    </row>
    <row r="4684" spans="2:8" x14ac:dyDescent="0.25">
      <c r="B4684" s="396">
        <v>4680</v>
      </c>
      <c r="C4684" s="283"/>
      <c r="D4684" s="283"/>
      <c r="E4684" s="859"/>
      <c r="F4684" s="283"/>
      <c r="G4684" s="283"/>
      <c r="H4684" s="283"/>
    </row>
    <row r="4685" spans="2:8" x14ac:dyDescent="0.25">
      <c r="B4685" s="396">
        <v>4681</v>
      </c>
      <c r="C4685" s="283"/>
      <c r="D4685" s="283"/>
      <c r="E4685" s="859"/>
      <c r="F4685" s="283"/>
      <c r="G4685" s="283"/>
      <c r="H4685" s="283"/>
    </row>
    <row r="4686" spans="2:8" x14ac:dyDescent="0.25">
      <c r="B4686" s="396">
        <v>4682</v>
      </c>
      <c r="C4686" s="283"/>
      <c r="D4686" s="283"/>
      <c r="E4686" s="859"/>
      <c r="F4686" s="283"/>
      <c r="G4686" s="283"/>
      <c r="H4686" s="283"/>
    </row>
    <row r="4687" spans="2:8" x14ac:dyDescent="0.25">
      <c r="B4687" s="396">
        <v>4683</v>
      </c>
      <c r="C4687" s="283"/>
      <c r="D4687" s="283"/>
      <c r="E4687" s="859"/>
      <c r="F4687" s="283"/>
      <c r="G4687" s="283"/>
      <c r="H4687" s="283"/>
    </row>
    <row r="4688" spans="2:8" x14ac:dyDescent="0.25">
      <c r="B4688" s="396">
        <v>4684</v>
      </c>
      <c r="C4688" s="283"/>
      <c r="D4688" s="283"/>
      <c r="E4688" s="859"/>
      <c r="F4688" s="283"/>
      <c r="G4688" s="283"/>
      <c r="H4688" s="283"/>
    </row>
    <row r="4689" spans="2:8" x14ac:dyDescent="0.25">
      <c r="B4689" s="396">
        <v>4685</v>
      </c>
      <c r="C4689" s="283"/>
      <c r="D4689" s="283"/>
      <c r="E4689" s="859"/>
      <c r="F4689" s="283"/>
      <c r="G4689" s="283"/>
      <c r="H4689" s="283"/>
    </row>
    <row r="4690" spans="2:8" x14ac:dyDescent="0.25">
      <c r="B4690" s="396">
        <v>4686</v>
      </c>
      <c r="C4690" s="283"/>
      <c r="D4690" s="283"/>
      <c r="E4690" s="859"/>
      <c r="F4690" s="283"/>
      <c r="G4690" s="283"/>
      <c r="H4690" s="283"/>
    </row>
    <row r="4691" spans="2:8" x14ac:dyDescent="0.25">
      <c r="B4691" s="396">
        <v>4687</v>
      </c>
      <c r="C4691" s="283"/>
      <c r="D4691" s="283"/>
      <c r="E4691" s="859"/>
      <c r="F4691" s="283"/>
      <c r="G4691" s="283"/>
      <c r="H4691" s="283"/>
    </row>
    <row r="4692" spans="2:8" x14ac:dyDescent="0.25">
      <c r="B4692" s="396">
        <v>4688</v>
      </c>
      <c r="C4692" s="283"/>
      <c r="D4692" s="283"/>
      <c r="E4692" s="859"/>
      <c r="F4692" s="283"/>
      <c r="G4692" s="283"/>
      <c r="H4692" s="283"/>
    </row>
    <row r="4693" spans="2:8" x14ac:dyDescent="0.25">
      <c r="B4693" s="396">
        <v>4689</v>
      </c>
      <c r="C4693" s="283"/>
      <c r="D4693" s="283"/>
      <c r="E4693" s="859"/>
      <c r="F4693" s="283"/>
      <c r="G4693" s="283"/>
      <c r="H4693" s="283"/>
    </row>
    <row r="4694" spans="2:8" x14ac:dyDescent="0.25">
      <c r="B4694" s="396">
        <v>4690</v>
      </c>
      <c r="C4694" s="283"/>
      <c r="D4694" s="283"/>
      <c r="E4694" s="859"/>
      <c r="F4694" s="283"/>
      <c r="G4694" s="283"/>
      <c r="H4694" s="283"/>
    </row>
    <row r="4695" spans="2:8" x14ac:dyDescent="0.25">
      <c r="B4695" s="396">
        <v>4691</v>
      </c>
      <c r="C4695" s="283"/>
      <c r="D4695" s="283"/>
      <c r="E4695" s="859"/>
      <c r="F4695" s="283"/>
      <c r="G4695" s="283"/>
      <c r="H4695" s="283"/>
    </row>
    <row r="4696" spans="2:8" x14ac:dyDescent="0.25">
      <c r="B4696" s="396">
        <v>4692</v>
      </c>
      <c r="C4696" s="283"/>
      <c r="D4696" s="283"/>
      <c r="E4696" s="859"/>
      <c r="F4696" s="283"/>
      <c r="G4696" s="283"/>
      <c r="H4696" s="283"/>
    </row>
    <row r="4697" spans="2:8" x14ac:dyDescent="0.25">
      <c r="B4697" s="396">
        <v>4693</v>
      </c>
      <c r="C4697" s="283"/>
      <c r="D4697" s="283"/>
      <c r="E4697" s="859"/>
      <c r="F4697" s="283"/>
      <c r="G4697" s="283"/>
      <c r="H4697" s="283"/>
    </row>
    <row r="4698" spans="2:8" x14ac:dyDescent="0.25">
      <c r="B4698" s="396">
        <v>4694</v>
      </c>
      <c r="C4698" s="283"/>
      <c r="D4698" s="283"/>
      <c r="E4698" s="859"/>
      <c r="F4698" s="283"/>
      <c r="G4698" s="283"/>
      <c r="H4698" s="283"/>
    </row>
    <row r="4699" spans="2:8" x14ac:dyDescent="0.25">
      <c r="B4699" s="396">
        <v>4695</v>
      </c>
      <c r="C4699" s="283"/>
      <c r="D4699" s="283"/>
      <c r="E4699" s="859"/>
      <c r="F4699" s="283"/>
      <c r="G4699" s="283"/>
      <c r="H4699" s="283"/>
    </row>
    <row r="4700" spans="2:8" x14ac:dyDescent="0.25">
      <c r="B4700" s="396">
        <v>4696</v>
      </c>
      <c r="C4700" s="283"/>
      <c r="D4700" s="283"/>
      <c r="E4700" s="859"/>
      <c r="F4700" s="283"/>
      <c r="G4700" s="283"/>
      <c r="H4700" s="283"/>
    </row>
    <row r="4701" spans="2:8" x14ac:dyDescent="0.25">
      <c r="B4701" s="396">
        <v>4697</v>
      </c>
      <c r="C4701" s="283"/>
      <c r="D4701" s="283"/>
      <c r="E4701" s="859"/>
      <c r="F4701" s="283"/>
      <c r="G4701" s="283"/>
      <c r="H4701" s="283"/>
    </row>
    <row r="4702" spans="2:8" x14ac:dyDescent="0.25">
      <c r="B4702" s="396">
        <v>4698</v>
      </c>
      <c r="C4702" s="283"/>
      <c r="D4702" s="283"/>
      <c r="E4702" s="859"/>
      <c r="F4702" s="283"/>
      <c r="G4702" s="283"/>
      <c r="H4702" s="283"/>
    </row>
    <row r="4703" spans="2:8" x14ac:dyDescent="0.25">
      <c r="B4703" s="396">
        <v>4699</v>
      </c>
      <c r="C4703" s="283"/>
      <c r="D4703" s="283"/>
      <c r="E4703" s="859"/>
      <c r="F4703" s="283"/>
      <c r="G4703" s="283"/>
      <c r="H4703" s="283"/>
    </row>
    <row r="4704" spans="2:8" x14ac:dyDescent="0.25">
      <c r="B4704" s="396">
        <v>4700</v>
      </c>
      <c r="C4704" s="283"/>
      <c r="D4704" s="283"/>
      <c r="E4704" s="859"/>
      <c r="F4704" s="283"/>
      <c r="G4704" s="283"/>
      <c r="H4704" s="283"/>
    </row>
    <row r="4705" spans="2:8" x14ac:dyDescent="0.25">
      <c r="B4705" s="396">
        <v>4701</v>
      </c>
      <c r="C4705" s="283"/>
      <c r="D4705" s="283"/>
      <c r="E4705" s="859"/>
      <c r="F4705" s="283"/>
      <c r="G4705" s="283"/>
      <c r="H4705" s="283"/>
    </row>
    <row r="4706" spans="2:8" x14ac:dyDescent="0.25">
      <c r="B4706" s="396">
        <v>4702</v>
      </c>
      <c r="C4706" s="283"/>
      <c r="D4706" s="283"/>
      <c r="E4706" s="859"/>
      <c r="F4706" s="283"/>
      <c r="G4706" s="283"/>
      <c r="H4706" s="283"/>
    </row>
    <row r="4707" spans="2:8" x14ac:dyDescent="0.25">
      <c r="B4707" s="396">
        <v>4703</v>
      </c>
      <c r="C4707" s="283"/>
      <c r="D4707" s="283"/>
      <c r="E4707" s="859"/>
      <c r="F4707" s="283"/>
      <c r="G4707" s="283"/>
      <c r="H4707" s="283"/>
    </row>
    <row r="4708" spans="2:8" x14ac:dyDescent="0.25">
      <c r="B4708" s="396">
        <v>4704</v>
      </c>
      <c r="C4708" s="283"/>
      <c r="D4708" s="283"/>
      <c r="E4708" s="859"/>
      <c r="F4708" s="283"/>
      <c r="G4708" s="283"/>
      <c r="H4708" s="283"/>
    </row>
    <row r="4709" spans="2:8" x14ac:dyDescent="0.25">
      <c r="B4709" s="396">
        <v>4705</v>
      </c>
      <c r="C4709" s="283"/>
      <c r="D4709" s="283"/>
      <c r="E4709" s="859"/>
      <c r="F4709" s="283"/>
      <c r="G4709" s="283"/>
      <c r="H4709" s="283"/>
    </row>
    <row r="4710" spans="2:8" x14ac:dyDescent="0.25">
      <c r="B4710" s="396">
        <v>4706</v>
      </c>
      <c r="C4710" s="283"/>
      <c r="D4710" s="283"/>
      <c r="E4710" s="859"/>
      <c r="F4710" s="283"/>
      <c r="G4710" s="283"/>
      <c r="H4710" s="283"/>
    </row>
    <row r="4711" spans="2:8" x14ac:dyDescent="0.25">
      <c r="B4711" s="396">
        <v>4707</v>
      </c>
      <c r="C4711" s="283"/>
      <c r="D4711" s="283"/>
      <c r="E4711" s="859"/>
      <c r="F4711" s="283"/>
      <c r="G4711" s="283"/>
      <c r="H4711" s="283"/>
    </row>
    <row r="4712" spans="2:8" x14ac:dyDescent="0.25">
      <c r="B4712" s="396">
        <v>4708</v>
      </c>
      <c r="C4712" s="283"/>
      <c r="D4712" s="283"/>
      <c r="E4712" s="859"/>
      <c r="F4712" s="283"/>
      <c r="G4712" s="283"/>
      <c r="H4712" s="283"/>
    </row>
    <row r="4713" spans="2:8" x14ac:dyDescent="0.25">
      <c r="B4713" s="396">
        <v>4709</v>
      </c>
      <c r="C4713" s="283"/>
      <c r="D4713" s="283"/>
      <c r="E4713" s="859"/>
      <c r="F4713" s="283"/>
      <c r="G4713" s="283"/>
      <c r="H4713" s="283"/>
    </row>
    <row r="4714" spans="2:8" x14ac:dyDescent="0.25">
      <c r="B4714" s="396">
        <v>4710</v>
      </c>
      <c r="C4714" s="283"/>
      <c r="D4714" s="283"/>
      <c r="E4714" s="859"/>
      <c r="F4714" s="283"/>
      <c r="G4714" s="283"/>
      <c r="H4714" s="283"/>
    </row>
    <row r="4715" spans="2:8" x14ac:dyDescent="0.25">
      <c r="B4715" s="396">
        <v>4711</v>
      </c>
      <c r="C4715" s="283"/>
      <c r="D4715" s="283"/>
      <c r="E4715" s="859"/>
      <c r="F4715" s="283"/>
      <c r="G4715" s="283"/>
      <c r="H4715" s="283"/>
    </row>
    <row r="4716" spans="2:8" x14ac:dyDescent="0.25">
      <c r="B4716" s="396">
        <v>4712</v>
      </c>
      <c r="C4716" s="283"/>
      <c r="D4716" s="283"/>
      <c r="E4716" s="859"/>
      <c r="F4716" s="283"/>
      <c r="G4716" s="283"/>
      <c r="H4716" s="283"/>
    </row>
    <row r="4717" spans="2:8" x14ac:dyDescent="0.25">
      <c r="B4717" s="396">
        <v>4713</v>
      </c>
      <c r="C4717" s="283"/>
      <c r="D4717" s="283"/>
      <c r="E4717" s="859"/>
      <c r="F4717" s="283"/>
      <c r="G4717" s="283"/>
      <c r="H4717" s="283"/>
    </row>
    <row r="4718" spans="2:8" x14ac:dyDescent="0.25">
      <c r="B4718" s="396">
        <v>4714</v>
      </c>
      <c r="C4718" s="283"/>
      <c r="D4718" s="283"/>
      <c r="E4718" s="859"/>
      <c r="F4718" s="283"/>
      <c r="G4718" s="283"/>
      <c r="H4718" s="283"/>
    </row>
    <row r="4719" spans="2:8" x14ac:dyDescent="0.25">
      <c r="B4719" s="396">
        <v>4715</v>
      </c>
      <c r="C4719" s="283"/>
      <c r="D4719" s="283"/>
      <c r="E4719" s="859"/>
      <c r="F4719" s="283"/>
      <c r="G4719" s="283"/>
      <c r="H4719" s="283"/>
    </row>
    <row r="4720" spans="2:8" x14ac:dyDescent="0.25">
      <c r="B4720" s="396">
        <v>4716</v>
      </c>
      <c r="C4720" s="283"/>
      <c r="D4720" s="283"/>
      <c r="E4720" s="859"/>
      <c r="F4720" s="283"/>
      <c r="G4720" s="283"/>
      <c r="H4720" s="283"/>
    </row>
    <row r="4721" spans="2:8" x14ac:dyDescent="0.25">
      <c r="B4721" s="396">
        <v>4717</v>
      </c>
      <c r="C4721" s="283"/>
      <c r="D4721" s="283"/>
      <c r="E4721" s="859"/>
      <c r="F4721" s="283"/>
      <c r="G4721" s="283"/>
      <c r="H4721" s="283"/>
    </row>
    <row r="4722" spans="2:8" x14ac:dyDescent="0.25">
      <c r="B4722" s="396">
        <v>4718</v>
      </c>
      <c r="C4722" s="283"/>
      <c r="D4722" s="283"/>
      <c r="E4722" s="859"/>
      <c r="F4722" s="283"/>
      <c r="G4722" s="283"/>
      <c r="H4722" s="283"/>
    </row>
    <row r="4723" spans="2:8" x14ac:dyDescent="0.25">
      <c r="B4723" s="396">
        <v>4719</v>
      </c>
      <c r="C4723" s="283"/>
      <c r="D4723" s="283"/>
      <c r="E4723" s="859"/>
      <c r="F4723" s="283"/>
      <c r="G4723" s="283"/>
      <c r="H4723" s="283"/>
    </row>
    <row r="4724" spans="2:8" x14ac:dyDescent="0.25">
      <c r="B4724" s="396">
        <v>4720</v>
      </c>
      <c r="C4724" s="283"/>
      <c r="D4724" s="283"/>
      <c r="E4724" s="859"/>
      <c r="F4724" s="283"/>
      <c r="G4724" s="283"/>
      <c r="H4724" s="283"/>
    </row>
    <row r="4725" spans="2:8" x14ac:dyDescent="0.25">
      <c r="B4725" s="396">
        <v>4721</v>
      </c>
      <c r="C4725" s="283"/>
      <c r="D4725" s="283"/>
      <c r="E4725" s="859"/>
      <c r="F4725" s="283"/>
      <c r="G4725" s="283"/>
      <c r="H4725" s="283"/>
    </row>
    <row r="4726" spans="2:8" x14ac:dyDescent="0.25">
      <c r="B4726" s="396">
        <v>4722</v>
      </c>
      <c r="C4726" s="283"/>
      <c r="D4726" s="283"/>
      <c r="E4726" s="859"/>
      <c r="F4726" s="283"/>
      <c r="G4726" s="283"/>
      <c r="H4726" s="283"/>
    </row>
    <row r="4727" spans="2:8" x14ac:dyDescent="0.25">
      <c r="B4727" s="396">
        <v>4723</v>
      </c>
      <c r="C4727" s="283"/>
      <c r="D4727" s="283"/>
      <c r="E4727" s="859"/>
      <c r="F4727" s="283"/>
      <c r="G4727" s="283"/>
      <c r="H4727" s="283"/>
    </row>
    <row r="4728" spans="2:8" x14ac:dyDescent="0.25">
      <c r="B4728" s="396">
        <v>4724</v>
      </c>
      <c r="C4728" s="283"/>
      <c r="D4728" s="283"/>
      <c r="E4728" s="859"/>
      <c r="F4728" s="283"/>
      <c r="G4728" s="283"/>
      <c r="H4728" s="283"/>
    </row>
    <row r="4729" spans="2:8" x14ac:dyDescent="0.25">
      <c r="B4729" s="396">
        <v>4725</v>
      </c>
      <c r="C4729" s="283"/>
      <c r="D4729" s="283"/>
      <c r="E4729" s="859"/>
      <c r="F4729" s="283"/>
      <c r="G4729" s="283"/>
      <c r="H4729" s="283"/>
    </row>
    <row r="4730" spans="2:8" x14ac:dyDescent="0.25">
      <c r="B4730" s="396">
        <v>4726</v>
      </c>
      <c r="C4730" s="283"/>
      <c r="D4730" s="283"/>
      <c r="E4730" s="859"/>
      <c r="F4730" s="283"/>
      <c r="G4730" s="283"/>
      <c r="H4730" s="283"/>
    </row>
    <row r="4731" spans="2:8" x14ac:dyDescent="0.25">
      <c r="B4731" s="396">
        <v>4727</v>
      </c>
      <c r="C4731" s="283"/>
      <c r="D4731" s="283"/>
      <c r="E4731" s="859"/>
      <c r="F4731" s="283"/>
      <c r="G4731" s="283"/>
      <c r="H4731" s="283"/>
    </row>
    <row r="4732" spans="2:8" x14ac:dyDescent="0.25">
      <c r="B4732" s="396">
        <v>4728</v>
      </c>
      <c r="C4732" s="283"/>
      <c r="D4732" s="283"/>
      <c r="E4732" s="859"/>
      <c r="F4732" s="283"/>
      <c r="G4732" s="283"/>
      <c r="H4732" s="283"/>
    </row>
    <row r="4733" spans="2:8" x14ac:dyDescent="0.25">
      <c r="B4733" s="396">
        <v>4729</v>
      </c>
      <c r="C4733" s="283"/>
      <c r="D4733" s="283"/>
      <c r="E4733" s="859"/>
      <c r="F4733" s="283"/>
      <c r="G4733" s="283"/>
      <c r="H4733" s="283"/>
    </row>
    <row r="4734" spans="2:8" x14ac:dyDescent="0.25">
      <c r="B4734" s="396">
        <v>4730</v>
      </c>
      <c r="C4734" s="283"/>
      <c r="D4734" s="283"/>
      <c r="E4734" s="859"/>
      <c r="F4734" s="283"/>
      <c r="G4734" s="283"/>
      <c r="H4734" s="283"/>
    </row>
    <row r="4735" spans="2:8" x14ac:dyDescent="0.25">
      <c r="B4735" s="396">
        <v>4731</v>
      </c>
      <c r="C4735" s="283"/>
      <c r="D4735" s="283"/>
      <c r="E4735" s="859"/>
      <c r="F4735" s="283"/>
      <c r="G4735" s="283"/>
      <c r="H4735" s="283"/>
    </row>
    <row r="4736" spans="2:8" x14ac:dyDescent="0.25">
      <c r="B4736" s="396">
        <v>4732</v>
      </c>
      <c r="C4736" s="283"/>
      <c r="D4736" s="283"/>
      <c r="E4736" s="859"/>
      <c r="F4736" s="283"/>
      <c r="G4736" s="283"/>
      <c r="H4736" s="283"/>
    </row>
    <row r="4737" spans="2:8" x14ac:dyDescent="0.25">
      <c r="B4737" s="396">
        <v>4733</v>
      </c>
      <c r="C4737" s="283"/>
      <c r="D4737" s="283"/>
      <c r="E4737" s="859"/>
      <c r="F4737" s="283"/>
      <c r="G4737" s="283"/>
      <c r="H4737" s="283"/>
    </row>
    <row r="4738" spans="2:8" x14ac:dyDescent="0.25">
      <c r="B4738" s="396">
        <v>4734</v>
      </c>
      <c r="C4738" s="283"/>
      <c r="D4738" s="283"/>
      <c r="E4738" s="859"/>
      <c r="F4738" s="283"/>
      <c r="G4738" s="283"/>
      <c r="H4738" s="283"/>
    </row>
    <row r="4739" spans="2:8" x14ac:dyDescent="0.25">
      <c r="B4739" s="396">
        <v>4735</v>
      </c>
      <c r="C4739" s="283"/>
      <c r="D4739" s="283"/>
      <c r="E4739" s="859"/>
      <c r="F4739" s="283"/>
      <c r="G4739" s="283"/>
      <c r="H4739" s="283"/>
    </row>
    <row r="4740" spans="2:8" x14ac:dyDescent="0.25">
      <c r="B4740" s="396">
        <v>4736</v>
      </c>
      <c r="C4740" s="283"/>
      <c r="D4740" s="283"/>
      <c r="E4740" s="859"/>
      <c r="F4740" s="283"/>
      <c r="G4740" s="283"/>
      <c r="H4740" s="283"/>
    </row>
    <row r="4741" spans="2:8" x14ac:dyDescent="0.25">
      <c r="B4741" s="396">
        <v>4737</v>
      </c>
      <c r="C4741" s="283"/>
      <c r="D4741" s="283"/>
      <c r="E4741" s="859"/>
      <c r="F4741" s="283"/>
      <c r="G4741" s="283"/>
      <c r="H4741" s="283"/>
    </row>
    <row r="4742" spans="2:8" x14ac:dyDescent="0.25">
      <c r="B4742" s="396">
        <v>4738</v>
      </c>
      <c r="C4742" s="283"/>
      <c r="D4742" s="283"/>
      <c r="E4742" s="859"/>
      <c r="F4742" s="283"/>
      <c r="G4742" s="283"/>
      <c r="H4742" s="283"/>
    </row>
    <row r="4743" spans="2:8" x14ac:dyDescent="0.25">
      <c r="B4743" s="396">
        <v>4739</v>
      </c>
      <c r="C4743" s="283"/>
      <c r="D4743" s="283"/>
      <c r="E4743" s="859"/>
      <c r="F4743" s="283"/>
      <c r="G4743" s="283"/>
      <c r="H4743" s="283"/>
    </row>
    <row r="4744" spans="2:8" x14ac:dyDescent="0.25">
      <c r="B4744" s="396">
        <v>4740</v>
      </c>
      <c r="C4744" s="283"/>
      <c r="D4744" s="283"/>
      <c r="E4744" s="859"/>
      <c r="F4744" s="283"/>
      <c r="G4744" s="283"/>
      <c r="H4744" s="283"/>
    </row>
    <row r="4745" spans="2:8" x14ac:dyDescent="0.25">
      <c r="B4745" s="396">
        <v>4741</v>
      </c>
      <c r="C4745" s="283"/>
      <c r="D4745" s="283"/>
      <c r="E4745" s="859"/>
      <c r="F4745" s="283"/>
      <c r="G4745" s="283"/>
      <c r="H4745" s="283"/>
    </row>
    <row r="4746" spans="2:8" x14ac:dyDescent="0.25">
      <c r="B4746" s="396">
        <v>4742</v>
      </c>
      <c r="C4746" s="283"/>
      <c r="D4746" s="283"/>
      <c r="E4746" s="859"/>
      <c r="F4746" s="283"/>
      <c r="G4746" s="283"/>
      <c r="H4746" s="283"/>
    </row>
    <row r="4747" spans="2:8" x14ac:dyDescent="0.25">
      <c r="B4747" s="396">
        <v>4743</v>
      </c>
      <c r="C4747" s="283"/>
      <c r="D4747" s="283"/>
      <c r="E4747" s="859"/>
      <c r="F4747" s="283"/>
      <c r="G4747" s="283"/>
      <c r="H4747" s="283"/>
    </row>
    <row r="4748" spans="2:8" x14ac:dyDescent="0.25">
      <c r="B4748" s="396">
        <v>4744</v>
      </c>
      <c r="C4748" s="283"/>
      <c r="D4748" s="283"/>
      <c r="E4748" s="859"/>
      <c r="F4748" s="283"/>
      <c r="G4748" s="283"/>
      <c r="H4748" s="283"/>
    </row>
    <row r="4749" spans="2:8" x14ac:dyDescent="0.25">
      <c r="B4749" s="396">
        <v>4745</v>
      </c>
      <c r="C4749" s="283"/>
      <c r="D4749" s="283"/>
      <c r="E4749" s="859"/>
      <c r="F4749" s="283"/>
      <c r="G4749" s="283"/>
      <c r="H4749" s="283"/>
    </row>
    <row r="4750" spans="2:8" x14ac:dyDescent="0.25">
      <c r="B4750" s="396">
        <v>4746</v>
      </c>
      <c r="C4750" s="283"/>
      <c r="D4750" s="283"/>
      <c r="E4750" s="859"/>
      <c r="F4750" s="283"/>
      <c r="G4750" s="283"/>
      <c r="H4750" s="283"/>
    </row>
    <row r="4751" spans="2:8" x14ac:dyDescent="0.25">
      <c r="B4751" s="396">
        <v>4747</v>
      </c>
      <c r="C4751" s="283"/>
      <c r="D4751" s="283"/>
      <c r="E4751" s="859"/>
      <c r="F4751" s="283"/>
      <c r="G4751" s="283"/>
      <c r="H4751" s="283"/>
    </row>
    <row r="4752" spans="2:8" x14ac:dyDescent="0.25">
      <c r="B4752" s="396">
        <v>4748</v>
      </c>
      <c r="C4752" s="283"/>
      <c r="D4752" s="283"/>
      <c r="E4752" s="859"/>
      <c r="F4752" s="283"/>
      <c r="G4752" s="283"/>
      <c r="H4752" s="283"/>
    </row>
    <row r="4753" spans="2:8" x14ac:dyDescent="0.25">
      <c r="B4753" s="396">
        <v>4749</v>
      </c>
      <c r="C4753" s="283"/>
      <c r="D4753" s="283"/>
      <c r="E4753" s="859"/>
      <c r="F4753" s="283"/>
      <c r="G4753" s="283"/>
      <c r="H4753" s="283"/>
    </row>
    <row r="4754" spans="2:8" x14ac:dyDescent="0.25">
      <c r="B4754" s="396">
        <v>4750</v>
      </c>
      <c r="C4754" s="283"/>
      <c r="D4754" s="283"/>
      <c r="E4754" s="859"/>
      <c r="F4754" s="283"/>
      <c r="G4754" s="283"/>
      <c r="H4754" s="283"/>
    </row>
    <row r="4755" spans="2:8" x14ac:dyDescent="0.25">
      <c r="B4755" s="396">
        <v>4751</v>
      </c>
      <c r="C4755" s="283"/>
      <c r="D4755" s="283"/>
      <c r="E4755" s="859"/>
      <c r="F4755" s="283"/>
      <c r="G4755" s="283"/>
      <c r="H4755" s="283"/>
    </row>
    <row r="4756" spans="2:8" x14ac:dyDescent="0.25">
      <c r="B4756" s="396">
        <v>4752</v>
      </c>
      <c r="C4756" s="283"/>
      <c r="D4756" s="283"/>
      <c r="E4756" s="859"/>
      <c r="F4756" s="283"/>
      <c r="G4756" s="283"/>
      <c r="H4756" s="283"/>
    </row>
    <row r="4757" spans="2:8" x14ac:dyDescent="0.25">
      <c r="B4757" s="396">
        <v>4753</v>
      </c>
      <c r="C4757" s="283"/>
      <c r="D4757" s="283"/>
      <c r="E4757" s="859"/>
      <c r="F4757" s="283"/>
      <c r="G4757" s="283"/>
      <c r="H4757" s="283"/>
    </row>
    <row r="4758" spans="2:8" x14ac:dyDescent="0.25">
      <c r="B4758" s="396">
        <v>4754</v>
      </c>
      <c r="C4758" s="283"/>
      <c r="D4758" s="283"/>
      <c r="E4758" s="859"/>
      <c r="F4758" s="283"/>
      <c r="G4758" s="283"/>
      <c r="H4758" s="283"/>
    </row>
    <row r="4759" spans="2:8" x14ac:dyDescent="0.25">
      <c r="B4759" s="396">
        <v>4755</v>
      </c>
      <c r="C4759" s="283"/>
      <c r="D4759" s="283"/>
      <c r="E4759" s="859"/>
      <c r="F4759" s="283"/>
      <c r="G4759" s="283"/>
      <c r="H4759" s="283"/>
    </row>
    <row r="4760" spans="2:8" x14ac:dyDescent="0.25">
      <c r="B4760" s="396">
        <v>4756</v>
      </c>
      <c r="C4760" s="283"/>
      <c r="D4760" s="283"/>
      <c r="E4760" s="859"/>
      <c r="F4760" s="283"/>
      <c r="G4760" s="283"/>
      <c r="H4760" s="283"/>
    </row>
    <row r="4761" spans="2:8" x14ac:dyDescent="0.25">
      <c r="B4761" s="396">
        <v>4757</v>
      </c>
      <c r="C4761" s="283"/>
      <c r="D4761" s="283"/>
      <c r="E4761" s="859"/>
      <c r="F4761" s="283"/>
      <c r="G4761" s="283"/>
      <c r="H4761" s="283"/>
    </row>
    <row r="4762" spans="2:8" x14ac:dyDescent="0.25">
      <c r="B4762" s="396">
        <v>4758</v>
      </c>
      <c r="C4762" s="283"/>
      <c r="D4762" s="283"/>
      <c r="E4762" s="859"/>
      <c r="F4762" s="283"/>
      <c r="G4762" s="283"/>
      <c r="H4762" s="283"/>
    </row>
    <row r="4763" spans="2:8" x14ac:dyDescent="0.25">
      <c r="B4763" s="396">
        <v>4759</v>
      </c>
      <c r="C4763" s="283"/>
      <c r="D4763" s="283"/>
      <c r="E4763" s="859"/>
      <c r="F4763" s="283"/>
      <c r="G4763" s="283"/>
      <c r="H4763" s="283"/>
    </row>
    <row r="4764" spans="2:8" x14ac:dyDescent="0.25">
      <c r="B4764" s="396">
        <v>4760</v>
      </c>
      <c r="C4764" s="283"/>
      <c r="D4764" s="283"/>
      <c r="E4764" s="859"/>
      <c r="F4764" s="283"/>
      <c r="G4764" s="283"/>
      <c r="H4764" s="283"/>
    </row>
    <row r="4765" spans="2:8" x14ac:dyDescent="0.25">
      <c r="B4765" s="396">
        <v>4761</v>
      </c>
      <c r="C4765" s="283"/>
      <c r="D4765" s="283"/>
      <c r="E4765" s="859"/>
      <c r="F4765" s="283"/>
      <c r="G4765" s="283"/>
      <c r="H4765" s="283"/>
    </row>
    <row r="4766" spans="2:8" x14ac:dyDescent="0.25">
      <c r="B4766" s="396">
        <v>4762</v>
      </c>
      <c r="C4766" s="283"/>
      <c r="D4766" s="283"/>
      <c r="E4766" s="859"/>
      <c r="F4766" s="283"/>
      <c r="G4766" s="283"/>
      <c r="H4766" s="283"/>
    </row>
    <row r="4767" spans="2:8" x14ac:dyDescent="0.25">
      <c r="B4767" s="396">
        <v>4763</v>
      </c>
      <c r="C4767" s="283"/>
      <c r="D4767" s="283"/>
      <c r="E4767" s="859"/>
      <c r="F4767" s="283"/>
      <c r="G4767" s="283"/>
      <c r="H4767" s="283"/>
    </row>
    <row r="4768" spans="2:8" x14ac:dyDescent="0.25">
      <c r="B4768" s="396">
        <v>4764</v>
      </c>
      <c r="C4768" s="283"/>
      <c r="D4768" s="283"/>
      <c r="E4768" s="859"/>
      <c r="F4768" s="283"/>
      <c r="G4768" s="283"/>
      <c r="H4768" s="283"/>
    </row>
    <row r="4769" spans="2:8" x14ac:dyDescent="0.25">
      <c r="B4769" s="396">
        <v>4765</v>
      </c>
      <c r="C4769" s="283"/>
      <c r="D4769" s="283"/>
      <c r="E4769" s="859"/>
      <c r="F4769" s="283"/>
      <c r="G4769" s="283"/>
      <c r="H4769" s="283"/>
    </row>
    <row r="4770" spans="2:8" x14ac:dyDescent="0.25">
      <c r="B4770" s="396">
        <v>4766</v>
      </c>
      <c r="C4770" s="283"/>
      <c r="D4770" s="283"/>
      <c r="E4770" s="859"/>
      <c r="F4770" s="283"/>
      <c r="G4770" s="283"/>
      <c r="H4770" s="283"/>
    </row>
    <row r="4771" spans="2:8" x14ac:dyDescent="0.25">
      <c r="B4771" s="396">
        <v>4767</v>
      </c>
      <c r="C4771" s="283"/>
      <c r="D4771" s="283"/>
      <c r="E4771" s="859"/>
      <c r="F4771" s="283"/>
      <c r="G4771" s="283"/>
      <c r="H4771" s="283"/>
    </row>
    <row r="4772" spans="2:8" x14ac:dyDescent="0.25">
      <c r="B4772" s="396">
        <v>4768</v>
      </c>
      <c r="C4772" s="283"/>
      <c r="D4772" s="283"/>
      <c r="E4772" s="859"/>
      <c r="F4772" s="283"/>
      <c r="G4772" s="283"/>
      <c r="H4772" s="283"/>
    </row>
    <row r="4773" spans="2:8" x14ac:dyDescent="0.25">
      <c r="B4773" s="396">
        <v>4769</v>
      </c>
      <c r="C4773" s="283"/>
      <c r="D4773" s="283"/>
      <c r="E4773" s="859"/>
      <c r="F4773" s="283"/>
      <c r="G4773" s="283"/>
      <c r="H4773" s="283"/>
    </row>
    <row r="4774" spans="2:8" x14ac:dyDescent="0.25">
      <c r="B4774" s="396">
        <v>4770</v>
      </c>
      <c r="C4774" s="283"/>
      <c r="D4774" s="283"/>
      <c r="E4774" s="859"/>
      <c r="F4774" s="283"/>
      <c r="G4774" s="283"/>
      <c r="H4774" s="283"/>
    </row>
    <row r="4775" spans="2:8" x14ac:dyDescent="0.25">
      <c r="B4775" s="396">
        <v>4771</v>
      </c>
      <c r="C4775" s="283"/>
      <c r="D4775" s="283"/>
      <c r="E4775" s="859"/>
      <c r="F4775" s="283"/>
      <c r="G4775" s="283"/>
      <c r="H4775" s="283"/>
    </row>
    <row r="4776" spans="2:8" x14ac:dyDescent="0.25">
      <c r="B4776" s="396">
        <v>4772</v>
      </c>
      <c r="C4776" s="283"/>
      <c r="D4776" s="283"/>
      <c r="E4776" s="859"/>
      <c r="F4776" s="283"/>
      <c r="G4776" s="283"/>
      <c r="H4776" s="283"/>
    </row>
    <row r="4777" spans="2:8" x14ac:dyDescent="0.25">
      <c r="B4777" s="396">
        <v>4773</v>
      </c>
      <c r="C4777" s="283"/>
      <c r="D4777" s="283"/>
      <c r="E4777" s="859"/>
      <c r="F4777" s="283"/>
      <c r="G4777" s="283"/>
      <c r="H4777" s="283"/>
    </row>
    <row r="4778" spans="2:8" x14ac:dyDescent="0.25">
      <c r="B4778" s="396">
        <v>4774</v>
      </c>
      <c r="C4778" s="283"/>
      <c r="D4778" s="283"/>
      <c r="E4778" s="859"/>
      <c r="F4778" s="283"/>
      <c r="G4778" s="283"/>
      <c r="H4778" s="283"/>
    </row>
    <row r="4779" spans="2:8" x14ac:dyDescent="0.25">
      <c r="B4779" s="396">
        <v>4775</v>
      </c>
      <c r="C4779" s="283"/>
      <c r="D4779" s="283"/>
      <c r="E4779" s="859"/>
      <c r="F4779" s="283"/>
      <c r="G4779" s="283"/>
      <c r="H4779" s="283"/>
    </row>
    <row r="4780" spans="2:8" x14ac:dyDescent="0.25">
      <c r="B4780" s="396">
        <v>4776</v>
      </c>
      <c r="C4780" s="283"/>
      <c r="D4780" s="283"/>
      <c r="E4780" s="859"/>
      <c r="F4780" s="283"/>
      <c r="G4780" s="283"/>
      <c r="H4780" s="283"/>
    </row>
    <row r="4781" spans="2:8" x14ac:dyDescent="0.25">
      <c r="B4781" s="396">
        <v>4777</v>
      </c>
      <c r="C4781" s="283"/>
      <c r="D4781" s="283"/>
      <c r="E4781" s="859"/>
      <c r="F4781" s="283"/>
      <c r="G4781" s="283"/>
      <c r="H4781" s="283"/>
    </row>
    <row r="4782" spans="2:8" x14ac:dyDescent="0.25">
      <c r="B4782" s="396">
        <v>4778</v>
      </c>
      <c r="C4782" s="283"/>
      <c r="D4782" s="283"/>
      <c r="E4782" s="859"/>
      <c r="F4782" s="283"/>
      <c r="G4782" s="283"/>
      <c r="H4782" s="283"/>
    </row>
    <row r="4783" spans="2:8" x14ac:dyDescent="0.25">
      <c r="B4783" s="396">
        <v>4779</v>
      </c>
      <c r="C4783" s="283"/>
      <c r="D4783" s="283"/>
      <c r="E4783" s="859"/>
      <c r="F4783" s="283"/>
      <c r="G4783" s="283"/>
      <c r="H4783" s="283"/>
    </row>
    <row r="4784" spans="2:8" x14ac:dyDescent="0.25">
      <c r="B4784" s="396">
        <v>4780</v>
      </c>
      <c r="C4784" s="283"/>
      <c r="D4784" s="283"/>
      <c r="E4784" s="859"/>
      <c r="F4784" s="283"/>
      <c r="G4784" s="283"/>
      <c r="H4784" s="283"/>
    </row>
    <row r="4785" spans="2:8" x14ac:dyDescent="0.25">
      <c r="B4785" s="396">
        <v>4781</v>
      </c>
      <c r="C4785" s="283"/>
      <c r="D4785" s="283"/>
      <c r="E4785" s="859"/>
      <c r="F4785" s="283"/>
      <c r="G4785" s="283"/>
      <c r="H4785" s="283"/>
    </row>
    <row r="4786" spans="2:8" x14ac:dyDescent="0.25">
      <c r="B4786" s="396">
        <v>4782</v>
      </c>
      <c r="C4786" s="283"/>
      <c r="D4786" s="283"/>
      <c r="E4786" s="859"/>
      <c r="F4786" s="283"/>
      <c r="G4786" s="283"/>
      <c r="H4786" s="283"/>
    </row>
    <row r="4787" spans="2:8" x14ac:dyDescent="0.25">
      <c r="B4787" s="396">
        <v>4783</v>
      </c>
      <c r="C4787" s="283"/>
      <c r="D4787" s="283"/>
      <c r="E4787" s="859"/>
      <c r="F4787" s="283"/>
      <c r="G4787" s="283"/>
      <c r="H4787" s="283"/>
    </row>
    <row r="4788" spans="2:8" x14ac:dyDescent="0.25">
      <c r="B4788" s="396">
        <v>4784</v>
      </c>
      <c r="C4788" s="283"/>
      <c r="D4788" s="283"/>
      <c r="E4788" s="859"/>
      <c r="F4788" s="283"/>
      <c r="G4788" s="283"/>
      <c r="H4788" s="283"/>
    </row>
    <row r="4789" spans="2:8" x14ac:dyDescent="0.25">
      <c r="B4789" s="396">
        <v>4785</v>
      </c>
      <c r="C4789" s="283"/>
      <c r="D4789" s="283"/>
      <c r="E4789" s="859"/>
      <c r="F4789" s="283"/>
      <c r="G4789" s="283"/>
      <c r="H4789" s="283"/>
    </row>
    <row r="4790" spans="2:8" x14ac:dyDescent="0.25">
      <c r="B4790" s="396">
        <v>4786</v>
      </c>
      <c r="C4790" s="283"/>
      <c r="D4790" s="283"/>
      <c r="E4790" s="859"/>
      <c r="F4790" s="283"/>
      <c r="G4790" s="283"/>
      <c r="H4790" s="283"/>
    </row>
    <row r="4791" spans="2:8" x14ac:dyDescent="0.25">
      <c r="B4791" s="396">
        <v>4787</v>
      </c>
      <c r="C4791" s="283"/>
      <c r="D4791" s="283"/>
      <c r="E4791" s="859"/>
      <c r="F4791" s="283"/>
      <c r="G4791" s="283"/>
      <c r="H4791" s="283"/>
    </row>
    <row r="4792" spans="2:8" x14ac:dyDescent="0.25">
      <c r="B4792" s="396">
        <v>4788</v>
      </c>
      <c r="C4792" s="283"/>
      <c r="D4792" s="283"/>
      <c r="E4792" s="859"/>
      <c r="F4792" s="283"/>
      <c r="G4792" s="283"/>
      <c r="H4792" s="283"/>
    </row>
    <row r="4793" spans="2:8" x14ac:dyDescent="0.25">
      <c r="B4793" s="396">
        <v>4789</v>
      </c>
      <c r="C4793" s="283"/>
      <c r="D4793" s="283"/>
      <c r="E4793" s="859"/>
      <c r="F4793" s="283"/>
      <c r="G4793" s="283"/>
      <c r="H4793" s="283"/>
    </row>
    <row r="4794" spans="2:8" x14ac:dyDescent="0.25">
      <c r="B4794" s="396">
        <v>4790</v>
      </c>
      <c r="C4794" s="283"/>
      <c r="D4794" s="283"/>
      <c r="E4794" s="859"/>
      <c r="F4794" s="283"/>
      <c r="G4794" s="283"/>
      <c r="H4794" s="283"/>
    </row>
    <row r="4795" spans="2:8" x14ac:dyDescent="0.25">
      <c r="B4795" s="396">
        <v>4791</v>
      </c>
      <c r="C4795" s="283"/>
      <c r="D4795" s="283"/>
      <c r="E4795" s="859"/>
      <c r="F4795" s="283"/>
      <c r="G4795" s="283"/>
      <c r="H4795" s="283"/>
    </row>
    <row r="4796" spans="2:8" x14ac:dyDescent="0.25">
      <c r="B4796" s="396">
        <v>4792</v>
      </c>
      <c r="C4796" s="283"/>
      <c r="D4796" s="283"/>
      <c r="E4796" s="859"/>
      <c r="F4796" s="283"/>
      <c r="G4796" s="283"/>
      <c r="H4796" s="283"/>
    </row>
    <row r="4797" spans="2:8" x14ac:dyDescent="0.25">
      <c r="B4797" s="396">
        <v>4793</v>
      </c>
      <c r="C4797" s="283"/>
      <c r="D4797" s="283"/>
      <c r="E4797" s="859"/>
      <c r="F4797" s="283"/>
      <c r="G4797" s="283"/>
      <c r="H4797" s="283"/>
    </row>
    <row r="4798" spans="2:8" x14ac:dyDescent="0.25">
      <c r="B4798" s="396">
        <v>4794</v>
      </c>
      <c r="C4798" s="283"/>
      <c r="D4798" s="283"/>
      <c r="E4798" s="859"/>
      <c r="F4798" s="283"/>
      <c r="G4798" s="283"/>
      <c r="H4798" s="283"/>
    </row>
    <row r="4799" spans="2:8" x14ac:dyDescent="0.25">
      <c r="B4799" s="396">
        <v>4795</v>
      </c>
      <c r="C4799" s="283"/>
      <c r="D4799" s="283"/>
      <c r="E4799" s="859"/>
      <c r="F4799" s="283"/>
      <c r="G4799" s="283"/>
      <c r="H4799" s="283"/>
    </row>
    <row r="4800" spans="2:8" x14ac:dyDescent="0.25">
      <c r="B4800" s="396">
        <v>4796</v>
      </c>
      <c r="C4800" s="283"/>
      <c r="D4800" s="283"/>
      <c r="E4800" s="859"/>
      <c r="F4800" s="283"/>
      <c r="G4800" s="283"/>
      <c r="H4800" s="283"/>
    </row>
    <row r="4801" spans="2:8" x14ac:dyDescent="0.25">
      <c r="B4801" s="396">
        <v>4797</v>
      </c>
      <c r="C4801" s="283"/>
      <c r="D4801" s="283"/>
      <c r="E4801" s="859"/>
      <c r="F4801" s="283"/>
      <c r="G4801" s="283"/>
      <c r="H4801" s="283"/>
    </row>
    <row r="4802" spans="2:8" x14ac:dyDescent="0.25">
      <c r="B4802" s="396">
        <v>4798</v>
      </c>
      <c r="C4802" s="283"/>
      <c r="D4802" s="283"/>
      <c r="E4802" s="859"/>
      <c r="F4802" s="283"/>
      <c r="G4802" s="283"/>
      <c r="H4802" s="283"/>
    </row>
    <row r="4803" spans="2:8" x14ac:dyDescent="0.25">
      <c r="B4803" s="396">
        <v>4799</v>
      </c>
      <c r="C4803" s="283"/>
      <c r="D4803" s="283"/>
      <c r="E4803" s="859"/>
      <c r="F4803" s="283"/>
      <c r="G4803" s="283"/>
      <c r="H4803" s="283"/>
    </row>
    <row r="4804" spans="2:8" x14ac:dyDescent="0.25">
      <c r="B4804" s="396">
        <v>4800</v>
      </c>
      <c r="C4804" s="283"/>
      <c r="D4804" s="283"/>
      <c r="E4804" s="859"/>
      <c r="F4804" s="283"/>
      <c r="G4804" s="283"/>
      <c r="H4804" s="283"/>
    </row>
    <row r="4805" spans="2:8" x14ac:dyDescent="0.25">
      <c r="B4805" s="396">
        <v>4801</v>
      </c>
      <c r="C4805" s="283"/>
      <c r="D4805" s="283"/>
      <c r="E4805" s="859"/>
      <c r="F4805" s="283"/>
      <c r="G4805" s="283"/>
      <c r="H4805" s="283"/>
    </row>
    <row r="4806" spans="2:8" x14ac:dyDescent="0.25">
      <c r="B4806" s="396">
        <v>4802</v>
      </c>
      <c r="C4806" s="283"/>
      <c r="D4806" s="283"/>
      <c r="E4806" s="859"/>
      <c r="F4806" s="283"/>
      <c r="G4806" s="283"/>
      <c r="H4806" s="283"/>
    </row>
    <row r="4807" spans="2:8" x14ac:dyDescent="0.25">
      <c r="B4807" s="396">
        <v>4803</v>
      </c>
      <c r="C4807" s="283"/>
      <c r="D4807" s="283"/>
      <c r="E4807" s="859"/>
      <c r="F4807" s="283"/>
      <c r="G4807" s="283"/>
      <c r="H4807" s="283"/>
    </row>
    <row r="4808" spans="2:8" x14ac:dyDescent="0.25">
      <c r="B4808" s="396">
        <v>4804</v>
      </c>
      <c r="C4808" s="283"/>
      <c r="D4808" s="283"/>
      <c r="E4808" s="859"/>
      <c r="F4808" s="283"/>
      <c r="G4808" s="283"/>
      <c r="H4808" s="283"/>
    </row>
    <row r="4809" spans="2:8" x14ac:dyDescent="0.25">
      <c r="B4809" s="396">
        <v>4805</v>
      </c>
      <c r="C4809" s="283"/>
      <c r="D4809" s="283"/>
      <c r="E4809" s="859"/>
      <c r="F4809" s="283"/>
      <c r="G4809" s="283"/>
      <c r="H4809" s="283"/>
    </row>
    <row r="4810" spans="2:8" x14ac:dyDescent="0.25">
      <c r="B4810" s="396">
        <v>4806</v>
      </c>
      <c r="C4810" s="283"/>
      <c r="D4810" s="283"/>
      <c r="E4810" s="859"/>
      <c r="F4810" s="283"/>
      <c r="G4810" s="283"/>
      <c r="H4810" s="283"/>
    </row>
    <row r="4811" spans="2:8" x14ac:dyDescent="0.25">
      <c r="B4811" s="396">
        <v>4807</v>
      </c>
      <c r="C4811" s="283"/>
      <c r="D4811" s="283"/>
      <c r="E4811" s="859"/>
      <c r="F4811" s="283"/>
      <c r="G4811" s="283"/>
      <c r="H4811" s="283"/>
    </row>
    <row r="4812" spans="2:8" x14ac:dyDescent="0.25">
      <c r="B4812" s="396">
        <v>4808</v>
      </c>
      <c r="C4812" s="283"/>
      <c r="D4812" s="283"/>
      <c r="E4812" s="859"/>
      <c r="F4812" s="283"/>
      <c r="G4812" s="283"/>
      <c r="H4812" s="283"/>
    </row>
    <row r="4813" spans="2:8" x14ac:dyDescent="0.25">
      <c r="B4813" s="396">
        <v>4809</v>
      </c>
      <c r="C4813" s="283"/>
      <c r="D4813" s="283"/>
      <c r="E4813" s="859"/>
      <c r="F4813" s="283"/>
      <c r="G4813" s="283"/>
      <c r="H4813" s="283"/>
    </row>
    <row r="4814" spans="2:8" x14ac:dyDescent="0.25">
      <c r="B4814" s="396">
        <v>4810</v>
      </c>
      <c r="C4814" s="283"/>
      <c r="D4814" s="283"/>
      <c r="E4814" s="859"/>
      <c r="F4814" s="283"/>
      <c r="G4814" s="283"/>
      <c r="H4814" s="283"/>
    </row>
    <row r="4815" spans="2:8" x14ac:dyDescent="0.25">
      <c r="B4815" s="396">
        <v>4811</v>
      </c>
      <c r="C4815" s="283"/>
      <c r="D4815" s="283"/>
      <c r="E4815" s="859"/>
      <c r="F4815" s="283"/>
      <c r="G4815" s="283"/>
      <c r="H4815" s="283"/>
    </row>
    <row r="4816" spans="2:8" x14ac:dyDescent="0.25">
      <c r="B4816" s="396">
        <v>4812</v>
      </c>
      <c r="C4816" s="283"/>
      <c r="D4816" s="283"/>
      <c r="E4816" s="859"/>
      <c r="F4816" s="283"/>
      <c r="G4816" s="283"/>
      <c r="H4816" s="283"/>
    </row>
    <row r="4817" spans="2:8" x14ac:dyDescent="0.25">
      <c r="B4817" s="396">
        <v>4813</v>
      </c>
      <c r="C4817" s="283"/>
      <c r="D4817" s="283"/>
      <c r="E4817" s="859"/>
      <c r="F4817" s="283"/>
      <c r="G4817" s="283"/>
      <c r="H4817" s="283"/>
    </row>
    <row r="4818" spans="2:8" x14ac:dyDescent="0.25">
      <c r="B4818" s="396">
        <v>4814</v>
      </c>
      <c r="C4818" s="283"/>
      <c r="D4818" s="283"/>
      <c r="E4818" s="859"/>
      <c r="F4818" s="283"/>
      <c r="G4818" s="283"/>
      <c r="H4818" s="283"/>
    </row>
    <row r="4819" spans="2:8" x14ac:dyDescent="0.25">
      <c r="B4819" s="396">
        <v>4815</v>
      </c>
      <c r="C4819" s="283"/>
      <c r="D4819" s="283"/>
      <c r="E4819" s="859"/>
      <c r="F4819" s="283"/>
      <c r="G4819" s="283"/>
      <c r="H4819" s="283"/>
    </row>
    <row r="4820" spans="2:8" x14ac:dyDescent="0.25">
      <c r="B4820" s="396">
        <v>4816</v>
      </c>
      <c r="C4820" s="283"/>
      <c r="D4820" s="283"/>
      <c r="E4820" s="859"/>
      <c r="F4820" s="283"/>
      <c r="G4820" s="283"/>
      <c r="H4820" s="283"/>
    </row>
    <row r="4821" spans="2:8" x14ac:dyDescent="0.25">
      <c r="B4821" s="396">
        <v>4817</v>
      </c>
      <c r="C4821" s="283"/>
      <c r="D4821" s="283"/>
      <c r="E4821" s="859"/>
      <c r="F4821" s="283"/>
      <c r="G4821" s="283"/>
      <c r="H4821" s="283"/>
    </row>
    <row r="4822" spans="2:8" x14ac:dyDescent="0.25">
      <c r="B4822" s="396">
        <v>4818</v>
      </c>
      <c r="C4822" s="283"/>
      <c r="D4822" s="283"/>
      <c r="E4822" s="859"/>
      <c r="F4822" s="283"/>
      <c r="G4822" s="283"/>
      <c r="H4822" s="283"/>
    </row>
    <row r="4823" spans="2:8" x14ac:dyDescent="0.25">
      <c r="B4823" s="396">
        <v>4819</v>
      </c>
      <c r="C4823" s="283"/>
      <c r="D4823" s="283"/>
      <c r="E4823" s="859"/>
      <c r="F4823" s="283"/>
      <c r="G4823" s="283"/>
      <c r="H4823" s="283"/>
    </row>
    <row r="4824" spans="2:8" x14ac:dyDescent="0.25">
      <c r="B4824" s="396">
        <v>4820</v>
      </c>
      <c r="C4824" s="283"/>
      <c r="D4824" s="283"/>
      <c r="E4824" s="859"/>
      <c r="F4824" s="283"/>
      <c r="G4824" s="283"/>
      <c r="H4824" s="283"/>
    </row>
    <row r="4825" spans="2:8" x14ac:dyDescent="0.25">
      <c r="B4825" s="396">
        <v>4821</v>
      </c>
      <c r="C4825" s="283"/>
      <c r="D4825" s="283"/>
      <c r="E4825" s="859"/>
      <c r="F4825" s="283"/>
      <c r="G4825" s="283"/>
      <c r="H4825" s="283"/>
    </row>
    <row r="4826" spans="2:8" x14ac:dyDescent="0.25">
      <c r="B4826" s="396">
        <v>4822</v>
      </c>
      <c r="C4826" s="283"/>
      <c r="D4826" s="283"/>
      <c r="E4826" s="859"/>
      <c r="F4826" s="283"/>
      <c r="G4826" s="283"/>
      <c r="H4826" s="283"/>
    </row>
    <row r="4827" spans="2:8" x14ac:dyDescent="0.25">
      <c r="B4827" s="396">
        <v>4823</v>
      </c>
      <c r="C4827" s="283"/>
      <c r="D4827" s="283"/>
      <c r="E4827" s="859"/>
      <c r="F4827" s="283"/>
      <c r="G4827" s="283"/>
      <c r="H4827" s="283"/>
    </row>
    <row r="4828" spans="2:8" x14ac:dyDescent="0.25">
      <c r="B4828" s="396">
        <v>4824</v>
      </c>
      <c r="C4828" s="283"/>
      <c r="D4828" s="283"/>
      <c r="E4828" s="859"/>
      <c r="F4828" s="283"/>
      <c r="G4828" s="283"/>
      <c r="H4828" s="283"/>
    </row>
    <row r="4829" spans="2:8" x14ac:dyDescent="0.25">
      <c r="B4829" s="396">
        <v>4825</v>
      </c>
      <c r="C4829" s="283"/>
      <c r="D4829" s="283"/>
      <c r="E4829" s="859"/>
      <c r="F4829" s="283"/>
      <c r="G4829" s="283"/>
      <c r="H4829" s="283"/>
    </row>
    <row r="4830" spans="2:8" x14ac:dyDescent="0.25">
      <c r="B4830" s="396">
        <v>4826</v>
      </c>
      <c r="C4830" s="283"/>
      <c r="D4830" s="283"/>
      <c r="E4830" s="859"/>
      <c r="F4830" s="283"/>
      <c r="G4830" s="283"/>
      <c r="H4830" s="283"/>
    </row>
    <row r="4831" spans="2:8" x14ac:dyDescent="0.25">
      <c r="B4831" s="396">
        <v>4827</v>
      </c>
      <c r="C4831" s="283"/>
      <c r="D4831" s="283"/>
      <c r="E4831" s="859"/>
      <c r="F4831" s="283"/>
      <c r="G4831" s="283"/>
      <c r="H4831" s="283"/>
    </row>
    <row r="4832" spans="2:8" x14ac:dyDescent="0.25">
      <c r="B4832" s="396">
        <v>4828</v>
      </c>
      <c r="C4832" s="283"/>
      <c r="D4832" s="283"/>
      <c r="E4832" s="859"/>
      <c r="F4832" s="283"/>
      <c r="G4832" s="283"/>
      <c r="H4832" s="283"/>
    </row>
    <row r="4833" spans="2:8" x14ac:dyDescent="0.25">
      <c r="B4833" s="396">
        <v>4829</v>
      </c>
      <c r="C4833" s="283"/>
      <c r="D4833" s="283"/>
      <c r="E4833" s="859"/>
      <c r="F4833" s="283"/>
      <c r="G4833" s="283"/>
      <c r="H4833" s="283"/>
    </row>
    <row r="4834" spans="2:8" x14ac:dyDescent="0.25">
      <c r="B4834" s="396">
        <v>4830</v>
      </c>
      <c r="C4834" s="283"/>
      <c r="D4834" s="283"/>
      <c r="E4834" s="859"/>
      <c r="F4834" s="283"/>
      <c r="G4834" s="283"/>
      <c r="H4834" s="283"/>
    </row>
    <row r="4835" spans="2:8" x14ac:dyDescent="0.25">
      <c r="B4835" s="396">
        <v>4831</v>
      </c>
      <c r="C4835" s="283"/>
      <c r="D4835" s="283"/>
      <c r="E4835" s="859"/>
      <c r="F4835" s="283"/>
      <c r="G4835" s="283"/>
      <c r="H4835" s="283"/>
    </row>
    <row r="4836" spans="2:8" x14ac:dyDescent="0.25">
      <c r="B4836" s="396">
        <v>4832</v>
      </c>
      <c r="C4836" s="283"/>
      <c r="D4836" s="283"/>
      <c r="E4836" s="859"/>
      <c r="F4836" s="283"/>
      <c r="G4836" s="283"/>
      <c r="H4836" s="283"/>
    </row>
    <row r="4837" spans="2:8" x14ac:dyDescent="0.25">
      <c r="B4837" s="396">
        <v>4833</v>
      </c>
      <c r="C4837" s="283"/>
      <c r="D4837" s="283"/>
      <c r="E4837" s="859"/>
      <c r="F4837" s="283"/>
      <c r="G4837" s="283"/>
      <c r="H4837" s="283"/>
    </row>
    <row r="4838" spans="2:8" x14ac:dyDescent="0.25">
      <c r="B4838" s="396">
        <v>4834</v>
      </c>
      <c r="C4838" s="283"/>
      <c r="D4838" s="283"/>
      <c r="E4838" s="859"/>
      <c r="F4838" s="283"/>
      <c r="G4838" s="283"/>
      <c r="H4838" s="283"/>
    </row>
    <row r="4839" spans="2:8" x14ac:dyDescent="0.25">
      <c r="B4839" s="396">
        <v>4835</v>
      </c>
      <c r="C4839" s="283"/>
      <c r="D4839" s="283"/>
      <c r="E4839" s="859"/>
      <c r="F4839" s="283"/>
      <c r="G4839" s="283"/>
      <c r="H4839" s="283"/>
    </row>
    <row r="4840" spans="2:8" x14ac:dyDescent="0.25">
      <c r="B4840" s="396">
        <v>4836</v>
      </c>
      <c r="C4840" s="283"/>
      <c r="D4840" s="283"/>
      <c r="E4840" s="859"/>
      <c r="F4840" s="283"/>
      <c r="G4840" s="283"/>
      <c r="H4840" s="283"/>
    </row>
    <row r="4841" spans="2:8" x14ac:dyDescent="0.25">
      <c r="B4841" s="396">
        <v>4837</v>
      </c>
      <c r="C4841" s="283"/>
      <c r="D4841" s="283"/>
      <c r="E4841" s="859"/>
      <c r="F4841" s="283"/>
      <c r="G4841" s="283"/>
      <c r="H4841" s="283"/>
    </row>
    <row r="4842" spans="2:8" x14ac:dyDescent="0.25">
      <c r="B4842" s="396">
        <v>4838</v>
      </c>
      <c r="C4842" s="283"/>
      <c r="D4842" s="283"/>
      <c r="E4842" s="859"/>
      <c r="F4842" s="283"/>
      <c r="G4842" s="283"/>
      <c r="H4842" s="283"/>
    </row>
    <row r="4843" spans="2:8" x14ac:dyDescent="0.25">
      <c r="B4843" s="396">
        <v>4839</v>
      </c>
      <c r="C4843" s="283"/>
      <c r="D4843" s="283"/>
      <c r="E4843" s="859"/>
      <c r="F4843" s="283"/>
      <c r="G4843" s="283"/>
      <c r="H4843" s="283"/>
    </row>
    <row r="4844" spans="2:8" x14ac:dyDescent="0.25">
      <c r="B4844" s="396">
        <v>4840</v>
      </c>
      <c r="C4844" s="283"/>
      <c r="D4844" s="283"/>
      <c r="E4844" s="859"/>
      <c r="F4844" s="283"/>
      <c r="G4844" s="283"/>
      <c r="H4844" s="283"/>
    </row>
    <row r="4845" spans="2:8" x14ac:dyDescent="0.25">
      <c r="B4845" s="396">
        <v>4841</v>
      </c>
      <c r="C4845" s="283"/>
      <c r="D4845" s="283"/>
      <c r="E4845" s="859"/>
      <c r="F4845" s="283"/>
      <c r="G4845" s="283"/>
      <c r="H4845" s="283"/>
    </row>
    <row r="4846" spans="2:8" x14ac:dyDescent="0.25">
      <c r="B4846" s="396">
        <v>4842</v>
      </c>
      <c r="C4846" s="283"/>
      <c r="D4846" s="283"/>
      <c r="E4846" s="859"/>
      <c r="F4846" s="283"/>
      <c r="G4846" s="283"/>
      <c r="H4846" s="283"/>
    </row>
    <row r="4847" spans="2:8" x14ac:dyDescent="0.25">
      <c r="B4847" s="396">
        <v>4843</v>
      </c>
      <c r="C4847" s="283"/>
      <c r="D4847" s="283"/>
      <c r="E4847" s="859"/>
      <c r="F4847" s="283"/>
      <c r="G4847" s="283"/>
      <c r="H4847" s="283"/>
    </row>
    <row r="4848" spans="2:8" x14ac:dyDescent="0.25">
      <c r="B4848" s="396">
        <v>4844</v>
      </c>
      <c r="C4848" s="283"/>
      <c r="D4848" s="283"/>
      <c r="E4848" s="859"/>
      <c r="F4848" s="283"/>
      <c r="G4848" s="283"/>
      <c r="H4848" s="283"/>
    </row>
    <row r="4849" spans="2:8" x14ac:dyDescent="0.25">
      <c r="B4849" s="396">
        <v>4845</v>
      </c>
      <c r="C4849" s="283"/>
      <c r="D4849" s="283"/>
      <c r="E4849" s="859"/>
      <c r="F4849" s="283"/>
      <c r="G4849" s="283"/>
      <c r="H4849" s="283"/>
    </row>
    <row r="4850" spans="2:8" x14ac:dyDescent="0.25">
      <c r="B4850" s="396">
        <v>4846</v>
      </c>
      <c r="C4850" s="283"/>
      <c r="D4850" s="283"/>
      <c r="E4850" s="859"/>
      <c r="F4850" s="283"/>
      <c r="G4850" s="283"/>
      <c r="H4850" s="283"/>
    </row>
    <row r="4851" spans="2:8" x14ac:dyDescent="0.25">
      <c r="B4851" s="396">
        <v>4847</v>
      </c>
      <c r="C4851" s="283"/>
      <c r="D4851" s="283"/>
      <c r="E4851" s="859"/>
      <c r="F4851" s="283"/>
      <c r="G4851" s="283"/>
      <c r="H4851" s="283"/>
    </row>
    <row r="4852" spans="2:8" x14ac:dyDescent="0.25">
      <c r="B4852" s="396">
        <v>4848</v>
      </c>
      <c r="C4852" s="283"/>
      <c r="D4852" s="283"/>
      <c r="E4852" s="859"/>
      <c r="F4852" s="283"/>
      <c r="G4852" s="283"/>
      <c r="H4852" s="283"/>
    </row>
    <row r="4853" spans="2:8" x14ac:dyDescent="0.25">
      <c r="B4853" s="396">
        <v>4849</v>
      </c>
      <c r="C4853" s="283"/>
      <c r="D4853" s="283"/>
      <c r="E4853" s="859"/>
      <c r="F4853" s="283"/>
      <c r="G4853" s="283"/>
      <c r="H4853" s="283"/>
    </row>
    <row r="4854" spans="2:8" x14ac:dyDescent="0.25">
      <c r="B4854" s="396">
        <v>4850</v>
      </c>
      <c r="C4854" s="283"/>
      <c r="D4854" s="283"/>
      <c r="E4854" s="859"/>
      <c r="F4854" s="283"/>
      <c r="G4854" s="283"/>
      <c r="H4854" s="283"/>
    </row>
    <row r="4855" spans="2:8" x14ac:dyDescent="0.25">
      <c r="B4855" s="396">
        <v>4851</v>
      </c>
      <c r="C4855" s="283"/>
      <c r="D4855" s="283"/>
      <c r="E4855" s="859"/>
      <c r="F4855" s="283"/>
      <c r="G4855" s="283"/>
      <c r="H4855" s="283"/>
    </row>
    <row r="4856" spans="2:8" x14ac:dyDescent="0.25">
      <c r="B4856" s="396">
        <v>4852</v>
      </c>
      <c r="C4856" s="283"/>
      <c r="D4856" s="283"/>
      <c r="E4856" s="859"/>
      <c r="F4856" s="283"/>
      <c r="G4856" s="283"/>
      <c r="H4856" s="283"/>
    </row>
    <row r="4857" spans="2:8" x14ac:dyDescent="0.25">
      <c r="B4857" s="396">
        <v>4853</v>
      </c>
      <c r="C4857" s="283"/>
      <c r="D4857" s="283"/>
      <c r="E4857" s="859"/>
      <c r="F4857" s="283"/>
      <c r="G4857" s="283"/>
      <c r="H4857" s="283"/>
    </row>
    <row r="4858" spans="2:8" x14ac:dyDescent="0.25">
      <c r="B4858" s="396">
        <v>4854</v>
      </c>
      <c r="C4858" s="283"/>
      <c r="D4858" s="283"/>
      <c r="E4858" s="859"/>
      <c r="F4858" s="283"/>
      <c r="G4858" s="283"/>
      <c r="H4858" s="283"/>
    </row>
    <row r="4859" spans="2:8" x14ac:dyDescent="0.25">
      <c r="B4859" s="396">
        <v>4855</v>
      </c>
      <c r="C4859" s="283"/>
      <c r="D4859" s="283"/>
      <c r="E4859" s="859"/>
      <c r="F4859" s="283"/>
      <c r="G4859" s="283"/>
      <c r="H4859" s="283"/>
    </row>
    <row r="4860" spans="2:8" x14ac:dyDescent="0.25">
      <c r="B4860" s="396">
        <v>4856</v>
      </c>
      <c r="C4860" s="283"/>
      <c r="D4860" s="283"/>
      <c r="E4860" s="859"/>
      <c r="F4860" s="283"/>
      <c r="G4860" s="283"/>
      <c r="H4860" s="283"/>
    </row>
    <row r="4861" spans="2:8" x14ac:dyDescent="0.25">
      <c r="B4861" s="396">
        <v>4857</v>
      </c>
      <c r="C4861" s="283"/>
      <c r="D4861" s="283"/>
      <c r="E4861" s="859"/>
      <c r="F4861" s="283"/>
      <c r="G4861" s="283"/>
      <c r="H4861" s="283"/>
    </row>
    <row r="4862" spans="2:8" x14ac:dyDescent="0.25">
      <c r="B4862" s="396">
        <v>4858</v>
      </c>
      <c r="C4862" s="283"/>
      <c r="D4862" s="283"/>
      <c r="E4862" s="859"/>
      <c r="F4862" s="283"/>
      <c r="G4862" s="283"/>
      <c r="H4862" s="283"/>
    </row>
    <row r="4863" spans="2:8" x14ac:dyDescent="0.25">
      <c r="B4863" s="396">
        <v>4859</v>
      </c>
      <c r="C4863" s="283"/>
      <c r="D4863" s="283"/>
      <c r="E4863" s="859"/>
      <c r="F4863" s="283"/>
      <c r="G4863" s="283"/>
      <c r="H4863" s="283"/>
    </row>
    <row r="4864" spans="2:8" x14ac:dyDescent="0.25">
      <c r="B4864" s="396">
        <v>4860</v>
      </c>
      <c r="C4864" s="283"/>
      <c r="D4864" s="283"/>
      <c r="E4864" s="859"/>
      <c r="F4864" s="283"/>
      <c r="G4864" s="283"/>
      <c r="H4864" s="283"/>
    </row>
    <row r="4865" spans="2:8" x14ac:dyDescent="0.25">
      <c r="B4865" s="396">
        <v>4861</v>
      </c>
      <c r="C4865" s="283"/>
      <c r="D4865" s="283"/>
      <c r="E4865" s="859"/>
      <c r="F4865" s="283"/>
      <c r="G4865" s="283"/>
      <c r="H4865" s="283"/>
    </row>
    <row r="4866" spans="2:8" x14ac:dyDescent="0.25">
      <c r="B4866" s="396">
        <v>4862</v>
      </c>
      <c r="C4866" s="283"/>
      <c r="D4866" s="283"/>
      <c r="E4866" s="859"/>
      <c r="F4866" s="283"/>
      <c r="G4866" s="283"/>
      <c r="H4866" s="283"/>
    </row>
    <row r="4867" spans="2:8" x14ac:dyDescent="0.25">
      <c r="B4867" s="396">
        <v>4863</v>
      </c>
      <c r="C4867" s="283"/>
      <c r="D4867" s="283"/>
      <c r="E4867" s="859"/>
      <c r="F4867" s="283"/>
      <c r="G4867" s="283"/>
      <c r="H4867" s="283"/>
    </row>
    <row r="4868" spans="2:8" x14ac:dyDescent="0.25">
      <c r="B4868" s="396">
        <v>4864</v>
      </c>
      <c r="C4868" s="283"/>
      <c r="D4868" s="283"/>
      <c r="E4868" s="859"/>
      <c r="F4868" s="283"/>
      <c r="G4868" s="283"/>
      <c r="H4868" s="283"/>
    </row>
    <row r="4869" spans="2:8" x14ac:dyDescent="0.25">
      <c r="B4869" s="396">
        <v>4865</v>
      </c>
      <c r="C4869" s="283"/>
      <c r="D4869" s="283"/>
      <c r="E4869" s="859"/>
      <c r="F4869" s="283"/>
      <c r="G4869" s="283"/>
      <c r="H4869" s="283"/>
    </row>
    <row r="4870" spans="2:8" x14ac:dyDescent="0.25">
      <c r="B4870" s="396">
        <v>4866</v>
      </c>
      <c r="C4870" s="283"/>
      <c r="D4870" s="283"/>
      <c r="E4870" s="859"/>
      <c r="F4870" s="283"/>
      <c r="G4870" s="283"/>
      <c r="H4870" s="283"/>
    </row>
    <row r="4871" spans="2:8" x14ac:dyDescent="0.25">
      <c r="B4871" s="396">
        <v>4867</v>
      </c>
      <c r="C4871" s="283"/>
      <c r="D4871" s="283"/>
      <c r="E4871" s="859"/>
      <c r="F4871" s="283"/>
      <c r="G4871" s="283"/>
      <c r="H4871" s="283"/>
    </row>
    <row r="4872" spans="2:8" x14ac:dyDescent="0.25">
      <c r="B4872" s="396">
        <v>4868</v>
      </c>
      <c r="C4872" s="283"/>
      <c r="D4872" s="283"/>
      <c r="E4872" s="859"/>
      <c r="F4872" s="283"/>
      <c r="G4872" s="283"/>
      <c r="H4872" s="283"/>
    </row>
    <row r="4873" spans="2:8" x14ac:dyDescent="0.25">
      <c r="B4873" s="396">
        <v>4869</v>
      </c>
      <c r="C4873" s="283"/>
      <c r="D4873" s="283"/>
      <c r="E4873" s="859"/>
      <c r="F4873" s="283"/>
      <c r="G4873" s="283"/>
      <c r="H4873" s="283"/>
    </row>
    <row r="4874" spans="2:8" x14ac:dyDescent="0.25">
      <c r="B4874" s="396">
        <v>4870</v>
      </c>
      <c r="C4874" s="283"/>
      <c r="D4874" s="283"/>
      <c r="E4874" s="859"/>
      <c r="F4874" s="283"/>
      <c r="G4874" s="283"/>
      <c r="H4874" s="283"/>
    </row>
    <row r="4875" spans="2:8" x14ac:dyDescent="0.25">
      <c r="B4875" s="396">
        <v>4871</v>
      </c>
      <c r="C4875" s="283"/>
      <c r="D4875" s="283"/>
      <c r="E4875" s="859"/>
      <c r="F4875" s="283"/>
      <c r="G4875" s="283"/>
      <c r="H4875" s="283"/>
    </row>
    <row r="4876" spans="2:8" x14ac:dyDescent="0.25">
      <c r="B4876" s="396">
        <v>4872</v>
      </c>
      <c r="C4876" s="283"/>
      <c r="D4876" s="283"/>
      <c r="E4876" s="859"/>
      <c r="F4876" s="283"/>
      <c r="G4876" s="283"/>
      <c r="H4876" s="283"/>
    </row>
    <row r="4877" spans="2:8" x14ac:dyDescent="0.25">
      <c r="B4877" s="396">
        <v>4873</v>
      </c>
      <c r="C4877" s="283"/>
      <c r="D4877" s="283"/>
      <c r="E4877" s="859"/>
      <c r="F4877" s="283"/>
      <c r="G4877" s="283"/>
      <c r="H4877" s="283"/>
    </row>
    <row r="4878" spans="2:8" x14ac:dyDescent="0.25">
      <c r="B4878" s="396">
        <v>4874</v>
      </c>
      <c r="C4878" s="283"/>
      <c r="D4878" s="283"/>
      <c r="E4878" s="859"/>
      <c r="F4878" s="283"/>
      <c r="G4878" s="283"/>
      <c r="H4878" s="283"/>
    </row>
    <row r="4879" spans="2:8" x14ac:dyDescent="0.25">
      <c r="B4879" s="396">
        <v>4875</v>
      </c>
      <c r="C4879" s="283"/>
      <c r="D4879" s="283"/>
      <c r="E4879" s="859"/>
      <c r="F4879" s="283"/>
      <c r="G4879" s="283"/>
      <c r="H4879" s="283"/>
    </row>
    <row r="4880" spans="2:8" x14ac:dyDescent="0.25">
      <c r="B4880" s="396">
        <v>4876</v>
      </c>
      <c r="C4880" s="283"/>
      <c r="D4880" s="283"/>
      <c r="E4880" s="859"/>
      <c r="F4880" s="283"/>
      <c r="G4880" s="283"/>
      <c r="H4880" s="283"/>
    </row>
    <row r="4881" spans="2:8" x14ac:dyDescent="0.25">
      <c r="B4881" s="396">
        <v>4877</v>
      </c>
      <c r="C4881" s="283"/>
      <c r="D4881" s="283"/>
      <c r="E4881" s="859"/>
      <c r="F4881" s="283"/>
      <c r="G4881" s="283"/>
      <c r="H4881" s="283"/>
    </row>
    <row r="4882" spans="2:8" x14ac:dyDescent="0.25">
      <c r="B4882" s="396">
        <v>4878</v>
      </c>
      <c r="C4882" s="283"/>
      <c r="D4882" s="283"/>
      <c r="E4882" s="859"/>
      <c r="F4882" s="283"/>
      <c r="G4882" s="283"/>
      <c r="H4882" s="283"/>
    </row>
    <row r="4883" spans="2:8" x14ac:dyDescent="0.25">
      <c r="B4883" s="396">
        <v>4879</v>
      </c>
      <c r="C4883" s="283"/>
      <c r="D4883" s="283"/>
      <c r="E4883" s="859"/>
      <c r="F4883" s="283"/>
      <c r="G4883" s="283"/>
      <c r="H4883" s="283"/>
    </row>
    <row r="4884" spans="2:8" x14ac:dyDescent="0.25">
      <c r="B4884" s="396">
        <v>4880</v>
      </c>
      <c r="C4884" s="283"/>
      <c r="D4884" s="283"/>
      <c r="E4884" s="859"/>
      <c r="F4884" s="283"/>
      <c r="G4884" s="283"/>
      <c r="H4884" s="283"/>
    </row>
    <row r="4885" spans="2:8" x14ac:dyDescent="0.25">
      <c r="B4885" s="396">
        <v>4881</v>
      </c>
      <c r="C4885" s="283"/>
      <c r="D4885" s="283"/>
      <c r="E4885" s="859"/>
      <c r="F4885" s="283"/>
      <c r="G4885" s="283"/>
      <c r="H4885" s="283"/>
    </row>
    <row r="4886" spans="2:8" x14ac:dyDescent="0.25">
      <c r="B4886" s="396">
        <v>4882</v>
      </c>
      <c r="C4886" s="283"/>
      <c r="D4886" s="283"/>
      <c r="E4886" s="859"/>
      <c r="F4886" s="283"/>
      <c r="G4886" s="283"/>
      <c r="H4886" s="283"/>
    </row>
    <row r="4887" spans="2:8" x14ac:dyDescent="0.25">
      <c r="B4887" s="396">
        <v>4883</v>
      </c>
      <c r="C4887" s="283"/>
      <c r="D4887" s="283"/>
      <c r="E4887" s="859"/>
      <c r="F4887" s="283"/>
      <c r="G4887" s="283"/>
      <c r="H4887" s="283"/>
    </row>
    <row r="4888" spans="2:8" x14ac:dyDescent="0.25">
      <c r="B4888" s="396">
        <v>4884</v>
      </c>
      <c r="C4888" s="283"/>
      <c r="D4888" s="283"/>
      <c r="E4888" s="859"/>
      <c r="F4888" s="283"/>
      <c r="G4888" s="283"/>
      <c r="H4888" s="283"/>
    </row>
    <row r="4889" spans="2:8" x14ac:dyDescent="0.25">
      <c r="B4889" s="396">
        <v>4885</v>
      </c>
      <c r="C4889" s="283"/>
      <c r="D4889" s="283"/>
      <c r="E4889" s="859"/>
      <c r="F4889" s="283"/>
      <c r="G4889" s="283"/>
      <c r="H4889" s="283"/>
    </row>
    <row r="4890" spans="2:8" x14ac:dyDescent="0.25">
      <c r="B4890" s="396">
        <v>4886</v>
      </c>
      <c r="C4890" s="283"/>
      <c r="D4890" s="283"/>
      <c r="E4890" s="859"/>
      <c r="F4890" s="283"/>
      <c r="G4890" s="283"/>
      <c r="H4890" s="283"/>
    </row>
    <row r="4891" spans="2:8" x14ac:dyDescent="0.25">
      <c r="B4891" s="396">
        <v>4887</v>
      </c>
      <c r="C4891" s="283"/>
      <c r="D4891" s="283"/>
      <c r="E4891" s="859"/>
      <c r="F4891" s="283"/>
      <c r="G4891" s="283"/>
      <c r="H4891" s="283"/>
    </row>
    <row r="4892" spans="2:8" x14ac:dyDescent="0.25">
      <c r="B4892" s="396">
        <v>4888</v>
      </c>
      <c r="C4892" s="283"/>
      <c r="D4892" s="283"/>
      <c r="E4892" s="859"/>
      <c r="F4892" s="283"/>
      <c r="G4892" s="283"/>
      <c r="H4892" s="283"/>
    </row>
    <row r="4893" spans="2:8" x14ac:dyDescent="0.25">
      <c r="B4893" s="396">
        <v>4889</v>
      </c>
      <c r="C4893" s="283"/>
      <c r="D4893" s="283"/>
      <c r="E4893" s="859"/>
      <c r="F4893" s="283"/>
      <c r="G4893" s="283"/>
      <c r="H4893" s="283"/>
    </row>
    <row r="4894" spans="2:8" x14ac:dyDescent="0.25">
      <c r="B4894" s="396">
        <v>4890</v>
      </c>
      <c r="C4894" s="283"/>
      <c r="D4894" s="283"/>
      <c r="E4894" s="859"/>
      <c r="F4894" s="283"/>
      <c r="G4894" s="283"/>
      <c r="H4894" s="283"/>
    </row>
    <row r="4895" spans="2:8" x14ac:dyDescent="0.25">
      <c r="B4895" s="396">
        <v>4891</v>
      </c>
      <c r="C4895" s="283"/>
      <c r="D4895" s="283"/>
      <c r="E4895" s="859"/>
      <c r="F4895" s="283"/>
      <c r="G4895" s="283"/>
      <c r="H4895" s="283"/>
    </row>
    <row r="4896" spans="2:8" x14ac:dyDescent="0.25">
      <c r="B4896" s="396">
        <v>4892</v>
      </c>
      <c r="C4896" s="283"/>
      <c r="D4896" s="283"/>
      <c r="E4896" s="859"/>
      <c r="F4896" s="283"/>
      <c r="G4896" s="283"/>
      <c r="H4896" s="283"/>
    </row>
    <row r="4897" spans="2:8" x14ac:dyDescent="0.25">
      <c r="B4897" s="396">
        <v>4893</v>
      </c>
      <c r="C4897" s="283"/>
      <c r="D4897" s="283"/>
      <c r="E4897" s="859"/>
      <c r="F4897" s="283"/>
      <c r="G4897" s="283"/>
      <c r="H4897" s="283"/>
    </row>
    <row r="4898" spans="2:8" x14ac:dyDescent="0.25">
      <c r="B4898" s="396">
        <v>4894</v>
      </c>
      <c r="C4898" s="283"/>
      <c r="D4898" s="283"/>
      <c r="E4898" s="859"/>
      <c r="F4898" s="283"/>
      <c r="G4898" s="283"/>
      <c r="H4898" s="283"/>
    </row>
    <row r="4899" spans="2:8" x14ac:dyDescent="0.25">
      <c r="B4899" s="396">
        <v>4895</v>
      </c>
      <c r="C4899" s="283"/>
      <c r="D4899" s="283"/>
      <c r="E4899" s="859"/>
      <c r="F4899" s="283"/>
      <c r="G4899" s="283"/>
      <c r="H4899" s="283"/>
    </row>
    <row r="4900" spans="2:8" x14ac:dyDescent="0.25">
      <c r="B4900" s="396">
        <v>4896</v>
      </c>
      <c r="C4900" s="283"/>
      <c r="D4900" s="283"/>
      <c r="E4900" s="859"/>
      <c r="F4900" s="283"/>
      <c r="G4900" s="283"/>
      <c r="H4900" s="283"/>
    </row>
    <row r="4901" spans="2:8" x14ac:dyDescent="0.25">
      <c r="B4901" s="396">
        <v>4897</v>
      </c>
      <c r="C4901" s="283"/>
      <c r="D4901" s="283"/>
      <c r="E4901" s="859"/>
      <c r="F4901" s="283"/>
      <c r="G4901" s="283"/>
      <c r="H4901" s="283"/>
    </row>
    <row r="4902" spans="2:8" x14ac:dyDescent="0.25">
      <c r="B4902" s="396">
        <v>4898</v>
      </c>
      <c r="C4902" s="283"/>
      <c r="D4902" s="283"/>
      <c r="E4902" s="859"/>
      <c r="F4902" s="283"/>
      <c r="G4902" s="283"/>
      <c r="H4902" s="283"/>
    </row>
    <row r="4903" spans="2:8" x14ac:dyDescent="0.25">
      <c r="B4903" s="396">
        <v>4899</v>
      </c>
      <c r="C4903" s="283"/>
      <c r="D4903" s="283"/>
      <c r="E4903" s="859"/>
      <c r="F4903" s="283"/>
      <c r="G4903" s="283"/>
      <c r="H4903" s="283"/>
    </row>
    <row r="4904" spans="2:8" x14ac:dyDescent="0.25">
      <c r="B4904" s="396">
        <v>4900</v>
      </c>
      <c r="C4904" s="283"/>
      <c r="D4904" s="283"/>
      <c r="E4904" s="859"/>
      <c r="F4904" s="283"/>
      <c r="G4904" s="283"/>
      <c r="H4904" s="283"/>
    </row>
    <row r="4905" spans="2:8" x14ac:dyDescent="0.25">
      <c r="B4905" s="396">
        <v>4901</v>
      </c>
      <c r="C4905" s="283"/>
      <c r="D4905" s="283"/>
      <c r="E4905" s="859"/>
      <c r="F4905" s="283"/>
      <c r="G4905" s="283"/>
      <c r="H4905" s="283"/>
    </row>
    <row r="4906" spans="2:8" x14ac:dyDescent="0.25">
      <c r="B4906" s="396">
        <v>4902</v>
      </c>
      <c r="C4906" s="283"/>
      <c r="D4906" s="283"/>
      <c r="E4906" s="859"/>
      <c r="F4906" s="283"/>
      <c r="G4906" s="283"/>
      <c r="H4906" s="283"/>
    </row>
    <row r="4907" spans="2:8" x14ac:dyDescent="0.25">
      <c r="B4907" s="396">
        <v>4903</v>
      </c>
      <c r="C4907" s="283"/>
      <c r="D4907" s="283"/>
      <c r="E4907" s="859"/>
      <c r="F4907" s="283"/>
      <c r="G4907" s="283"/>
      <c r="H4907" s="283"/>
    </row>
    <row r="4908" spans="2:8" x14ac:dyDescent="0.25">
      <c r="B4908" s="396">
        <v>4904</v>
      </c>
      <c r="C4908" s="283"/>
      <c r="D4908" s="283"/>
      <c r="E4908" s="859"/>
      <c r="F4908" s="283"/>
      <c r="G4908" s="283"/>
      <c r="H4908" s="283"/>
    </row>
    <row r="4909" spans="2:8" x14ac:dyDescent="0.25">
      <c r="B4909" s="396">
        <v>4905</v>
      </c>
      <c r="C4909" s="283"/>
      <c r="D4909" s="283"/>
      <c r="E4909" s="859"/>
      <c r="F4909" s="283"/>
      <c r="G4909" s="283"/>
      <c r="H4909" s="283"/>
    </row>
    <row r="4910" spans="2:8" x14ac:dyDescent="0.25">
      <c r="B4910" s="396">
        <v>4906</v>
      </c>
      <c r="C4910" s="283"/>
      <c r="D4910" s="283"/>
      <c r="E4910" s="859"/>
      <c r="F4910" s="283"/>
      <c r="G4910" s="283"/>
      <c r="H4910" s="283"/>
    </row>
    <row r="4911" spans="2:8" x14ac:dyDescent="0.25">
      <c r="B4911" s="396">
        <v>4907</v>
      </c>
      <c r="C4911" s="283"/>
      <c r="D4911" s="283"/>
      <c r="E4911" s="859"/>
      <c r="F4911" s="283"/>
      <c r="G4911" s="283"/>
      <c r="H4911" s="283"/>
    </row>
    <row r="4912" spans="2:8" x14ac:dyDescent="0.25">
      <c r="B4912" s="396">
        <v>4908</v>
      </c>
      <c r="C4912" s="283"/>
      <c r="D4912" s="283"/>
      <c r="E4912" s="859"/>
      <c r="F4912" s="283"/>
      <c r="G4912" s="283"/>
      <c r="H4912" s="283"/>
    </row>
    <row r="4913" spans="2:8" x14ac:dyDescent="0.25">
      <c r="B4913" s="396">
        <v>4909</v>
      </c>
      <c r="C4913" s="283"/>
      <c r="D4913" s="283"/>
      <c r="E4913" s="859"/>
      <c r="F4913" s="283"/>
      <c r="G4913" s="283"/>
      <c r="H4913" s="283"/>
    </row>
    <row r="4914" spans="2:8" x14ac:dyDescent="0.25">
      <c r="B4914" s="396">
        <v>4910</v>
      </c>
      <c r="C4914" s="283"/>
      <c r="D4914" s="283"/>
      <c r="E4914" s="859"/>
      <c r="F4914" s="283"/>
      <c r="G4914" s="283"/>
      <c r="H4914" s="283"/>
    </row>
    <row r="4915" spans="2:8" x14ac:dyDescent="0.25">
      <c r="B4915" s="396">
        <v>4911</v>
      </c>
      <c r="C4915" s="283"/>
      <c r="D4915" s="283"/>
      <c r="E4915" s="859"/>
      <c r="F4915" s="283"/>
      <c r="G4915" s="283"/>
      <c r="H4915" s="283"/>
    </row>
    <row r="4916" spans="2:8" x14ac:dyDescent="0.25">
      <c r="B4916" s="396">
        <v>4912</v>
      </c>
      <c r="C4916" s="283"/>
      <c r="D4916" s="283"/>
      <c r="E4916" s="859"/>
      <c r="F4916" s="283"/>
      <c r="G4916" s="283"/>
      <c r="H4916" s="283"/>
    </row>
    <row r="4917" spans="2:8" x14ac:dyDescent="0.25">
      <c r="B4917" s="396">
        <v>4913</v>
      </c>
      <c r="C4917" s="283"/>
      <c r="D4917" s="283"/>
      <c r="E4917" s="859"/>
      <c r="F4917" s="283"/>
      <c r="G4917" s="283"/>
      <c r="H4917" s="283"/>
    </row>
    <row r="4918" spans="2:8" x14ac:dyDescent="0.25">
      <c r="B4918" s="396">
        <v>4914</v>
      </c>
      <c r="C4918" s="283"/>
      <c r="D4918" s="283"/>
      <c r="E4918" s="859"/>
      <c r="F4918" s="283"/>
      <c r="G4918" s="283"/>
      <c r="H4918" s="283"/>
    </row>
    <row r="4919" spans="2:8" x14ac:dyDescent="0.25">
      <c r="B4919" s="396">
        <v>4915</v>
      </c>
      <c r="C4919" s="283"/>
      <c r="D4919" s="283"/>
      <c r="E4919" s="859"/>
      <c r="F4919" s="283"/>
      <c r="G4919" s="283"/>
      <c r="H4919" s="283"/>
    </row>
    <row r="4920" spans="2:8" x14ac:dyDescent="0.25">
      <c r="B4920" s="396">
        <v>4916</v>
      </c>
      <c r="C4920" s="283"/>
      <c r="D4920" s="283"/>
      <c r="E4920" s="859"/>
      <c r="F4920" s="283"/>
      <c r="G4920" s="283"/>
      <c r="H4920" s="283"/>
    </row>
    <row r="4921" spans="2:8" x14ac:dyDescent="0.25">
      <c r="B4921" s="396">
        <v>4917</v>
      </c>
      <c r="C4921" s="283"/>
      <c r="D4921" s="283"/>
      <c r="E4921" s="859"/>
      <c r="F4921" s="283"/>
      <c r="G4921" s="283"/>
      <c r="H4921" s="283"/>
    </row>
    <row r="4922" spans="2:8" x14ac:dyDescent="0.25">
      <c r="B4922" s="396">
        <v>4918</v>
      </c>
      <c r="C4922" s="283"/>
      <c r="D4922" s="283"/>
      <c r="E4922" s="859"/>
      <c r="F4922" s="283"/>
      <c r="G4922" s="283"/>
      <c r="H4922" s="283"/>
    </row>
    <row r="4923" spans="2:8" x14ac:dyDescent="0.25">
      <c r="B4923" s="396">
        <v>4919</v>
      </c>
      <c r="C4923" s="283"/>
      <c r="D4923" s="283"/>
      <c r="E4923" s="859"/>
      <c r="F4923" s="283"/>
      <c r="G4923" s="283"/>
      <c r="H4923" s="283"/>
    </row>
    <row r="4924" spans="2:8" x14ac:dyDescent="0.25">
      <c r="B4924" s="396">
        <v>4920</v>
      </c>
      <c r="C4924" s="283"/>
      <c r="D4924" s="283"/>
      <c r="E4924" s="859"/>
      <c r="F4924" s="283"/>
      <c r="G4924" s="283"/>
      <c r="H4924" s="283"/>
    </row>
    <row r="4925" spans="2:8" x14ac:dyDescent="0.25">
      <c r="B4925" s="396">
        <v>4921</v>
      </c>
      <c r="C4925" s="283"/>
      <c r="D4925" s="283"/>
      <c r="E4925" s="859"/>
      <c r="F4925" s="283"/>
      <c r="G4925" s="283"/>
      <c r="H4925" s="283"/>
    </row>
    <row r="4926" spans="2:8" x14ac:dyDescent="0.25">
      <c r="B4926" s="396">
        <v>4922</v>
      </c>
      <c r="C4926" s="283"/>
      <c r="D4926" s="283"/>
      <c r="E4926" s="859"/>
      <c r="F4926" s="283"/>
      <c r="G4926" s="283"/>
      <c r="H4926" s="283"/>
    </row>
    <row r="4927" spans="2:8" x14ac:dyDescent="0.25">
      <c r="B4927" s="396">
        <v>4923</v>
      </c>
      <c r="C4927" s="283"/>
      <c r="D4927" s="283"/>
      <c r="E4927" s="859"/>
      <c r="F4927" s="283"/>
      <c r="G4927" s="283"/>
      <c r="H4927" s="283"/>
    </row>
    <row r="4928" spans="2:8" x14ac:dyDescent="0.25">
      <c r="B4928" s="396">
        <v>4924</v>
      </c>
      <c r="C4928" s="283"/>
      <c r="D4928" s="283"/>
      <c r="E4928" s="859"/>
      <c r="F4928" s="283"/>
      <c r="G4928" s="283"/>
      <c r="H4928" s="283"/>
    </row>
    <row r="4929" spans="2:8" x14ac:dyDescent="0.25">
      <c r="B4929" s="396">
        <v>4925</v>
      </c>
      <c r="C4929" s="283"/>
      <c r="D4929" s="283"/>
      <c r="E4929" s="859"/>
      <c r="F4929" s="283"/>
      <c r="G4929" s="283"/>
      <c r="H4929" s="283"/>
    </row>
    <row r="4930" spans="2:8" x14ac:dyDescent="0.25">
      <c r="B4930" s="396">
        <v>4926</v>
      </c>
      <c r="C4930" s="283"/>
      <c r="D4930" s="283"/>
      <c r="E4930" s="859"/>
      <c r="F4930" s="283"/>
      <c r="G4930" s="283"/>
      <c r="H4930" s="283"/>
    </row>
    <row r="4931" spans="2:8" x14ac:dyDescent="0.25">
      <c r="B4931" s="396">
        <v>4927</v>
      </c>
      <c r="C4931" s="283"/>
      <c r="D4931" s="283"/>
      <c r="E4931" s="859"/>
      <c r="F4931" s="283"/>
      <c r="G4931" s="283"/>
      <c r="H4931" s="283"/>
    </row>
    <row r="4932" spans="2:8" x14ac:dyDescent="0.25">
      <c r="B4932" s="396">
        <v>4928</v>
      </c>
      <c r="C4932" s="283"/>
      <c r="D4932" s="283"/>
      <c r="E4932" s="859"/>
      <c r="F4932" s="283"/>
      <c r="G4932" s="283"/>
      <c r="H4932" s="283"/>
    </row>
    <row r="4933" spans="2:8" x14ac:dyDescent="0.25">
      <c r="B4933" s="396">
        <v>4929</v>
      </c>
      <c r="C4933" s="283"/>
      <c r="D4933" s="283"/>
      <c r="E4933" s="859"/>
      <c r="F4933" s="283"/>
      <c r="G4933" s="283"/>
      <c r="H4933" s="283"/>
    </row>
    <row r="4934" spans="2:8" x14ac:dyDescent="0.25">
      <c r="B4934" s="396">
        <v>4930</v>
      </c>
      <c r="C4934" s="283"/>
      <c r="D4934" s="283"/>
      <c r="E4934" s="859"/>
      <c r="F4934" s="283"/>
      <c r="G4934" s="283"/>
      <c r="H4934" s="283"/>
    </row>
    <row r="4935" spans="2:8" x14ac:dyDescent="0.25">
      <c r="B4935" s="396">
        <v>4931</v>
      </c>
      <c r="C4935" s="283"/>
      <c r="D4935" s="283"/>
      <c r="E4935" s="859"/>
      <c r="F4935" s="283"/>
      <c r="G4935" s="283"/>
      <c r="H4935" s="283"/>
    </row>
    <row r="4936" spans="2:8" x14ac:dyDescent="0.25">
      <c r="B4936" s="396">
        <v>4932</v>
      </c>
      <c r="C4936" s="283"/>
      <c r="D4936" s="283"/>
      <c r="E4936" s="859"/>
      <c r="F4936" s="283"/>
      <c r="G4936" s="283"/>
      <c r="H4936" s="283"/>
    </row>
    <row r="4937" spans="2:8" x14ac:dyDescent="0.25">
      <c r="B4937" s="396">
        <v>4933</v>
      </c>
      <c r="C4937" s="283"/>
      <c r="D4937" s="283"/>
      <c r="E4937" s="859"/>
      <c r="F4937" s="283"/>
      <c r="G4937" s="283"/>
      <c r="H4937" s="283"/>
    </row>
    <row r="4938" spans="2:8" x14ac:dyDescent="0.25">
      <c r="B4938" s="396">
        <v>4934</v>
      </c>
      <c r="C4938" s="283"/>
      <c r="D4938" s="283"/>
      <c r="E4938" s="859"/>
      <c r="F4938" s="283"/>
      <c r="G4938" s="283"/>
      <c r="H4938" s="283"/>
    </row>
    <row r="4939" spans="2:8" x14ac:dyDescent="0.25">
      <c r="B4939" s="396">
        <v>4935</v>
      </c>
      <c r="C4939" s="283"/>
      <c r="D4939" s="283"/>
      <c r="E4939" s="859"/>
      <c r="F4939" s="283"/>
      <c r="G4939" s="283"/>
      <c r="H4939" s="283"/>
    </row>
    <row r="4940" spans="2:8" x14ac:dyDescent="0.25">
      <c r="B4940" s="396">
        <v>4936</v>
      </c>
      <c r="C4940" s="283"/>
      <c r="D4940" s="283"/>
      <c r="E4940" s="859"/>
      <c r="F4940" s="283"/>
      <c r="G4940" s="283"/>
      <c r="H4940" s="283"/>
    </row>
    <row r="4941" spans="2:8" x14ac:dyDescent="0.25">
      <c r="B4941" s="396">
        <v>4937</v>
      </c>
      <c r="C4941" s="283"/>
      <c r="D4941" s="283"/>
      <c r="E4941" s="859"/>
      <c r="F4941" s="283"/>
      <c r="G4941" s="283"/>
      <c r="H4941" s="283"/>
    </row>
    <row r="4942" spans="2:8" x14ac:dyDescent="0.25">
      <c r="B4942" s="396">
        <v>4938</v>
      </c>
      <c r="C4942" s="283"/>
      <c r="D4942" s="283"/>
      <c r="E4942" s="859"/>
      <c r="F4942" s="283"/>
      <c r="G4942" s="283"/>
      <c r="H4942" s="283"/>
    </row>
    <row r="4943" spans="2:8" x14ac:dyDescent="0.25">
      <c r="B4943" s="396">
        <v>4939</v>
      </c>
      <c r="C4943" s="283"/>
      <c r="D4943" s="283"/>
      <c r="E4943" s="859"/>
      <c r="F4943" s="283"/>
      <c r="G4943" s="283"/>
      <c r="H4943" s="283"/>
    </row>
    <row r="4944" spans="2:8" x14ac:dyDescent="0.25">
      <c r="B4944" s="396">
        <v>4940</v>
      </c>
      <c r="C4944" s="283"/>
      <c r="D4944" s="283"/>
      <c r="E4944" s="859"/>
      <c r="F4944" s="283"/>
      <c r="G4944" s="283"/>
      <c r="H4944" s="283"/>
    </row>
    <row r="4945" spans="2:8" x14ac:dyDescent="0.25">
      <c r="B4945" s="396">
        <v>4941</v>
      </c>
      <c r="C4945" s="283"/>
      <c r="D4945" s="283"/>
      <c r="E4945" s="859"/>
      <c r="F4945" s="283"/>
      <c r="G4945" s="283"/>
      <c r="H4945" s="283"/>
    </row>
    <row r="4946" spans="2:8" x14ac:dyDescent="0.25">
      <c r="B4946" s="396">
        <v>4942</v>
      </c>
      <c r="C4946" s="283"/>
      <c r="D4946" s="283"/>
      <c r="E4946" s="859"/>
      <c r="F4946" s="283"/>
      <c r="G4946" s="283"/>
      <c r="H4946" s="283"/>
    </row>
    <row r="4947" spans="2:8" x14ac:dyDescent="0.25">
      <c r="B4947" s="396">
        <v>4943</v>
      </c>
      <c r="C4947" s="283"/>
      <c r="D4947" s="283"/>
      <c r="E4947" s="859"/>
      <c r="F4947" s="283"/>
      <c r="G4947" s="283"/>
      <c r="H4947" s="283"/>
    </row>
    <row r="4948" spans="2:8" x14ac:dyDescent="0.25">
      <c r="B4948" s="396">
        <v>4944</v>
      </c>
      <c r="C4948" s="283"/>
      <c r="D4948" s="283"/>
      <c r="E4948" s="859"/>
      <c r="F4948" s="283"/>
      <c r="G4948" s="283"/>
      <c r="H4948" s="283"/>
    </row>
    <row r="4949" spans="2:8" x14ac:dyDescent="0.25">
      <c r="B4949" s="396">
        <v>4945</v>
      </c>
      <c r="C4949" s="283"/>
      <c r="D4949" s="283"/>
      <c r="E4949" s="859"/>
      <c r="F4949" s="283"/>
      <c r="G4949" s="283"/>
      <c r="H4949" s="283"/>
    </row>
    <row r="4950" spans="2:8" x14ac:dyDescent="0.25">
      <c r="B4950" s="396">
        <v>4946</v>
      </c>
      <c r="C4950" s="283"/>
      <c r="D4950" s="283"/>
      <c r="E4950" s="859"/>
      <c r="F4950" s="283"/>
      <c r="G4950" s="283"/>
      <c r="H4950" s="283"/>
    </row>
    <row r="4951" spans="2:8" x14ac:dyDescent="0.25">
      <c r="B4951" s="396">
        <v>4947</v>
      </c>
      <c r="C4951" s="283"/>
      <c r="D4951" s="283"/>
      <c r="E4951" s="859"/>
      <c r="F4951" s="283"/>
      <c r="G4951" s="283"/>
      <c r="H4951" s="283"/>
    </row>
    <row r="4952" spans="2:8" x14ac:dyDescent="0.25">
      <c r="B4952" s="396">
        <v>4948</v>
      </c>
      <c r="C4952" s="283"/>
      <c r="D4952" s="283"/>
      <c r="E4952" s="859"/>
      <c r="F4952" s="283"/>
      <c r="G4952" s="283"/>
      <c r="H4952" s="283"/>
    </row>
    <row r="4953" spans="2:8" x14ac:dyDescent="0.25">
      <c r="B4953" s="396">
        <v>4949</v>
      </c>
      <c r="C4953" s="283"/>
      <c r="D4953" s="283"/>
      <c r="E4953" s="859"/>
      <c r="F4953" s="283"/>
      <c r="G4953" s="283"/>
      <c r="H4953" s="283"/>
    </row>
    <row r="4954" spans="2:8" x14ac:dyDescent="0.25">
      <c r="B4954" s="396">
        <v>4950</v>
      </c>
      <c r="C4954" s="283"/>
      <c r="D4954" s="283"/>
      <c r="E4954" s="859"/>
      <c r="F4954" s="283"/>
      <c r="G4954" s="283"/>
      <c r="H4954" s="283"/>
    </row>
    <row r="4955" spans="2:8" x14ac:dyDescent="0.25">
      <c r="B4955" s="396">
        <v>4951</v>
      </c>
      <c r="C4955" s="283"/>
      <c r="D4955" s="283"/>
      <c r="E4955" s="859"/>
      <c r="F4955" s="283"/>
      <c r="G4955" s="283"/>
      <c r="H4955" s="283"/>
    </row>
    <row r="4956" spans="2:8" x14ac:dyDescent="0.25">
      <c r="B4956" s="396">
        <v>4952</v>
      </c>
      <c r="C4956" s="283"/>
      <c r="D4956" s="283"/>
      <c r="E4956" s="859"/>
      <c r="F4956" s="283"/>
      <c r="G4956" s="283"/>
      <c r="H4956" s="283"/>
    </row>
    <row r="4957" spans="2:8" x14ac:dyDescent="0.25">
      <c r="B4957" s="396">
        <v>4953</v>
      </c>
      <c r="C4957" s="283"/>
      <c r="D4957" s="283"/>
      <c r="E4957" s="859"/>
      <c r="F4957" s="283"/>
      <c r="G4957" s="283"/>
      <c r="H4957" s="283"/>
    </row>
    <row r="4958" spans="2:8" x14ac:dyDescent="0.25">
      <c r="B4958" s="396">
        <v>4954</v>
      </c>
      <c r="C4958" s="283"/>
      <c r="D4958" s="283"/>
      <c r="E4958" s="859"/>
      <c r="F4958" s="283"/>
      <c r="G4958" s="283"/>
      <c r="H4958" s="283"/>
    </row>
    <row r="4959" spans="2:8" x14ac:dyDescent="0.25">
      <c r="B4959" s="396">
        <v>4955</v>
      </c>
      <c r="C4959" s="283"/>
      <c r="D4959" s="283"/>
      <c r="E4959" s="859"/>
      <c r="F4959" s="283"/>
      <c r="G4959" s="283"/>
      <c r="H4959" s="283"/>
    </row>
    <row r="4960" spans="2:8" x14ac:dyDescent="0.25">
      <c r="B4960" s="396">
        <v>4956</v>
      </c>
      <c r="C4960" s="283"/>
      <c r="D4960" s="283"/>
      <c r="E4960" s="859"/>
      <c r="F4960" s="283"/>
      <c r="G4960" s="283"/>
      <c r="H4960" s="283"/>
    </row>
    <row r="4961" spans="2:8" x14ac:dyDescent="0.25">
      <c r="B4961" s="396">
        <v>4957</v>
      </c>
      <c r="C4961" s="283"/>
      <c r="D4961" s="283"/>
      <c r="E4961" s="859"/>
      <c r="F4961" s="283"/>
      <c r="G4961" s="283"/>
      <c r="H4961" s="283"/>
    </row>
    <row r="4962" spans="2:8" x14ac:dyDescent="0.25">
      <c r="B4962" s="396">
        <v>4958</v>
      </c>
      <c r="C4962" s="283"/>
      <c r="D4962" s="283"/>
      <c r="E4962" s="859"/>
      <c r="F4962" s="283"/>
      <c r="G4962" s="283"/>
      <c r="H4962" s="283"/>
    </row>
    <row r="4963" spans="2:8" x14ac:dyDescent="0.25">
      <c r="B4963" s="396">
        <v>4959</v>
      </c>
      <c r="C4963" s="283"/>
      <c r="D4963" s="283"/>
      <c r="E4963" s="859"/>
      <c r="F4963" s="283"/>
      <c r="G4963" s="283"/>
      <c r="H4963" s="283"/>
    </row>
    <row r="4964" spans="2:8" x14ac:dyDescent="0.25">
      <c r="B4964" s="396">
        <v>4960</v>
      </c>
      <c r="C4964" s="283"/>
      <c r="D4964" s="283"/>
      <c r="E4964" s="859"/>
      <c r="F4964" s="283"/>
      <c r="G4964" s="283"/>
      <c r="H4964" s="283"/>
    </row>
    <row r="4965" spans="2:8" x14ac:dyDescent="0.25">
      <c r="B4965" s="396">
        <v>4961</v>
      </c>
      <c r="C4965" s="283"/>
      <c r="D4965" s="283"/>
      <c r="E4965" s="859"/>
      <c r="F4965" s="283"/>
      <c r="G4965" s="283"/>
      <c r="H4965" s="283"/>
    </row>
    <row r="4966" spans="2:8" x14ac:dyDescent="0.25">
      <c r="B4966" s="396">
        <v>4962</v>
      </c>
      <c r="C4966" s="283"/>
      <c r="D4966" s="283"/>
      <c r="E4966" s="859"/>
      <c r="F4966" s="283"/>
      <c r="G4966" s="283"/>
      <c r="H4966" s="283"/>
    </row>
    <row r="4967" spans="2:8" x14ac:dyDescent="0.25">
      <c r="B4967" s="396">
        <v>4963</v>
      </c>
      <c r="C4967" s="283"/>
      <c r="D4967" s="283"/>
      <c r="E4967" s="859"/>
      <c r="F4967" s="283"/>
      <c r="G4967" s="283"/>
      <c r="H4967" s="283"/>
    </row>
    <row r="4968" spans="2:8" x14ac:dyDescent="0.25">
      <c r="B4968" s="396">
        <v>4964</v>
      </c>
      <c r="C4968" s="283"/>
      <c r="D4968" s="283"/>
      <c r="E4968" s="859"/>
      <c r="F4968" s="283"/>
      <c r="G4968" s="283"/>
      <c r="H4968" s="283"/>
    </row>
    <row r="4969" spans="2:8" x14ac:dyDescent="0.25">
      <c r="B4969" s="396">
        <v>4965</v>
      </c>
      <c r="C4969" s="283"/>
      <c r="D4969" s="283"/>
      <c r="E4969" s="859"/>
      <c r="F4969" s="283"/>
      <c r="G4969" s="283"/>
      <c r="H4969" s="283"/>
    </row>
    <row r="4970" spans="2:8" x14ac:dyDescent="0.25">
      <c r="B4970" s="396">
        <v>4966</v>
      </c>
      <c r="C4970" s="283"/>
      <c r="D4970" s="283"/>
      <c r="E4970" s="859"/>
      <c r="F4970" s="283"/>
      <c r="G4970" s="283"/>
      <c r="H4970" s="283"/>
    </row>
    <row r="4971" spans="2:8" x14ac:dyDescent="0.25">
      <c r="B4971" s="396">
        <v>4967</v>
      </c>
      <c r="C4971" s="283"/>
      <c r="D4971" s="283"/>
      <c r="E4971" s="859"/>
      <c r="F4971" s="283"/>
      <c r="G4971" s="283"/>
      <c r="H4971" s="283"/>
    </row>
    <row r="4972" spans="2:8" x14ac:dyDescent="0.25">
      <c r="B4972" s="396">
        <v>4968</v>
      </c>
      <c r="C4972" s="283"/>
      <c r="D4972" s="283"/>
      <c r="E4972" s="859"/>
      <c r="F4972" s="283"/>
      <c r="G4972" s="283"/>
      <c r="H4972" s="283"/>
    </row>
    <row r="4973" spans="2:8" x14ac:dyDescent="0.25">
      <c r="B4973" s="396">
        <v>4969</v>
      </c>
      <c r="C4973" s="283"/>
      <c r="D4973" s="283"/>
      <c r="E4973" s="859"/>
      <c r="F4973" s="283"/>
      <c r="G4973" s="283"/>
      <c r="H4973" s="283"/>
    </row>
    <row r="4974" spans="2:8" x14ac:dyDescent="0.25">
      <c r="B4974" s="396">
        <v>4970</v>
      </c>
      <c r="C4974" s="283"/>
      <c r="D4974" s="283"/>
      <c r="E4974" s="859"/>
      <c r="F4974" s="283"/>
      <c r="G4974" s="283"/>
      <c r="H4974" s="283"/>
    </row>
    <row r="4975" spans="2:8" x14ac:dyDescent="0.25">
      <c r="B4975" s="396">
        <v>4971</v>
      </c>
      <c r="C4975" s="283"/>
      <c r="D4975" s="283"/>
      <c r="E4975" s="859"/>
      <c r="F4975" s="283"/>
      <c r="G4975" s="283"/>
      <c r="H4975" s="283"/>
    </row>
    <row r="4976" spans="2:8" x14ac:dyDescent="0.25">
      <c r="B4976" s="396">
        <v>4972</v>
      </c>
      <c r="C4976" s="283"/>
      <c r="D4976" s="283"/>
      <c r="E4976" s="859"/>
      <c r="F4976" s="283"/>
      <c r="G4976" s="283"/>
      <c r="H4976" s="283"/>
    </row>
    <row r="4977" spans="2:8" x14ac:dyDescent="0.25">
      <c r="B4977" s="396">
        <v>4973</v>
      </c>
      <c r="C4977" s="283"/>
      <c r="D4977" s="283"/>
      <c r="E4977" s="859"/>
      <c r="F4977" s="283"/>
      <c r="G4977" s="283"/>
      <c r="H4977" s="283"/>
    </row>
    <row r="4978" spans="2:8" x14ac:dyDescent="0.25">
      <c r="B4978" s="396">
        <v>4974</v>
      </c>
      <c r="C4978" s="283"/>
      <c r="D4978" s="283"/>
      <c r="E4978" s="859"/>
      <c r="F4978" s="283"/>
      <c r="G4978" s="283"/>
      <c r="H4978" s="283"/>
    </row>
    <row r="4979" spans="2:8" x14ac:dyDescent="0.25">
      <c r="B4979" s="396">
        <v>4975</v>
      </c>
      <c r="C4979" s="283"/>
      <c r="D4979" s="283"/>
      <c r="E4979" s="859"/>
      <c r="F4979" s="283"/>
      <c r="G4979" s="283"/>
      <c r="H4979" s="283"/>
    </row>
    <row r="4980" spans="2:8" x14ac:dyDescent="0.25">
      <c r="B4980" s="396">
        <v>4976</v>
      </c>
      <c r="C4980" s="283"/>
      <c r="D4980" s="283"/>
      <c r="E4980" s="859"/>
      <c r="F4980" s="283"/>
      <c r="G4980" s="283"/>
      <c r="H4980" s="283"/>
    </row>
    <row r="4981" spans="2:8" x14ac:dyDescent="0.25">
      <c r="B4981" s="396">
        <v>4977</v>
      </c>
      <c r="C4981" s="283"/>
      <c r="D4981" s="283"/>
      <c r="E4981" s="859"/>
      <c r="F4981" s="283"/>
      <c r="G4981" s="283"/>
      <c r="H4981" s="283"/>
    </row>
    <row r="4982" spans="2:8" x14ac:dyDescent="0.25">
      <c r="B4982" s="396">
        <v>4978</v>
      </c>
      <c r="C4982" s="283"/>
      <c r="D4982" s="283"/>
      <c r="E4982" s="859"/>
      <c r="F4982" s="283"/>
      <c r="G4982" s="283"/>
      <c r="H4982" s="283"/>
    </row>
    <row r="4983" spans="2:8" x14ac:dyDescent="0.25">
      <c r="B4983" s="396">
        <v>4979</v>
      </c>
      <c r="C4983" s="283"/>
      <c r="D4983" s="283"/>
      <c r="E4983" s="859"/>
      <c r="F4983" s="283"/>
      <c r="G4983" s="283"/>
      <c r="H4983" s="283"/>
    </row>
    <row r="4984" spans="2:8" x14ac:dyDescent="0.25">
      <c r="B4984" s="396">
        <v>4980</v>
      </c>
      <c r="C4984" s="283"/>
      <c r="D4984" s="283"/>
      <c r="E4984" s="859"/>
      <c r="F4984" s="283"/>
      <c r="G4984" s="283"/>
      <c r="H4984" s="283"/>
    </row>
    <row r="4985" spans="2:8" x14ac:dyDescent="0.25">
      <c r="B4985" s="396">
        <v>4981</v>
      </c>
      <c r="C4985" s="283"/>
      <c r="D4985" s="283"/>
      <c r="E4985" s="859"/>
      <c r="F4985" s="283"/>
      <c r="G4985" s="283"/>
      <c r="H4985" s="283"/>
    </row>
    <row r="4986" spans="2:8" x14ac:dyDescent="0.25">
      <c r="B4986" s="396">
        <v>4982</v>
      </c>
      <c r="C4986" s="283"/>
      <c r="D4986" s="283"/>
      <c r="E4986" s="859"/>
      <c r="F4986" s="283"/>
      <c r="G4986" s="283"/>
      <c r="H4986" s="283"/>
    </row>
    <row r="4987" spans="2:8" x14ac:dyDescent="0.25">
      <c r="B4987" s="396">
        <v>4983</v>
      </c>
      <c r="C4987" s="283"/>
      <c r="D4987" s="283"/>
      <c r="E4987" s="859"/>
      <c r="F4987" s="283"/>
      <c r="G4987" s="283"/>
      <c r="H4987" s="283"/>
    </row>
    <row r="4988" spans="2:8" x14ac:dyDescent="0.25">
      <c r="B4988" s="396">
        <v>4984</v>
      </c>
      <c r="C4988" s="283"/>
      <c r="D4988" s="283"/>
      <c r="E4988" s="859"/>
      <c r="F4988" s="283"/>
      <c r="G4988" s="283"/>
      <c r="H4988" s="283"/>
    </row>
    <row r="4989" spans="2:8" x14ac:dyDescent="0.25">
      <c r="B4989" s="396">
        <v>4985</v>
      </c>
      <c r="C4989" s="283"/>
      <c r="D4989" s="283"/>
      <c r="E4989" s="859"/>
      <c r="F4989" s="283"/>
      <c r="G4989" s="283"/>
      <c r="H4989" s="283"/>
    </row>
    <row r="4990" spans="2:8" x14ac:dyDescent="0.25">
      <c r="B4990" s="396">
        <v>4986</v>
      </c>
      <c r="C4990" s="283"/>
      <c r="D4990" s="283"/>
      <c r="E4990" s="859"/>
      <c r="F4990" s="283"/>
      <c r="G4990" s="283"/>
      <c r="H4990" s="283"/>
    </row>
    <row r="4991" spans="2:8" x14ac:dyDescent="0.25">
      <c r="B4991" s="396">
        <v>4987</v>
      </c>
      <c r="C4991" s="283"/>
      <c r="D4991" s="283"/>
      <c r="E4991" s="859"/>
      <c r="F4991" s="283"/>
      <c r="G4991" s="283"/>
      <c r="H4991" s="283"/>
    </row>
    <row r="4992" spans="2:8" x14ac:dyDescent="0.25">
      <c r="B4992" s="396">
        <v>4988</v>
      </c>
      <c r="C4992" s="283"/>
      <c r="D4992" s="283"/>
      <c r="E4992" s="859"/>
      <c r="F4992" s="283"/>
      <c r="G4992" s="283"/>
      <c r="H4992" s="283"/>
    </row>
    <row r="4993" spans="2:8" x14ac:dyDescent="0.25">
      <c r="B4993" s="396">
        <v>4989</v>
      </c>
      <c r="C4993" s="283"/>
      <c r="D4993" s="283"/>
      <c r="E4993" s="859"/>
      <c r="F4993" s="283"/>
      <c r="G4993" s="283"/>
      <c r="H4993" s="283"/>
    </row>
    <row r="4994" spans="2:8" x14ac:dyDescent="0.25">
      <c r="B4994" s="396">
        <v>4990</v>
      </c>
      <c r="C4994" s="283"/>
      <c r="D4994" s="283"/>
      <c r="E4994" s="859"/>
      <c r="F4994" s="283"/>
      <c r="G4994" s="283"/>
      <c r="H4994" s="283"/>
    </row>
    <row r="4995" spans="2:8" x14ac:dyDescent="0.25">
      <c r="B4995" s="396">
        <v>4991</v>
      </c>
      <c r="C4995" s="283"/>
      <c r="D4995" s="283"/>
      <c r="E4995" s="859"/>
      <c r="F4995" s="283"/>
      <c r="G4995" s="283"/>
      <c r="H4995" s="283"/>
    </row>
    <row r="4996" spans="2:8" x14ac:dyDescent="0.25">
      <c r="B4996" s="396">
        <v>4992</v>
      </c>
      <c r="C4996" s="283"/>
      <c r="D4996" s="283"/>
      <c r="E4996" s="859"/>
      <c r="F4996" s="283"/>
      <c r="G4996" s="283"/>
      <c r="H4996" s="283"/>
    </row>
    <row r="4997" spans="2:8" x14ac:dyDescent="0.25">
      <c r="B4997" s="396">
        <v>4993</v>
      </c>
      <c r="C4997" s="283"/>
      <c r="D4997" s="283"/>
      <c r="E4997" s="859"/>
      <c r="F4997" s="283"/>
      <c r="G4997" s="283"/>
      <c r="H4997" s="283"/>
    </row>
    <row r="4998" spans="2:8" x14ac:dyDescent="0.25">
      <c r="B4998" s="396">
        <v>4994</v>
      </c>
      <c r="C4998" s="283"/>
      <c r="D4998" s="283"/>
      <c r="E4998" s="859"/>
      <c r="F4998" s="283"/>
      <c r="G4998" s="283"/>
      <c r="H4998" s="283"/>
    </row>
    <row r="4999" spans="2:8" x14ac:dyDescent="0.25">
      <c r="B4999" s="396">
        <v>4995</v>
      </c>
      <c r="C4999" s="283"/>
      <c r="D4999" s="283"/>
      <c r="E4999" s="859"/>
      <c r="F4999" s="283"/>
      <c r="G4999" s="283"/>
      <c r="H4999" s="283"/>
    </row>
    <row r="5000" spans="2:8" x14ac:dyDescent="0.25">
      <c r="B5000" s="396">
        <v>4996</v>
      </c>
      <c r="C5000" s="283"/>
      <c r="D5000" s="283"/>
      <c r="E5000" s="859"/>
      <c r="F5000" s="283"/>
      <c r="G5000" s="283"/>
      <c r="H5000" s="283"/>
    </row>
    <row r="5001" spans="2:8" ht="15.75" thickBot="1" x14ac:dyDescent="0.3">
      <c r="B5001" s="396">
        <v>4997</v>
      </c>
      <c r="C5001" s="283"/>
      <c r="D5001" s="283"/>
      <c r="E5001" s="1038">
        <f>SUM(E5:E5000)</f>
        <v>0</v>
      </c>
      <c r="F5001" s="1038">
        <f>SUM(F5:F5000)</f>
        <v>0</v>
      </c>
      <c r="G5001" s="283"/>
      <c r="H5001" s="283"/>
    </row>
    <row r="5002" spans="2:8" ht="15.75" thickTop="1" x14ac:dyDescent="0.25"/>
  </sheetData>
  <mergeCells count="1">
    <mergeCell ref="B1:H3"/>
  </mergeCells>
  <hyperlinks>
    <hyperlink ref="A1" location="HOME!A1" display="HOME"/>
    <hyperlink ref="A2" location="HOME!A1" display="HOME!A1"/>
    <hyperlink ref="A3" location="'SEC QR 2'!B151" display="QR/2/FORM"/>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1"/>
  <sheetViews>
    <sheetView workbookViewId="0">
      <selection activeCell="H2" sqref="H2"/>
    </sheetView>
  </sheetViews>
  <sheetFormatPr defaultRowHeight="15" x14ac:dyDescent="0.25"/>
  <cols>
    <col min="1" max="1" width="18.140625" customWidth="1"/>
    <col min="2" max="2" width="24.140625" bestFit="1" customWidth="1"/>
    <col min="3" max="3" width="14.5703125" bestFit="1" customWidth="1"/>
    <col min="4" max="4" width="22.7109375" bestFit="1" customWidth="1"/>
    <col min="5" max="5" width="31.28515625" bestFit="1" customWidth="1"/>
    <col min="6" max="6" width="15.140625" bestFit="1" customWidth="1"/>
    <col min="7" max="7" width="24.140625" customWidth="1"/>
    <col min="8" max="8" width="14.140625" customWidth="1"/>
  </cols>
  <sheetData>
    <row r="1" spans="1:8" s="122" customFormat="1" ht="32.25" customHeight="1" thickBot="1" x14ac:dyDescent="0.4">
      <c r="A1" s="1375" t="s">
        <v>2098</v>
      </c>
      <c r="B1" s="1376"/>
      <c r="C1" s="1376"/>
      <c r="D1" s="1376"/>
      <c r="E1" s="1376"/>
      <c r="F1" s="1376"/>
      <c r="G1" s="1377"/>
    </row>
    <row r="2" spans="1:8" x14ac:dyDescent="0.25">
      <c r="A2" t="s">
        <v>1866</v>
      </c>
      <c r="B2">
        <f>HOME!I5</f>
        <v>0</v>
      </c>
      <c r="H2" s="820" t="s">
        <v>278</v>
      </c>
    </row>
    <row r="3" spans="1:8" s="122" customFormat="1" x14ac:dyDescent="0.25">
      <c r="A3" s="122" t="s">
        <v>401</v>
      </c>
      <c r="B3" s="1020">
        <f>HOME!O5</f>
        <v>42643</v>
      </c>
      <c r="H3" s="820"/>
    </row>
    <row r="4" spans="1:8" s="122" customFormat="1" x14ac:dyDescent="0.25">
      <c r="H4" s="820" t="s">
        <v>1868</v>
      </c>
    </row>
    <row r="5" spans="1:8" s="122" customFormat="1" x14ac:dyDescent="0.25">
      <c r="H5" s="820" t="s">
        <v>2020</v>
      </c>
    </row>
    <row r="6" spans="1:8" x14ac:dyDescent="0.25">
      <c r="A6" s="863" t="s">
        <v>74</v>
      </c>
      <c r="B6" s="863" t="s">
        <v>1865</v>
      </c>
      <c r="C6" s="333" t="s">
        <v>1705</v>
      </c>
      <c r="D6" s="333" t="s">
        <v>1706</v>
      </c>
      <c r="E6" s="333" t="s">
        <v>1707</v>
      </c>
      <c r="F6" s="333" t="s">
        <v>1708</v>
      </c>
      <c r="G6" s="858" t="s">
        <v>1709</v>
      </c>
      <c r="H6" s="820" t="s">
        <v>2021</v>
      </c>
    </row>
    <row r="7" spans="1:8" x14ac:dyDescent="0.25">
      <c r="A7" s="863"/>
      <c r="B7" s="283"/>
      <c r="C7" s="283"/>
      <c r="D7" s="283"/>
      <c r="E7" s="283"/>
      <c r="F7" s="283"/>
      <c r="G7" s="283"/>
    </row>
    <row r="8" spans="1:8" x14ac:dyDescent="0.25">
      <c r="A8" s="863"/>
      <c r="B8" s="283"/>
      <c r="C8" s="283"/>
      <c r="D8" s="283"/>
      <c r="E8" s="283"/>
      <c r="F8" s="283"/>
      <c r="G8" s="283"/>
    </row>
    <row r="9" spans="1:8" x14ac:dyDescent="0.25">
      <c r="A9" s="863"/>
      <c r="B9" s="283"/>
      <c r="C9" s="283"/>
      <c r="D9" s="283"/>
      <c r="E9" s="283"/>
      <c r="F9" s="283"/>
      <c r="G9" s="283"/>
    </row>
    <row r="10" spans="1:8" x14ac:dyDescent="0.25">
      <c r="A10" s="863"/>
      <c r="B10" s="283"/>
      <c r="C10" s="283"/>
      <c r="D10" s="283"/>
      <c r="E10" s="283"/>
      <c r="F10" s="283"/>
      <c r="G10" s="283"/>
    </row>
    <row r="11" spans="1:8" x14ac:dyDescent="0.25">
      <c r="A11" s="863"/>
      <c r="B11" s="283"/>
      <c r="C11" s="283"/>
      <c r="D11" s="283"/>
      <c r="E11" s="283"/>
      <c r="F11" s="283"/>
      <c r="G11" s="283"/>
    </row>
    <row r="12" spans="1:8" x14ac:dyDescent="0.25">
      <c r="A12" s="863"/>
      <c r="B12" s="283"/>
      <c r="C12" s="283"/>
      <c r="D12" s="283"/>
      <c r="E12" s="283"/>
      <c r="F12" s="283"/>
      <c r="G12" s="283"/>
    </row>
    <row r="13" spans="1:8" x14ac:dyDescent="0.25">
      <c r="A13" s="863"/>
      <c r="B13" s="283"/>
      <c r="C13" s="283"/>
      <c r="D13" s="283"/>
      <c r="E13" s="283"/>
      <c r="F13" s="283"/>
      <c r="G13" s="283"/>
    </row>
    <row r="14" spans="1:8" x14ac:dyDescent="0.25">
      <c r="A14" s="863"/>
      <c r="B14" s="283"/>
      <c r="C14" s="283"/>
      <c r="D14" s="283"/>
      <c r="E14" s="283"/>
      <c r="F14" s="283"/>
      <c r="G14" s="283"/>
    </row>
    <row r="15" spans="1:8" x14ac:dyDescent="0.25">
      <c r="A15" s="863"/>
      <c r="B15" s="283"/>
      <c r="C15" s="283"/>
      <c r="D15" s="283"/>
      <c r="E15" s="283"/>
      <c r="F15" s="283"/>
      <c r="G15" s="283"/>
    </row>
    <row r="16" spans="1:8" x14ac:dyDescent="0.25">
      <c r="A16" s="863"/>
      <c r="B16" s="283"/>
      <c r="C16" s="283"/>
      <c r="D16" s="283"/>
      <c r="E16" s="283"/>
      <c r="F16" s="283"/>
      <c r="G16" s="283"/>
    </row>
    <row r="17" spans="1:7" x14ac:dyDescent="0.25">
      <c r="A17" s="863"/>
      <c r="B17" s="283"/>
      <c r="C17" s="283"/>
      <c r="D17" s="283"/>
      <c r="E17" s="283"/>
      <c r="F17" s="283"/>
      <c r="G17" s="283"/>
    </row>
    <row r="18" spans="1:7" x14ac:dyDescent="0.25">
      <c r="A18" s="863"/>
      <c r="B18" s="283"/>
      <c r="C18" s="283"/>
      <c r="D18" s="283"/>
      <c r="E18" s="283"/>
      <c r="F18" s="283"/>
      <c r="G18" s="283"/>
    </row>
    <row r="19" spans="1:7" x14ac:dyDescent="0.25">
      <c r="A19" s="863"/>
      <c r="B19" s="283"/>
      <c r="C19" s="283"/>
      <c r="D19" s="283"/>
      <c r="E19" s="283"/>
      <c r="F19" s="283"/>
      <c r="G19" s="283"/>
    </row>
    <row r="20" spans="1:7" x14ac:dyDescent="0.25">
      <c r="A20" s="863"/>
      <c r="B20" s="283"/>
      <c r="C20" s="283"/>
      <c r="D20" s="283"/>
      <c r="E20" s="283"/>
      <c r="F20" s="283"/>
      <c r="G20" s="283"/>
    </row>
    <row r="21" spans="1:7" x14ac:dyDescent="0.25">
      <c r="A21" s="863"/>
      <c r="B21" s="283"/>
      <c r="C21" s="283"/>
      <c r="D21" s="283"/>
      <c r="E21" s="283"/>
      <c r="F21" s="283"/>
      <c r="G21" s="283"/>
    </row>
    <row r="22" spans="1:7" x14ac:dyDescent="0.25">
      <c r="A22" s="863"/>
      <c r="B22" s="283"/>
      <c r="C22" s="283"/>
      <c r="D22" s="283"/>
      <c r="E22" s="283"/>
      <c r="F22" s="283"/>
      <c r="G22" s="283"/>
    </row>
    <row r="23" spans="1:7" x14ac:dyDescent="0.25">
      <c r="A23" s="863"/>
      <c r="B23" s="283"/>
      <c r="C23" s="283"/>
      <c r="D23" s="283"/>
      <c r="E23" s="283"/>
      <c r="F23" s="283"/>
      <c r="G23" s="283"/>
    </row>
    <row r="24" spans="1:7" x14ac:dyDescent="0.25">
      <c r="A24" s="863"/>
      <c r="B24" s="283"/>
      <c r="C24" s="283"/>
      <c r="D24" s="283"/>
      <c r="E24" s="283"/>
      <c r="F24" s="283"/>
      <c r="G24" s="283"/>
    </row>
    <row r="25" spans="1:7" x14ac:dyDescent="0.25">
      <c r="A25" s="863"/>
      <c r="B25" s="283"/>
      <c r="C25" s="283"/>
      <c r="D25" s="283"/>
      <c r="E25" s="283"/>
      <c r="F25" s="283"/>
      <c r="G25" s="283"/>
    </row>
    <row r="26" spans="1:7" x14ac:dyDescent="0.25">
      <c r="A26" s="863"/>
      <c r="B26" s="283"/>
      <c r="C26" s="283"/>
      <c r="D26" s="283"/>
      <c r="E26" s="283"/>
      <c r="F26" s="283"/>
      <c r="G26" s="283"/>
    </row>
    <row r="27" spans="1:7" x14ac:dyDescent="0.25">
      <c r="A27" s="863"/>
      <c r="B27" s="283"/>
      <c r="C27" s="283"/>
      <c r="D27" s="283"/>
      <c r="E27" s="283"/>
      <c r="F27" s="283"/>
      <c r="G27" s="283"/>
    </row>
    <row r="28" spans="1:7" x14ac:dyDescent="0.25">
      <c r="A28" s="863"/>
      <c r="B28" s="283"/>
      <c r="C28" s="283"/>
      <c r="D28" s="283"/>
      <c r="E28" s="283"/>
      <c r="F28" s="283"/>
      <c r="G28" s="283"/>
    </row>
    <row r="29" spans="1:7" x14ac:dyDescent="0.25">
      <c r="A29" s="863"/>
      <c r="B29" s="283"/>
      <c r="C29" s="283"/>
      <c r="D29" s="283"/>
      <c r="E29" s="283"/>
      <c r="F29" s="283"/>
      <c r="G29" s="283"/>
    </row>
    <row r="30" spans="1:7" x14ac:dyDescent="0.25">
      <c r="A30" s="863"/>
      <c r="B30" s="283"/>
      <c r="C30" s="283"/>
      <c r="D30" s="283"/>
      <c r="E30" s="283"/>
      <c r="F30" s="283"/>
      <c r="G30" s="283"/>
    </row>
    <row r="31" spans="1:7" x14ac:dyDescent="0.25">
      <c r="A31" s="863"/>
      <c r="B31" s="283"/>
      <c r="C31" s="283"/>
      <c r="D31" s="283"/>
      <c r="E31" s="283"/>
      <c r="F31" s="283"/>
      <c r="G31" s="283"/>
    </row>
    <row r="32" spans="1:7" x14ac:dyDescent="0.25">
      <c r="A32" s="863"/>
      <c r="B32" s="283"/>
      <c r="C32" s="283"/>
      <c r="D32" s="283"/>
      <c r="E32" s="283"/>
      <c r="F32" s="283"/>
      <c r="G32" s="283"/>
    </row>
    <row r="33" spans="1:7" x14ac:dyDescent="0.25">
      <c r="A33" s="863"/>
      <c r="B33" s="283"/>
      <c r="C33" s="283"/>
      <c r="D33" s="283"/>
      <c r="E33" s="283"/>
      <c r="F33" s="283"/>
      <c r="G33" s="283"/>
    </row>
    <row r="34" spans="1:7" x14ac:dyDescent="0.25">
      <c r="A34" s="863"/>
      <c r="B34" s="283"/>
      <c r="C34" s="283"/>
      <c r="D34" s="283"/>
      <c r="E34" s="283"/>
      <c r="F34" s="283"/>
      <c r="G34" s="283"/>
    </row>
    <row r="35" spans="1:7" x14ac:dyDescent="0.25">
      <c r="A35" s="863"/>
      <c r="B35" s="283"/>
      <c r="C35" s="283"/>
      <c r="D35" s="283"/>
      <c r="E35" s="283"/>
      <c r="F35" s="283"/>
      <c r="G35" s="283"/>
    </row>
    <row r="36" spans="1:7" x14ac:dyDescent="0.25">
      <c r="A36" s="863"/>
      <c r="B36" s="283"/>
      <c r="C36" s="283"/>
      <c r="D36" s="283"/>
      <c r="E36" s="283"/>
      <c r="F36" s="283"/>
      <c r="G36" s="283"/>
    </row>
    <row r="37" spans="1:7" x14ac:dyDescent="0.25">
      <c r="A37" s="863"/>
      <c r="B37" s="283"/>
      <c r="C37" s="283"/>
      <c r="D37" s="283"/>
      <c r="E37" s="283"/>
      <c r="F37" s="283"/>
      <c r="G37" s="283"/>
    </row>
    <row r="38" spans="1:7" x14ac:dyDescent="0.25">
      <c r="A38" s="863"/>
      <c r="B38" s="283"/>
      <c r="C38" s="283"/>
      <c r="D38" s="283"/>
      <c r="E38" s="283"/>
      <c r="F38" s="283"/>
      <c r="G38" s="283"/>
    </row>
    <row r="39" spans="1:7" x14ac:dyDescent="0.25">
      <c r="A39" s="863"/>
      <c r="B39" s="283"/>
      <c r="C39" s="283"/>
      <c r="D39" s="283"/>
      <c r="E39" s="283"/>
      <c r="F39" s="283"/>
      <c r="G39" s="283"/>
    </row>
    <row r="40" spans="1:7" x14ac:dyDescent="0.25">
      <c r="A40" s="863"/>
      <c r="B40" s="283"/>
      <c r="C40" s="283"/>
      <c r="D40" s="283"/>
      <c r="E40" s="283"/>
      <c r="F40" s="283"/>
      <c r="G40" s="283"/>
    </row>
    <row r="41" spans="1:7" x14ac:dyDescent="0.25">
      <c r="A41" s="863"/>
      <c r="B41" s="283"/>
      <c r="C41" s="283"/>
      <c r="D41" s="283"/>
      <c r="E41" s="283"/>
      <c r="F41" s="283"/>
      <c r="G41" s="283"/>
    </row>
    <row r="42" spans="1:7" x14ac:dyDescent="0.25">
      <c r="A42" s="863"/>
      <c r="B42" s="283"/>
      <c r="C42" s="283"/>
      <c r="D42" s="283"/>
      <c r="E42" s="283"/>
      <c r="F42" s="283"/>
      <c r="G42" s="283"/>
    </row>
    <row r="43" spans="1:7" x14ac:dyDescent="0.25">
      <c r="A43" s="863"/>
      <c r="B43" s="283"/>
      <c r="C43" s="283"/>
      <c r="D43" s="283"/>
      <c r="E43" s="283"/>
      <c r="F43" s="283"/>
      <c r="G43" s="283"/>
    </row>
    <row r="44" spans="1:7" x14ac:dyDescent="0.25">
      <c r="A44" s="863"/>
      <c r="B44" s="283"/>
      <c r="C44" s="283"/>
      <c r="D44" s="283"/>
      <c r="E44" s="283"/>
      <c r="F44" s="283"/>
      <c r="G44" s="283"/>
    </row>
    <row r="45" spans="1:7" x14ac:dyDescent="0.25">
      <c r="A45" s="863"/>
      <c r="B45" s="283"/>
      <c r="C45" s="283"/>
      <c r="D45" s="283"/>
      <c r="E45" s="283"/>
      <c r="F45" s="283"/>
      <c r="G45" s="283"/>
    </row>
    <row r="46" spans="1:7" x14ac:dyDescent="0.25">
      <c r="A46" s="863"/>
      <c r="B46" s="283"/>
      <c r="C46" s="283"/>
      <c r="D46" s="283"/>
      <c r="E46" s="283"/>
      <c r="F46" s="283"/>
      <c r="G46" s="283"/>
    </row>
    <row r="47" spans="1:7" x14ac:dyDescent="0.25">
      <c r="A47" s="863"/>
      <c r="B47" s="283"/>
      <c r="C47" s="283"/>
      <c r="D47" s="283"/>
      <c r="E47" s="283"/>
      <c r="F47" s="283"/>
      <c r="G47" s="283"/>
    </row>
    <row r="48" spans="1:7" x14ac:dyDescent="0.25">
      <c r="A48" s="863"/>
      <c r="B48" s="283"/>
      <c r="C48" s="283"/>
      <c r="D48" s="283"/>
      <c r="E48" s="283"/>
      <c r="F48" s="283"/>
      <c r="G48" s="283"/>
    </row>
    <row r="49" spans="1:7" x14ac:dyDescent="0.25">
      <c r="A49" s="863"/>
      <c r="B49" s="283"/>
      <c r="C49" s="283"/>
      <c r="D49" s="283"/>
      <c r="E49" s="283"/>
      <c r="F49" s="283"/>
      <c r="G49" s="283"/>
    </row>
    <row r="50" spans="1:7" x14ac:dyDescent="0.25">
      <c r="A50" s="863"/>
      <c r="B50" s="283"/>
      <c r="C50" s="283"/>
      <c r="D50" s="283"/>
      <c r="E50" s="283"/>
      <c r="F50" s="283"/>
      <c r="G50" s="283"/>
    </row>
    <row r="51" spans="1:7" x14ac:dyDescent="0.25">
      <c r="A51" s="863"/>
      <c r="B51" s="283"/>
      <c r="C51" s="283"/>
      <c r="D51" s="283"/>
      <c r="E51" s="283"/>
      <c r="F51" s="283"/>
      <c r="G51" s="283"/>
    </row>
    <row r="52" spans="1:7" x14ac:dyDescent="0.25">
      <c r="A52" s="863"/>
      <c r="B52" s="283"/>
      <c r="C52" s="283"/>
      <c r="D52" s="283"/>
      <c r="E52" s="283"/>
      <c r="F52" s="283"/>
      <c r="G52" s="283"/>
    </row>
    <row r="53" spans="1:7" x14ac:dyDescent="0.25">
      <c r="A53" s="863"/>
      <c r="B53" s="283"/>
      <c r="C53" s="283"/>
      <c r="D53" s="283"/>
      <c r="E53" s="283"/>
      <c r="F53" s="283"/>
      <c r="G53" s="283"/>
    </row>
    <row r="54" spans="1:7" x14ac:dyDescent="0.25">
      <c r="A54" s="863"/>
      <c r="B54" s="283"/>
      <c r="C54" s="283"/>
      <c r="D54" s="283"/>
      <c r="E54" s="283"/>
      <c r="F54" s="283"/>
      <c r="G54" s="283"/>
    </row>
    <row r="55" spans="1:7" x14ac:dyDescent="0.25">
      <c r="A55" s="863"/>
      <c r="B55" s="283"/>
      <c r="C55" s="283"/>
      <c r="D55" s="283"/>
      <c r="E55" s="283"/>
      <c r="F55" s="283"/>
      <c r="G55" s="283"/>
    </row>
    <row r="56" spans="1:7" x14ac:dyDescent="0.25">
      <c r="A56" s="863"/>
      <c r="B56" s="283"/>
      <c r="C56" s="283"/>
      <c r="D56" s="283"/>
      <c r="E56" s="283"/>
      <c r="F56" s="283"/>
      <c r="G56" s="283"/>
    </row>
    <row r="57" spans="1:7" x14ac:dyDescent="0.25">
      <c r="A57" s="863"/>
      <c r="B57" s="283"/>
      <c r="C57" s="283"/>
      <c r="D57" s="283"/>
      <c r="E57" s="283"/>
      <c r="F57" s="283"/>
      <c r="G57" s="283"/>
    </row>
    <row r="58" spans="1:7" x14ac:dyDescent="0.25">
      <c r="A58" s="863"/>
      <c r="B58" s="283"/>
      <c r="C58" s="283"/>
      <c r="D58" s="283"/>
      <c r="E58" s="283"/>
      <c r="F58" s="283"/>
      <c r="G58" s="283"/>
    </row>
    <row r="59" spans="1:7" x14ac:dyDescent="0.25">
      <c r="A59" s="863"/>
      <c r="B59" s="283"/>
      <c r="C59" s="283"/>
      <c r="D59" s="283"/>
      <c r="E59" s="283"/>
      <c r="F59" s="283"/>
      <c r="G59" s="283"/>
    </row>
    <row r="60" spans="1:7" x14ac:dyDescent="0.25">
      <c r="A60" s="863"/>
      <c r="B60" s="283"/>
      <c r="C60" s="283"/>
      <c r="D60" s="283"/>
      <c r="E60" s="283"/>
      <c r="F60" s="283"/>
      <c r="G60" s="283"/>
    </row>
    <row r="61" spans="1:7" x14ac:dyDescent="0.25">
      <c r="A61" s="863"/>
      <c r="B61" s="283"/>
      <c r="C61" s="283"/>
      <c r="D61" s="283"/>
      <c r="E61" s="283"/>
      <c r="F61" s="283"/>
      <c r="G61" s="283"/>
    </row>
    <row r="62" spans="1:7" x14ac:dyDescent="0.25">
      <c r="A62" s="863"/>
      <c r="B62" s="283"/>
      <c r="C62" s="283"/>
      <c r="D62" s="283"/>
      <c r="E62" s="283"/>
      <c r="F62" s="283"/>
      <c r="G62" s="283"/>
    </row>
    <row r="63" spans="1:7" x14ac:dyDescent="0.25">
      <c r="A63" s="863"/>
      <c r="B63" s="283"/>
      <c r="C63" s="283"/>
      <c r="D63" s="283"/>
      <c r="E63" s="283"/>
      <c r="F63" s="283"/>
      <c r="G63" s="283"/>
    </row>
    <row r="64" spans="1:7" x14ac:dyDescent="0.25">
      <c r="A64" s="863"/>
      <c r="B64" s="283"/>
      <c r="C64" s="283"/>
      <c r="D64" s="283"/>
      <c r="E64" s="283"/>
      <c r="F64" s="283"/>
      <c r="G64" s="283"/>
    </row>
    <row r="65" spans="1:7" x14ac:dyDescent="0.25">
      <c r="A65" s="863"/>
      <c r="B65" s="283"/>
      <c r="C65" s="283"/>
      <c r="D65" s="283"/>
      <c r="E65" s="283"/>
      <c r="F65" s="283"/>
      <c r="G65" s="283"/>
    </row>
    <row r="66" spans="1:7" x14ac:dyDescent="0.25">
      <c r="A66" s="863"/>
      <c r="B66" s="283"/>
      <c r="C66" s="283"/>
      <c r="D66" s="283"/>
      <c r="E66" s="283"/>
      <c r="F66" s="283"/>
      <c r="G66" s="283"/>
    </row>
    <row r="67" spans="1:7" x14ac:dyDescent="0.25">
      <c r="A67" s="863"/>
      <c r="B67" s="283"/>
      <c r="C67" s="283"/>
      <c r="D67" s="283"/>
      <c r="E67" s="283"/>
      <c r="F67" s="283"/>
      <c r="G67" s="283"/>
    </row>
    <row r="68" spans="1:7" x14ac:dyDescent="0.25">
      <c r="A68" s="863"/>
      <c r="B68" s="283"/>
      <c r="C68" s="283"/>
      <c r="D68" s="283"/>
      <c r="E68" s="283"/>
      <c r="F68" s="283"/>
      <c r="G68" s="283"/>
    </row>
    <row r="69" spans="1:7" x14ac:dyDescent="0.25">
      <c r="A69" s="863"/>
      <c r="B69" s="283"/>
      <c r="C69" s="283"/>
      <c r="D69" s="283"/>
      <c r="E69" s="283"/>
      <c r="F69" s="283"/>
      <c r="G69" s="283"/>
    </row>
    <row r="70" spans="1:7" x14ac:dyDescent="0.25">
      <c r="A70" s="863"/>
      <c r="B70" s="283"/>
      <c r="C70" s="283"/>
      <c r="D70" s="283"/>
      <c r="E70" s="283"/>
      <c r="F70" s="283"/>
      <c r="G70" s="283"/>
    </row>
    <row r="71" spans="1:7" x14ac:dyDescent="0.25">
      <c r="A71" s="863"/>
      <c r="B71" s="283"/>
      <c r="C71" s="283"/>
      <c r="D71" s="283"/>
      <c r="E71" s="283"/>
      <c r="F71" s="283"/>
      <c r="G71" s="283"/>
    </row>
    <row r="72" spans="1:7" x14ac:dyDescent="0.25">
      <c r="A72" s="863"/>
      <c r="B72" s="283"/>
      <c r="C72" s="283"/>
      <c r="D72" s="283"/>
      <c r="E72" s="283"/>
      <c r="F72" s="283"/>
      <c r="G72" s="283"/>
    </row>
    <row r="73" spans="1:7" x14ac:dyDescent="0.25">
      <c r="A73" s="863"/>
      <c r="B73" s="283"/>
      <c r="C73" s="283"/>
      <c r="D73" s="283"/>
      <c r="E73" s="283"/>
      <c r="F73" s="283"/>
      <c r="G73" s="283"/>
    </row>
    <row r="74" spans="1:7" x14ac:dyDescent="0.25">
      <c r="A74" s="863"/>
      <c r="B74" s="283"/>
      <c r="C74" s="283"/>
      <c r="D74" s="283"/>
      <c r="E74" s="283"/>
      <c r="F74" s="283"/>
      <c r="G74" s="283"/>
    </row>
    <row r="75" spans="1:7" x14ac:dyDescent="0.25">
      <c r="A75" s="863"/>
      <c r="B75" s="283"/>
      <c r="C75" s="283"/>
      <c r="D75" s="283"/>
      <c r="E75" s="283"/>
      <c r="F75" s="283"/>
      <c r="G75" s="283"/>
    </row>
    <row r="76" spans="1:7" x14ac:dyDescent="0.25">
      <c r="A76" s="863"/>
      <c r="B76" s="283"/>
      <c r="C76" s="283"/>
      <c r="D76" s="283"/>
      <c r="E76" s="283"/>
      <c r="F76" s="283"/>
      <c r="G76" s="283"/>
    </row>
    <row r="77" spans="1:7" x14ac:dyDescent="0.25">
      <c r="A77" s="863"/>
      <c r="B77" s="283"/>
      <c r="C77" s="283"/>
      <c r="D77" s="283"/>
      <c r="E77" s="283"/>
      <c r="F77" s="283"/>
      <c r="G77" s="283"/>
    </row>
    <row r="78" spans="1:7" x14ac:dyDescent="0.25">
      <c r="A78" s="863"/>
      <c r="B78" s="283"/>
      <c r="C78" s="283"/>
      <c r="D78" s="283"/>
      <c r="E78" s="283"/>
      <c r="F78" s="283"/>
      <c r="G78" s="283"/>
    </row>
    <row r="79" spans="1:7" x14ac:dyDescent="0.25">
      <c r="A79" s="863"/>
      <c r="B79" s="283"/>
      <c r="C79" s="283"/>
      <c r="D79" s="283"/>
      <c r="E79" s="283"/>
      <c r="F79" s="283"/>
      <c r="G79" s="283"/>
    </row>
    <row r="80" spans="1:7" x14ac:dyDescent="0.25">
      <c r="A80" s="863"/>
      <c r="B80" s="283"/>
      <c r="C80" s="283"/>
      <c r="D80" s="283"/>
      <c r="E80" s="283"/>
      <c r="F80" s="283"/>
      <c r="G80" s="283"/>
    </row>
    <row r="81" spans="1:7" x14ac:dyDescent="0.25">
      <c r="A81" s="863"/>
      <c r="B81" s="283"/>
      <c r="C81" s="283"/>
      <c r="D81" s="283"/>
      <c r="E81" s="283"/>
      <c r="F81" s="283"/>
      <c r="G81" s="283"/>
    </row>
    <row r="82" spans="1:7" x14ac:dyDescent="0.25">
      <c r="A82" s="863"/>
      <c r="B82" s="283"/>
      <c r="C82" s="283"/>
      <c r="D82" s="283"/>
      <c r="E82" s="283"/>
      <c r="F82" s="283"/>
      <c r="G82" s="283"/>
    </row>
    <row r="83" spans="1:7" x14ac:dyDescent="0.25">
      <c r="A83" s="863"/>
      <c r="B83" s="283"/>
      <c r="C83" s="283"/>
      <c r="D83" s="283"/>
      <c r="E83" s="283"/>
      <c r="F83" s="283"/>
      <c r="G83" s="283"/>
    </row>
    <row r="84" spans="1:7" x14ac:dyDescent="0.25">
      <c r="A84" s="863"/>
      <c r="B84" s="283"/>
      <c r="C84" s="283"/>
      <c r="D84" s="283"/>
      <c r="E84" s="283"/>
      <c r="F84" s="283"/>
      <c r="G84" s="283"/>
    </row>
    <row r="85" spans="1:7" x14ac:dyDescent="0.25">
      <c r="A85" s="863"/>
      <c r="B85" s="283"/>
      <c r="C85" s="283"/>
      <c r="D85" s="283"/>
      <c r="E85" s="283"/>
      <c r="F85" s="283"/>
      <c r="G85" s="283"/>
    </row>
    <row r="86" spans="1:7" x14ac:dyDescent="0.25">
      <c r="A86" s="863"/>
      <c r="B86" s="283"/>
      <c r="C86" s="283"/>
      <c r="D86" s="283"/>
      <c r="E86" s="283"/>
      <c r="F86" s="283"/>
      <c r="G86" s="283"/>
    </row>
    <row r="87" spans="1:7" x14ac:dyDescent="0.25">
      <c r="A87" s="863"/>
      <c r="B87" s="283"/>
      <c r="C87" s="283"/>
      <c r="D87" s="283"/>
      <c r="E87" s="283"/>
      <c r="F87" s="283"/>
      <c r="G87" s="283"/>
    </row>
    <row r="88" spans="1:7" x14ac:dyDescent="0.25">
      <c r="A88" s="863"/>
      <c r="B88" s="283"/>
      <c r="C88" s="283"/>
      <c r="D88" s="283"/>
      <c r="E88" s="283"/>
      <c r="F88" s="283"/>
      <c r="G88" s="283"/>
    </row>
    <row r="89" spans="1:7" x14ac:dyDescent="0.25">
      <c r="A89" s="863"/>
      <c r="B89" s="283"/>
      <c r="C89" s="283"/>
      <c r="D89" s="283"/>
      <c r="E89" s="283"/>
      <c r="F89" s="283"/>
      <c r="G89" s="283"/>
    </row>
    <row r="90" spans="1:7" x14ac:dyDescent="0.25">
      <c r="A90" s="863"/>
      <c r="B90" s="283"/>
      <c r="C90" s="283"/>
      <c r="D90" s="283"/>
      <c r="E90" s="283"/>
      <c r="F90" s="283"/>
      <c r="G90" s="283"/>
    </row>
    <row r="91" spans="1:7" x14ac:dyDescent="0.25">
      <c r="A91" s="863"/>
      <c r="B91" s="283"/>
      <c r="C91" s="283"/>
      <c r="D91" s="283"/>
      <c r="E91" s="283"/>
      <c r="F91" s="283"/>
      <c r="G91" s="283"/>
    </row>
    <row r="92" spans="1:7" x14ac:dyDescent="0.25">
      <c r="A92" s="863"/>
      <c r="B92" s="283"/>
      <c r="C92" s="283"/>
      <c r="D92" s="283"/>
      <c r="E92" s="283"/>
      <c r="F92" s="283"/>
      <c r="G92" s="283"/>
    </row>
    <row r="93" spans="1:7" x14ac:dyDescent="0.25">
      <c r="A93" s="863"/>
      <c r="B93" s="283"/>
      <c r="C93" s="283"/>
      <c r="D93" s="283"/>
      <c r="E93" s="283"/>
      <c r="F93" s="283"/>
      <c r="G93" s="283"/>
    </row>
    <row r="94" spans="1:7" x14ac:dyDescent="0.25">
      <c r="A94" s="863"/>
      <c r="B94" s="283"/>
      <c r="C94" s="283"/>
      <c r="D94" s="283"/>
      <c r="E94" s="283"/>
      <c r="F94" s="283"/>
      <c r="G94" s="283"/>
    </row>
    <row r="95" spans="1:7" x14ac:dyDescent="0.25">
      <c r="A95" s="863"/>
      <c r="B95" s="283"/>
      <c r="C95" s="283"/>
      <c r="D95" s="283"/>
      <c r="E95" s="283"/>
      <c r="F95" s="283"/>
      <c r="G95" s="283"/>
    </row>
    <row r="96" spans="1:7" x14ac:dyDescent="0.25">
      <c r="A96" s="863"/>
      <c r="B96" s="283"/>
      <c r="C96" s="283"/>
      <c r="D96" s="283"/>
      <c r="E96" s="283"/>
      <c r="F96" s="283"/>
      <c r="G96" s="283"/>
    </row>
    <row r="97" spans="1:7" x14ac:dyDescent="0.25">
      <c r="A97" s="863"/>
      <c r="B97" s="283"/>
      <c r="C97" s="283"/>
      <c r="D97" s="283"/>
      <c r="E97" s="283"/>
      <c r="F97" s="283"/>
      <c r="G97" s="283"/>
    </row>
    <row r="98" spans="1:7" x14ac:dyDescent="0.25">
      <c r="A98" s="863"/>
      <c r="B98" s="283"/>
      <c r="C98" s="283"/>
      <c r="D98" s="283"/>
      <c r="E98" s="283"/>
      <c r="F98" s="283"/>
      <c r="G98" s="283"/>
    </row>
    <row r="99" spans="1:7" x14ac:dyDescent="0.25">
      <c r="A99" s="863"/>
      <c r="B99" s="283"/>
      <c r="C99" s="283"/>
      <c r="D99" s="283"/>
      <c r="E99" s="283"/>
      <c r="F99" s="283"/>
      <c r="G99" s="283"/>
    </row>
    <row r="100" spans="1:7" x14ac:dyDescent="0.25">
      <c r="A100" s="863"/>
      <c r="B100" s="283"/>
      <c r="C100" s="283"/>
      <c r="D100" s="283"/>
      <c r="E100" s="283"/>
      <c r="F100" s="283"/>
      <c r="G100" s="283"/>
    </row>
    <row r="101" spans="1:7" x14ac:dyDescent="0.25">
      <c r="A101" s="863"/>
      <c r="B101" s="283"/>
      <c r="C101" s="283"/>
      <c r="D101" s="283"/>
      <c r="E101" s="283"/>
      <c r="F101" s="283"/>
      <c r="G101" s="283"/>
    </row>
    <row r="102" spans="1:7" x14ac:dyDescent="0.25">
      <c r="A102" s="863"/>
      <c r="B102" s="283"/>
      <c r="C102" s="283"/>
      <c r="D102" s="283"/>
      <c r="E102" s="283"/>
      <c r="F102" s="283"/>
      <c r="G102" s="283"/>
    </row>
    <row r="103" spans="1:7" x14ac:dyDescent="0.25">
      <c r="A103" s="863"/>
      <c r="B103" s="283"/>
      <c r="C103" s="283"/>
      <c r="D103" s="283"/>
      <c r="E103" s="283"/>
      <c r="F103" s="283"/>
      <c r="G103" s="283"/>
    </row>
    <row r="104" spans="1:7" x14ac:dyDescent="0.25">
      <c r="A104" s="863"/>
      <c r="B104" s="283"/>
      <c r="C104" s="283"/>
      <c r="D104" s="283"/>
      <c r="E104" s="283"/>
      <c r="F104" s="283"/>
      <c r="G104" s="283"/>
    </row>
    <row r="105" spans="1:7" x14ac:dyDescent="0.25">
      <c r="A105" s="863"/>
      <c r="B105" s="283"/>
      <c r="C105" s="283"/>
      <c r="D105" s="283"/>
      <c r="E105" s="283"/>
      <c r="F105" s="283"/>
      <c r="G105" s="283"/>
    </row>
    <row r="106" spans="1:7" x14ac:dyDescent="0.25">
      <c r="A106" s="863"/>
      <c r="B106" s="283"/>
      <c r="C106" s="283"/>
      <c r="D106" s="283"/>
      <c r="E106" s="283"/>
      <c r="F106" s="283"/>
      <c r="G106" s="283"/>
    </row>
    <row r="107" spans="1:7" x14ac:dyDescent="0.25">
      <c r="A107" s="863"/>
      <c r="B107" s="283"/>
      <c r="C107" s="283"/>
      <c r="D107" s="283"/>
      <c r="E107" s="283"/>
      <c r="F107" s="283"/>
      <c r="G107" s="283"/>
    </row>
    <row r="108" spans="1:7" x14ac:dyDescent="0.25">
      <c r="A108" s="863"/>
      <c r="B108" s="283"/>
      <c r="C108" s="283"/>
      <c r="D108" s="283"/>
      <c r="E108" s="283"/>
      <c r="F108" s="283"/>
      <c r="G108" s="283"/>
    </row>
    <row r="109" spans="1:7" x14ac:dyDescent="0.25">
      <c r="A109" s="863"/>
      <c r="B109" s="283"/>
      <c r="C109" s="283"/>
      <c r="D109" s="283"/>
      <c r="E109" s="283"/>
      <c r="F109" s="283"/>
      <c r="G109" s="283"/>
    </row>
    <row r="110" spans="1:7" x14ac:dyDescent="0.25">
      <c r="A110" s="863"/>
      <c r="B110" s="283"/>
      <c r="C110" s="283"/>
      <c r="D110" s="283"/>
      <c r="E110" s="283"/>
      <c r="F110" s="283"/>
      <c r="G110" s="283"/>
    </row>
    <row r="111" spans="1:7" x14ac:dyDescent="0.25">
      <c r="A111" s="863"/>
      <c r="B111" s="283"/>
      <c r="C111" s="283"/>
      <c r="D111" s="283"/>
      <c r="E111" s="283"/>
      <c r="F111" s="283"/>
      <c r="G111" s="283"/>
    </row>
    <row r="112" spans="1:7" x14ac:dyDescent="0.25">
      <c r="A112" s="863"/>
      <c r="B112" s="283"/>
      <c r="C112" s="283"/>
      <c r="D112" s="283"/>
      <c r="E112" s="283"/>
      <c r="F112" s="283"/>
      <c r="G112" s="283"/>
    </row>
    <row r="113" spans="1:7" x14ac:dyDescent="0.25">
      <c r="A113" s="863"/>
      <c r="B113" s="283"/>
      <c r="C113" s="283"/>
      <c r="D113" s="283"/>
      <c r="E113" s="283"/>
      <c r="F113" s="283"/>
      <c r="G113" s="283"/>
    </row>
    <row r="114" spans="1:7" x14ac:dyDescent="0.25">
      <c r="A114" s="863"/>
      <c r="B114" s="283"/>
      <c r="C114" s="283"/>
      <c r="D114" s="283"/>
      <c r="E114" s="283"/>
      <c r="F114" s="283"/>
      <c r="G114" s="283"/>
    </row>
    <row r="115" spans="1:7" x14ac:dyDescent="0.25">
      <c r="A115" s="863"/>
      <c r="B115" s="283"/>
      <c r="C115" s="283"/>
      <c r="D115" s="283"/>
      <c r="E115" s="283"/>
      <c r="F115" s="283"/>
      <c r="G115" s="283"/>
    </row>
    <row r="116" spans="1:7" x14ac:dyDescent="0.25">
      <c r="A116" s="863"/>
      <c r="B116" s="283"/>
      <c r="C116" s="283"/>
      <c r="D116" s="283"/>
      <c r="E116" s="283"/>
      <c r="F116" s="283"/>
      <c r="G116" s="283"/>
    </row>
    <row r="117" spans="1:7" x14ac:dyDescent="0.25">
      <c r="A117" s="863"/>
      <c r="B117" s="283"/>
      <c r="C117" s="283"/>
      <c r="D117" s="283"/>
      <c r="E117" s="283"/>
      <c r="F117" s="283"/>
      <c r="G117" s="283"/>
    </row>
    <row r="118" spans="1:7" x14ac:dyDescent="0.25">
      <c r="A118" s="863"/>
      <c r="B118" s="283"/>
      <c r="C118" s="283"/>
      <c r="D118" s="283"/>
      <c r="E118" s="283"/>
      <c r="F118" s="283"/>
      <c r="G118" s="283"/>
    </row>
    <row r="119" spans="1:7" x14ac:dyDescent="0.25">
      <c r="A119" s="863"/>
      <c r="B119" s="283"/>
      <c r="C119" s="283"/>
      <c r="D119" s="283"/>
      <c r="E119" s="283"/>
      <c r="F119" s="283"/>
      <c r="G119" s="283"/>
    </row>
    <row r="120" spans="1:7" x14ac:dyDescent="0.25">
      <c r="A120" s="863"/>
      <c r="B120" s="283"/>
      <c r="C120" s="283"/>
      <c r="D120" s="283"/>
      <c r="E120" s="283"/>
      <c r="F120" s="283"/>
      <c r="G120" s="283"/>
    </row>
    <row r="121" spans="1:7" x14ac:dyDescent="0.25">
      <c r="A121" s="863"/>
      <c r="B121" s="283"/>
      <c r="C121" s="283"/>
      <c r="D121" s="283"/>
      <c r="E121" s="283"/>
      <c r="F121" s="283"/>
      <c r="G121" s="283"/>
    </row>
    <row r="122" spans="1:7" x14ac:dyDescent="0.25">
      <c r="A122" s="863"/>
      <c r="B122" s="283"/>
      <c r="C122" s="283"/>
      <c r="D122" s="283"/>
      <c r="E122" s="283"/>
      <c r="F122" s="283"/>
      <c r="G122" s="283"/>
    </row>
    <row r="123" spans="1:7" x14ac:dyDescent="0.25">
      <c r="A123" s="863"/>
      <c r="B123" s="283"/>
      <c r="C123" s="283"/>
      <c r="D123" s="283"/>
      <c r="E123" s="283"/>
      <c r="F123" s="283"/>
      <c r="G123" s="283"/>
    </row>
    <row r="124" spans="1:7" x14ac:dyDescent="0.25">
      <c r="A124" s="863"/>
      <c r="B124" s="283"/>
      <c r="C124" s="283"/>
      <c r="D124" s="283"/>
      <c r="E124" s="283"/>
      <c r="F124" s="283"/>
      <c r="G124" s="283"/>
    </row>
    <row r="125" spans="1:7" x14ac:dyDescent="0.25">
      <c r="A125" s="863"/>
      <c r="B125" s="283"/>
      <c r="C125" s="283"/>
      <c r="D125" s="283"/>
      <c r="E125" s="283"/>
      <c r="F125" s="283"/>
      <c r="G125" s="283"/>
    </row>
    <row r="126" spans="1:7" x14ac:dyDescent="0.25">
      <c r="A126" s="863"/>
      <c r="B126" s="283"/>
      <c r="C126" s="283"/>
      <c r="D126" s="283"/>
      <c r="E126" s="283"/>
      <c r="F126" s="283"/>
      <c r="G126" s="283"/>
    </row>
    <row r="127" spans="1:7" x14ac:dyDescent="0.25">
      <c r="A127" s="863"/>
      <c r="B127" s="283"/>
      <c r="C127" s="283"/>
      <c r="D127" s="283"/>
      <c r="E127" s="283"/>
      <c r="F127" s="283"/>
      <c r="G127" s="283"/>
    </row>
    <row r="128" spans="1:7" x14ac:dyDescent="0.25">
      <c r="A128" s="863"/>
      <c r="B128" s="283"/>
      <c r="C128" s="283"/>
      <c r="D128" s="283"/>
      <c r="E128" s="283"/>
      <c r="F128" s="283"/>
      <c r="G128" s="283"/>
    </row>
    <row r="129" spans="1:7" x14ac:dyDescent="0.25">
      <c r="A129" s="863"/>
      <c r="B129" s="283"/>
      <c r="C129" s="283"/>
      <c r="D129" s="283"/>
      <c r="E129" s="283"/>
      <c r="F129" s="283"/>
      <c r="G129" s="283"/>
    </row>
    <row r="130" spans="1:7" x14ac:dyDescent="0.25">
      <c r="A130" s="863"/>
      <c r="B130" s="283"/>
      <c r="C130" s="283"/>
      <c r="D130" s="283"/>
      <c r="E130" s="283"/>
      <c r="F130" s="283"/>
      <c r="G130" s="283"/>
    </row>
    <row r="131" spans="1:7" x14ac:dyDescent="0.25">
      <c r="A131" s="863"/>
      <c r="B131" s="283"/>
      <c r="C131" s="283"/>
      <c r="D131" s="283"/>
      <c r="E131" s="283"/>
      <c r="F131" s="283"/>
      <c r="G131" s="283"/>
    </row>
    <row r="132" spans="1:7" x14ac:dyDescent="0.25">
      <c r="A132" s="863"/>
      <c r="B132" s="283"/>
      <c r="C132" s="283"/>
      <c r="D132" s="283"/>
      <c r="E132" s="283"/>
      <c r="F132" s="283"/>
      <c r="G132" s="283"/>
    </row>
    <row r="133" spans="1:7" x14ac:dyDescent="0.25">
      <c r="A133" s="863"/>
      <c r="B133" s="283"/>
      <c r="C133" s="283"/>
      <c r="D133" s="283"/>
      <c r="E133" s="283"/>
      <c r="F133" s="283"/>
      <c r="G133" s="283"/>
    </row>
    <row r="134" spans="1:7" x14ac:dyDescent="0.25">
      <c r="A134" s="863"/>
      <c r="B134" s="283"/>
      <c r="C134" s="283"/>
      <c r="D134" s="283"/>
      <c r="E134" s="283"/>
      <c r="F134" s="283"/>
      <c r="G134" s="283"/>
    </row>
    <row r="135" spans="1:7" x14ac:dyDescent="0.25">
      <c r="A135" s="863"/>
      <c r="B135" s="283"/>
      <c r="C135" s="283"/>
      <c r="D135" s="283"/>
      <c r="E135" s="283"/>
      <c r="F135" s="283"/>
      <c r="G135" s="283"/>
    </row>
    <row r="136" spans="1:7" x14ac:dyDescent="0.25">
      <c r="A136" s="863"/>
      <c r="B136" s="283"/>
      <c r="C136" s="283"/>
      <c r="D136" s="283"/>
      <c r="E136" s="283"/>
      <c r="F136" s="283"/>
      <c r="G136" s="283"/>
    </row>
    <row r="137" spans="1:7" x14ac:dyDescent="0.25">
      <c r="A137" s="863"/>
      <c r="B137" s="283"/>
      <c r="C137" s="283"/>
      <c r="D137" s="283"/>
      <c r="E137" s="283"/>
      <c r="F137" s="283"/>
      <c r="G137" s="283"/>
    </row>
    <row r="138" spans="1:7" x14ac:dyDescent="0.25">
      <c r="A138" s="863"/>
      <c r="B138" s="283"/>
      <c r="C138" s="283"/>
      <c r="D138" s="283"/>
      <c r="E138" s="283"/>
      <c r="F138" s="283"/>
      <c r="G138" s="283"/>
    </row>
    <row r="139" spans="1:7" x14ac:dyDescent="0.25">
      <c r="A139" s="863"/>
      <c r="B139" s="283"/>
      <c r="C139" s="283"/>
      <c r="D139" s="283"/>
      <c r="E139" s="283"/>
      <c r="F139" s="283"/>
      <c r="G139" s="283"/>
    </row>
    <row r="140" spans="1:7" x14ac:dyDescent="0.25">
      <c r="A140" s="863"/>
      <c r="B140" s="283"/>
      <c r="C140" s="283"/>
      <c r="D140" s="283"/>
      <c r="E140" s="283"/>
      <c r="F140" s="283"/>
      <c r="G140" s="283"/>
    </row>
    <row r="141" spans="1:7" x14ac:dyDescent="0.25">
      <c r="A141" s="863"/>
      <c r="B141" s="283"/>
      <c r="C141" s="283"/>
      <c r="D141" s="283"/>
      <c r="E141" s="283"/>
      <c r="F141" s="283"/>
      <c r="G141" s="283"/>
    </row>
    <row r="142" spans="1:7" x14ac:dyDescent="0.25">
      <c r="A142" s="863"/>
      <c r="B142" s="283"/>
      <c r="C142" s="283"/>
      <c r="D142" s="283"/>
      <c r="E142" s="283"/>
      <c r="F142" s="283"/>
      <c r="G142" s="283"/>
    </row>
    <row r="143" spans="1:7" x14ac:dyDescent="0.25">
      <c r="A143" s="863"/>
      <c r="B143" s="283"/>
      <c r="C143" s="283"/>
      <c r="D143" s="283"/>
      <c r="E143" s="283"/>
      <c r="F143" s="283"/>
      <c r="G143" s="283"/>
    </row>
    <row r="144" spans="1:7" x14ac:dyDescent="0.25">
      <c r="A144" s="863"/>
      <c r="B144" s="283"/>
      <c r="C144" s="283"/>
      <c r="D144" s="283"/>
      <c r="E144" s="283"/>
      <c r="F144" s="283"/>
      <c r="G144" s="283"/>
    </row>
    <row r="145" spans="1:7" x14ac:dyDescent="0.25">
      <c r="A145" s="863"/>
      <c r="B145" s="283"/>
      <c r="C145" s="283"/>
      <c r="D145" s="283"/>
      <c r="E145" s="283"/>
      <c r="F145" s="283"/>
      <c r="G145" s="283"/>
    </row>
    <row r="146" spans="1:7" x14ac:dyDescent="0.25">
      <c r="A146" s="863"/>
      <c r="B146" s="283"/>
      <c r="C146" s="283"/>
      <c r="D146" s="283"/>
      <c r="E146" s="283"/>
      <c r="F146" s="283"/>
      <c r="G146" s="283"/>
    </row>
    <row r="147" spans="1:7" x14ac:dyDescent="0.25">
      <c r="A147" s="863"/>
      <c r="B147" s="283"/>
      <c r="C147" s="283"/>
      <c r="D147" s="283"/>
      <c r="E147" s="283"/>
      <c r="F147" s="283"/>
      <c r="G147" s="283"/>
    </row>
    <row r="148" spans="1:7" x14ac:dyDescent="0.25">
      <c r="A148" s="863"/>
      <c r="B148" s="283"/>
      <c r="C148" s="283"/>
      <c r="D148" s="283"/>
      <c r="E148" s="283"/>
      <c r="F148" s="283"/>
      <c r="G148" s="283"/>
    </row>
    <row r="149" spans="1:7" x14ac:dyDescent="0.25">
      <c r="A149" s="863"/>
      <c r="B149" s="283"/>
      <c r="C149" s="283"/>
      <c r="D149" s="283"/>
      <c r="E149" s="283"/>
      <c r="F149" s="283"/>
      <c r="G149" s="283"/>
    </row>
    <row r="150" spans="1:7" x14ac:dyDescent="0.25">
      <c r="A150" s="863"/>
      <c r="B150" s="283"/>
      <c r="C150" s="283"/>
      <c r="D150" s="283"/>
      <c r="E150" s="283"/>
      <c r="F150" s="283"/>
      <c r="G150" s="283"/>
    </row>
    <row r="151" spans="1:7" x14ac:dyDescent="0.25">
      <c r="A151" s="863"/>
      <c r="B151" s="283"/>
      <c r="C151" s="283"/>
      <c r="D151" s="283"/>
      <c r="E151" s="283"/>
      <c r="F151" s="283"/>
      <c r="G151" s="283"/>
    </row>
    <row r="152" spans="1:7" x14ac:dyDescent="0.25">
      <c r="A152" s="863"/>
      <c r="B152" s="283"/>
      <c r="C152" s="283"/>
      <c r="D152" s="283"/>
      <c r="E152" s="283"/>
      <c r="F152" s="283"/>
      <c r="G152" s="283"/>
    </row>
    <row r="153" spans="1:7" x14ac:dyDescent="0.25">
      <c r="A153" s="863"/>
      <c r="B153" s="283"/>
      <c r="C153" s="283"/>
      <c r="D153" s="283"/>
      <c r="E153" s="283"/>
      <c r="F153" s="283"/>
      <c r="G153" s="283"/>
    </row>
    <row r="154" spans="1:7" x14ac:dyDescent="0.25">
      <c r="A154" s="863"/>
      <c r="B154" s="283"/>
      <c r="C154" s="283"/>
      <c r="D154" s="283"/>
      <c r="E154" s="283"/>
      <c r="F154" s="283"/>
      <c r="G154" s="283"/>
    </row>
    <row r="155" spans="1:7" x14ac:dyDescent="0.25">
      <c r="A155" s="863"/>
      <c r="B155" s="283"/>
      <c r="C155" s="283"/>
      <c r="D155" s="283"/>
      <c r="E155" s="283"/>
      <c r="F155" s="283"/>
      <c r="G155" s="283"/>
    </row>
    <row r="156" spans="1:7" x14ac:dyDescent="0.25">
      <c r="A156" s="863"/>
      <c r="B156" s="283"/>
      <c r="C156" s="283"/>
      <c r="D156" s="283"/>
      <c r="E156" s="283"/>
      <c r="F156" s="283"/>
      <c r="G156" s="283"/>
    </row>
    <row r="157" spans="1:7" x14ac:dyDescent="0.25">
      <c r="A157" s="863"/>
      <c r="B157" s="283"/>
      <c r="C157" s="283"/>
      <c r="D157" s="283"/>
      <c r="E157" s="283"/>
      <c r="F157" s="283"/>
      <c r="G157" s="283"/>
    </row>
    <row r="158" spans="1:7" x14ac:dyDescent="0.25">
      <c r="A158" s="863"/>
      <c r="B158" s="283"/>
      <c r="C158" s="283"/>
      <c r="D158" s="283"/>
      <c r="E158" s="283"/>
      <c r="F158" s="283"/>
      <c r="G158" s="283"/>
    </row>
    <row r="159" spans="1:7" x14ac:dyDescent="0.25">
      <c r="A159" s="863"/>
      <c r="B159" s="283"/>
      <c r="C159" s="283"/>
      <c r="D159" s="283"/>
      <c r="E159" s="283"/>
      <c r="F159" s="283"/>
      <c r="G159" s="283"/>
    </row>
    <row r="160" spans="1:7" x14ac:dyDescent="0.25">
      <c r="A160" s="863"/>
      <c r="B160" s="283"/>
      <c r="C160" s="283"/>
      <c r="D160" s="283"/>
      <c r="E160" s="283"/>
      <c r="F160" s="283"/>
      <c r="G160" s="283"/>
    </row>
    <row r="161" spans="1:7" x14ac:dyDescent="0.25">
      <c r="A161" s="863"/>
      <c r="B161" s="283"/>
      <c r="C161" s="283"/>
      <c r="D161" s="283"/>
      <c r="E161" s="283"/>
      <c r="F161" s="283"/>
      <c r="G161" s="283"/>
    </row>
    <row r="162" spans="1:7" x14ac:dyDescent="0.25">
      <c r="A162" s="863"/>
      <c r="B162" s="283"/>
      <c r="C162" s="283"/>
      <c r="D162" s="283"/>
      <c r="E162" s="283"/>
      <c r="F162" s="283"/>
      <c r="G162" s="283"/>
    </row>
    <row r="163" spans="1:7" x14ac:dyDescent="0.25">
      <c r="A163" s="863"/>
      <c r="B163" s="283"/>
      <c r="C163" s="283"/>
      <c r="D163" s="283"/>
      <c r="E163" s="283"/>
      <c r="F163" s="283"/>
      <c r="G163" s="283"/>
    </row>
    <row r="164" spans="1:7" x14ac:dyDescent="0.25">
      <c r="A164" s="863"/>
      <c r="B164" s="283"/>
      <c r="C164" s="283"/>
      <c r="D164" s="283"/>
      <c r="E164" s="283"/>
      <c r="F164" s="283"/>
      <c r="G164" s="283"/>
    </row>
    <row r="165" spans="1:7" x14ac:dyDescent="0.25">
      <c r="A165" s="863"/>
      <c r="B165" s="283"/>
      <c r="C165" s="283"/>
      <c r="D165" s="283"/>
      <c r="E165" s="283"/>
      <c r="F165" s="283"/>
      <c r="G165" s="283"/>
    </row>
    <row r="166" spans="1:7" x14ac:dyDescent="0.25">
      <c r="A166" s="863"/>
      <c r="B166" s="283"/>
      <c r="C166" s="283"/>
      <c r="D166" s="283"/>
      <c r="E166" s="283"/>
      <c r="F166" s="283"/>
      <c r="G166" s="283"/>
    </row>
    <row r="167" spans="1:7" x14ac:dyDescent="0.25">
      <c r="A167" s="863"/>
      <c r="B167" s="283"/>
      <c r="C167" s="283"/>
      <c r="D167" s="283"/>
      <c r="E167" s="283"/>
      <c r="F167" s="283"/>
      <c r="G167" s="283"/>
    </row>
    <row r="168" spans="1:7" x14ac:dyDescent="0.25">
      <c r="A168" s="863"/>
      <c r="B168" s="283"/>
      <c r="C168" s="283"/>
      <c r="D168" s="283"/>
      <c r="E168" s="283"/>
      <c r="F168" s="283"/>
      <c r="G168" s="283"/>
    </row>
    <row r="169" spans="1:7" x14ac:dyDescent="0.25">
      <c r="A169" s="863"/>
      <c r="B169" s="283"/>
      <c r="C169" s="283"/>
      <c r="D169" s="283"/>
      <c r="E169" s="283"/>
      <c r="F169" s="283"/>
      <c r="G169" s="283"/>
    </row>
    <row r="170" spans="1:7" x14ac:dyDescent="0.25">
      <c r="A170" s="863"/>
      <c r="B170" s="283"/>
      <c r="C170" s="283"/>
      <c r="D170" s="283"/>
      <c r="E170" s="283"/>
      <c r="F170" s="283"/>
      <c r="G170" s="283"/>
    </row>
    <row r="171" spans="1:7" x14ac:dyDescent="0.25">
      <c r="A171" s="863"/>
      <c r="B171" s="283"/>
      <c r="C171" s="283"/>
      <c r="D171" s="283"/>
      <c r="E171" s="283"/>
      <c r="F171" s="283"/>
      <c r="G171" s="283"/>
    </row>
    <row r="172" spans="1:7" x14ac:dyDescent="0.25">
      <c r="A172" s="863"/>
      <c r="B172" s="283"/>
      <c r="C172" s="283"/>
      <c r="D172" s="283"/>
      <c r="E172" s="283"/>
      <c r="F172" s="283"/>
      <c r="G172" s="283"/>
    </row>
    <row r="173" spans="1:7" x14ac:dyDescent="0.25">
      <c r="A173" s="863"/>
      <c r="B173" s="283"/>
      <c r="C173" s="283"/>
      <c r="D173" s="283"/>
      <c r="E173" s="283"/>
      <c r="F173" s="283"/>
      <c r="G173" s="283"/>
    </row>
    <row r="174" spans="1:7" x14ac:dyDescent="0.25">
      <c r="A174" s="863"/>
      <c r="B174" s="283"/>
      <c r="C174" s="283"/>
      <c r="D174" s="283"/>
      <c r="E174" s="283"/>
      <c r="F174" s="283"/>
      <c r="G174" s="283"/>
    </row>
    <row r="175" spans="1:7" x14ac:dyDescent="0.25">
      <c r="A175" s="863"/>
      <c r="B175" s="283"/>
      <c r="C175" s="283"/>
      <c r="D175" s="283"/>
      <c r="E175" s="283"/>
      <c r="F175" s="283"/>
      <c r="G175" s="283"/>
    </row>
    <row r="176" spans="1:7" x14ac:dyDescent="0.25">
      <c r="A176" s="863"/>
      <c r="B176" s="283"/>
      <c r="C176" s="283"/>
      <c r="D176" s="283"/>
      <c r="E176" s="283"/>
      <c r="F176" s="283"/>
      <c r="G176" s="283"/>
    </row>
    <row r="177" spans="1:7" x14ac:dyDescent="0.25">
      <c r="A177" s="863"/>
      <c r="B177" s="283"/>
      <c r="C177" s="283"/>
      <c r="D177" s="283"/>
      <c r="E177" s="283"/>
      <c r="F177" s="283"/>
      <c r="G177" s="283"/>
    </row>
    <row r="178" spans="1:7" x14ac:dyDescent="0.25">
      <c r="A178" s="863"/>
      <c r="B178" s="283"/>
      <c r="C178" s="283"/>
      <c r="D178" s="283"/>
      <c r="E178" s="283"/>
      <c r="F178" s="283"/>
      <c r="G178" s="283"/>
    </row>
    <row r="179" spans="1:7" x14ac:dyDescent="0.25">
      <c r="A179" s="863"/>
      <c r="B179" s="283"/>
      <c r="C179" s="283"/>
      <c r="D179" s="283"/>
      <c r="E179" s="283"/>
      <c r="F179" s="283"/>
      <c r="G179" s="283"/>
    </row>
    <row r="180" spans="1:7" x14ac:dyDescent="0.25">
      <c r="A180" s="863"/>
      <c r="B180" s="283"/>
      <c r="C180" s="283"/>
      <c r="D180" s="283"/>
      <c r="E180" s="283"/>
      <c r="F180" s="283"/>
      <c r="G180" s="283"/>
    </row>
    <row r="181" spans="1:7" x14ac:dyDescent="0.25">
      <c r="A181" s="863"/>
      <c r="B181" s="283"/>
      <c r="C181" s="283"/>
      <c r="D181" s="283"/>
      <c r="E181" s="283"/>
      <c r="F181" s="283"/>
      <c r="G181" s="283"/>
    </row>
    <row r="182" spans="1:7" x14ac:dyDescent="0.25">
      <c r="A182" s="863"/>
      <c r="B182" s="283"/>
      <c r="C182" s="283"/>
      <c r="D182" s="283"/>
      <c r="E182" s="283"/>
      <c r="F182" s="283"/>
      <c r="G182" s="283"/>
    </row>
    <row r="183" spans="1:7" x14ac:dyDescent="0.25">
      <c r="A183" s="863"/>
      <c r="B183" s="283"/>
      <c r="C183" s="283"/>
      <c r="D183" s="283"/>
      <c r="E183" s="283"/>
      <c r="F183" s="283"/>
      <c r="G183" s="283"/>
    </row>
    <row r="184" spans="1:7" x14ac:dyDescent="0.25">
      <c r="A184" s="863"/>
      <c r="B184" s="283"/>
      <c r="C184" s="283"/>
      <c r="D184" s="283"/>
      <c r="E184" s="283"/>
      <c r="F184" s="283"/>
      <c r="G184" s="283"/>
    </row>
    <row r="185" spans="1:7" x14ac:dyDescent="0.25">
      <c r="A185" s="863"/>
      <c r="B185" s="283"/>
      <c r="C185" s="283"/>
      <c r="D185" s="283"/>
      <c r="E185" s="283"/>
      <c r="F185" s="283"/>
      <c r="G185" s="283"/>
    </row>
    <row r="186" spans="1:7" x14ac:dyDescent="0.25">
      <c r="A186" s="863"/>
      <c r="B186" s="283"/>
      <c r="C186" s="283"/>
      <c r="D186" s="283"/>
      <c r="E186" s="283"/>
      <c r="F186" s="283"/>
      <c r="G186" s="283"/>
    </row>
    <row r="187" spans="1:7" x14ac:dyDescent="0.25">
      <c r="A187" s="863"/>
      <c r="B187" s="283"/>
      <c r="C187" s="283"/>
      <c r="D187" s="283"/>
      <c r="E187" s="283"/>
      <c r="F187" s="283"/>
      <c r="G187" s="283"/>
    </row>
    <row r="188" spans="1:7" x14ac:dyDescent="0.25">
      <c r="A188" s="863"/>
      <c r="B188" s="283"/>
      <c r="C188" s="283"/>
      <c r="D188" s="283"/>
      <c r="E188" s="283"/>
      <c r="F188" s="283"/>
      <c r="G188" s="283"/>
    </row>
    <row r="189" spans="1:7" x14ac:dyDescent="0.25">
      <c r="A189" s="863"/>
      <c r="B189" s="283"/>
      <c r="C189" s="283"/>
      <c r="D189" s="283"/>
      <c r="E189" s="283"/>
      <c r="F189" s="283"/>
      <c r="G189" s="283"/>
    </row>
    <row r="190" spans="1:7" x14ac:dyDescent="0.25">
      <c r="A190" s="863"/>
      <c r="B190" s="283"/>
      <c r="C190" s="283"/>
      <c r="D190" s="283"/>
      <c r="E190" s="283"/>
      <c r="F190" s="283"/>
      <c r="G190" s="283"/>
    </row>
    <row r="191" spans="1:7" x14ac:dyDescent="0.25">
      <c r="A191" s="863"/>
      <c r="B191" s="283"/>
      <c r="C191" s="283"/>
      <c r="D191" s="283"/>
      <c r="E191" s="283"/>
      <c r="F191" s="283"/>
      <c r="G191" s="283"/>
    </row>
    <row r="192" spans="1:7" x14ac:dyDescent="0.25">
      <c r="A192" s="863"/>
      <c r="B192" s="283"/>
      <c r="C192" s="283"/>
      <c r="D192" s="283"/>
      <c r="E192" s="283"/>
      <c r="F192" s="283"/>
      <c r="G192" s="283"/>
    </row>
    <row r="193" spans="1:7" x14ac:dyDescent="0.25">
      <c r="A193" s="863"/>
      <c r="B193" s="283"/>
      <c r="C193" s="283"/>
      <c r="D193" s="283"/>
      <c r="E193" s="283"/>
      <c r="F193" s="283"/>
      <c r="G193" s="283"/>
    </row>
    <row r="194" spans="1:7" x14ac:dyDescent="0.25">
      <c r="A194" s="863"/>
      <c r="B194" s="283"/>
      <c r="C194" s="283"/>
      <c r="D194" s="283"/>
      <c r="E194" s="283"/>
      <c r="F194" s="283"/>
      <c r="G194" s="283"/>
    </row>
    <row r="195" spans="1:7" x14ac:dyDescent="0.25">
      <c r="A195" s="863"/>
      <c r="B195" s="283"/>
      <c r="C195" s="283"/>
      <c r="D195" s="283"/>
      <c r="E195" s="283"/>
      <c r="F195" s="283"/>
      <c r="G195" s="283"/>
    </row>
    <row r="196" spans="1:7" x14ac:dyDescent="0.25">
      <c r="A196" s="863"/>
      <c r="B196" s="283"/>
      <c r="C196" s="283"/>
      <c r="D196" s="283"/>
      <c r="E196" s="283"/>
      <c r="F196" s="283"/>
      <c r="G196" s="283"/>
    </row>
    <row r="197" spans="1:7" x14ac:dyDescent="0.25">
      <c r="A197" s="863"/>
      <c r="B197" s="283"/>
      <c r="C197" s="283"/>
      <c r="D197" s="283"/>
      <c r="E197" s="283"/>
      <c r="F197" s="283"/>
      <c r="G197" s="283"/>
    </row>
    <row r="198" spans="1:7" x14ac:dyDescent="0.25">
      <c r="A198" s="863"/>
      <c r="B198" s="283"/>
      <c r="C198" s="283"/>
      <c r="D198" s="283"/>
      <c r="E198" s="283"/>
      <c r="F198" s="283"/>
      <c r="G198" s="283"/>
    </row>
    <row r="199" spans="1:7" x14ac:dyDescent="0.25">
      <c r="A199" s="863"/>
      <c r="B199" s="283"/>
      <c r="C199" s="283"/>
      <c r="D199" s="283"/>
      <c r="E199" s="283"/>
      <c r="F199" s="283"/>
      <c r="G199" s="283"/>
    </row>
    <row r="200" spans="1:7" x14ac:dyDescent="0.25">
      <c r="A200" s="863"/>
      <c r="B200" s="283"/>
      <c r="C200" s="283"/>
      <c r="D200" s="283"/>
      <c r="E200" s="283"/>
      <c r="F200" s="283"/>
      <c r="G200" s="283"/>
    </row>
    <row r="201" spans="1:7" x14ac:dyDescent="0.25">
      <c r="A201" s="863"/>
      <c r="B201" s="283"/>
      <c r="C201" s="283"/>
      <c r="D201" s="283"/>
      <c r="E201" s="283"/>
      <c r="F201" s="283"/>
      <c r="G201" s="283"/>
    </row>
  </sheetData>
  <mergeCells count="1">
    <mergeCell ref="A1:G1"/>
  </mergeCells>
  <hyperlinks>
    <hyperlink ref="H2" location="HOME!A1" display="HOME"/>
    <hyperlink ref="H3" location="HOME!A1" display="HOME!A1"/>
    <hyperlink ref="H4" location="'SEC QR 2'!B151" display="QR/2/FORM"/>
    <hyperlink ref="H5" location="'SEC QR 5'!A1" display="QR/5/FORM"/>
    <hyperlink ref="H6" location="'SEC QR 10'!A1" display="QR/10/FORM"/>
  </hyperlinks>
  <pageMargins left="0.7" right="0.7" top="0.75" bottom="0.75" header="0.3" footer="0.3"/>
  <pageSetup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x14ac:dyDescent="0.25"/>
  <cols>
    <col min="1" max="1" width="9.42578125" style="122" customWidth="1"/>
    <col min="2" max="2" width="20.28515625" style="122" customWidth="1"/>
    <col min="3" max="3" width="18.5703125" style="122" customWidth="1"/>
    <col min="4" max="4" width="36.28515625" style="122" bestFit="1" customWidth="1"/>
    <col min="5" max="5" width="12.85546875" style="122" bestFit="1" customWidth="1"/>
    <col min="6" max="6" width="11.28515625" style="122" bestFit="1" customWidth="1"/>
    <col min="7" max="7" width="9.140625" style="122"/>
    <col min="8" max="8" width="22.28515625" style="122" bestFit="1" customWidth="1"/>
    <col min="9" max="256" width="9.140625" style="122"/>
    <col min="257" max="257" width="4.7109375" style="122" customWidth="1"/>
    <col min="258" max="258" width="20.28515625" style="122" customWidth="1"/>
    <col min="259" max="259" width="18.5703125" style="122" customWidth="1"/>
    <col min="260" max="260" width="36.28515625" style="122" bestFit="1" customWidth="1"/>
    <col min="261" max="261" width="12.85546875" style="122" bestFit="1" customWidth="1"/>
    <col min="262" max="262" width="11.28515625" style="122" bestFit="1" customWidth="1"/>
    <col min="263" max="263" width="9.140625" style="122"/>
    <col min="264" max="264" width="22.28515625" style="122" bestFit="1" customWidth="1"/>
    <col min="265" max="512" width="9.140625" style="122"/>
    <col min="513" max="513" width="4.7109375" style="122" customWidth="1"/>
    <col min="514" max="514" width="20.28515625" style="122" customWidth="1"/>
    <col min="515" max="515" width="18.5703125" style="122" customWidth="1"/>
    <col min="516" max="516" width="36.28515625" style="122" bestFit="1" customWidth="1"/>
    <col min="517" max="517" width="12.85546875" style="122" bestFit="1" customWidth="1"/>
    <col min="518" max="518" width="11.28515625" style="122" bestFit="1" customWidth="1"/>
    <col min="519" max="519" width="9.140625" style="122"/>
    <col min="520" max="520" width="22.28515625" style="122" bestFit="1" customWidth="1"/>
    <col min="521" max="768" width="9.140625" style="122"/>
    <col min="769" max="769" width="4.7109375" style="122" customWidth="1"/>
    <col min="770" max="770" width="20.28515625" style="122" customWidth="1"/>
    <col min="771" max="771" width="18.5703125" style="122" customWidth="1"/>
    <col min="772" max="772" width="36.28515625" style="122" bestFit="1" customWidth="1"/>
    <col min="773" max="773" width="12.85546875" style="122" bestFit="1" customWidth="1"/>
    <col min="774" max="774" width="11.28515625" style="122" bestFit="1" customWidth="1"/>
    <col min="775" max="775" width="9.140625" style="122"/>
    <col min="776" max="776" width="22.28515625" style="122" bestFit="1" customWidth="1"/>
    <col min="777" max="1024" width="9.140625" style="122"/>
    <col min="1025" max="1025" width="4.7109375" style="122" customWidth="1"/>
    <col min="1026" max="1026" width="20.28515625" style="122" customWidth="1"/>
    <col min="1027" max="1027" width="18.5703125" style="122" customWidth="1"/>
    <col min="1028" max="1028" width="36.28515625" style="122" bestFit="1" customWidth="1"/>
    <col min="1029" max="1029" width="12.85546875" style="122" bestFit="1" customWidth="1"/>
    <col min="1030" max="1030" width="11.28515625" style="122" bestFit="1" customWidth="1"/>
    <col min="1031" max="1031" width="9.140625" style="122"/>
    <col min="1032" max="1032" width="22.28515625" style="122" bestFit="1" customWidth="1"/>
    <col min="1033" max="1280" width="9.140625" style="122"/>
    <col min="1281" max="1281" width="4.7109375" style="122" customWidth="1"/>
    <col min="1282" max="1282" width="20.28515625" style="122" customWidth="1"/>
    <col min="1283" max="1283" width="18.5703125" style="122" customWidth="1"/>
    <col min="1284" max="1284" width="36.28515625" style="122" bestFit="1" customWidth="1"/>
    <col min="1285" max="1285" width="12.85546875" style="122" bestFit="1" customWidth="1"/>
    <col min="1286" max="1286" width="11.28515625" style="122" bestFit="1" customWidth="1"/>
    <col min="1287" max="1287" width="9.140625" style="122"/>
    <col min="1288" max="1288" width="22.28515625" style="122" bestFit="1" customWidth="1"/>
    <col min="1289" max="1536" width="9.140625" style="122"/>
    <col min="1537" max="1537" width="4.7109375" style="122" customWidth="1"/>
    <col min="1538" max="1538" width="20.28515625" style="122" customWidth="1"/>
    <col min="1539" max="1539" width="18.5703125" style="122" customWidth="1"/>
    <col min="1540" max="1540" width="36.28515625" style="122" bestFit="1" customWidth="1"/>
    <col min="1541" max="1541" width="12.85546875" style="122" bestFit="1" customWidth="1"/>
    <col min="1542" max="1542" width="11.28515625" style="122" bestFit="1" customWidth="1"/>
    <col min="1543" max="1543" width="9.140625" style="122"/>
    <col min="1544" max="1544" width="22.28515625" style="122" bestFit="1" customWidth="1"/>
    <col min="1545" max="1792" width="9.140625" style="122"/>
    <col min="1793" max="1793" width="4.7109375" style="122" customWidth="1"/>
    <col min="1794" max="1794" width="20.28515625" style="122" customWidth="1"/>
    <col min="1795" max="1795" width="18.5703125" style="122" customWidth="1"/>
    <col min="1796" max="1796" width="36.28515625" style="122" bestFit="1" customWidth="1"/>
    <col min="1797" max="1797" width="12.85546875" style="122" bestFit="1" customWidth="1"/>
    <col min="1798" max="1798" width="11.28515625" style="122" bestFit="1" customWidth="1"/>
    <col min="1799" max="1799" width="9.140625" style="122"/>
    <col min="1800" max="1800" width="22.28515625" style="122" bestFit="1" customWidth="1"/>
    <col min="1801" max="2048" width="9.140625" style="122"/>
    <col min="2049" max="2049" width="4.7109375" style="122" customWidth="1"/>
    <col min="2050" max="2050" width="20.28515625" style="122" customWidth="1"/>
    <col min="2051" max="2051" width="18.5703125" style="122" customWidth="1"/>
    <col min="2052" max="2052" width="36.28515625" style="122" bestFit="1" customWidth="1"/>
    <col min="2053" max="2053" width="12.85546875" style="122" bestFit="1" customWidth="1"/>
    <col min="2054" max="2054" width="11.28515625" style="122" bestFit="1" customWidth="1"/>
    <col min="2055" max="2055" width="9.140625" style="122"/>
    <col min="2056" max="2056" width="22.28515625" style="122" bestFit="1" customWidth="1"/>
    <col min="2057" max="2304" width="9.140625" style="122"/>
    <col min="2305" max="2305" width="4.7109375" style="122" customWidth="1"/>
    <col min="2306" max="2306" width="20.28515625" style="122" customWidth="1"/>
    <col min="2307" max="2307" width="18.5703125" style="122" customWidth="1"/>
    <col min="2308" max="2308" width="36.28515625" style="122" bestFit="1" customWidth="1"/>
    <col min="2309" max="2309" width="12.85546875" style="122" bestFit="1" customWidth="1"/>
    <col min="2310" max="2310" width="11.28515625" style="122" bestFit="1" customWidth="1"/>
    <col min="2311" max="2311" width="9.140625" style="122"/>
    <col min="2312" max="2312" width="22.28515625" style="122" bestFit="1" customWidth="1"/>
    <col min="2313" max="2560" width="9.140625" style="122"/>
    <col min="2561" max="2561" width="4.7109375" style="122" customWidth="1"/>
    <col min="2562" max="2562" width="20.28515625" style="122" customWidth="1"/>
    <col min="2563" max="2563" width="18.5703125" style="122" customWidth="1"/>
    <col min="2564" max="2564" width="36.28515625" style="122" bestFit="1" customWidth="1"/>
    <col min="2565" max="2565" width="12.85546875" style="122" bestFit="1" customWidth="1"/>
    <col min="2566" max="2566" width="11.28515625" style="122" bestFit="1" customWidth="1"/>
    <col min="2567" max="2567" width="9.140625" style="122"/>
    <col min="2568" max="2568" width="22.28515625" style="122" bestFit="1" customWidth="1"/>
    <col min="2569" max="2816" width="9.140625" style="122"/>
    <col min="2817" max="2817" width="4.7109375" style="122" customWidth="1"/>
    <col min="2818" max="2818" width="20.28515625" style="122" customWidth="1"/>
    <col min="2819" max="2819" width="18.5703125" style="122" customWidth="1"/>
    <col min="2820" max="2820" width="36.28515625" style="122" bestFit="1" customWidth="1"/>
    <col min="2821" max="2821" width="12.85546875" style="122" bestFit="1" customWidth="1"/>
    <col min="2822" max="2822" width="11.28515625" style="122" bestFit="1" customWidth="1"/>
    <col min="2823" max="2823" width="9.140625" style="122"/>
    <col min="2824" max="2824" width="22.28515625" style="122" bestFit="1" customWidth="1"/>
    <col min="2825" max="3072" width="9.140625" style="122"/>
    <col min="3073" max="3073" width="4.7109375" style="122" customWidth="1"/>
    <col min="3074" max="3074" width="20.28515625" style="122" customWidth="1"/>
    <col min="3075" max="3075" width="18.5703125" style="122" customWidth="1"/>
    <col min="3076" max="3076" width="36.28515625" style="122" bestFit="1" customWidth="1"/>
    <col min="3077" max="3077" width="12.85546875" style="122" bestFit="1" customWidth="1"/>
    <col min="3078" max="3078" width="11.28515625" style="122" bestFit="1" customWidth="1"/>
    <col min="3079" max="3079" width="9.140625" style="122"/>
    <col min="3080" max="3080" width="22.28515625" style="122" bestFit="1" customWidth="1"/>
    <col min="3081" max="3328" width="9.140625" style="122"/>
    <col min="3329" max="3329" width="4.7109375" style="122" customWidth="1"/>
    <col min="3330" max="3330" width="20.28515625" style="122" customWidth="1"/>
    <col min="3331" max="3331" width="18.5703125" style="122" customWidth="1"/>
    <col min="3332" max="3332" width="36.28515625" style="122" bestFit="1" customWidth="1"/>
    <col min="3333" max="3333" width="12.85546875" style="122" bestFit="1" customWidth="1"/>
    <col min="3334" max="3334" width="11.28515625" style="122" bestFit="1" customWidth="1"/>
    <col min="3335" max="3335" width="9.140625" style="122"/>
    <col min="3336" max="3336" width="22.28515625" style="122" bestFit="1" customWidth="1"/>
    <col min="3337" max="3584" width="9.140625" style="122"/>
    <col min="3585" max="3585" width="4.7109375" style="122" customWidth="1"/>
    <col min="3586" max="3586" width="20.28515625" style="122" customWidth="1"/>
    <col min="3587" max="3587" width="18.5703125" style="122" customWidth="1"/>
    <col min="3588" max="3588" width="36.28515625" style="122" bestFit="1" customWidth="1"/>
    <col min="3589" max="3589" width="12.85546875" style="122" bestFit="1" customWidth="1"/>
    <col min="3590" max="3590" width="11.28515625" style="122" bestFit="1" customWidth="1"/>
    <col min="3591" max="3591" width="9.140625" style="122"/>
    <col min="3592" max="3592" width="22.28515625" style="122" bestFit="1" customWidth="1"/>
    <col min="3593" max="3840" width="9.140625" style="122"/>
    <col min="3841" max="3841" width="4.7109375" style="122" customWidth="1"/>
    <col min="3842" max="3842" width="20.28515625" style="122" customWidth="1"/>
    <col min="3843" max="3843" width="18.5703125" style="122" customWidth="1"/>
    <col min="3844" max="3844" width="36.28515625" style="122" bestFit="1" customWidth="1"/>
    <col min="3845" max="3845" width="12.85546875" style="122" bestFit="1" customWidth="1"/>
    <col min="3846" max="3846" width="11.28515625" style="122" bestFit="1" customWidth="1"/>
    <col min="3847" max="3847" width="9.140625" style="122"/>
    <col min="3848" max="3848" width="22.28515625" style="122" bestFit="1" customWidth="1"/>
    <col min="3849" max="4096" width="9.140625" style="122"/>
    <col min="4097" max="4097" width="4.7109375" style="122" customWidth="1"/>
    <col min="4098" max="4098" width="20.28515625" style="122" customWidth="1"/>
    <col min="4099" max="4099" width="18.5703125" style="122" customWidth="1"/>
    <col min="4100" max="4100" width="36.28515625" style="122" bestFit="1" customWidth="1"/>
    <col min="4101" max="4101" width="12.85546875" style="122" bestFit="1" customWidth="1"/>
    <col min="4102" max="4102" width="11.28515625" style="122" bestFit="1" customWidth="1"/>
    <col min="4103" max="4103" width="9.140625" style="122"/>
    <col min="4104" max="4104" width="22.28515625" style="122" bestFit="1" customWidth="1"/>
    <col min="4105" max="4352" width="9.140625" style="122"/>
    <col min="4353" max="4353" width="4.7109375" style="122" customWidth="1"/>
    <col min="4354" max="4354" width="20.28515625" style="122" customWidth="1"/>
    <col min="4355" max="4355" width="18.5703125" style="122" customWidth="1"/>
    <col min="4356" max="4356" width="36.28515625" style="122" bestFit="1" customWidth="1"/>
    <col min="4357" max="4357" width="12.85546875" style="122" bestFit="1" customWidth="1"/>
    <col min="4358" max="4358" width="11.28515625" style="122" bestFit="1" customWidth="1"/>
    <col min="4359" max="4359" width="9.140625" style="122"/>
    <col min="4360" max="4360" width="22.28515625" style="122" bestFit="1" customWidth="1"/>
    <col min="4361" max="4608" width="9.140625" style="122"/>
    <col min="4609" max="4609" width="4.7109375" style="122" customWidth="1"/>
    <col min="4610" max="4610" width="20.28515625" style="122" customWidth="1"/>
    <col min="4611" max="4611" width="18.5703125" style="122" customWidth="1"/>
    <col min="4612" max="4612" width="36.28515625" style="122" bestFit="1" customWidth="1"/>
    <col min="4613" max="4613" width="12.85546875" style="122" bestFit="1" customWidth="1"/>
    <col min="4614" max="4614" width="11.28515625" style="122" bestFit="1" customWidth="1"/>
    <col min="4615" max="4615" width="9.140625" style="122"/>
    <col min="4616" max="4616" width="22.28515625" style="122" bestFit="1" customWidth="1"/>
    <col min="4617" max="4864" width="9.140625" style="122"/>
    <col min="4865" max="4865" width="4.7109375" style="122" customWidth="1"/>
    <col min="4866" max="4866" width="20.28515625" style="122" customWidth="1"/>
    <col min="4867" max="4867" width="18.5703125" style="122" customWidth="1"/>
    <col min="4868" max="4868" width="36.28515625" style="122" bestFit="1" customWidth="1"/>
    <col min="4869" max="4869" width="12.85546875" style="122" bestFit="1" customWidth="1"/>
    <col min="4870" max="4870" width="11.28515625" style="122" bestFit="1" customWidth="1"/>
    <col min="4871" max="4871" width="9.140625" style="122"/>
    <col min="4872" max="4872" width="22.28515625" style="122" bestFit="1" customWidth="1"/>
    <col min="4873" max="5120" width="9.140625" style="122"/>
    <col min="5121" max="5121" width="4.7109375" style="122" customWidth="1"/>
    <col min="5122" max="5122" width="20.28515625" style="122" customWidth="1"/>
    <col min="5123" max="5123" width="18.5703125" style="122" customWidth="1"/>
    <col min="5124" max="5124" width="36.28515625" style="122" bestFit="1" customWidth="1"/>
    <col min="5125" max="5125" width="12.85546875" style="122" bestFit="1" customWidth="1"/>
    <col min="5126" max="5126" width="11.28515625" style="122" bestFit="1" customWidth="1"/>
    <col min="5127" max="5127" width="9.140625" style="122"/>
    <col min="5128" max="5128" width="22.28515625" style="122" bestFit="1" customWidth="1"/>
    <col min="5129" max="5376" width="9.140625" style="122"/>
    <col min="5377" max="5377" width="4.7109375" style="122" customWidth="1"/>
    <col min="5378" max="5378" width="20.28515625" style="122" customWidth="1"/>
    <col min="5379" max="5379" width="18.5703125" style="122" customWidth="1"/>
    <col min="5380" max="5380" width="36.28515625" style="122" bestFit="1" customWidth="1"/>
    <col min="5381" max="5381" width="12.85546875" style="122" bestFit="1" customWidth="1"/>
    <col min="5382" max="5382" width="11.28515625" style="122" bestFit="1" customWidth="1"/>
    <col min="5383" max="5383" width="9.140625" style="122"/>
    <col min="5384" max="5384" width="22.28515625" style="122" bestFit="1" customWidth="1"/>
    <col min="5385" max="5632" width="9.140625" style="122"/>
    <col min="5633" max="5633" width="4.7109375" style="122" customWidth="1"/>
    <col min="5634" max="5634" width="20.28515625" style="122" customWidth="1"/>
    <col min="5635" max="5635" width="18.5703125" style="122" customWidth="1"/>
    <col min="5636" max="5636" width="36.28515625" style="122" bestFit="1" customWidth="1"/>
    <col min="5637" max="5637" width="12.85546875" style="122" bestFit="1" customWidth="1"/>
    <col min="5638" max="5638" width="11.28515625" style="122" bestFit="1" customWidth="1"/>
    <col min="5639" max="5639" width="9.140625" style="122"/>
    <col min="5640" max="5640" width="22.28515625" style="122" bestFit="1" customWidth="1"/>
    <col min="5641" max="5888" width="9.140625" style="122"/>
    <col min="5889" max="5889" width="4.7109375" style="122" customWidth="1"/>
    <col min="5890" max="5890" width="20.28515625" style="122" customWidth="1"/>
    <col min="5891" max="5891" width="18.5703125" style="122" customWidth="1"/>
    <col min="5892" max="5892" width="36.28515625" style="122" bestFit="1" customWidth="1"/>
    <col min="5893" max="5893" width="12.85546875" style="122" bestFit="1" customWidth="1"/>
    <col min="5894" max="5894" width="11.28515625" style="122" bestFit="1" customWidth="1"/>
    <col min="5895" max="5895" width="9.140625" style="122"/>
    <col min="5896" max="5896" width="22.28515625" style="122" bestFit="1" customWidth="1"/>
    <col min="5897" max="6144" width="9.140625" style="122"/>
    <col min="6145" max="6145" width="4.7109375" style="122" customWidth="1"/>
    <col min="6146" max="6146" width="20.28515625" style="122" customWidth="1"/>
    <col min="6147" max="6147" width="18.5703125" style="122" customWidth="1"/>
    <col min="6148" max="6148" width="36.28515625" style="122" bestFit="1" customWidth="1"/>
    <col min="6149" max="6149" width="12.85546875" style="122" bestFit="1" customWidth="1"/>
    <col min="6150" max="6150" width="11.28515625" style="122" bestFit="1" customWidth="1"/>
    <col min="6151" max="6151" width="9.140625" style="122"/>
    <col min="6152" max="6152" width="22.28515625" style="122" bestFit="1" customWidth="1"/>
    <col min="6153" max="6400" width="9.140625" style="122"/>
    <col min="6401" max="6401" width="4.7109375" style="122" customWidth="1"/>
    <col min="6402" max="6402" width="20.28515625" style="122" customWidth="1"/>
    <col min="6403" max="6403" width="18.5703125" style="122" customWidth="1"/>
    <col min="6404" max="6404" width="36.28515625" style="122" bestFit="1" customWidth="1"/>
    <col min="6405" max="6405" width="12.85546875" style="122" bestFit="1" customWidth="1"/>
    <col min="6406" max="6406" width="11.28515625" style="122" bestFit="1" customWidth="1"/>
    <col min="6407" max="6407" width="9.140625" style="122"/>
    <col min="6408" max="6408" width="22.28515625" style="122" bestFit="1" customWidth="1"/>
    <col min="6409" max="6656" width="9.140625" style="122"/>
    <col min="6657" max="6657" width="4.7109375" style="122" customWidth="1"/>
    <col min="6658" max="6658" width="20.28515625" style="122" customWidth="1"/>
    <col min="6659" max="6659" width="18.5703125" style="122" customWidth="1"/>
    <col min="6660" max="6660" width="36.28515625" style="122" bestFit="1" customWidth="1"/>
    <col min="6661" max="6661" width="12.85546875" style="122" bestFit="1" customWidth="1"/>
    <col min="6662" max="6662" width="11.28515625" style="122" bestFit="1" customWidth="1"/>
    <col min="6663" max="6663" width="9.140625" style="122"/>
    <col min="6664" max="6664" width="22.28515625" style="122" bestFit="1" customWidth="1"/>
    <col min="6665" max="6912" width="9.140625" style="122"/>
    <col min="6913" max="6913" width="4.7109375" style="122" customWidth="1"/>
    <col min="6914" max="6914" width="20.28515625" style="122" customWidth="1"/>
    <col min="6915" max="6915" width="18.5703125" style="122" customWidth="1"/>
    <col min="6916" max="6916" width="36.28515625" style="122" bestFit="1" customWidth="1"/>
    <col min="6917" max="6917" width="12.85546875" style="122" bestFit="1" customWidth="1"/>
    <col min="6918" max="6918" width="11.28515625" style="122" bestFit="1" customWidth="1"/>
    <col min="6919" max="6919" width="9.140625" style="122"/>
    <col min="6920" max="6920" width="22.28515625" style="122" bestFit="1" customWidth="1"/>
    <col min="6921" max="7168" width="9.140625" style="122"/>
    <col min="7169" max="7169" width="4.7109375" style="122" customWidth="1"/>
    <col min="7170" max="7170" width="20.28515625" style="122" customWidth="1"/>
    <col min="7171" max="7171" width="18.5703125" style="122" customWidth="1"/>
    <col min="7172" max="7172" width="36.28515625" style="122" bestFit="1" customWidth="1"/>
    <col min="7173" max="7173" width="12.85546875" style="122" bestFit="1" customWidth="1"/>
    <col min="7174" max="7174" width="11.28515625" style="122" bestFit="1" customWidth="1"/>
    <col min="7175" max="7175" width="9.140625" style="122"/>
    <col min="7176" max="7176" width="22.28515625" style="122" bestFit="1" customWidth="1"/>
    <col min="7177" max="7424" width="9.140625" style="122"/>
    <col min="7425" max="7425" width="4.7109375" style="122" customWidth="1"/>
    <col min="7426" max="7426" width="20.28515625" style="122" customWidth="1"/>
    <col min="7427" max="7427" width="18.5703125" style="122" customWidth="1"/>
    <col min="7428" max="7428" width="36.28515625" style="122" bestFit="1" customWidth="1"/>
    <col min="7429" max="7429" width="12.85546875" style="122" bestFit="1" customWidth="1"/>
    <col min="7430" max="7430" width="11.28515625" style="122" bestFit="1" customWidth="1"/>
    <col min="7431" max="7431" width="9.140625" style="122"/>
    <col min="7432" max="7432" width="22.28515625" style="122" bestFit="1" customWidth="1"/>
    <col min="7433" max="7680" width="9.140625" style="122"/>
    <col min="7681" max="7681" width="4.7109375" style="122" customWidth="1"/>
    <col min="7682" max="7682" width="20.28515625" style="122" customWidth="1"/>
    <col min="7683" max="7683" width="18.5703125" style="122" customWidth="1"/>
    <col min="7684" max="7684" width="36.28515625" style="122" bestFit="1" customWidth="1"/>
    <col min="7685" max="7685" width="12.85546875" style="122" bestFit="1" customWidth="1"/>
    <col min="7686" max="7686" width="11.28515625" style="122" bestFit="1" customWidth="1"/>
    <col min="7687" max="7687" width="9.140625" style="122"/>
    <col min="7688" max="7688" width="22.28515625" style="122" bestFit="1" customWidth="1"/>
    <col min="7689" max="7936" width="9.140625" style="122"/>
    <col min="7937" max="7937" width="4.7109375" style="122" customWidth="1"/>
    <col min="7938" max="7938" width="20.28515625" style="122" customWidth="1"/>
    <col min="7939" max="7939" width="18.5703125" style="122" customWidth="1"/>
    <col min="7940" max="7940" width="36.28515625" style="122" bestFit="1" customWidth="1"/>
    <col min="7941" max="7941" width="12.85546875" style="122" bestFit="1" customWidth="1"/>
    <col min="7942" max="7942" width="11.28515625" style="122" bestFit="1" customWidth="1"/>
    <col min="7943" max="7943" width="9.140625" style="122"/>
    <col min="7944" max="7944" width="22.28515625" style="122" bestFit="1" customWidth="1"/>
    <col min="7945" max="8192" width="9.140625" style="122"/>
    <col min="8193" max="8193" width="4.7109375" style="122" customWidth="1"/>
    <col min="8194" max="8194" width="20.28515625" style="122" customWidth="1"/>
    <col min="8195" max="8195" width="18.5703125" style="122" customWidth="1"/>
    <col min="8196" max="8196" width="36.28515625" style="122" bestFit="1" customWidth="1"/>
    <col min="8197" max="8197" width="12.85546875" style="122" bestFit="1" customWidth="1"/>
    <col min="8198" max="8198" width="11.28515625" style="122" bestFit="1" customWidth="1"/>
    <col min="8199" max="8199" width="9.140625" style="122"/>
    <col min="8200" max="8200" width="22.28515625" style="122" bestFit="1" customWidth="1"/>
    <col min="8201" max="8448" width="9.140625" style="122"/>
    <col min="8449" max="8449" width="4.7109375" style="122" customWidth="1"/>
    <col min="8450" max="8450" width="20.28515625" style="122" customWidth="1"/>
    <col min="8451" max="8451" width="18.5703125" style="122" customWidth="1"/>
    <col min="8452" max="8452" width="36.28515625" style="122" bestFit="1" customWidth="1"/>
    <col min="8453" max="8453" width="12.85546875" style="122" bestFit="1" customWidth="1"/>
    <col min="8454" max="8454" width="11.28515625" style="122" bestFit="1" customWidth="1"/>
    <col min="8455" max="8455" width="9.140625" style="122"/>
    <col min="8456" max="8456" width="22.28515625" style="122" bestFit="1" customWidth="1"/>
    <col min="8457" max="8704" width="9.140625" style="122"/>
    <col min="8705" max="8705" width="4.7109375" style="122" customWidth="1"/>
    <col min="8706" max="8706" width="20.28515625" style="122" customWidth="1"/>
    <col min="8707" max="8707" width="18.5703125" style="122" customWidth="1"/>
    <col min="8708" max="8708" width="36.28515625" style="122" bestFit="1" customWidth="1"/>
    <col min="8709" max="8709" width="12.85546875" style="122" bestFit="1" customWidth="1"/>
    <col min="8710" max="8710" width="11.28515625" style="122" bestFit="1" customWidth="1"/>
    <col min="8711" max="8711" width="9.140625" style="122"/>
    <col min="8712" max="8712" width="22.28515625" style="122" bestFit="1" customWidth="1"/>
    <col min="8713" max="8960" width="9.140625" style="122"/>
    <col min="8961" max="8961" width="4.7109375" style="122" customWidth="1"/>
    <col min="8962" max="8962" width="20.28515625" style="122" customWidth="1"/>
    <col min="8963" max="8963" width="18.5703125" style="122" customWidth="1"/>
    <col min="8964" max="8964" width="36.28515625" style="122" bestFit="1" customWidth="1"/>
    <col min="8965" max="8965" width="12.85546875" style="122" bestFit="1" customWidth="1"/>
    <col min="8966" max="8966" width="11.28515625" style="122" bestFit="1" customWidth="1"/>
    <col min="8967" max="8967" width="9.140625" style="122"/>
    <col min="8968" max="8968" width="22.28515625" style="122" bestFit="1" customWidth="1"/>
    <col min="8969" max="9216" width="9.140625" style="122"/>
    <col min="9217" max="9217" width="4.7109375" style="122" customWidth="1"/>
    <col min="9218" max="9218" width="20.28515625" style="122" customWidth="1"/>
    <col min="9219" max="9219" width="18.5703125" style="122" customWidth="1"/>
    <col min="9220" max="9220" width="36.28515625" style="122" bestFit="1" customWidth="1"/>
    <col min="9221" max="9221" width="12.85546875" style="122" bestFit="1" customWidth="1"/>
    <col min="9222" max="9222" width="11.28515625" style="122" bestFit="1" customWidth="1"/>
    <col min="9223" max="9223" width="9.140625" style="122"/>
    <col min="9224" max="9224" width="22.28515625" style="122" bestFit="1" customWidth="1"/>
    <col min="9225" max="9472" width="9.140625" style="122"/>
    <col min="9473" max="9473" width="4.7109375" style="122" customWidth="1"/>
    <col min="9474" max="9474" width="20.28515625" style="122" customWidth="1"/>
    <col min="9475" max="9475" width="18.5703125" style="122" customWidth="1"/>
    <col min="9476" max="9476" width="36.28515625" style="122" bestFit="1" customWidth="1"/>
    <col min="9477" max="9477" width="12.85546875" style="122" bestFit="1" customWidth="1"/>
    <col min="9478" max="9478" width="11.28515625" style="122" bestFit="1" customWidth="1"/>
    <col min="9479" max="9479" width="9.140625" style="122"/>
    <col min="9480" max="9480" width="22.28515625" style="122" bestFit="1" customWidth="1"/>
    <col min="9481" max="9728" width="9.140625" style="122"/>
    <col min="9729" max="9729" width="4.7109375" style="122" customWidth="1"/>
    <col min="9730" max="9730" width="20.28515625" style="122" customWidth="1"/>
    <col min="9731" max="9731" width="18.5703125" style="122" customWidth="1"/>
    <col min="9732" max="9732" width="36.28515625" style="122" bestFit="1" customWidth="1"/>
    <col min="9733" max="9733" width="12.85546875" style="122" bestFit="1" customWidth="1"/>
    <col min="9734" max="9734" width="11.28515625" style="122" bestFit="1" customWidth="1"/>
    <col min="9735" max="9735" width="9.140625" style="122"/>
    <col min="9736" max="9736" width="22.28515625" style="122" bestFit="1" customWidth="1"/>
    <col min="9737" max="9984" width="9.140625" style="122"/>
    <col min="9985" max="9985" width="4.7109375" style="122" customWidth="1"/>
    <col min="9986" max="9986" width="20.28515625" style="122" customWidth="1"/>
    <col min="9987" max="9987" width="18.5703125" style="122" customWidth="1"/>
    <col min="9988" max="9988" width="36.28515625" style="122" bestFit="1" customWidth="1"/>
    <col min="9989" max="9989" width="12.85546875" style="122" bestFit="1" customWidth="1"/>
    <col min="9990" max="9990" width="11.28515625" style="122" bestFit="1" customWidth="1"/>
    <col min="9991" max="9991" width="9.140625" style="122"/>
    <col min="9992" max="9992" width="22.28515625" style="122" bestFit="1" customWidth="1"/>
    <col min="9993" max="10240" width="9.140625" style="122"/>
    <col min="10241" max="10241" width="4.7109375" style="122" customWidth="1"/>
    <col min="10242" max="10242" width="20.28515625" style="122" customWidth="1"/>
    <col min="10243" max="10243" width="18.5703125" style="122" customWidth="1"/>
    <col min="10244" max="10244" width="36.28515625" style="122" bestFit="1" customWidth="1"/>
    <col min="10245" max="10245" width="12.85546875" style="122" bestFit="1" customWidth="1"/>
    <col min="10246" max="10246" width="11.28515625" style="122" bestFit="1" customWidth="1"/>
    <col min="10247" max="10247" width="9.140625" style="122"/>
    <col min="10248" max="10248" width="22.28515625" style="122" bestFit="1" customWidth="1"/>
    <col min="10249" max="10496" width="9.140625" style="122"/>
    <col min="10497" max="10497" width="4.7109375" style="122" customWidth="1"/>
    <col min="10498" max="10498" width="20.28515625" style="122" customWidth="1"/>
    <col min="10499" max="10499" width="18.5703125" style="122" customWidth="1"/>
    <col min="10500" max="10500" width="36.28515625" style="122" bestFit="1" customWidth="1"/>
    <col min="10501" max="10501" width="12.85546875" style="122" bestFit="1" customWidth="1"/>
    <col min="10502" max="10502" width="11.28515625" style="122" bestFit="1" customWidth="1"/>
    <col min="10503" max="10503" width="9.140625" style="122"/>
    <col min="10504" max="10504" width="22.28515625" style="122" bestFit="1" customWidth="1"/>
    <col min="10505" max="10752" width="9.140625" style="122"/>
    <col min="10753" max="10753" width="4.7109375" style="122" customWidth="1"/>
    <col min="10754" max="10754" width="20.28515625" style="122" customWidth="1"/>
    <col min="10755" max="10755" width="18.5703125" style="122" customWidth="1"/>
    <col min="10756" max="10756" width="36.28515625" style="122" bestFit="1" customWidth="1"/>
    <col min="10757" max="10757" width="12.85546875" style="122" bestFit="1" customWidth="1"/>
    <col min="10758" max="10758" width="11.28515625" style="122" bestFit="1" customWidth="1"/>
    <col min="10759" max="10759" width="9.140625" style="122"/>
    <col min="10760" max="10760" width="22.28515625" style="122" bestFit="1" customWidth="1"/>
    <col min="10761" max="11008" width="9.140625" style="122"/>
    <col min="11009" max="11009" width="4.7109375" style="122" customWidth="1"/>
    <col min="11010" max="11010" width="20.28515625" style="122" customWidth="1"/>
    <col min="11011" max="11011" width="18.5703125" style="122" customWidth="1"/>
    <col min="11012" max="11012" width="36.28515625" style="122" bestFit="1" customWidth="1"/>
    <col min="11013" max="11013" width="12.85546875" style="122" bestFit="1" customWidth="1"/>
    <col min="11014" max="11014" width="11.28515625" style="122" bestFit="1" customWidth="1"/>
    <col min="11015" max="11015" width="9.140625" style="122"/>
    <col min="11016" max="11016" width="22.28515625" style="122" bestFit="1" customWidth="1"/>
    <col min="11017" max="11264" width="9.140625" style="122"/>
    <col min="11265" max="11265" width="4.7109375" style="122" customWidth="1"/>
    <col min="11266" max="11266" width="20.28515625" style="122" customWidth="1"/>
    <col min="11267" max="11267" width="18.5703125" style="122" customWidth="1"/>
    <col min="11268" max="11268" width="36.28515625" style="122" bestFit="1" customWidth="1"/>
    <col min="11269" max="11269" width="12.85546875" style="122" bestFit="1" customWidth="1"/>
    <col min="11270" max="11270" width="11.28515625" style="122" bestFit="1" customWidth="1"/>
    <col min="11271" max="11271" width="9.140625" style="122"/>
    <col min="11272" max="11272" width="22.28515625" style="122" bestFit="1" customWidth="1"/>
    <col min="11273" max="11520" width="9.140625" style="122"/>
    <col min="11521" max="11521" width="4.7109375" style="122" customWidth="1"/>
    <col min="11522" max="11522" width="20.28515625" style="122" customWidth="1"/>
    <col min="11523" max="11523" width="18.5703125" style="122" customWidth="1"/>
    <col min="11524" max="11524" width="36.28515625" style="122" bestFit="1" customWidth="1"/>
    <col min="11525" max="11525" width="12.85546875" style="122" bestFit="1" customWidth="1"/>
    <col min="11526" max="11526" width="11.28515625" style="122" bestFit="1" customWidth="1"/>
    <col min="11527" max="11527" width="9.140625" style="122"/>
    <col min="11528" max="11528" width="22.28515625" style="122" bestFit="1" customWidth="1"/>
    <col min="11529" max="11776" width="9.140625" style="122"/>
    <col min="11777" max="11777" width="4.7109375" style="122" customWidth="1"/>
    <col min="11778" max="11778" width="20.28515625" style="122" customWidth="1"/>
    <col min="11779" max="11779" width="18.5703125" style="122" customWidth="1"/>
    <col min="11780" max="11780" width="36.28515625" style="122" bestFit="1" customWidth="1"/>
    <col min="11781" max="11781" width="12.85546875" style="122" bestFit="1" customWidth="1"/>
    <col min="11782" max="11782" width="11.28515625" style="122" bestFit="1" customWidth="1"/>
    <col min="11783" max="11783" width="9.140625" style="122"/>
    <col min="11784" max="11784" width="22.28515625" style="122" bestFit="1" customWidth="1"/>
    <col min="11785" max="12032" width="9.140625" style="122"/>
    <col min="12033" max="12033" width="4.7109375" style="122" customWidth="1"/>
    <col min="12034" max="12034" width="20.28515625" style="122" customWidth="1"/>
    <col min="12035" max="12035" width="18.5703125" style="122" customWidth="1"/>
    <col min="12036" max="12036" width="36.28515625" style="122" bestFit="1" customWidth="1"/>
    <col min="12037" max="12037" width="12.85546875" style="122" bestFit="1" customWidth="1"/>
    <col min="12038" max="12038" width="11.28515625" style="122" bestFit="1" customWidth="1"/>
    <col min="12039" max="12039" width="9.140625" style="122"/>
    <col min="12040" max="12040" width="22.28515625" style="122" bestFit="1" customWidth="1"/>
    <col min="12041" max="12288" width="9.140625" style="122"/>
    <col min="12289" max="12289" width="4.7109375" style="122" customWidth="1"/>
    <col min="12290" max="12290" width="20.28515625" style="122" customWidth="1"/>
    <col min="12291" max="12291" width="18.5703125" style="122" customWidth="1"/>
    <col min="12292" max="12292" width="36.28515625" style="122" bestFit="1" customWidth="1"/>
    <col min="12293" max="12293" width="12.85546875" style="122" bestFit="1" customWidth="1"/>
    <col min="12294" max="12294" width="11.28515625" style="122" bestFit="1" customWidth="1"/>
    <col min="12295" max="12295" width="9.140625" style="122"/>
    <col min="12296" max="12296" width="22.28515625" style="122" bestFit="1" customWidth="1"/>
    <col min="12297" max="12544" width="9.140625" style="122"/>
    <col min="12545" max="12545" width="4.7109375" style="122" customWidth="1"/>
    <col min="12546" max="12546" width="20.28515625" style="122" customWidth="1"/>
    <col min="12547" max="12547" width="18.5703125" style="122" customWidth="1"/>
    <col min="12548" max="12548" width="36.28515625" style="122" bestFit="1" customWidth="1"/>
    <col min="12549" max="12549" width="12.85546875" style="122" bestFit="1" customWidth="1"/>
    <col min="12550" max="12550" width="11.28515625" style="122" bestFit="1" customWidth="1"/>
    <col min="12551" max="12551" width="9.140625" style="122"/>
    <col min="12552" max="12552" width="22.28515625" style="122" bestFit="1" customWidth="1"/>
    <col min="12553" max="12800" width="9.140625" style="122"/>
    <col min="12801" max="12801" width="4.7109375" style="122" customWidth="1"/>
    <col min="12802" max="12802" width="20.28515625" style="122" customWidth="1"/>
    <col min="12803" max="12803" width="18.5703125" style="122" customWidth="1"/>
    <col min="12804" max="12804" width="36.28515625" style="122" bestFit="1" customWidth="1"/>
    <col min="12805" max="12805" width="12.85546875" style="122" bestFit="1" customWidth="1"/>
    <col min="12806" max="12806" width="11.28515625" style="122" bestFit="1" customWidth="1"/>
    <col min="12807" max="12807" width="9.140625" style="122"/>
    <col min="12808" max="12808" width="22.28515625" style="122" bestFit="1" customWidth="1"/>
    <col min="12809" max="13056" width="9.140625" style="122"/>
    <col min="13057" max="13057" width="4.7109375" style="122" customWidth="1"/>
    <col min="13058" max="13058" width="20.28515625" style="122" customWidth="1"/>
    <col min="13059" max="13059" width="18.5703125" style="122" customWidth="1"/>
    <col min="13060" max="13060" width="36.28515625" style="122" bestFit="1" customWidth="1"/>
    <col min="13061" max="13061" width="12.85546875" style="122" bestFit="1" customWidth="1"/>
    <col min="13062" max="13062" width="11.28515625" style="122" bestFit="1" customWidth="1"/>
    <col min="13063" max="13063" width="9.140625" style="122"/>
    <col min="13064" max="13064" width="22.28515625" style="122" bestFit="1" customWidth="1"/>
    <col min="13065" max="13312" width="9.140625" style="122"/>
    <col min="13313" max="13313" width="4.7109375" style="122" customWidth="1"/>
    <col min="13314" max="13314" width="20.28515625" style="122" customWidth="1"/>
    <col min="13315" max="13315" width="18.5703125" style="122" customWidth="1"/>
    <col min="13316" max="13316" width="36.28515625" style="122" bestFit="1" customWidth="1"/>
    <col min="13317" max="13317" width="12.85546875" style="122" bestFit="1" customWidth="1"/>
    <col min="13318" max="13318" width="11.28515625" style="122" bestFit="1" customWidth="1"/>
    <col min="13319" max="13319" width="9.140625" style="122"/>
    <col min="13320" max="13320" width="22.28515625" style="122" bestFit="1" customWidth="1"/>
    <col min="13321" max="13568" width="9.140625" style="122"/>
    <col min="13569" max="13569" width="4.7109375" style="122" customWidth="1"/>
    <col min="13570" max="13570" width="20.28515625" style="122" customWidth="1"/>
    <col min="13571" max="13571" width="18.5703125" style="122" customWidth="1"/>
    <col min="13572" max="13572" width="36.28515625" style="122" bestFit="1" customWidth="1"/>
    <col min="13573" max="13573" width="12.85546875" style="122" bestFit="1" customWidth="1"/>
    <col min="13574" max="13574" width="11.28515625" style="122" bestFit="1" customWidth="1"/>
    <col min="13575" max="13575" width="9.140625" style="122"/>
    <col min="13576" max="13576" width="22.28515625" style="122" bestFit="1" customWidth="1"/>
    <col min="13577" max="13824" width="9.140625" style="122"/>
    <col min="13825" max="13825" width="4.7109375" style="122" customWidth="1"/>
    <col min="13826" max="13826" width="20.28515625" style="122" customWidth="1"/>
    <col min="13827" max="13827" width="18.5703125" style="122" customWidth="1"/>
    <col min="13828" max="13828" width="36.28515625" style="122" bestFit="1" customWidth="1"/>
    <col min="13829" max="13829" width="12.85546875" style="122" bestFit="1" customWidth="1"/>
    <col min="13830" max="13830" width="11.28515625" style="122" bestFit="1" customWidth="1"/>
    <col min="13831" max="13831" width="9.140625" style="122"/>
    <col min="13832" max="13832" width="22.28515625" style="122" bestFit="1" customWidth="1"/>
    <col min="13833" max="14080" width="9.140625" style="122"/>
    <col min="14081" max="14081" width="4.7109375" style="122" customWidth="1"/>
    <col min="14082" max="14082" width="20.28515625" style="122" customWidth="1"/>
    <col min="14083" max="14083" width="18.5703125" style="122" customWidth="1"/>
    <col min="14084" max="14084" width="36.28515625" style="122" bestFit="1" customWidth="1"/>
    <col min="14085" max="14085" width="12.85546875" style="122" bestFit="1" customWidth="1"/>
    <col min="14086" max="14086" width="11.28515625" style="122" bestFit="1" customWidth="1"/>
    <col min="14087" max="14087" width="9.140625" style="122"/>
    <col min="14088" max="14088" width="22.28515625" style="122" bestFit="1" customWidth="1"/>
    <col min="14089" max="14336" width="9.140625" style="122"/>
    <col min="14337" max="14337" width="4.7109375" style="122" customWidth="1"/>
    <col min="14338" max="14338" width="20.28515625" style="122" customWidth="1"/>
    <col min="14339" max="14339" width="18.5703125" style="122" customWidth="1"/>
    <col min="14340" max="14340" width="36.28515625" style="122" bestFit="1" customWidth="1"/>
    <col min="14341" max="14341" width="12.85546875" style="122" bestFit="1" customWidth="1"/>
    <col min="14342" max="14342" width="11.28515625" style="122" bestFit="1" customWidth="1"/>
    <col min="14343" max="14343" width="9.140625" style="122"/>
    <col min="14344" max="14344" width="22.28515625" style="122" bestFit="1" customWidth="1"/>
    <col min="14345" max="14592" width="9.140625" style="122"/>
    <col min="14593" max="14593" width="4.7109375" style="122" customWidth="1"/>
    <col min="14594" max="14594" width="20.28515625" style="122" customWidth="1"/>
    <col min="14595" max="14595" width="18.5703125" style="122" customWidth="1"/>
    <col min="14596" max="14596" width="36.28515625" style="122" bestFit="1" customWidth="1"/>
    <col min="14597" max="14597" width="12.85546875" style="122" bestFit="1" customWidth="1"/>
    <col min="14598" max="14598" width="11.28515625" style="122" bestFit="1" customWidth="1"/>
    <col min="14599" max="14599" width="9.140625" style="122"/>
    <col min="14600" max="14600" width="22.28515625" style="122" bestFit="1" customWidth="1"/>
    <col min="14601" max="14848" width="9.140625" style="122"/>
    <col min="14849" max="14849" width="4.7109375" style="122" customWidth="1"/>
    <col min="14850" max="14850" width="20.28515625" style="122" customWidth="1"/>
    <col min="14851" max="14851" width="18.5703125" style="122" customWidth="1"/>
    <col min="14852" max="14852" width="36.28515625" style="122" bestFit="1" customWidth="1"/>
    <col min="14853" max="14853" width="12.85546875" style="122" bestFit="1" customWidth="1"/>
    <col min="14854" max="14854" width="11.28515625" style="122" bestFit="1" customWidth="1"/>
    <col min="14855" max="14855" width="9.140625" style="122"/>
    <col min="14856" max="14856" width="22.28515625" style="122" bestFit="1" customWidth="1"/>
    <col min="14857" max="15104" width="9.140625" style="122"/>
    <col min="15105" max="15105" width="4.7109375" style="122" customWidth="1"/>
    <col min="15106" max="15106" width="20.28515625" style="122" customWidth="1"/>
    <col min="15107" max="15107" width="18.5703125" style="122" customWidth="1"/>
    <col min="15108" max="15108" width="36.28515625" style="122" bestFit="1" customWidth="1"/>
    <col min="15109" max="15109" width="12.85546875" style="122" bestFit="1" customWidth="1"/>
    <col min="15110" max="15110" width="11.28515625" style="122" bestFit="1" customWidth="1"/>
    <col min="15111" max="15111" width="9.140625" style="122"/>
    <col min="15112" max="15112" width="22.28515625" style="122" bestFit="1" customWidth="1"/>
    <col min="15113" max="15360" width="9.140625" style="122"/>
    <col min="15361" max="15361" width="4.7109375" style="122" customWidth="1"/>
    <col min="15362" max="15362" width="20.28515625" style="122" customWidth="1"/>
    <col min="15363" max="15363" width="18.5703125" style="122" customWidth="1"/>
    <col min="15364" max="15364" width="36.28515625" style="122" bestFit="1" customWidth="1"/>
    <col min="15365" max="15365" width="12.85546875" style="122" bestFit="1" customWidth="1"/>
    <col min="15366" max="15366" width="11.28515625" style="122" bestFit="1" customWidth="1"/>
    <col min="15367" max="15367" width="9.140625" style="122"/>
    <col min="15368" max="15368" width="22.28515625" style="122" bestFit="1" customWidth="1"/>
    <col min="15369" max="15616" width="9.140625" style="122"/>
    <col min="15617" max="15617" width="4.7109375" style="122" customWidth="1"/>
    <col min="15618" max="15618" width="20.28515625" style="122" customWidth="1"/>
    <col min="15619" max="15619" width="18.5703125" style="122" customWidth="1"/>
    <col min="15620" max="15620" width="36.28515625" style="122" bestFit="1" customWidth="1"/>
    <col min="15621" max="15621" width="12.85546875" style="122" bestFit="1" customWidth="1"/>
    <col min="15622" max="15622" width="11.28515625" style="122" bestFit="1" customWidth="1"/>
    <col min="15623" max="15623" width="9.140625" style="122"/>
    <col min="15624" max="15624" width="22.28515625" style="122" bestFit="1" customWidth="1"/>
    <col min="15625" max="15872" width="9.140625" style="122"/>
    <col min="15873" max="15873" width="4.7109375" style="122" customWidth="1"/>
    <col min="15874" max="15874" width="20.28515625" style="122" customWidth="1"/>
    <col min="15875" max="15875" width="18.5703125" style="122" customWidth="1"/>
    <col min="15876" max="15876" width="36.28515625" style="122" bestFit="1" customWidth="1"/>
    <col min="15877" max="15877" width="12.85546875" style="122" bestFit="1" customWidth="1"/>
    <col min="15878" max="15878" width="11.28515625" style="122" bestFit="1" customWidth="1"/>
    <col min="15879" max="15879" width="9.140625" style="122"/>
    <col min="15880" max="15880" width="22.28515625" style="122" bestFit="1" customWidth="1"/>
    <col min="15881" max="16128" width="9.140625" style="122"/>
    <col min="16129" max="16129" width="4.7109375" style="122" customWidth="1"/>
    <col min="16130" max="16130" width="20.28515625" style="122" customWidth="1"/>
    <col min="16131" max="16131" width="18.5703125" style="122" customWidth="1"/>
    <col min="16132" max="16132" width="36.28515625" style="122" bestFit="1" customWidth="1"/>
    <col min="16133" max="16133" width="12.85546875" style="122" bestFit="1" customWidth="1"/>
    <col min="16134" max="16134" width="11.28515625" style="122" bestFit="1" customWidth="1"/>
    <col min="16135" max="16135" width="9.140625" style="122"/>
    <col min="16136" max="16136" width="22.28515625" style="122" bestFit="1" customWidth="1"/>
    <col min="16137" max="16384" width="9.140625" style="122"/>
  </cols>
  <sheetData>
    <row r="1" spans="1:8" ht="69.75" customHeight="1" x14ac:dyDescent="0.25">
      <c r="A1" s="1106" t="s">
        <v>278</v>
      </c>
      <c r="B1" s="1384" t="s">
        <v>2091</v>
      </c>
      <c r="C1" s="1384"/>
      <c r="D1" s="1384"/>
      <c r="E1" s="1384"/>
      <c r="F1" s="1384"/>
      <c r="G1" s="1384"/>
      <c r="H1" s="1107"/>
    </row>
    <row r="2" spans="1:8" s="520" customFormat="1" ht="22.5" customHeight="1" x14ac:dyDescent="0.25">
      <c r="A2" s="1385" t="s">
        <v>2031</v>
      </c>
      <c r="B2" s="1386"/>
      <c r="C2" s="1386"/>
      <c r="D2" s="1386"/>
      <c r="E2" s="1386"/>
      <c r="F2" s="1386"/>
      <c r="G2" s="1386"/>
      <c r="H2" s="1387"/>
    </row>
    <row r="3" spans="1:8" s="520" customFormat="1" ht="17.25" customHeight="1" x14ac:dyDescent="0.25">
      <c r="A3" s="1044" t="s">
        <v>2032</v>
      </c>
      <c r="B3" s="1045"/>
      <c r="C3" s="1388" t="s">
        <v>2033</v>
      </c>
      <c r="D3" s="1388"/>
      <c r="E3" s="1045" t="s">
        <v>2034</v>
      </c>
      <c r="F3" s="1388" t="s">
        <v>2035</v>
      </c>
      <c r="G3" s="1388"/>
      <c r="H3" s="1046"/>
    </row>
    <row r="4" spans="1:8" s="520" customFormat="1" ht="17.25" customHeight="1" x14ac:dyDescent="0.25">
      <c r="A4" s="1389" t="s">
        <v>2036</v>
      </c>
      <c r="B4" s="1388"/>
      <c r="C4" s="1388"/>
      <c r="D4" s="1388"/>
      <c r="E4" s="1047" t="s">
        <v>2037</v>
      </c>
      <c r="F4" s="1390"/>
      <c r="G4" s="1390"/>
      <c r="H4" s="1048"/>
    </row>
    <row r="5" spans="1:8" s="520" customFormat="1" ht="16.5" customHeight="1" x14ac:dyDescent="0.25">
      <c r="A5" s="1378" t="s">
        <v>2038</v>
      </c>
      <c r="B5" s="1379"/>
      <c r="C5" s="1379"/>
      <c r="D5" s="1379"/>
      <c r="E5" s="1379"/>
      <c r="F5" s="1379"/>
      <c r="G5" s="1379"/>
      <c r="H5" s="1380"/>
    </row>
    <row r="6" spans="1:8" s="1049" customFormat="1" ht="18.75" customHeight="1" x14ac:dyDescent="0.35">
      <c r="A6" s="1381" t="s">
        <v>2039</v>
      </c>
      <c r="B6" s="1382"/>
      <c r="C6" s="1382"/>
      <c r="D6" s="1382"/>
      <c r="E6" s="1382"/>
      <c r="F6" s="1382"/>
      <c r="G6" s="1382"/>
      <c r="H6" s="1383"/>
    </row>
    <row r="7" spans="1:8" s="1055" customFormat="1" x14ac:dyDescent="0.25">
      <c r="A7" s="1050" t="s">
        <v>74</v>
      </c>
      <c r="B7" s="1051" t="s">
        <v>2040</v>
      </c>
      <c r="C7" s="1051" t="s">
        <v>2041</v>
      </c>
      <c r="D7" s="1052" t="s">
        <v>2042</v>
      </c>
      <c r="E7" s="1052" t="s">
        <v>2043</v>
      </c>
      <c r="F7" s="1053" t="s">
        <v>2044</v>
      </c>
      <c r="G7" s="1052" t="s">
        <v>2045</v>
      </c>
      <c r="H7" s="1054" t="s">
        <v>2046</v>
      </c>
    </row>
    <row r="8" spans="1:8" s="1059" customFormat="1" ht="15.95" customHeight="1" x14ac:dyDescent="0.25">
      <c r="A8" s="1056"/>
      <c r="B8" s="1057"/>
      <c r="C8" s="1057"/>
      <c r="D8" s="1057"/>
      <c r="E8" s="1057"/>
      <c r="F8" s="1057"/>
      <c r="G8" s="1057"/>
      <c r="H8" s="1058"/>
    </row>
    <row r="9" spans="1:8" ht="15.95" customHeight="1" x14ac:dyDescent="0.3">
      <c r="A9" s="1060"/>
      <c r="B9" s="1061"/>
      <c r="C9" s="1061"/>
      <c r="D9" s="1062"/>
      <c r="E9" s="1062"/>
      <c r="F9" s="1063"/>
      <c r="G9" s="1062"/>
      <c r="H9" s="1058"/>
    </row>
    <row r="10" spans="1:8" ht="15.95" customHeight="1" x14ac:dyDescent="0.3">
      <c r="A10" s="1060"/>
      <c r="B10" s="1061"/>
      <c r="C10" s="1061"/>
      <c r="D10" s="1062"/>
      <c r="E10" s="1062"/>
      <c r="F10" s="1063"/>
      <c r="G10" s="1062"/>
      <c r="H10" s="1058"/>
    </row>
    <row r="11" spans="1:8" ht="15.95" customHeight="1" x14ac:dyDescent="0.3">
      <c r="A11" s="1060"/>
      <c r="B11" s="1061"/>
      <c r="C11" s="1061"/>
      <c r="D11" s="1062"/>
      <c r="E11" s="1062"/>
      <c r="F11" s="1063"/>
      <c r="G11" s="1062"/>
      <c r="H11" s="1058"/>
    </row>
    <row r="12" spans="1:8" ht="15.95" customHeight="1" x14ac:dyDescent="0.3">
      <c r="A12" s="1060"/>
      <c r="B12" s="1061"/>
      <c r="C12" s="1061"/>
      <c r="D12" s="1062"/>
      <c r="E12" s="1062"/>
      <c r="F12" s="1063"/>
      <c r="G12" s="1062"/>
      <c r="H12" s="1058"/>
    </row>
    <row r="13" spans="1:8" ht="15.95" customHeight="1" x14ac:dyDescent="0.3">
      <c r="A13" s="1060"/>
      <c r="B13" s="1061"/>
      <c r="C13" s="1061"/>
      <c r="D13" s="1062"/>
      <c r="E13" s="1062"/>
      <c r="F13" s="1063"/>
      <c r="G13" s="1062"/>
      <c r="H13" s="1058"/>
    </row>
    <row r="14" spans="1:8" ht="15.95" customHeight="1" x14ac:dyDescent="0.3">
      <c r="A14" s="1060"/>
      <c r="B14" s="1064"/>
      <c r="C14" s="1064"/>
      <c r="D14" s="1062"/>
      <c r="E14" s="1062"/>
      <c r="F14" s="1063"/>
      <c r="G14" s="1062"/>
      <c r="H14" s="1058"/>
    </row>
    <row r="15" spans="1:8" ht="15.95" customHeight="1" x14ac:dyDescent="0.3">
      <c r="A15" s="1060"/>
      <c r="B15" s="1061"/>
      <c r="C15" s="1061"/>
      <c r="D15" s="1062"/>
      <c r="E15" s="1062"/>
      <c r="F15" s="1063"/>
      <c r="G15" s="1062"/>
      <c r="H15" s="1058"/>
    </row>
    <row r="16" spans="1:8" ht="15.95" customHeight="1" x14ac:dyDescent="0.3">
      <c r="A16" s="1060"/>
      <c r="B16" s="1061"/>
      <c r="C16" s="1061"/>
      <c r="D16" s="1065"/>
      <c r="E16" s="1065"/>
      <c r="F16" s="1065"/>
      <c r="G16" s="1065"/>
      <c r="H16" s="1058"/>
    </row>
    <row r="17" spans="1:8" ht="15.95" customHeight="1" x14ac:dyDescent="0.3">
      <c r="A17" s="1060"/>
      <c r="B17" s="1061"/>
      <c r="C17" s="1061"/>
      <c r="D17" s="1065"/>
      <c r="E17" s="1065"/>
      <c r="F17" s="1065"/>
      <c r="G17" s="1065"/>
      <c r="H17" s="1058"/>
    </row>
    <row r="18" spans="1:8" ht="15.95" customHeight="1" x14ac:dyDescent="0.3">
      <c r="A18" s="1060"/>
      <c r="B18" s="1061"/>
      <c r="C18" s="1061"/>
      <c r="D18" s="1065"/>
      <c r="E18" s="1065"/>
      <c r="F18" s="1065"/>
      <c r="G18" s="1065"/>
      <c r="H18" s="1058"/>
    </row>
    <row r="19" spans="1:8" ht="15.95" customHeight="1" x14ac:dyDescent="0.3">
      <c r="A19" s="1060"/>
      <c r="B19" s="1061"/>
      <c r="C19" s="1061"/>
      <c r="D19" s="1065"/>
      <c r="E19" s="1065"/>
      <c r="F19" s="1065"/>
      <c r="G19" s="1065"/>
      <c r="H19" s="1058"/>
    </row>
    <row r="20" spans="1:8" ht="15.95" customHeight="1" x14ac:dyDescent="0.3">
      <c r="A20" s="1060"/>
      <c r="B20" s="1061"/>
      <c r="C20" s="1061"/>
      <c r="D20" s="1065"/>
      <c r="E20" s="1065"/>
      <c r="F20" s="1065"/>
      <c r="G20" s="1065"/>
      <c r="H20" s="1058"/>
    </row>
    <row r="21" spans="1:8" ht="15.95" customHeight="1" x14ac:dyDescent="0.3">
      <c r="A21" s="1060"/>
      <c r="B21" s="1061"/>
      <c r="C21" s="1061"/>
      <c r="D21" s="1065"/>
      <c r="E21" s="1065"/>
      <c r="F21" s="1065"/>
      <c r="G21" s="1065"/>
      <c r="H21" s="1058"/>
    </row>
    <row r="22" spans="1:8" ht="15.95" customHeight="1" x14ac:dyDescent="0.3">
      <c r="A22" s="1060"/>
      <c r="B22" s="1061"/>
      <c r="C22" s="1061"/>
      <c r="D22" s="1065"/>
      <c r="E22" s="1065"/>
      <c r="F22" s="1065"/>
      <c r="G22" s="1065"/>
      <c r="H22" s="1058"/>
    </row>
    <row r="23" spans="1:8" ht="15.95" customHeight="1" x14ac:dyDescent="0.3">
      <c r="A23" s="1060"/>
      <c r="B23" s="1061"/>
      <c r="C23" s="1061"/>
      <c r="D23" s="1065"/>
      <c r="E23" s="1065"/>
      <c r="F23" s="1066"/>
      <c r="G23" s="1065"/>
      <c r="H23" s="1058"/>
    </row>
    <row r="24" spans="1:8" ht="15.95" customHeight="1" x14ac:dyDescent="0.3">
      <c r="A24" s="1060"/>
      <c r="B24" s="1064"/>
      <c r="C24" s="1064"/>
      <c r="D24" s="1062"/>
      <c r="E24" s="1062"/>
      <c r="F24" s="1063"/>
      <c r="G24" s="1062"/>
      <c r="H24" s="1058"/>
    </row>
    <row r="25" spans="1:8" ht="17.25" customHeight="1" x14ac:dyDescent="0.3">
      <c r="A25" s="1060"/>
      <c r="B25" s="1064"/>
      <c r="C25" s="1064"/>
      <c r="D25" s="1062"/>
      <c r="E25" s="1062"/>
      <c r="F25" s="1063"/>
      <c r="G25" s="1062"/>
      <c r="H25" s="1058"/>
    </row>
    <row r="26" spans="1:8" ht="15.95" customHeight="1" x14ac:dyDescent="0.3">
      <c r="A26" s="1060"/>
      <c r="B26" s="1061"/>
      <c r="C26" s="1061"/>
      <c r="D26" s="1062"/>
      <c r="E26" s="1062"/>
      <c r="F26" s="1063"/>
      <c r="G26" s="1062"/>
      <c r="H26" s="1058"/>
    </row>
    <row r="27" spans="1:8" ht="15.95" customHeight="1" x14ac:dyDescent="0.3">
      <c r="A27" s="1060"/>
      <c r="B27" s="1061"/>
      <c r="C27" s="1061"/>
      <c r="D27" s="1065"/>
      <c r="E27" s="1065"/>
      <c r="F27" s="1065"/>
      <c r="G27" s="1065"/>
      <c r="H27" s="1058"/>
    </row>
    <row r="28" spans="1:8" ht="15.95" customHeight="1" x14ac:dyDescent="0.3">
      <c r="A28" s="1060"/>
      <c r="B28" s="1061"/>
      <c r="C28" s="1061"/>
      <c r="D28" s="1065"/>
      <c r="E28" s="1065"/>
      <c r="F28" s="1066"/>
      <c r="G28" s="1065"/>
      <c r="H28" s="1058"/>
    </row>
    <row r="29" spans="1:8" ht="15.95" customHeight="1" x14ac:dyDescent="0.3">
      <c r="A29" s="1060"/>
      <c r="B29" s="1064"/>
      <c r="C29" s="1064"/>
      <c r="D29" s="1062"/>
      <c r="E29" s="1062"/>
      <c r="F29" s="1063"/>
      <c r="G29" s="1062"/>
      <c r="H29" s="1058"/>
    </row>
    <row r="30" spans="1:8" ht="15.95" customHeight="1" x14ac:dyDescent="0.3">
      <c r="A30" s="1060"/>
      <c r="B30" s="1064"/>
      <c r="C30" s="1064"/>
      <c r="D30" s="1062"/>
      <c r="E30" s="1062"/>
      <c r="F30" s="1063"/>
      <c r="G30" s="1062"/>
      <c r="H30" s="1058"/>
    </row>
    <row r="31" spans="1:8" ht="15.95" customHeight="1" x14ac:dyDescent="0.3">
      <c r="A31" s="1060"/>
      <c r="B31" s="1061"/>
      <c r="C31" s="1061"/>
      <c r="D31" s="1062"/>
      <c r="E31" s="1062"/>
      <c r="F31" s="1063"/>
      <c r="G31" s="1062"/>
      <c r="H31" s="1058"/>
    </row>
    <row r="32" spans="1:8" ht="18.75" x14ac:dyDescent="0.3">
      <c r="A32" s="1060"/>
      <c r="B32" s="1061"/>
      <c r="C32" s="1061"/>
      <c r="D32" s="1067" t="s">
        <v>58</v>
      </c>
      <c r="E32" s="1062"/>
      <c r="F32" s="1063"/>
      <c r="G32" s="1062"/>
      <c r="H32" s="1068">
        <f>SUM(H8:H31)</f>
        <v>0</v>
      </c>
    </row>
    <row r="33" spans="1:8" ht="17.25" thickBot="1" x14ac:dyDescent="0.35">
      <c r="A33" s="1034"/>
      <c r="B33" s="1034"/>
      <c r="C33" s="1069"/>
      <c r="D33" s="1070" t="s">
        <v>2047</v>
      </c>
      <c r="E33" s="1071"/>
      <c r="F33" s="1071"/>
      <c r="G33" s="1071"/>
      <c r="H33" s="1072"/>
    </row>
    <row r="34" spans="1:8" x14ac:dyDescent="0.25">
      <c r="H34" s="530"/>
    </row>
    <row r="37" spans="1:8" ht="19.5" x14ac:dyDescent="0.25">
      <c r="A37" s="1381" t="s">
        <v>2052</v>
      </c>
      <c r="B37" s="1382"/>
      <c r="C37" s="1382"/>
      <c r="D37" s="1382"/>
      <c r="E37" s="1382"/>
      <c r="F37" s="1382"/>
      <c r="G37" s="1382"/>
      <c r="H37" s="1383"/>
    </row>
    <row r="38" spans="1:8" x14ac:dyDescent="0.25">
      <c r="A38" s="1050" t="s">
        <v>74</v>
      </c>
      <c r="B38" s="1051" t="s">
        <v>2040</v>
      </c>
      <c r="C38" s="1051" t="s">
        <v>2041</v>
      </c>
      <c r="D38" s="1052" t="s">
        <v>2042</v>
      </c>
      <c r="E38" s="1052" t="s">
        <v>2043</v>
      </c>
      <c r="F38" s="1053" t="s">
        <v>2044</v>
      </c>
      <c r="G38" s="1052" t="s">
        <v>2045</v>
      </c>
      <c r="H38" s="1054" t="s">
        <v>2046</v>
      </c>
    </row>
    <row r="39" spans="1:8" x14ac:dyDescent="0.25">
      <c r="A39" s="1056"/>
      <c r="B39" s="1057"/>
      <c r="C39" s="1057"/>
      <c r="D39" s="1057"/>
      <c r="E39" s="1057"/>
      <c r="F39" s="1057"/>
      <c r="G39" s="1057"/>
      <c r="H39" s="1058"/>
    </row>
    <row r="40" spans="1:8" ht="16.5" x14ac:dyDescent="0.3">
      <c r="A40" s="1060"/>
      <c r="B40" s="1061"/>
      <c r="C40" s="1061"/>
      <c r="D40" s="1062"/>
      <c r="E40" s="1062"/>
      <c r="F40" s="1063"/>
      <c r="G40" s="1062"/>
      <c r="H40" s="1058"/>
    </row>
    <row r="41" spans="1:8" ht="16.5" x14ac:dyDescent="0.3">
      <c r="A41" s="1060"/>
      <c r="B41" s="1061"/>
      <c r="C41" s="1061"/>
      <c r="D41" s="1062"/>
      <c r="E41" s="1062"/>
      <c r="F41" s="1063"/>
      <c r="G41" s="1062"/>
      <c r="H41" s="1058"/>
    </row>
    <row r="42" spans="1:8" ht="16.5" x14ac:dyDescent="0.3">
      <c r="A42" s="1060"/>
      <c r="B42" s="1061"/>
      <c r="C42" s="1061"/>
      <c r="D42" s="1062"/>
      <c r="E42" s="1062"/>
      <c r="F42" s="1063"/>
      <c r="G42" s="1062"/>
      <c r="H42" s="1058"/>
    </row>
    <row r="43" spans="1:8" ht="16.5" x14ac:dyDescent="0.3">
      <c r="A43" s="1060"/>
      <c r="B43" s="1061"/>
      <c r="C43" s="1061"/>
      <c r="D43" s="1062"/>
      <c r="E43" s="1062"/>
      <c r="F43" s="1063"/>
      <c r="G43" s="1062"/>
      <c r="H43" s="1058"/>
    </row>
    <row r="44" spans="1:8" ht="16.5" x14ac:dyDescent="0.3">
      <c r="A44" s="1060"/>
      <c r="B44" s="1061"/>
      <c r="C44" s="1061"/>
      <c r="D44" s="1062"/>
      <c r="E44" s="1062"/>
      <c r="F44" s="1063"/>
      <c r="G44" s="1062"/>
      <c r="H44" s="1058"/>
    </row>
    <row r="45" spans="1:8" ht="16.5" x14ac:dyDescent="0.3">
      <c r="A45" s="1060"/>
      <c r="B45" s="1064"/>
      <c r="C45" s="1064"/>
      <c r="D45" s="1062"/>
      <c r="E45" s="1062"/>
      <c r="F45" s="1063"/>
      <c r="G45" s="1062"/>
      <c r="H45" s="1058"/>
    </row>
    <row r="46" spans="1:8" ht="16.5" x14ac:dyDescent="0.3">
      <c r="A46" s="1060"/>
      <c r="B46" s="1061"/>
      <c r="C46" s="1061"/>
      <c r="D46" s="1062"/>
      <c r="E46" s="1062"/>
      <c r="F46" s="1063"/>
      <c r="G46" s="1062"/>
      <c r="H46" s="1058"/>
    </row>
    <row r="47" spans="1:8" ht="16.5" x14ac:dyDescent="0.3">
      <c r="A47" s="1060"/>
      <c r="B47" s="1061"/>
      <c r="C47" s="1061"/>
      <c r="D47" s="1065"/>
      <c r="E47" s="1065"/>
      <c r="F47" s="1065"/>
      <c r="G47" s="1065"/>
      <c r="H47" s="1058"/>
    </row>
    <row r="48" spans="1:8" ht="16.5" x14ac:dyDescent="0.3">
      <c r="A48" s="1060"/>
      <c r="B48" s="1061"/>
      <c r="C48" s="1061"/>
      <c r="D48" s="1065"/>
      <c r="E48" s="1065"/>
      <c r="F48" s="1065"/>
      <c r="G48" s="1065"/>
      <c r="H48" s="1058"/>
    </row>
    <row r="49" spans="1:8" ht="16.5" x14ac:dyDescent="0.3">
      <c r="A49" s="1060"/>
      <c r="B49" s="1061"/>
      <c r="C49" s="1061"/>
      <c r="D49" s="1065"/>
      <c r="E49" s="1065"/>
      <c r="F49" s="1065"/>
      <c r="G49" s="1065"/>
      <c r="H49" s="1058"/>
    </row>
    <row r="50" spans="1:8" ht="16.5" x14ac:dyDescent="0.3">
      <c r="A50" s="1060"/>
      <c r="B50" s="1061"/>
      <c r="C50" s="1061"/>
      <c r="D50" s="1065"/>
      <c r="E50" s="1065"/>
      <c r="F50" s="1065"/>
      <c r="G50" s="1065"/>
      <c r="H50" s="1058"/>
    </row>
    <row r="51" spans="1:8" ht="16.5" x14ac:dyDescent="0.3">
      <c r="A51" s="1060"/>
      <c r="B51" s="1061"/>
      <c r="C51" s="1061"/>
      <c r="D51" s="1065"/>
      <c r="E51" s="1065"/>
      <c r="F51" s="1065"/>
      <c r="G51" s="1065"/>
      <c r="H51" s="1058"/>
    </row>
    <row r="52" spans="1:8" ht="16.5" x14ac:dyDescent="0.3">
      <c r="A52" s="1060"/>
      <c r="B52" s="1061"/>
      <c r="C52" s="1061"/>
      <c r="D52" s="1065"/>
      <c r="E52" s="1065"/>
      <c r="F52" s="1065"/>
      <c r="G52" s="1065"/>
      <c r="H52" s="1058"/>
    </row>
    <row r="53" spans="1:8" ht="16.5" x14ac:dyDescent="0.3">
      <c r="A53" s="1060"/>
      <c r="B53" s="1061"/>
      <c r="C53" s="1061"/>
      <c r="D53" s="1065"/>
      <c r="E53" s="1065"/>
      <c r="F53" s="1065"/>
      <c r="G53" s="1065"/>
      <c r="H53" s="1058"/>
    </row>
    <row r="54" spans="1:8" ht="16.5" x14ac:dyDescent="0.3">
      <c r="A54" s="1060"/>
      <c r="B54" s="1061"/>
      <c r="C54" s="1061"/>
      <c r="D54" s="1065"/>
      <c r="E54" s="1065"/>
      <c r="F54" s="1066"/>
      <c r="G54" s="1065"/>
      <c r="H54" s="1058"/>
    </row>
    <row r="55" spans="1:8" ht="16.5" x14ac:dyDescent="0.3">
      <c r="A55" s="1060"/>
      <c r="B55" s="1064"/>
      <c r="C55" s="1064"/>
      <c r="D55" s="1062"/>
      <c r="E55" s="1062"/>
      <c r="F55" s="1063"/>
      <c r="G55" s="1062"/>
      <c r="H55" s="1058"/>
    </row>
    <row r="56" spans="1:8" ht="16.5" x14ac:dyDescent="0.3">
      <c r="A56" s="1060"/>
      <c r="B56" s="1064"/>
      <c r="C56" s="1064"/>
      <c r="D56" s="1062"/>
      <c r="E56" s="1062"/>
      <c r="F56" s="1063"/>
      <c r="G56" s="1062"/>
      <c r="H56" s="1058"/>
    </row>
    <row r="57" spans="1:8" ht="16.5" x14ac:dyDescent="0.3">
      <c r="A57" s="1060"/>
      <c r="B57" s="1061"/>
      <c r="C57" s="1061"/>
      <c r="D57" s="1062"/>
      <c r="E57" s="1062"/>
      <c r="F57" s="1063"/>
      <c r="G57" s="1062"/>
      <c r="H57" s="1058"/>
    </row>
    <row r="58" spans="1:8" ht="16.5" x14ac:dyDescent="0.3">
      <c r="A58" s="1060"/>
      <c r="B58" s="1061"/>
      <c r="C58" s="1061"/>
      <c r="D58" s="1065"/>
      <c r="E58" s="1065"/>
      <c r="F58" s="1065"/>
      <c r="G58" s="1065"/>
      <c r="H58" s="1058"/>
    </row>
    <row r="59" spans="1:8" ht="16.5" x14ac:dyDescent="0.3">
      <c r="A59" s="1060"/>
      <c r="B59" s="1061"/>
      <c r="C59" s="1061"/>
      <c r="D59" s="1065"/>
      <c r="E59" s="1065"/>
      <c r="F59" s="1066"/>
      <c r="G59" s="1065"/>
      <c r="H59" s="1058"/>
    </row>
    <row r="60" spans="1:8" ht="16.5" x14ac:dyDescent="0.3">
      <c r="A60" s="1060"/>
      <c r="B60" s="1064"/>
      <c r="C60" s="1064"/>
      <c r="D60" s="1062"/>
      <c r="E60" s="1062"/>
      <c r="F60" s="1063"/>
      <c r="G60" s="1062"/>
      <c r="H60" s="1058"/>
    </row>
    <row r="61" spans="1:8" ht="16.5" x14ac:dyDescent="0.3">
      <c r="A61" s="1060"/>
      <c r="B61" s="1064"/>
      <c r="C61" s="1064"/>
      <c r="D61" s="1062"/>
      <c r="E61" s="1062"/>
      <c r="F61" s="1063"/>
      <c r="G61" s="1062"/>
      <c r="H61" s="1058"/>
    </row>
    <row r="62" spans="1:8" ht="16.5" x14ac:dyDescent="0.3">
      <c r="A62" s="1060"/>
      <c r="B62" s="1061"/>
      <c r="C62" s="1061"/>
      <c r="D62" s="1062"/>
      <c r="E62" s="1062"/>
      <c r="F62" s="1063"/>
      <c r="G62" s="1062"/>
      <c r="H62" s="1058"/>
    </row>
    <row r="63" spans="1:8" ht="18.75" x14ac:dyDescent="0.3">
      <c r="A63" s="1060"/>
      <c r="B63" s="1061"/>
      <c r="C63" s="1061"/>
      <c r="D63" s="1067" t="s">
        <v>58</v>
      </c>
      <c r="E63" s="1062"/>
      <c r="F63" s="1063"/>
      <c r="G63" s="1062"/>
      <c r="H63" s="1068">
        <f>SUM(H39:H62)</f>
        <v>0</v>
      </c>
    </row>
    <row r="64" spans="1:8" ht="17.25" thickBot="1" x14ac:dyDescent="0.35">
      <c r="A64" s="1034"/>
      <c r="B64" s="1034"/>
      <c r="C64" s="1069"/>
      <c r="D64" s="1070" t="s">
        <v>2047</v>
      </c>
      <c r="E64" s="1071"/>
      <c r="F64" s="1071"/>
      <c r="G64" s="1071"/>
      <c r="H64" s="1072"/>
    </row>
  </sheetData>
  <mergeCells count="9">
    <mergeCell ref="A5:H5"/>
    <mergeCell ref="A6:H6"/>
    <mergeCell ref="A37:H37"/>
    <mergeCell ref="B1:G1"/>
    <mergeCell ref="A2:H2"/>
    <mergeCell ref="C3:D3"/>
    <mergeCell ref="F3:G3"/>
    <mergeCell ref="A4:D4"/>
    <mergeCell ref="F4:G4"/>
  </mergeCells>
  <hyperlinks>
    <hyperlink ref="A1" location="HOME!A1" display="HOME"/>
  </hyperlinks>
  <pageMargins left="0.7" right="0.7" top="0.75" bottom="0.75" header="0.3" footer="0.3"/>
  <pageSetup scale="5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4"/>
  <sheetViews>
    <sheetView showGridLines="0" topLeftCell="A34" zoomScale="80" zoomScaleNormal="80" zoomScaleSheetLayoutView="100" workbookViewId="0">
      <selection sqref="A1:A3"/>
    </sheetView>
  </sheetViews>
  <sheetFormatPr defaultColWidth="9.140625" defaultRowHeight="14.25" x14ac:dyDescent="0.2"/>
  <cols>
    <col min="1" max="1" width="9.140625" style="134"/>
    <col min="2" max="2" width="55.140625" style="134" customWidth="1"/>
    <col min="3" max="3" width="11.28515625" style="123" customWidth="1"/>
    <col min="4" max="4" width="29.7109375" style="123" customWidth="1"/>
    <col min="5" max="5" width="2.140625" style="123" customWidth="1"/>
    <col min="6" max="6" width="30.140625" style="136" customWidth="1"/>
    <col min="7" max="7" width="30" style="136" customWidth="1"/>
    <col min="8" max="8" width="1.7109375" style="137" customWidth="1"/>
    <col min="9" max="10" width="30" style="137" customWidth="1"/>
    <col min="11" max="11" width="21.28515625" style="136" customWidth="1"/>
    <col min="12" max="16384" width="9.140625" style="134"/>
  </cols>
  <sheetData>
    <row r="1" spans="1:10" ht="14.25" customHeight="1" x14ac:dyDescent="0.2">
      <c r="A1" s="1152" t="s">
        <v>278</v>
      </c>
      <c r="B1" s="577" t="s">
        <v>1613</v>
      </c>
      <c r="C1" s="578"/>
      <c r="D1" s="579"/>
      <c r="E1" s="579"/>
      <c r="F1" s="580"/>
      <c r="G1" s="581">
        <f>HOME!O5</f>
        <v>42643</v>
      </c>
      <c r="H1" s="582"/>
      <c r="I1" s="582"/>
      <c r="J1" s="583"/>
    </row>
    <row r="2" spans="1:10" ht="14.25" customHeight="1" x14ac:dyDescent="0.2">
      <c r="A2" s="1152"/>
      <c r="B2" s="584" t="s">
        <v>352</v>
      </c>
      <c r="C2" s="585"/>
      <c r="D2" s="586">
        <f>F2-120</f>
        <v>42523</v>
      </c>
      <c r="E2" s="587"/>
      <c r="F2" s="586">
        <f>HOME!O5</f>
        <v>42643</v>
      </c>
      <c r="G2" s="576"/>
      <c r="J2" s="588"/>
    </row>
    <row r="3" spans="1:10" ht="15" x14ac:dyDescent="0.25">
      <c r="A3" s="1152"/>
      <c r="B3" s="589"/>
      <c r="C3" s="585"/>
      <c r="D3" s="657"/>
      <c r="E3" s="587"/>
      <c r="F3" s="1149" t="s">
        <v>1588</v>
      </c>
      <c r="G3" s="1149"/>
      <c r="I3" s="1150" t="s">
        <v>1589</v>
      </c>
      <c r="J3" s="1151"/>
    </row>
    <row r="4" spans="1:10" ht="36" customHeight="1" x14ac:dyDescent="0.25">
      <c r="A4" s="819"/>
      <c r="B4" s="590"/>
      <c r="C4" s="591" t="s">
        <v>27</v>
      </c>
      <c r="D4" s="626" t="s">
        <v>26</v>
      </c>
      <c r="E4" s="591"/>
      <c r="F4" s="626" t="s">
        <v>1578</v>
      </c>
      <c r="G4" s="664" t="s">
        <v>1590</v>
      </c>
      <c r="H4" s="1"/>
      <c r="I4" s="626" t="s">
        <v>1579</v>
      </c>
      <c r="J4" s="665" t="s">
        <v>1590</v>
      </c>
    </row>
    <row r="5" spans="1:10" s="135" customFormat="1" ht="30" x14ac:dyDescent="0.25">
      <c r="A5" s="820" t="s">
        <v>1670</v>
      </c>
      <c r="B5" s="589"/>
      <c r="C5" s="591"/>
      <c r="D5" s="2" t="s">
        <v>32</v>
      </c>
      <c r="E5" s="591"/>
      <c r="F5" s="2" t="s">
        <v>32</v>
      </c>
      <c r="G5" s="2" t="s">
        <v>32</v>
      </c>
      <c r="H5" s="2"/>
      <c r="I5" s="2"/>
      <c r="J5" s="592"/>
    </row>
    <row r="6" spans="1:10" x14ac:dyDescent="0.2">
      <c r="A6" s="76"/>
      <c r="B6" s="593" t="s">
        <v>1591</v>
      </c>
      <c r="C6" s="585">
        <v>31</v>
      </c>
      <c r="D6" s="618">
        <f>'Notes P&amp;L'!D19</f>
        <v>0</v>
      </c>
      <c r="E6" s="585"/>
      <c r="F6" s="618">
        <f>'Notes P&amp;L'!F19</f>
        <v>0</v>
      </c>
      <c r="G6" s="618">
        <f>'Notes P&amp;L'!G19</f>
        <v>0</v>
      </c>
      <c r="H6" s="140"/>
      <c r="I6" s="628">
        <f>'Notes P&amp;L'!I19</f>
        <v>0</v>
      </c>
      <c r="J6" s="629">
        <f>'Notes P&amp;L'!J19</f>
        <v>0</v>
      </c>
    </row>
    <row r="7" spans="1:10" x14ac:dyDescent="0.2">
      <c r="B7" s="593" t="s">
        <v>1592</v>
      </c>
      <c r="C7" s="585">
        <v>32</v>
      </c>
      <c r="D7" s="619">
        <f>-'Notes P&amp;L'!D27</f>
        <v>0</v>
      </c>
      <c r="E7" s="152">
        <f>-'Notes P&amp;L'!E27</f>
        <v>0</v>
      </c>
      <c r="F7" s="619">
        <f>-'Notes P&amp;L'!F27</f>
        <v>0</v>
      </c>
      <c r="G7" s="619">
        <f>-'Notes P&amp;L'!G27</f>
        <v>0</v>
      </c>
      <c r="H7" s="152">
        <f>-'Notes P&amp;L'!H27</f>
        <v>0</v>
      </c>
      <c r="I7" s="619">
        <f>-'Notes P&amp;L'!I27</f>
        <v>0</v>
      </c>
      <c r="J7" s="668">
        <f>-'Notes P&amp;L'!J27</f>
        <v>0</v>
      </c>
    </row>
    <row r="8" spans="1:10" x14ac:dyDescent="0.2">
      <c r="B8" s="593" t="s">
        <v>1593</v>
      </c>
      <c r="C8" s="585"/>
      <c r="D8" s="618">
        <f>D6+D7</f>
        <v>0</v>
      </c>
      <c r="E8" s="152">
        <f t="shared" ref="E8:J8" si="0">E6+E7</f>
        <v>0</v>
      </c>
      <c r="F8" s="618">
        <f t="shared" si="0"/>
        <v>0</v>
      </c>
      <c r="G8" s="618">
        <f t="shared" si="0"/>
        <v>0</v>
      </c>
      <c r="H8" s="152">
        <f t="shared" si="0"/>
        <v>0</v>
      </c>
      <c r="I8" s="618">
        <f t="shared" si="0"/>
        <v>0</v>
      </c>
      <c r="J8" s="624">
        <f t="shared" si="0"/>
        <v>0</v>
      </c>
    </row>
    <row r="9" spans="1:10" x14ac:dyDescent="0.2">
      <c r="B9" s="593"/>
      <c r="C9" s="585"/>
      <c r="D9" s="618"/>
      <c r="E9" s="585"/>
      <c r="F9" s="618"/>
      <c r="G9" s="618"/>
      <c r="H9" s="140"/>
      <c r="I9" s="628"/>
      <c r="J9" s="629"/>
    </row>
    <row r="10" spans="1:10" x14ac:dyDescent="0.2">
      <c r="B10" s="593" t="s">
        <v>1600</v>
      </c>
      <c r="C10" s="585">
        <v>33</v>
      </c>
      <c r="D10" s="619">
        <f>'Notes P&amp;L'!D34</f>
        <v>0</v>
      </c>
      <c r="E10" s="585"/>
      <c r="F10" s="619">
        <f>'Notes P&amp;L'!F34</f>
        <v>0</v>
      </c>
      <c r="G10" s="619">
        <f>'Notes P&amp;L'!G34</f>
        <v>0</v>
      </c>
      <c r="H10" s="140"/>
      <c r="I10" s="662">
        <f>'Notes P&amp;L'!I34</f>
        <v>0</v>
      </c>
      <c r="J10" s="661">
        <f>'Notes P&amp;L'!J34</f>
        <v>0</v>
      </c>
    </row>
    <row r="11" spans="1:10" x14ac:dyDescent="0.2">
      <c r="B11" s="593"/>
      <c r="C11" s="585"/>
      <c r="D11" s="618">
        <f>D8+D10</f>
        <v>0</v>
      </c>
      <c r="E11" s="585"/>
      <c r="F11" s="618">
        <f>F8+F10</f>
        <v>0</v>
      </c>
      <c r="G11" s="618">
        <f>G8+G10</f>
        <v>0</v>
      </c>
      <c r="H11" s="140"/>
      <c r="I11" s="628">
        <f>I8+I10</f>
        <v>0</v>
      </c>
      <c r="J11" s="629">
        <f>J8+J10</f>
        <v>0</v>
      </c>
    </row>
    <row r="12" spans="1:10" x14ac:dyDescent="0.2">
      <c r="B12" s="593" t="s">
        <v>1601</v>
      </c>
      <c r="C12" s="585">
        <v>34</v>
      </c>
      <c r="D12" s="618">
        <f>'Notes P&amp;L'!D42</f>
        <v>0</v>
      </c>
      <c r="E12" s="585"/>
      <c r="F12" s="618">
        <f>'Notes P&amp;L'!F42</f>
        <v>0</v>
      </c>
      <c r="G12" s="618">
        <f>'Notes P&amp;L'!G42</f>
        <v>0</v>
      </c>
      <c r="H12" s="140"/>
      <c r="I12" s="628">
        <f>'Notes P&amp;L'!I42</f>
        <v>0</v>
      </c>
      <c r="J12" s="629">
        <f>'Notes P&amp;L'!J42</f>
        <v>0</v>
      </c>
    </row>
    <row r="13" spans="1:10" x14ac:dyDescent="0.2">
      <c r="B13" s="594" t="s">
        <v>1661</v>
      </c>
      <c r="C13" s="585"/>
      <c r="D13" s="5"/>
      <c r="E13" s="585"/>
      <c r="F13" s="618">
        <f>'Schedule of Investments'!Z7</f>
        <v>0</v>
      </c>
      <c r="G13" s="5"/>
      <c r="H13" s="140"/>
      <c r="I13" s="5"/>
      <c r="J13" s="473"/>
    </row>
    <row r="14" spans="1:10" x14ac:dyDescent="0.2">
      <c r="B14" s="593" t="s">
        <v>34</v>
      </c>
      <c r="C14" s="585">
        <v>35</v>
      </c>
      <c r="D14" s="618">
        <f>'Notes P&amp;L'!D49</f>
        <v>0</v>
      </c>
      <c r="E14" s="585"/>
      <c r="F14" s="618">
        <f>'Notes P&amp;L'!F49</f>
        <v>0</v>
      </c>
      <c r="G14" s="618">
        <f>'Notes P&amp;L'!G49</f>
        <v>0</v>
      </c>
      <c r="H14" s="152">
        <f>'Notes P&amp;L'!H49</f>
        <v>0</v>
      </c>
      <c r="I14" s="618">
        <f>'Notes P&amp;L'!I49</f>
        <v>0</v>
      </c>
      <c r="J14" s="624">
        <f>'Notes P&amp;L'!J49</f>
        <v>0</v>
      </c>
    </row>
    <row r="15" spans="1:10" x14ac:dyDescent="0.2">
      <c r="B15" s="593"/>
      <c r="C15" s="585"/>
      <c r="D15" s="620">
        <f>D11+D12+D13+D14</f>
        <v>0</v>
      </c>
      <c r="E15" s="574">
        <f t="shared" ref="E15:J15" si="1">E11+E12+E13+E14</f>
        <v>0</v>
      </c>
      <c r="F15" s="620">
        <f t="shared" si="1"/>
        <v>0</v>
      </c>
      <c r="G15" s="620">
        <f t="shared" si="1"/>
        <v>0</v>
      </c>
      <c r="H15" s="574">
        <f t="shared" si="1"/>
        <v>0</v>
      </c>
      <c r="I15" s="620">
        <f t="shared" si="1"/>
        <v>0</v>
      </c>
      <c r="J15" s="669">
        <f t="shared" si="1"/>
        <v>0</v>
      </c>
    </row>
    <row r="16" spans="1:10" ht="15" x14ac:dyDescent="0.2">
      <c r="A16" s="822" t="s">
        <v>1672</v>
      </c>
      <c r="B16" s="593" t="s">
        <v>418</v>
      </c>
      <c r="C16" s="585">
        <v>30</v>
      </c>
      <c r="D16" s="619">
        <f>'Notes BS'!D467</f>
        <v>0</v>
      </c>
      <c r="E16" s="585"/>
      <c r="F16" s="619">
        <f>'Notes BS'!E467</f>
        <v>0</v>
      </c>
      <c r="G16" s="1030"/>
      <c r="H16" s="140"/>
      <c r="I16" s="660"/>
      <c r="J16" s="663"/>
    </row>
    <row r="17" spans="1:10" x14ac:dyDescent="0.2">
      <c r="B17" s="593"/>
      <c r="C17" s="585"/>
      <c r="D17" s="618">
        <f>D15+D16</f>
        <v>0</v>
      </c>
      <c r="E17" s="585"/>
      <c r="F17" s="618">
        <f>F15+F16</f>
        <v>0</v>
      </c>
      <c r="G17" s="618">
        <f>G15+G16</f>
        <v>0</v>
      </c>
      <c r="H17" s="152">
        <f>H15+H16</f>
        <v>0</v>
      </c>
      <c r="I17" s="618">
        <f>I15+I16</f>
        <v>0</v>
      </c>
      <c r="J17" s="624">
        <f>J15+J16</f>
        <v>0</v>
      </c>
    </row>
    <row r="18" spans="1:10" x14ac:dyDescent="0.2">
      <c r="B18" s="593" t="s">
        <v>313</v>
      </c>
      <c r="C18" s="585">
        <v>36</v>
      </c>
      <c r="D18" s="618">
        <f>-'Notes P&amp;L'!D53</f>
        <v>0</v>
      </c>
      <c r="E18" s="585"/>
      <c r="F18" s="618">
        <f>-'Notes P&amp;L'!F53</f>
        <v>0</v>
      </c>
      <c r="G18" s="618">
        <f>-'Notes P&amp;L'!G53</f>
        <v>0</v>
      </c>
      <c r="H18" s="152">
        <f>-'Notes P&amp;L'!H53</f>
        <v>0</v>
      </c>
      <c r="I18" s="618">
        <f>-'Notes P&amp;L'!I53</f>
        <v>0</v>
      </c>
      <c r="J18" s="624">
        <f>-'Notes P&amp;L'!J53</f>
        <v>0</v>
      </c>
    </row>
    <row r="19" spans="1:10" x14ac:dyDescent="0.2">
      <c r="B19" s="593" t="s">
        <v>1602</v>
      </c>
      <c r="C19" s="585">
        <v>37</v>
      </c>
      <c r="D19" s="618">
        <f>-'Notes P&amp;L'!D64</f>
        <v>0</v>
      </c>
      <c r="E19" s="152">
        <f>-'Notes P&amp;L'!E64</f>
        <v>0</v>
      </c>
      <c r="F19" s="619">
        <f>-'Notes P&amp;L'!F64</f>
        <v>0</v>
      </c>
      <c r="G19" s="619">
        <f>-'Notes P&amp;L'!G64</f>
        <v>0</v>
      </c>
      <c r="H19" s="152">
        <f>-'Notes P&amp;L'!H64</f>
        <v>0</v>
      </c>
      <c r="I19" s="619">
        <f>-'Notes P&amp;L'!I64</f>
        <v>0</v>
      </c>
      <c r="J19" s="668">
        <f>-'Notes P&amp;L'!J64</f>
        <v>0</v>
      </c>
    </row>
    <row r="20" spans="1:10" x14ac:dyDescent="0.2">
      <c r="B20" s="590"/>
      <c r="C20" s="585"/>
      <c r="D20" s="620">
        <f>D17+D18+D19</f>
        <v>0</v>
      </c>
      <c r="E20" s="152"/>
      <c r="F20" s="620">
        <f>F17+F18+F19</f>
        <v>0</v>
      </c>
      <c r="G20" s="620">
        <f>G17+G18+G19</f>
        <v>0</v>
      </c>
      <c r="H20" s="152"/>
      <c r="I20" s="620">
        <f>I17+I18+I19</f>
        <v>0</v>
      </c>
      <c r="J20" s="669">
        <f>J17+J18+J19</f>
        <v>0</v>
      </c>
    </row>
    <row r="21" spans="1:10" ht="15" x14ac:dyDescent="0.25">
      <c r="A21" s="821" t="s">
        <v>1672</v>
      </c>
      <c r="B21" s="593" t="s">
        <v>1610</v>
      </c>
      <c r="C21" s="585">
        <v>7</v>
      </c>
      <c r="D21" s="619">
        <f>SUM('Notes on Subsidiaries'!AA18,'Notes on Subsidiaries'!AA19,'Notes on Subsidiaries'!AA49,'Notes on Subsidiaries'!AA50,'Notes on Subsidiaries'!AA80,'Notes on Subsidiaries'!AA81)</f>
        <v>0</v>
      </c>
      <c r="E21" s="152"/>
      <c r="F21" s="619">
        <f>SUM('Notes on Subsidiaries'!AB18,'Notes on Subsidiaries'!AB19,'Notes on Subsidiaries'!AB49,'Notes on Subsidiaries'!AB50,'Notes on Subsidiaries'!AB80,'Notes on Subsidiaries'!AB81)</f>
        <v>0</v>
      </c>
      <c r="G21" s="619"/>
      <c r="H21" s="152"/>
      <c r="I21" s="619"/>
      <c r="J21" s="668"/>
    </row>
    <row r="22" spans="1:10" x14ac:dyDescent="0.2">
      <c r="B22" s="593" t="s">
        <v>28</v>
      </c>
      <c r="C22" s="585"/>
      <c r="D22" s="618">
        <f>D20+D21</f>
        <v>0</v>
      </c>
      <c r="E22" s="152">
        <f t="shared" ref="E22:J22" si="2">E20+E21</f>
        <v>0</v>
      </c>
      <c r="F22" s="618">
        <f t="shared" si="2"/>
        <v>0</v>
      </c>
      <c r="G22" s="618">
        <f t="shared" si="2"/>
        <v>0</v>
      </c>
      <c r="H22" s="152">
        <f t="shared" si="2"/>
        <v>0</v>
      </c>
      <c r="I22" s="618">
        <f t="shared" si="2"/>
        <v>0</v>
      </c>
      <c r="J22" s="624">
        <f t="shared" si="2"/>
        <v>0</v>
      </c>
    </row>
    <row r="23" spans="1:10" x14ac:dyDescent="0.2">
      <c r="B23" s="593" t="s">
        <v>0</v>
      </c>
      <c r="C23" s="585">
        <v>22</v>
      </c>
      <c r="D23" s="618">
        <f>-'Notes BS'!D375</f>
        <v>0</v>
      </c>
      <c r="E23" s="152"/>
      <c r="F23" s="618">
        <f>-'Notes BS'!E375</f>
        <v>0</v>
      </c>
      <c r="G23" s="660"/>
      <c r="H23" s="140"/>
      <c r="I23" s="660"/>
      <c r="J23" s="663"/>
    </row>
    <row r="24" spans="1:10" ht="15.75" thickBot="1" x14ac:dyDescent="0.3">
      <c r="B24" s="595" t="s">
        <v>1801</v>
      </c>
      <c r="C24" s="585"/>
      <c r="D24" s="621">
        <f>D22+D23</f>
        <v>0</v>
      </c>
      <c r="E24" s="152">
        <f t="shared" ref="E24:J24" si="3">E22+E23</f>
        <v>0</v>
      </c>
      <c r="F24" s="621">
        <f t="shared" si="3"/>
        <v>0</v>
      </c>
      <c r="G24" s="621">
        <f t="shared" si="3"/>
        <v>0</v>
      </c>
      <c r="H24" s="152">
        <f t="shared" si="3"/>
        <v>0</v>
      </c>
      <c r="I24" s="621">
        <f t="shared" si="3"/>
        <v>0</v>
      </c>
      <c r="J24" s="670">
        <f t="shared" si="3"/>
        <v>0</v>
      </c>
    </row>
    <row r="25" spans="1:10" ht="15" thickTop="1" x14ac:dyDescent="0.2">
      <c r="B25" s="593"/>
      <c r="C25" s="585"/>
      <c r="D25" s="137"/>
      <c r="E25" s="585"/>
      <c r="F25" s="137"/>
      <c r="G25" s="137"/>
      <c r="J25" s="588"/>
    </row>
    <row r="26" spans="1:10" ht="15" x14ac:dyDescent="0.25">
      <c r="B26" s="595" t="s">
        <v>36</v>
      </c>
      <c r="C26" s="585"/>
      <c r="D26" s="140"/>
      <c r="E26" s="585"/>
      <c r="F26" s="140"/>
      <c r="G26" s="140"/>
      <c r="H26" s="140"/>
      <c r="I26" s="140"/>
      <c r="J26" s="475"/>
    </row>
    <row r="27" spans="1:10" ht="15" x14ac:dyDescent="0.25">
      <c r="B27" s="595" t="s">
        <v>1628</v>
      </c>
      <c r="C27" s="585"/>
      <c r="D27" s="140"/>
      <c r="E27" s="585"/>
      <c r="F27" s="140"/>
      <c r="G27" s="140"/>
      <c r="H27" s="140"/>
      <c r="I27" s="140"/>
      <c r="J27" s="475"/>
    </row>
    <row r="28" spans="1:10" x14ac:dyDescent="0.2">
      <c r="B28" s="593" t="s">
        <v>37</v>
      </c>
      <c r="C28" s="585"/>
      <c r="D28" s="5"/>
      <c r="E28" s="585"/>
      <c r="F28" s="5"/>
      <c r="G28" s="5"/>
      <c r="H28" s="5"/>
      <c r="I28" s="5"/>
      <c r="J28" s="473"/>
    </row>
    <row r="29" spans="1:10" hidden="1" x14ac:dyDescent="0.2">
      <c r="C29" s="585"/>
      <c r="D29" s="5"/>
      <c r="E29" s="585"/>
      <c r="F29" s="5"/>
      <c r="G29" s="5"/>
      <c r="H29" s="5"/>
      <c r="I29" s="5"/>
      <c r="J29" s="5"/>
    </row>
    <row r="30" spans="1:10" x14ac:dyDescent="0.2">
      <c r="B30" s="594" t="s">
        <v>57</v>
      </c>
      <c r="C30" s="585"/>
      <c r="D30" s="5"/>
      <c r="E30" s="585"/>
      <c r="F30" s="5"/>
      <c r="G30" s="5"/>
      <c r="H30" s="5"/>
      <c r="I30" s="5"/>
      <c r="J30" s="5"/>
    </row>
    <row r="31" spans="1:10" x14ac:dyDescent="0.2">
      <c r="B31" s="593" t="s">
        <v>1798</v>
      </c>
      <c r="C31" s="585"/>
      <c r="D31" s="660"/>
      <c r="E31" s="585"/>
      <c r="F31" s="660"/>
      <c r="G31" s="660"/>
      <c r="H31" s="5"/>
      <c r="I31" s="660"/>
      <c r="J31" s="663"/>
    </row>
    <row r="32" spans="1:10" x14ac:dyDescent="0.2">
      <c r="B32" s="594"/>
      <c r="C32" s="585"/>
      <c r="D32" s="628">
        <f>D28+D29+D30+D31</f>
        <v>0</v>
      </c>
      <c r="E32" s="5"/>
      <c r="F32" s="628">
        <f>F28+F29+F30+F31</f>
        <v>0</v>
      </c>
      <c r="G32" s="628">
        <f>G28+G29+G30+G31</f>
        <v>0</v>
      </c>
      <c r="H32" s="5"/>
      <c r="I32" s="628">
        <f>I28+I29+I30+I31</f>
        <v>0</v>
      </c>
      <c r="J32" s="628">
        <f>J28+J29+J30+J31</f>
        <v>0</v>
      </c>
    </row>
    <row r="33" spans="2:10" ht="15" x14ac:dyDescent="0.25">
      <c r="B33" s="1123" t="s">
        <v>1629</v>
      </c>
      <c r="C33" s="585"/>
      <c r="D33" s="5"/>
      <c r="E33" s="585"/>
      <c r="F33" s="5"/>
      <c r="G33" s="5"/>
      <c r="H33" s="5"/>
      <c r="I33" s="5"/>
      <c r="J33" s="473"/>
    </row>
    <row r="34" spans="2:10" x14ac:dyDescent="0.2">
      <c r="B34" s="593" t="s">
        <v>39</v>
      </c>
      <c r="C34" s="585"/>
      <c r="D34" s="5"/>
      <c r="E34" s="585"/>
      <c r="F34" s="5"/>
      <c r="G34" s="5"/>
      <c r="H34" s="5"/>
      <c r="I34" s="5"/>
      <c r="J34" s="473"/>
    </row>
    <row r="35" spans="2:10" x14ac:dyDescent="0.2">
      <c r="B35" s="593" t="s">
        <v>38</v>
      </c>
      <c r="C35" s="585"/>
      <c r="D35" s="5"/>
      <c r="E35" s="585"/>
      <c r="F35" s="5"/>
      <c r="G35" s="5"/>
      <c r="H35" s="5"/>
      <c r="I35" s="5"/>
      <c r="J35" s="473"/>
    </row>
    <row r="36" spans="2:10" x14ac:dyDescent="0.2">
      <c r="B36" s="594" t="s">
        <v>2016</v>
      </c>
      <c r="C36" s="585"/>
      <c r="E36" s="5"/>
      <c r="F36" s="5"/>
      <c r="G36" s="5"/>
      <c r="H36" s="5"/>
      <c r="I36" s="5"/>
      <c r="J36" s="5"/>
    </row>
    <row r="37" spans="2:10" x14ac:dyDescent="0.2">
      <c r="B37" s="593" t="s">
        <v>1799</v>
      </c>
      <c r="C37" s="585"/>
      <c r="D37" s="660"/>
      <c r="E37" s="5"/>
      <c r="F37" s="1035"/>
      <c r="G37" s="1035"/>
      <c r="H37" s="1035"/>
      <c r="I37" s="1035"/>
      <c r="J37" s="1035"/>
    </row>
    <row r="38" spans="2:10" x14ac:dyDescent="0.2">
      <c r="B38" s="593"/>
      <c r="C38" s="585"/>
      <c r="D38" s="628">
        <f>D34+D35+D36+D37</f>
        <v>0</v>
      </c>
      <c r="E38" s="585"/>
      <c r="F38" s="628">
        <f>F34+F35+F36+F37</f>
        <v>0</v>
      </c>
      <c r="G38" s="628">
        <f>G34+G35+G36+G37</f>
        <v>0</v>
      </c>
      <c r="H38" s="5"/>
      <c r="I38" s="628">
        <f>I34+I35+I36+I37</f>
        <v>0</v>
      </c>
      <c r="J38" s="628">
        <f>J34+J35+J36+J37</f>
        <v>0</v>
      </c>
    </row>
    <row r="39" spans="2:10" x14ac:dyDescent="0.2">
      <c r="B39" s="590"/>
      <c r="C39" s="585"/>
      <c r="D39" s="5"/>
      <c r="E39" s="585"/>
      <c r="F39" s="5"/>
      <c r="G39" s="660"/>
      <c r="H39" s="5"/>
      <c r="I39" s="5"/>
      <c r="J39" s="473"/>
    </row>
    <row r="40" spans="2:10" x14ac:dyDescent="0.2">
      <c r="B40" s="593" t="s">
        <v>1611</v>
      </c>
      <c r="C40" s="585"/>
      <c r="D40" s="620">
        <f>SUM(D32,D38)</f>
        <v>0</v>
      </c>
      <c r="E40" s="152"/>
      <c r="F40" s="620">
        <f>SUM(F32,F38)</f>
        <v>0</v>
      </c>
      <c r="G40" s="620">
        <f>SUM(G32,G38)</f>
        <v>0</v>
      </c>
      <c r="H40" s="152">
        <f>SUM(H32,H38)</f>
        <v>0</v>
      </c>
      <c r="I40" s="620">
        <f>SUM(I32,I38)</f>
        <v>0</v>
      </c>
      <c r="J40" s="669">
        <f>SUM(J32,J38)</f>
        <v>0</v>
      </c>
    </row>
    <row r="41" spans="2:10" x14ac:dyDescent="0.2">
      <c r="B41" s="593"/>
      <c r="C41" s="585"/>
      <c r="D41" s="152"/>
      <c r="E41" s="152"/>
      <c r="F41" s="152"/>
      <c r="G41" s="152"/>
      <c r="H41" s="152"/>
      <c r="I41" s="152"/>
      <c r="J41" s="152"/>
    </row>
    <row r="42" spans="2:10" x14ac:dyDescent="0.2">
      <c r="B42" s="590" t="s">
        <v>1800</v>
      </c>
      <c r="C42" s="585"/>
      <c r="D42" s="5"/>
      <c r="E42" s="5"/>
      <c r="F42" s="5"/>
      <c r="G42" s="5"/>
      <c r="H42" s="5"/>
      <c r="I42" s="5"/>
      <c r="J42" s="473"/>
    </row>
    <row r="43" spans="2:10" ht="15.75" thickBot="1" x14ac:dyDescent="0.3">
      <c r="B43" s="595" t="s">
        <v>1612</v>
      </c>
      <c r="C43" s="585"/>
      <c r="D43" s="621">
        <f t="shared" ref="D43:J43" si="4">D42+D40+D24</f>
        <v>0</v>
      </c>
      <c r="E43" s="152">
        <f t="shared" si="4"/>
        <v>0</v>
      </c>
      <c r="F43" s="621">
        <f t="shared" si="4"/>
        <v>0</v>
      </c>
      <c r="G43" s="621">
        <f t="shared" si="4"/>
        <v>0</v>
      </c>
      <c r="H43" s="152">
        <f t="shared" si="4"/>
        <v>0</v>
      </c>
      <c r="I43" s="621">
        <f t="shared" si="4"/>
        <v>0</v>
      </c>
      <c r="J43" s="621">
        <f t="shared" si="4"/>
        <v>0</v>
      </c>
    </row>
    <row r="44" spans="2:10" ht="15.75" thickTop="1" thickBot="1" x14ac:dyDescent="0.25">
      <c r="B44" s="596"/>
      <c r="C44" s="597"/>
      <c r="D44" s="597"/>
      <c r="E44" s="597"/>
      <c r="F44" s="598"/>
      <c r="G44" s="598"/>
      <c r="H44" s="598"/>
      <c r="I44" s="598"/>
      <c r="J44" s="599"/>
    </row>
  </sheetData>
  <sheetProtection algorithmName="SHA-512" hashValue="0m9C4drKyxsAV/JVtYZyeHEeYJL9TBnhYCvupLZ4daI2eQmRGiUl1ofHl7bNZnF8s/XvjJDf+lG4Swd/ACVsmQ==" saltValue="Afy0Xkea5Fut1RiB6ve4/w==" spinCount="100000" sheet="1" objects="1" scenarios="1"/>
  <mergeCells count="3">
    <mergeCell ref="F3:G3"/>
    <mergeCell ref="I3:J3"/>
    <mergeCell ref="A1:A3"/>
  </mergeCells>
  <hyperlinks>
    <hyperlink ref="A1" location="HOME!A1" display="HOME"/>
    <hyperlink ref="A2" location="HOME!A1" display="HOME!A1"/>
    <hyperlink ref="A5" location="'Notes P&amp;L'!A1" display="Link to Notes"/>
    <hyperlink ref="A16" location="'Notes BS'!C452" display="Link"/>
    <hyperlink ref="A21" location="'Notes on Subsidiaries'!A1" display="Link"/>
  </hyperlinks>
  <pageMargins left="0.7" right="0.7" top="0.75" bottom="0.75" header="0.3" footer="0.3"/>
  <pageSetup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1" width="8.7109375" style="122" customWidth="1"/>
    <col min="2" max="2" width="20.28515625" style="122" customWidth="1"/>
    <col min="3" max="3" width="18.5703125" style="122" customWidth="1"/>
    <col min="4" max="4" width="36.28515625" style="122" bestFit="1" customWidth="1"/>
    <col min="5" max="5" width="12.85546875" style="122" bestFit="1" customWidth="1"/>
    <col min="6" max="6" width="11.28515625" style="122" bestFit="1" customWidth="1"/>
    <col min="7" max="7" width="9.140625" style="122"/>
    <col min="8" max="8" width="22.28515625" style="122" bestFit="1" customWidth="1"/>
    <col min="9" max="256" width="9.140625" style="122"/>
    <col min="257" max="257" width="4.7109375" style="122" customWidth="1"/>
    <col min="258" max="258" width="20.28515625" style="122" customWidth="1"/>
    <col min="259" max="259" width="18.5703125" style="122" customWidth="1"/>
    <col min="260" max="260" width="36.28515625" style="122" bestFit="1" customWidth="1"/>
    <col min="261" max="261" width="12.85546875" style="122" bestFit="1" customWidth="1"/>
    <col min="262" max="262" width="11.28515625" style="122" bestFit="1" customWidth="1"/>
    <col min="263" max="263" width="9.140625" style="122"/>
    <col min="264" max="264" width="22.28515625" style="122" bestFit="1" customWidth="1"/>
    <col min="265" max="512" width="9.140625" style="122"/>
    <col min="513" max="513" width="4.7109375" style="122" customWidth="1"/>
    <col min="514" max="514" width="20.28515625" style="122" customWidth="1"/>
    <col min="515" max="515" width="18.5703125" style="122" customWidth="1"/>
    <col min="516" max="516" width="36.28515625" style="122" bestFit="1" customWidth="1"/>
    <col min="517" max="517" width="12.85546875" style="122" bestFit="1" customWidth="1"/>
    <col min="518" max="518" width="11.28515625" style="122" bestFit="1" customWidth="1"/>
    <col min="519" max="519" width="9.140625" style="122"/>
    <col min="520" max="520" width="22.28515625" style="122" bestFit="1" customWidth="1"/>
    <col min="521" max="768" width="9.140625" style="122"/>
    <col min="769" max="769" width="4.7109375" style="122" customWidth="1"/>
    <col min="770" max="770" width="20.28515625" style="122" customWidth="1"/>
    <col min="771" max="771" width="18.5703125" style="122" customWidth="1"/>
    <col min="772" max="772" width="36.28515625" style="122" bestFit="1" customWidth="1"/>
    <col min="773" max="773" width="12.85546875" style="122" bestFit="1" customWidth="1"/>
    <col min="774" max="774" width="11.28515625" style="122" bestFit="1" customWidth="1"/>
    <col min="775" max="775" width="9.140625" style="122"/>
    <col min="776" max="776" width="22.28515625" style="122" bestFit="1" customWidth="1"/>
    <col min="777" max="1024" width="9.140625" style="122"/>
    <col min="1025" max="1025" width="4.7109375" style="122" customWidth="1"/>
    <col min="1026" max="1026" width="20.28515625" style="122" customWidth="1"/>
    <col min="1027" max="1027" width="18.5703125" style="122" customWidth="1"/>
    <col min="1028" max="1028" width="36.28515625" style="122" bestFit="1" customWidth="1"/>
    <col min="1029" max="1029" width="12.85546875" style="122" bestFit="1" customWidth="1"/>
    <col min="1030" max="1030" width="11.28515625" style="122" bestFit="1" customWidth="1"/>
    <col min="1031" max="1031" width="9.140625" style="122"/>
    <col min="1032" max="1032" width="22.28515625" style="122" bestFit="1" customWidth="1"/>
    <col min="1033" max="1280" width="9.140625" style="122"/>
    <col min="1281" max="1281" width="4.7109375" style="122" customWidth="1"/>
    <col min="1282" max="1282" width="20.28515625" style="122" customWidth="1"/>
    <col min="1283" max="1283" width="18.5703125" style="122" customWidth="1"/>
    <col min="1284" max="1284" width="36.28515625" style="122" bestFit="1" customWidth="1"/>
    <col min="1285" max="1285" width="12.85546875" style="122" bestFit="1" customWidth="1"/>
    <col min="1286" max="1286" width="11.28515625" style="122" bestFit="1" customWidth="1"/>
    <col min="1287" max="1287" width="9.140625" style="122"/>
    <col min="1288" max="1288" width="22.28515625" style="122" bestFit="1" customWidth="1"/>
    <col min="1289" max="1536" width="9.140625" style="122"/>
    <col min="1537" max="1537" width="4.7109375" style="122" customWidth="1"/>
    <col min="1538" max="1538" width="20.28515625" style="122" customWidth="1"/>
    <col min="1539" max="1539" width="18.5703125" style="122" customWidth="1"/>
    <col min="1540" max="1540" width="36.28515625" style="122" bestFit="1" customWidth="1"/>
    <col min="1541" max="1541" width="12.85546875" style="122" bestFit="1" customWidth="1"/>
    <col min="1542" max="1542" width="11.28515625" style="122" bestFit="1" customWidth="1"/>
    <col min="1543" max="1543" width="9.140625" style="122"/>
    <col min="1544" max="1544" width="22.28515625" style="122" bestFit="1" customWidth="1"/>
    <col min="1545" max="1792" width="9.140625" style="122"/>
    <col min="1793" max="1793" width="4.7109375" style="122" customWidth="1"/>
    <col min="1794" max="1794" width="20.28515625" style="122" customWidth="1"/>
    <col min="1795" max="1795" width="18.5703125" style="122" customWidth="1"/>
    <col min="1796" max="1796" width="36.28515625" style="122" bestFit="1" customWidth="1"/>
    <col min="1797" max="1797" width="12.85546875" style="122" bestFit="1" customWidth="1"/>
    <col min="1798" max="1798" width="11.28515625" style="122" bestFit="1" customWidth="1"/>
    <col min="1799" max="1799" width="9.140625" style="122"/>
    <col min="1800" max="1800" width="22.28515625" style="122" bestFit="1" customWidth="1"/>
    <col min="1801" max="2048" width="9.140625" style="122"/>
    <col min="2049" max="2049" width="4.7109375" style="122" customWidth="1"/>
    <col min="2050" max="2050" width="20.28515625" style="122" customWidth="1"/>
    <col min="2051" max="2051" width="18.5703125" style="122" customWidth="1"/>
    <col min="2052" max="2052" width="36.28515625" style="122" bestFit="1" customWidth="1"/>
    <col min="2053" max="2053" width="12.85546875" style="122" bestFit="1" customWidth="1"/>
    <col min="2054" max="2054" width="11.28515625" style="122" bestFit="1" customWidth="1"/>
    <col min="2055" max="2055" width="9.140625" style="122"/>
    <col min="2056" max="2056" width="22.28515625" style="122" bestFit="1" customWidth="1"/>
    <col min="2057" max="2304" width="9.140625" style="122"/>
    <col min="2305" max="2305" width="4.7109375" style="122" customWidth="1"/>
    <col min="2306" max="2306" width="20.28515625" style="122" customWidth="1"/>
    <col min="2307" max="2307" width="18.5703125" style="122" customWidth="1"/>
    <col min="2308" max="2308" width="36.28515625" style="122" bestFit="1" customWidth="1"/>
    <col min="2309" max="2309" width="12.85546875" style="122" bestFit="1" customWidth="1"/>
    <col min="2310" max="2310" width="11.28515625" style="122" bestFit="1" customWidth="1"/>
    <col min="2311" max="2311" width="9.140625" style="122"/>
    <col min="2312" max="2312" width="22.28515625" style="122" bestFit="1" customWidth="1"/>
    <col min="2313" max="2560" width="9.140625" style="122"/>
    <col min="2561" max="2561" width="4.7109375" style="122" customWidth="1"/>
    <col min="2562" max="2562" width="20.28515625" style="122" customWidth="1"/>
    <col min="2563" max="2563" width="18.5703125" style="122" customWidth="1"/>
    <col min="2564" max="2564" width="36.28515625" style="122" bestFit="1" customWidth="1"/>
    <col min="2565" max="2565" width="12.85546875" style="122" bestFit="1" customWidth="1"/>
    <col min="2566" max="2566" width="11.28515625" style="122" bestFit="1" customWidth="1"/>
    <col min="2567" max="2567" width="9.140625" style="122"/>
    <col min="2568" max="2568" width="22.28515625" style="122" bestFit="1" customWidth="1"/>
    <col min="2569" max="2816" width="9.140625" style="122"/>
    <col min="2817" max="2817" width="4.7109375" style="122" customWidth="1"/>
    <col min="2818" max="2818" width="20.28515625" style="122" customWidth="1"/>
    <col min="2819" max="2819" width="18.5703125" style="122" customWidth="1"/>
    <col min="2820" max="2820" width="36.28515625" style="122" bestFit="1" customWidth="1"/>
    <col min="2821" max="2821" width="12.85546875" style="122" bestFit="1" customWidth="1"/>
    <col min="2822" max="2822" width="11.28515625" style="122" bestFit="1" customWidth="1"/>
    <col min="2823" max="2823" width="9.140625" style="122"/>
    <col min="2824" max="2824" width="22.28515625" style="122" bestFit="1" customWidth="1"/>
    <col min="2825" max="3072" width="9.140625" style="122"/>
    <col min="3073" max="3073" width="4.7109375" style="122" customWidth="1"/>
    <col min="3074" max="3074" width="20.28515625" style="122" customWidth="1"/>
    <col min="3075" max="3075" width="18.5703125" style="122" customWidth="1"/>
    <col min="3076" max="3076" width="36.28515625" style="122" bestFit="1" customWidth="1"/>
    <col min="3077" max="3077" width="12.85546875" style="122" bestFit="1" customWidth="1"/>
    <col min="3078" max="3078" width="11.28515625" style="122" bestFit="1" customWidth="1"/>
    <col min="3079" max="3079" width="9.140625" style="122"/>
    <col min="3080" max="3080" width="22.28515625" style="122" bestFit="1" customWidth="1"/>
    <col min="3081" max="3328" width="9.140625" style="122"/>
    <col min="3329" max="3329" width="4.7109375" style="122" customWidth="1"/>
    <col min="3330" max="3330" width="20.28515625" style="122" customWidth="1"/>
    <col min="3331" max="3331" width="18.5703125" style="122" customWidth="1"/>
    <col min="3332" max="3332" width="36.28515625" style="122" bestFit="1" customWidth="1"/>
    <col min="3333" max="3333" width="12.85546875" style="122" bestFit="1" customWidth="1"/>
    <col min="3334" max="3334" width="11.28515625" style="122" bestFit="1" customWidth="1"/>
    <col min="3335" max="3335" width="9.140625" style="122"/>
    <col min="3336" max="3336" width="22.28515625" style="122" bestFit="1" customWidth="1"/>
    <col min="3337" max="3584" width="9.140625" style="122"/>
    <col min="3585" max="3585" width="4.7109375" style="122" customWidth="1"/>
    <col min="3586" max="3586" width="20.28515625" style="122" customWidth="1"/>
    <col min="3587" max="3587" width="18.5703125" style="122" customWidth="1"/>
    <col min="3588" max="3588" width="36.28515625" style="122" bestFit="1" customWidth="1"/>
    <col min="3589" max="3589" width="12.85546875" style="122" bestFit="1" customWidth="1"/>
    <col min="3590" max="3590" width="11.28515625" style="122" bestFit="1" customWidth="1"/>
    <col min="3591" max="3591" width="9.140625" style="122"/>
    <col min="3592" max="3592" width="22.28515625" style="122" bestFit="1" customWidth="1"/>
    <col min="3593" max="3840" width="9.140625" style="122"/>
    <col min="3841" max="3841" width="4.7109375" style="122" customWidth="1"/>
    <col min="3842" max="3842" width="20.28515625" style="122" customWidth="1"/>
    <col min="3843" max="3843" width="18.5703125" style="122" customWidth="1"/>
    <col min="3844" max="3844" width="36.28515625" style="122" bestFit="1" customWidth="1"/>
    <col min="3845" max="3845" width="12.85546875" style="122" bestFit="1" customWidth="1"/>
    <col min="3846" max="3846" width="11.28515625" style="122" bestFit="1" customWidth="1"/>
    <col min="3847" max="3847" width="9.140625" style="122"/>
    <col min="3848" max="3848" width="22.28515625" style="122" bestFit="1" customWidth="1"/>
    <col min="3849" max="4096" width="9.140625" style="122"/>
    <col min="4097" max="4097" width="4.7109375" style="122" customWidth="1"/>
    <col min="4098" max="4098" width="20.28515625" style="122" customWidth="1"/>
    <col min="4099" max="4099" width="18.5703125" style="122" customWidth="1"/>
    <col min="4100" max="4100" width="36.28515625" style="122" bestFit="1" customWidth="1"/>
    <col min="4101" max="4101" width="12.85546875" style="122" bestFit="1" customWidth="1"/>
    <col min="4102" max="4102" width="11.28515625" style="122" bestFit="1" customWidth="1"/>
    <col min="4103" max="4103" width="9.140625" style="122"/>
    <col min="4104" max="4104" width="22.28515625" style="122" bestFit="1" customWidth="1"/>
    <col min="4105" max="4352" width="9.140625" style="122"/>
    <col min="4353" max="4353" width="4.7109375" style="122" customWidth="1"/>
    <col min="4354" max="4354" width="20.28515625" style="122" customWidth="1"/>
    <col min="4355" max="4355" width="18.5703125" style="122" customWidth="1"/>
    <col min="4356" max="4356" width="36.28515625" style="122" bestFit="1" customWidth="1"/>
    <col min="4357" max="4357" width="12.85546875" style="122" bestFit="1" customWidth="1"/>
    <col min="4358" max="4358" width="11.28515625" style="122" bestFit="1" customWidth="1"/>
    <col min="4359" max="4359" width="9.140625" style="122"/>
    <col min="4360" max="4360" width="22.28515625" style="122" bestFit="1" customWidth="1"/>
    <col min="4361" max="4608" width="9.140625" style="122"/>
    <col min="4609" max="4609" width="4.7109375" style="122" customWidth="1"/>
    <col min="4610" max="4610" width="20.28515625" style="122" customWidth="1"/>
    <col min="4611" max="4611" width="18.5703125" style="122" customWidth="1"/>
    <col min="4612" max="4612" width="36.28515625" style="122" bestFit="1" customWidth="1"/>
    <col min="4613" max="4613" width="12.85546875" style="122" bestFit="1" customWidth="1"/>
    <col min="4614" max="4614" width="11.28515625" style="122" bestFit="1" customWidth="1"/>
    <col min="4615" max="4615" width="9.140625" style="122"/>
    <col min="4616" max="4616" width="22.28515625" style="122" bestFit="1" customWidth="1"/>
    <col min="4617" max="4864" width="9.140625" style="122"/>
    <col min="4865" max="4865" width="4.7109375" style="122" customWidth="1"/>
    <col min="4866" max="4866" width="20.28515625" style="122" customWidth="1"/>
    <col min="4867" max="4867" width="18.5703125" style="122" customWidth="1"/>
    <col min="4868" max="4868" width="36.28515625" style="122" bestFit="1" customWidth="1"/>
    <col min="4869" max="4869" width="12.85546875" style="122" bestFit="1" customWidth="1"/>
    <col min="4870" max="4870" width="11.28515625" style="122" bestFit="1" customWidth="1"/>
    <col min="4871" max="4871" width="9.140625" style="122"/>
    <col min="4872" max="4872" width="22.28515625" style="122" bestFit="1" customWidth="1"/>
    <col min="4873" max="5120" width="9.140625" style="122"/>
    <col min="5121" max="5121" width="4.7109375" style="122" customWidth="1"/>
    <col min="5122" max="5122" width="20.28515625" style="122" customWidth="1"/>
    <col min="5123" max="5123" width="18.5703125" style="122" customWidth="1"/>
    <col min="5124" max="5124" width="36.28515625" style="122" bestFit="1" customWidth="1"/>
    <col min="5125" max="5125" width="12.85546875" style="122" bestFit="1" customWidth="1"/>
    <col min="5126" max="5126" width="11.28515625" style="122" bestFit="1" customWidth="1"/>
    <col min="5127" max="5127" width="9.140625" style="122"/>
    <col min="5128" max="5128" width="22.28515625" style="122" bestFit="1" customWidth="1"/>
    <col min="5129" max="5376" width="9.140625" style="122"/>
    <col min="5377" max="5377" width="4.7109375" style="122" customWidth="1"/>
    <col min="5378" max="5378" width="20.28515625" style="122" customWidth="1"/>
    <col min="5379" max="5379" width="18.5703125" style="122" customWidth="1"/>
    <col min="5380" max="5380" width="36.28515625" style="122" bestFit="1" customWidth="1"/>
    <col min="5381" max="5381" width="12.85546875" style="122" bestFit="1" customWidth="1"/>
    <col min="5382" max="5382" width="11.28515625" style="122" bestFit="1" customWidth="1"/>
    <col min="5383" max="5383" width="9.140625" style="122"/>
    <col min="5384" max="5384" width="22.28515625" style="122" bestFit="1" customWidth="1"/>
    <col min="5385" max="5632" width="9.140625" style="122"/>
    <col min="5633" max="5633" width="4.7109375" style="122" customWidth="1"/>
    <col min="5634" max="5634" width="20.28515625" style="122" customWidth="1"/>
    <col min="5635" max="5635" width="18.5703125" style="122" customWidth="1"/>
    <col min="5636" max="5636" width="36.28515625" style="122" bestFit="1" customWidth="1"/>
    <col min="5637" max="5637" width="12.85546875" style="122" bestFit="1" customWidth="1"/>
    <col min="5638" max="5638" width="11.28515625" style="122" bestFit="1" customWidth="1"/>
    <col min="5639" max="5639" width="9.140625" style="122"/>
    <col min="5640" max="5640" width="22.28515625" style="122" bestFit="1" customWidth="1"/>
    <col min="5641" max="5888" width="9.140625" style="122"/>
    <col min="5889" max="5889" width="4.7109375" style="122" customWidth="1"/>
    <col min="5890" max="5890" width="20.28515625" style="122" customWidth="1"/>
    <col min="5891" max="5891" width="18.5703125" style="122" customWidth="1"/>
    <col min="5892" max="5892" width="36.28515625" style="122" bestFit="1" customWidth="1"/>
    <col min="5893" max="5893" width="12.85546875" style="122" bestFit="1" customWidth="1"/>
    <col min="5894" max="5894" width="11.28515625" style="122" bestFit="1" customWidth="1"/>
    <col min="5895" max="5895" width="9.140625" style="122"/>
    <col min="5896" max="5896" width="22.28515625" style="122" bestFit="1" customWidth="1"/>
    <col min="5897" max="6144" width="9.140625" style="122"/>
    <col min="6145" max="6145" width="4.7109375" style="122" customWidth="1"/>
    <col min="6146" max="6146" width="20.28515625" style="122" customWidth="1"/>
    <col min="6147" max="6147" width="18.5703125" style="122" customWidth="1"/>
    <col min="6148" max="6148" width="36.28515625" style="122" bestFit="1" customWidth="1"/>
    <col min="6149" max="6149" width="12.85546875" style="122" bestFit="1" customWidth="1"/>
    <col min="6150" max="6150" width="11.28515625" style="122" bestFit="1" customWidth="1"/>
    <col min="6151" max="6151" width="9.140625" style="122"/>
    <col min="6152" max="6152" width="22.28515625" style="122" bestFit="1" customWidth="1"/>
    <col min="6153" max="6400" width="9.140625" style="122"/>
    <col min="6401" max="6401" width="4.7109375" style="122" customWidth="1"/>
    <col min="6402" max="6402" width="20.28515625" style="122" customWidth="1"/>
    <col min="6403" max="6403" width="18.5703125" style="122" customWidth="1"/>
    <col min="6404" max="6404" width="36.28515625" style="122" bestFit="1" customWidth="1"/>
    <col min="6405" max="6405" width="12.85546875" style="122" bestFit="1" customWidth="1"/>
    <col min="6406" max="6406" width="11.28515625" style="122" bestFit="1" customWidth="1"/>
    <col min="6407" max="6407" width="9.140625" style="122"/>
    <col min="6408" max="6408" width="22.28515625" style="122" bestFit="1" customWidth="1"/>
    <col min="6409" max="6656" width="9.140625" style="122"/>
    <col min="6657" max="6657" width="4.7109375" style="122" customWidth="1"/>
    <col min="6658" max="6658" width="20.28515625" style="122" customWidth="1"/>
    <col min="6659" max="6659" width="18.5703125" style="122" customWidth="1"/>
    <col min="6660" max="6660" width="36.28515625" style="122" bestFit="1" customWidth="1"/>
    <col min="6661" max="6661" width="12.85546875" style="122" bestFit="1" customWidth="1"/>
    <col min="6662" max="6662" width="11.28515625" style="122" bestFit="1" customWidth="1"/>
    <col min="6663" max="6663" width="9.140625" style="122"/>
    <col min="6664" max="6664" width="22.28515625" style="122" bestFit="1" customWidth="1"/>
    <col min="6665" max="6912" width="9.140625" style="122"/>
    <col min="6913" max="6913" width="4.7109375" style="122" customWidth="1"/>
    <col min="6914" max="6914" width="20.28515625" style="122" customWidth="1"/>
    <col min="6915" max="6915" width="18.5703125" style="122" customWidth="1"/>
    <col min="6916" max="6916" width="36.28515625" style="122" bestFit="1" customWidth="1"/>
    <col min="6917" max="6917" width="12.85546875" style="122" bestFit="1" customWidth="1"/>
    <col min="6918" max="6918" width="11.28515625" style="122" bestFit="1" customWidth="1"/>
    <col min="6919" max="6919" width="9.140625" style="122"/>
    <col min="6920" max="6920" width="22.28515625" style="122" bestFit="1" customWidth="1"/>
    <col min="6921" max="7168" width="9.140625" style="122"/>
    <col min="7169" max="7169" width="4.7109375" style="122" customWidth="1"/>
    <col min="7170" max="7170" width="20.28515625" style="122" customWidth="1"/>
    <col min="7171" max="7171" width="18.5703125" style="122" customWidth="1"/>
    <col min="7172" max="7172" width="36.28515625" style="122" bestFit="1" customWidth="1"/>
    <col min="7173" max="7173" width="12.85546875" style="122" bestFit="1" customWidth="1"/>
    <col min="7174" max="7174" width="11.28515625" style="122" bestFit="1" customWidth="1"/>
    <col min="7175" max="7175" width="9.140625" style="122"/>
    <col min="7176" max="7176" width="22.28515625" style="122" bestFit="1" customWidth="1"/>
    <col min="7177" max="7424" width="9.140625" style="122"/>
    <col min="7425" max="7425" width="4.7109375" style="122" customWidth="1"/>
    <col min="7426" max="7426" width="20.28515625" style="122" customWidth="1"/>
    <col min="7427" max="7427" width="18.5703125" style="122" customWidth="1"/>
    <col min="7428" max="7428" width="36.28515625" style="122" bestFit="1" customWidth="1"/>
    <col min="7429" max="7429" width="12.85546875" style="122" bestFit="1" customWidth="1"/>
    <col min="7430" max="7430" width="11.28515625" style="122" bestFit="1" customWidth="1"/>
    <col min="7431" max="7431" width="9.140625" style="122"/>
    <col min="7432" max="7432" width="22.28515625" style="122" bestFit="1" customWidth="1"/>
    <col min="7433" max="7680" width="9.140625" style="122"/>
    <col min="7681" max="7681" width="4.7109375" style="122" customWidth="1"/>
    <col min="7682" max="7682" width="20.28515625" style="122" customWidth="1"/>
    <col min="7683" max="7683" width="18.5703125" style="122" customWidth="1"/>
    <col min="7684" max="7684" width="36.28515625" style="122" bestFit="1" customWidth="1"/>
    <col min="7685" max="7685" width="12.85546875" style="122" bestFit="1" customWidth="1"/>
    <col min="7686" max="7686" width="11.28515625" style="122" bestFit="1" customWidth="1"/>
    <col min="7687" max="7687" width="9.140625" style="122"/>
    <col min="7688" max="7688" width="22.28515625" style="122" bestFit="1" customWidth="1"/>
    <col min="7689" max="7936" width="9.140625" style="122"/>
    <col min="7937" max="7937" width="4.7109375" style="122" customWidth="1"/>
    <col min="7938" max="7938" width="20.28515625" style="122" customWidth="1"/>
    <col min="7939" max="7939" width="18.5703125" style="122" customWidth="1"/>
    <col min="7940" max="7940" width="36.28515625" style="122" bestFit="1" customWidth="1"/>
    <col min="7941" max="7941" width="12.85546875" style="122" bestFit="1" customWidth="1"/>
    <col min="7942" max="7942" width="11.28515625" style="122" bestFit="1" customWidth="1"/>
    <col min="7943" max="7943" width="9.140625" style="122"/>
    <col min="7944" max="7944" width="22.28515625" style="122" bestFit="1" customWidth="1"/>
    <col min="7945" max="8192" width="9.140625" style="122"/>
    <col min="8193" max="8193" width="4.7109375" style="122" customWidth="1"/>
    <col min="8194" max="8194" width="20.28515625" style="122" customWidth="1"/>
    <col min="8195" max="8195" width="18.5703125" style="122" customWidth="1"/>
    <col min="8196" max="8196" width="36.28515625" style="122" bestFit="1" customWidth="1"/>
    <col min="8197" max="8197" width="12.85546875" style="122" bestFit="1" customWidth="1"/>
    <col min="8198" max="8198" width="11.28515625" style="122" bestFit="1" customWidth="1"/>
    <col min="8199" max="8199" width="9.140625" style="122"/>
    <col min="8200" max="8200" width="22.28515625" style="122" bestFit="1" customWidth="1"/>
    <col min="8201" max="8448" width="9.140625" style="122"/>
    <col min="8449" max="8449" width="4.7109375" style="122" customWidth="1"/>
    <col min="8450" max="8450" width="20.28515625" style="122" customWidth="1"/>
    <col min="8451" max="8451" width="18.5703125" style="122" customWidth="1"/>
    <col min="8452" max="8452" width="36.28515625" style="122" bestFit="1" customWidth="1"/>
    <col min="8453" max="8453" width="12.85546875" style="122" bestFit="1" customWidth="1"/>
    <col min="8454" max="8454" width="11.28515625" style="122" bestFit="1" customWidth="1"/>
    <col min="8455" max="8455" width="9.140625" style="122"/>
    <col min="8456" max="8456" width="22.28515625" style="122" bestFit="1" customWidth="1"/>
    <col min="8457" max="8704" width="9.140625" style="122"/>
    <col min="8705" max="8705" width="4.7109375" style="122" customWidth="1"/>
    <col min="8706" max="8706" width="20.28515625" style="122" customWidth="1"/>
    <col min="8707" max="8707" width="18.5703125" style="122" customWidth="1"/>
    <col min="8708" max="8708" width="36.28515625" style="122" bestFit="1" customWidth="1"/>
    <col min="8709" max="8709" width="12.85546875" style="122" bestFit="1" customWidth="1"/>
    <col min="8710" max="8710" width="11.28515625" style="122" bestFit="1" customWidth="1"/>
    <col min="8711" max="8711" width="9.140625" style="122"/>
    <col min="8712" max="8712" width="22.28515625" style="122" bestFit="1" customWidth="1"/>
    <col min="8713" max="8960" width="9.140625" style="122"/>
    <col min="8961" max="8961" width="4.7109375" style="122" customWidth="1"/>
    <col min="8962" max="8962" width="20.28515625" style="122" customWidth="1"/>
    <col min="8963" max="8963" width="18.5703125" style="122" customWidth="1"/>
    <col min="8964" max="8964" width="36.28515625" style="122" bestFit="1" customWidth="1"/>
    <col min="8965" max="8965" width="12.85546875" style="122" bestFit="1" customWidth="1"/>
    <col min="8966" max="8966" width="11.28515625" style="122" bestFit="1" customWidth="1"/>
    <col min="8967" max="8967" width="9.140625" style="122"/>
    <col min="8968" max="8968" width="22.28515625" style="122" bestFit="1" customWidth="1"/>
    <col min="8969" max="9216" width="9.140625" style="122"/>
    <col min="9217" max="9217" width="4.7109375" style="122" customWidth="1"/>
    <col min="9218" max="9218" width="20.28515625" style="122" customWidth="1"/>
    <col min="9219" max="9219" width="18.5703125" style="122" customWidth="1"/>
    <col min="9220" max="9220" width="36.28515625" style="122" bestFit="1" customWidth="1"/>
    <col min="9221" max="9221" width="12.85546875" style="122" bestFit="1" customWidth="1"/>
    <col min="9222" max="9222" width="11.28515625" style="122" bestFit="1" customWidth="1"/>
    <col min="9223" max="9223" width="9.140625" style="122"/>
    <col min="9224" max="9224" width="22.28515625" style="122" bestFit="1" customWidth="1"/>
    <col min="9225" max="9472" width="9.140625" style="122"/>
    <col min="9473" max="9473" width="4.7109375" style="122" customWidth="1"/>
    <col min="9474" max="9474" width="20.28515625" style="122" customWidth="1"/>
    <col min="9475" max="9475" width="18.5703125" style="122" customWidth="1"/>
    <col min="9476" max="9476" width="36.28515625" style="122" bestFit="1" customWidth="1"/>
    <col min="9477" max="9477" width="12.85546875" style="122" bestFit="1" customWidth="1"/>
    <col min="9478" max="9478" width="11.28515625" style="122" bestFit="1" customWidth="1"/>
    <col min="9479" max="9479" width="9.140625" style="122"/>
    <col min="9480" max="9480" width="22.28515625" style="122" bestFit="1" customWidth="1"/>
    <col min="9481" max="9728" width="9.140625" style="122"/>
    <col min="9729" max="9729" width="4.7109375" style="122" customWidth="1"/>
    <col min="9730" max="9730" width="20.28515625" style="122" customWidth="1"/>
    <col min="9731" max="9731" width="18.5703125" style="122" customWidth="1"/>
    <col min="9732" max="9732" width="36.28515625" style="122" bestFit="1" customWidth="1"/>
    <col min="9733" max="9733" width="12.85546875" style="122" bestFit="1" customWidth="1"/>
    <col min="9734" max="9734" width="11.28515625" style="122" bestFit="1" customWidth="1"/>
    <col min="9735" max="9735" width="9.140625" style="122"/>
    <col min="9736" max="9736" width="22.28515625" style="122" bestFit="1" customWidth="1"/>
    <col min="9737" max="9984" width="9.140625" style="122"/>
    <col min="9985" max="9985" width="4.7109375" style="122" customWidth="1"/>
    <col min="9986" max="9986" width="20.28515625" style="122" customWidth="1"/>
    <col min="9987" max="9987" width="18.5703125" style="122" customWidth="1"/>
    <col min="9988" max="9988" width="36.28515625" style="122" bestFit="1" customWidth="1"/>
    <col min="9989" max="9989" width="12.85546875" style="122" bestFit="1" customWidth="1"/>
    <col min="9990" max="9990" width="11.28515625" style="122" bestFit="1" customWidth="1"/>
    <col min="9991" max="9991" width="9.140625" style="122"/>
    <col min="9992" max="9992" width="22.28515625" style="122" bestFit="1" customWidth="1"/>
    <col min="9993" max="10240" width="9.140625" style="122"/>
    <col min="10241" max="10241" width="4.7109375" style="122" customWidth="1"/>
    <col min="10242" max="10242" width="20.28515625" style="122" customWidth="1"/>
    <col min="10243" max="10243" width="18.5703125" style="122" customWidth="1"/>
    <col min="10244" max="10244" width="36.28515625" style="122" bestFit="1" customWidth="1"/>
    <col min="10245" max="10245" width="12.85546875" style="122" bestFit="1" customWidth="1"/>
    <col min="10246" max="10246" width="11.28515625" style="122" bestFit="1" customWidth="1"/>
    <col min="10247" max="10247" width="9.140625" style="122"/>
    <col min="10248" max="10248" width="22.28515625" style="122" bestFit="1" customWidth="1"/>
    <col min="10249" max="10496" width="9.140625" style="122"/>
    <col min="10497" max="10497" width="4.7109375" style="122" customWidth="1"/>
    <col min="10498" max="10498" width="20.28515625" style="122" customWidth="1"/>
    <col min="10499" max="10499" width="18.5703125" style="122" customWidth="1"/>
    <col min="10500" max="10500" width="36.28515625" style="122" bestFit="1" customWidth="1"/>
    <col min="10501" max="10501" width="12.85546875" style="122" bestFit="1" customWidth="1"/>
    <col min="10502" max="10502" width="11.28515625" style="122" bestFit="1" customWidth="1"/>
    <col min="10503" max="10503" width="9.140625" style="122"/>
    <col min="10504" max="10504" width="22.28515625" style="122" bestFit="1" customWidth="1"/>
    <col min="10505" max="10752" width="9.140625" style="122"/>
    <col min="10753" max="10753" width="4.7109375" style="122" customWidth="1"/>
    <col min="10754" max="10754" width="20.28515625" style="122" customWidth="1"/>
    <col min="10755" max="10755" width="18.5703125" style="122" customWidth="1"/>
    <col min="10756" max="10756" width="36.28515625" style="122" bestFit="1" customWidth="1"/>
    <col min="10757" max="10757" width="12.85546875" style="122" bestFit="1" customWidth="1"/>
    <col min="10758" max="10758" width="11.28515625" style="122" bestFit="1" customWidth="1"/>
    <col min="10759" max="10759" width="9.140625" style="122"/>
    <col min="10760" max="10760" width="22.28515625" style="122" bestFit="1" customWidth="1"/>
    <col min="10761" max="11008" width="9.140625" style="122"/>
    <col min="11009" max="11009" width="4.7109375" style="122" customWidth="1"/>
    <col min="11010" max="11010" width="20.28515625" style="122" customWidth="1"/>
    <col min="11011" max="11011" width="18.5703125" style="122" customWidth="1"/>
    <col min="11012" max="11012" width="36.28515625" style="122" bestFit="1" customWidth="1"/>
    <col min="11013" max="11013" width="12.85546875" style="122" bestFit="1" customWidth="1"/>
    <col min="11014" max="11014" width="11.28515625" style="122" bestFit="1" customWidth="1"/>
    <col min="11015" max="11015" width="9.140625" style="122"/>
    <col min="11016" max="11016" width="22.28515625" style="122" bestFit="1" customWidth="1"/>
    <col min="11017" max="11264" width="9.140625" style="122"/>
    <col min="11265" max="11265" width="4.7109375" style="122" customWidth="1"/>
    <col min="11266" max="11266" width="20.28515625" style="122" customWidth="1"/>
    <col min="11267" max="11267" width="18.5703125" style="122" customWidth="1"/>
    <col min="11268" max="11268" width="36.28515625" style="122" bestFit="1" customWidth="1"/>
    <col min="11269" max="11269" width="12.85546875" style="122" bestFit="1" customWidth="1"/>
    <col min="11270" max="11270" width="11.28515625" style="122" bestFit="1" customWidth="1"/>
    <col min="11271" max="11271" width="9.140625" style="122"/>
    <col min="11272" max="11272" width="22.28515625" style="122" bestFit="1" customWidth="1"/>
    <col min="11273" max="11520" width="9.140625" style="122"/>
    <col min="11521" max="11521" width="4.7109375" style="122" customWidth="1"/>
    <col min="11522" max="11522" width="20.28515625" style="122" customWidth="1"/>
    <col min="11523" max="11523" width="18.5703125" style="122" customWidth="1"/>
    <col min="11524" max="11524" width="36.28515625" style="122" bestFit="1" customWidth="1"/>
    <col min="11525" max="11525" width="12.85546875" style="122" bestFit="1" customWidth="1"/>
    <col min="11526" max="11526" width="11.28515625" style="122" bestFit="1" customWidth="1"/>
    <col min="11527" max="11527" width="9.140625" style="122"/>
    <col min="11528" max="11528" width="22.28515625" style="122" bestFit="1" customWidth="1"/>
    <col min="11529" max="11776" width="9.140625" style="122"/>
    <col min="11777" max="11777" width="4.7109375" style="122" customWidth="1"/>
    <col min="11778" max="11778" width="20.28515625" style="122" customWidth="1"/>
    <col min="11779" max="11779" width="18.5703125" style="122" customWidth="1"/>
    <col min="11780" max="11780" width="36.28515625" style="122" bestFit="1" customWidth="1"/>
    <col min="11781" max="11781" width="12.85546875" style="122" bestFit="1" customWidth="1"/>
    <col min="11782" max="11782" width="11.28515625" style="122" bestFit="1" customWidth="1"/>
    <col min="11783" max="11783" width="9.140625" style="122"/>
    <col min="11784" max="11784" width="22.28515625" style="122" bestFit="1" customWidth="1"/>
    <col min="11785" max="12032" width="9.140625" style="122"/>
    <col min="12033" max="12033" width="4.7109375" style="122" customWidth="1"/>
    <col min="12034" max="12034" width="20.28515625" style="122" customWidth="1"/>
    <col min="12035" max="12035" width="18.5703125" style="122" customWidth="1"/>
    <col min="12036" max="12036" width="36.28515625" style="122" bestFit="1" customWidth="1"/>
    <col min="12037" max="12037" width="12.85546875" style="122" bestFit="1" customWidth="1"/>
    <col min="12038" max="12038" width="11.28515625" style="122" bestFit="1" customWidth="1"/>
    <col min="12039" max="12039" width="9.140625" style="122"/>
    <col min="12040" max="12040" width="22.28515625" style="122" bestFit="1" customWidth="1"/>
    <col min="12041" max="12288" width="9.140625" style="122"/>
    <col min="12289" max="12289" width="4.7109375" style="122" customWidth="1"/>
    <col min="12290" max="12290" width="20.28515625" style="122" customWidth="1"/>
    <col min="12291" max="12291" width="18.5703125" style="122" customWidth="1"/>
    <col min="12292" max="12292" width="36.28515625" style="122" bestFit="1" customWidth="1"/>
    <col min="12293" max="12293" width="12.85546875" style="122" bestFit="1" customWidth="1"/>
    <col min="12294" max="12294" width="11.28515625" style="122" bestFit="1" customWidth="1"/>
    <col min="12295" max="12295" width="9.140625" style="122"/>
    <col min="12296" max="12296" width="22.28515625" style="122" bestFit="1" customWidth="1"/>
    <col min="12297" max="12544" width="9.140625" style="122"/>
    <col min="12545" max="12545" width="4.7109375" style="122" customWidth="1"/>
    <col min="12546" max="12546" width="20.28515625" style="122" customWidth="1"/>
    <col min="12547" max="12547" width="18.5703125" style="122" customWidth="1"/>
    <col min="12548" max="12548" width="36.28515625" style="122" bestFit="1" customWidth="1"/>
    <col min="12549" max="12549" width="12.85546875" style="122" bestFit="1" customWidth="1"/>
    <col min="12550" max="12550" width="11.28515625" style="122" bestFit="1" customWidth="1"/>
    <col min="12551" max="12551" width="9.140625" style="122"/>
    <col min="12552" max="12552" width="22.28515625" style="122" bestFit="1" customWidth="1"/>
    <col min="12553" max="12800" width="9.140625" style="122"/>
    <col min="12801" max="12801" width="4.7109375" style="122" customWidth="1"/>
    <col min="12802" max="12802" width="20.28515625" style="122" customWidth="1"/>
    <col min="12803" max="12803" width="18.5703125" style="122" customWidth="1"/>
    <col min="12804" max="12804" width="36.28515625" style="122" bestFit="1" customWidth="1"/>
    <col min="12805" max="12805" width="12.85546875" style="122" bestFit="1" customWidth="1"/>
    <col min="12806" max="12806" width="11.28515625" style="122" bestFit="1" customWidth="1"/>
    <col min="12807" max="12807" width="9.140625" style="122"/>
    <col min="12808" max="12808" width="22.28515625" style="122" bestFit="1" customWidth="1"/>
    <col min="12809" max="13056" width="9.140625" style="122"/>
    <col min="13057" max="13057" width="4.7109375" style="122" customWidth="1"/>
    <col min="13058" max="13058" width="20.28515625" style="122" customWidth="1"/>
    <col min="13059" max="13059" width="18.5703125" style="122" customWidth="1"/>
    <col min="13060" max="13060" width="36.28515625" style="122" bestFit="1" customWidth="1"/>
    <col min="13061" max="13061" width="12.85546875" style="122" bestFit="1" customWidth="1"/>
    <col min="13062" max="13062" width="11.28515625" style="122" bestFit="1" customWidth="1"/>
    <col min="13063" max="13063" width="9.140625" style="122"/>
    <col min="13064" max="13064" width="22.28515625" style="122" bestFit="1" customWidth="1"/>
    <col min="13065" max="13312" width="9.140625" style="122"/>
    <col min="13313" max="13313" width="4.7109375" style="122" customWidth="1"/>
    <col min="13314" max="13314" width="20.28515625" style="122" customWidth="1"/>
    <col min="13315" max="13315" width="18.5703125" style="122" customWidth="1"/>
    <col min="13316" max="13316" width="36.28515625" style="122" bestFit="1" customWidth="1"/>
    <col min="13317" max="13317" width="12.85546875" style="122" bestFit="1" customWidth="1"/>
    <col min="13318" max="13318" width="11.28515625" style="122" bestFit="1" customWidth="1"/>
    <col min="13319" max="13319" width="9.140625" style="122"/>
    <col min="13320" max="13320" width="22.28515625" style="122" bestFit="1" customWidth="1"/>
    <col min="13321" max="13568" width="9.140625" style="122"/>
    <col min="13569" max="13569" width="4.7109375" style="122" customWidth="1"/>
    <col min="13570" max="13570" width="20.28515625" style="122" customWidth="1"/>
    <col min="13571" max="13571" width="18.5703125" style="122" customWidth="1"/>
    <col min="13572" max="13572" width="36.28515625" style="122" bestFit="1" customWidth="1"/>
    <col min="13573" max="13573" width="12.85546875" style="122" bestFit="1" customWidth="1"/>
    <col min="13574" max="13574" width="11.28515625" style="122" bestFit="1" customWidth="1"/>
    <col min="13575" max="13575" width="9.140625" style="122"/>
    <col min="13576" max="13576" width="22.28515625" style="122" bestFit="1" customWidth="1"/>
    <col min="13577" max="13824" width="9.140625" style="122"/>
    <col min="13825" max="13825" width="4.7109375" style="122" customWidth="1"/>
    <col min="13826" max="13826" width="20.28515625" style="122" customWidth="1"/>
    <col min="13827" max="13827" width="18.5703125" style="122" customWidth="1"/>
    <col min="13828" max="13828" width="36.28515625" style="122" bestFit="1" customWidth="1"/>
    <col min="13829" max="13829" width="12.85546875" style="122" bestFit="1" customWidth="1"/>
    <col min="13830" max="13830" width="11.28515625" style="122" bestFit="1" customWidth="1"/>
    <col min="13831" max="13831" width="9.140625" style="122"/>
    <col min="13832" max="13832" width="22.28515625" style="122" bestFit="1" customWidth="1"/>
    <col min="13833" max="14080" width="9.140625" style="122"/>
    <col min="14081" max="14081" width="4.7109375" style="122" customWidth="1"/>
    <col min="14082" max="14082" width="20.28515625" style="122" customWidth="1"/>
    <col min="14083" max="14083" width="18.5703125" style="122" customWidth="1"/>
    <col min="14084" max="14084" width="36.28515625" style="122" bestFit="1" customWidth="1"/>
    <col min="14085" max="14085" width="12.85546875" style="122" bestFit="1" customWidth="1"/>
    <col min="14086" max="14086" width="11.28515625" style="122" bestFit="1" customWidth="1"/>
    <col min="14087" max="14087" width="9.140625" style="122"/>
    <col min="14088" max="14088" width="22.28515625" style="122" bestFit="1" customWidth="1"/>
    <col min="14089" max="14336" width="9.140625" style="122"/>
    <col min="14337" max="14337" width="4.7109375" style="122" customWidth="1"/>
    <col min="14338" max="14338" width="20.28515625" style="122" customWidth="1"/>
    <col min="14339" max="14339" width="18.5703125" style="122" customWidth="1"/>
    <col min="14340" max="14340" width="36.28515625" style="122" bestFit="1" customWidth="1"/>
    <col min="14341" max="14341" width="12.85546875" style="122" bestFit="1" customWidth="1"/>
    <col min="14342" max="14342" width="11.28515625" style="122" bestFit="1" customWidth="1"/>
    <col min="14343" max="14343" width="9.140625" style="122"/>
    <col min="14344" max="14344" width="22.28515625" style="122" bestFit="1" customWidth="1"/>
    <col min="14345" max="14592" width="9.140625" style="122"/>
    <col min="14593" max="14593" width="4.7109375" style="122" customWidth="1"/>
    <col min="14594" max="14594" width="20.28515625" style="122" customWidth="1"/>
    <col min="14595" max="14595" width="18.5703125" style="122" customWidth="1"/>
    <col min="14596" max="14596" width="36.28515625" style="122" bestFit="1" customWidth="1"/>
    <col min="14597" max="14597" width="12.85546875" style="122" bestFit="1" customWidth="1"/>
    <col min="14598" max="14598" width="11.28515625" style="122" bestFit="1" customWidth="1"/>
    <col min="14599" max="14599" width="9.140625" style="122"/>
    <col min="14600" max="14600" width="22.28515625" style="122" bestFit="1" customWidth="1"/>
    <col min="14601" max="14848" width="9.140625" style="122"/>
    <col min="14849" max="14849" width="4.7109375" style="122" customWidth="1"/>
    <col min="14850" max="14850" width="20.28515625" style="122" customWidth="1"/>
    <col min="14851" max="14851" width="18.5703125" style="122" customWidth="1"/>
    <col min="14852" max="14852" width="36.28515625" style="122" bestFit="1" customWidth="1"/>
    <col min="14853" max="14853" width="12.85546875" style="122" bestFit="1" customWidth="1"/>
    <col min="14854" max="14854" width="11.28515625" style="122" bestFit="1" customWidth="1"/>
    <col min="14855" max="14855" width="9.140625" style="122"/>
    <col min="14856" max="14856" width="22.28515625" style="122" bestFit="1" customWidth="1"/>
    <col min="14857" max="15104" width="9.140625" style="122"/>
    <col min="15105" max="15105" width="4.7109375" style="122" customWidth="1"/>
    <col min="15106" max="15106" width="20.28515625" style="122" customWidth="1"/>
    <col min="15107" max="15107" width="18.5703125" style="122" customWidth="1"/>
    <col min="15108" max="15108" width="36.28515625" style="122" bestFit="1" customWidth="1"/>
    <col min="15109" max="15109" width="12.85546875" style="122" bestFit="1" customWidth="1"/>
    <col min="15110" max="15110" width="11.28515625" style="122" bestFit="1" customWidth="1"/>
    <col min="15111" max="15111" width="9.140625" style="122"/>
    <col min="15112" max="15112" width="22.28515625" style="122" bestFit="1" customWidth="1"/>
    <col min="15113" max="15360" width="9.140625" style="122"/>
    <col min="15361" max="15361" width="4.7109375" style="122" customWidth="1"/>
    <col min="15362" max="15362" width="20.28515625" style="122" customWidth="1"/>
    <col min="15363" max="15363" width="18.5703125" style="122" customWidth="1"/>
    <col min="15364" max="15364" width="36.28515625" style="122" bestFit="1" customWidth="1"/>
    <col min="15365" max="15365" width="12.85546875" style="122" bestFit="1" customWidth="1"/>
    <col min="15366" max="15366" width="11.28515625" style="122" bestFit="1" customWidth="1"/>
    <col min="15367" max="15367" width="9.140625" style="122"/>
    <col min="15368" max="15368" width="22.28515625" style="122" bestFit="1" customWidth="1"/>
    <col min="15369" max="15616" width="9.140625" style="122"/>
    <col min="15617" max="15617" width="4.7109375" style="122" customWidth="1"/>
    <col min="15618" max="15618" width="20.28515625" style="122" customWidth="1"/>
    <col min="15619" max="15619" width="18.5703125" style="122" customWidth="1"/>
    <col min="15620" max="15620" width="36.28515625" style="122" bestFit="1" customWidth="1"/>
    <col min="15621" max="15621" width="12.85546875" style="122" bestFit="1" customWidth="1"/>
    <col min="15622" max="15622" width="11.28515625" style="122" bestFit="1" customWidth="1"/>
    <col min="15623" max="15623" width="9.140625" style="122"/>
    <col min="15624" max="15624" width="22.28515625" style="122" bestFit="1" customWidth="1"/>
    <col min="15625" max="15872" width="9.140625" style="122"/>
    <col min="15873" max="15873" width="4.7109375" style="122" customWidth="1"/>
    <col min="15874" max="15874" width="20.28515625" style="122" customWidth="1"/>
    <col min="15875" max="15875" width="18.5703125" style="122" customWidth="1"/>
    <col min="15876" max="15876" width="36.28515625" style="122" bestFit="1" customWidth="1"/>
    <col min="15877" max="15877" width="12.85546875" style="122" bestFit="1" customWidth="1"/>
    <col min="15878" max="15878" width="11.28515625" style="122" bestFit="1" customWidth="1"/>
    <col min="15879" max="15879" width="9.140625" style="122"/>
    <col min="15880" max="15880" width="22.28515625" style="122" bestFit="1" customWidth="1"/>
    <col min="15881" max="16128" width="9.140625" style="122"/>
    <col min="16129" max="16129" width="4.7109375" style="122" customWidth="1"/>
    <col min="16130" max="16130" width="20.28515625" style="122" customWidth="1"/>
    <col min="16131" max="16131" width="18.5703125" style="122" customWidth="1"/>
    <col min="16132" max="16132" width="36.28515625" style="122" bestFit="1" customWidth="1"/>
    <col min="16133" max="16133" width="12.85546875" style="122" bestFit="1" customWidth="1"/>
    <col min="16134" max="16134" width="11.28515625" style="122" bestFit="1" customWidth="1"/>
    <col min="16135" max="16135" width="9.140625" style="122"/>
    <col min="16136" max="16136" width="22.28515625" style="122" bestFit="1" customWidth="1"/>
    <col min="16137" max="16384" width="9.140625" style="122"/>
  </cols>
  <sheetData>
    <row r="1" spans="1:9" ht="69.75" customHeight="1" x14ac:dyDescent="0.25">
      <c r="A1" s="1106" t="s">
        <v>278</v>
      </c>
      <c r="B1" s="1384" t="s">
        <v>2089</v>
      </c>
      <c r="C1" s="1384"/>
      <c r="D1" s="1384"/>
      <c r="E1" s="1384"/>
      <c r="F1" s="1384"/>
      <c r="G1" s="1384"/>
      <c r="H1" s="1107"/>
    </row>
    <row r="2" spans="1:9" s="520" customFormat="1" ht="22.5" customHeight="1" x14ac:dyDescent="0.25">
      <c r="A2" s="1385" t="s">
        <v>2031</v>
      </c>
      <c r="B2" s="1386"/>
      <c r="C2" s="1386"/>
      <c r="D2" s="1386"/>
      <c r="E2" s="1386"/>
      <c r="F2" s="1386"/>
      <c r="G2" s="1386"/>
      <c r="H2" s="1387"/>
    </row>
    <row r="3" spans="1:9" s="520" customFormat="1" ht="17.25" customHeight="1" x14ac:dyDescent="0.25">
      <c r="A3" s="1044" t="s">
        <v>2032</v>
      </c>
      <c r="B3" s="1045"/>
      <c r="C3" s="1388" t="s">
        <v>2033</v>
      </c>
      <c r="D3" s="1388"/>
      <c r="E3" s="1045" t="s">
        <v>2034</v>
      </c>
      <c r="F3" s="1388" t="s">
        <v>2035</v>
      </c>
      <c r="G3" s="1388"/>
      <c r="H3" s="1046"/>
      <c r="I3" s="520" t="s">
        <v>2049</v>
      </c>
    </row>
    <row r="4" spans="1:9" s="520" customFormat="1" ht="17.25" customHeight="1" x14ac:dyDescent="0.25">
      <c r="A4" s="1389" t="s">
        <v>2036</v>
      </c>
      <c r="B4" s="1388"/>
      <c r="C4" s="1388"/>
      <c r="D4" s="1388"/>
      <c r="E4" s="1047" t="s">
        <v>2037</v>
      </c>
      <c r="F4" s="1390"/>
      <c r="G4" s="1390"/>
      <c r="H4" s="1048"/>
    </row>
    <row r="5" spans="1:9" s="520" customFormat="1" ht="16.5" customHeight="1" x14ac:dyDescent="0.25">
      <c r="A5" s="1378" t="s">
        <v>2048</v>
      </c>
      <c r="B5" s="1379"/>
      <c r="C5" s="1379"/>
      <c r="D5" s="1379"/>
      <c r="E5" s="1379"/>
      <c r="F5" s="1379"/>
      <c r="G5" s="1379"/>
      <c r="H5" s="1380"/>
    </row>
    <row r="6" spans="1:9" s="1049" customFormat="1" ht="18.75" customHeight="1" x14ac:dyDescent="0.35">
      <c r="A6" s="1381" t="s">
        <v>2039</v>
      </c>
      <c r="B6" s="1382"/>
      <c r="C6" s="1382"/>
      <c r="D6" s="1382"/>
      <c r="E6" s="1382"/>
      <c r="F6" s="1382"/>
      <c r="G6" s="1382"/>
      <c r="H6" s="1383"/>
    </row>
    <row r="7" spans="1:9" s="1055" customFormat="1" x14ac:dyDescent="0.25">
      <c r="A7" s="1050" t="s">
        <v>74</v>
      </c>
      <c r="B7" s="1051" t="s">
        <v>2040</v>
      </c>
      <c r="C7" s="1051" t="s">
        <v>2041</v>
      </c>
      <c r="D7" s="1052" t="s">
        <v>2042</v>
      </c>
      <c r="E7" s="1052" t="s">
        <v>2043</v>
      </c>
      <c r="F7" s="1053" t="s">
        <v>2044</v>
      </c>
      <c r="G7" s="1052" t="s">
        <v>2045</v>
      </c>
      <c r="H7" s="1054" t="s">
        <v>2046</v>
      </c>
    </row>
    <row r="8" spans="1:9" s="1059" customFormat="1" ht="15.95" customHeight="1" x14ac:dyDescent="0.25">
      <c r="A8" s="1056"/>
      <c r="B8" s="1057"/>
      <c r="C8" s="1057"/>
      <c r="D8" s="1057"/>
      <c r="E8" s="1057"/>
      <c r="F8" s="1057"/>
      <c r="G8" s="1057"/>
      <c r="H8" s="1058"/>
    </row>
    <row r="9" spans="1:9" ht="15.95" customHeight="1" x14ac:dyDescent="0.3">
      <c r="A9" s="1060"/>
      <c r="B9" s="1061"/>
      <c r="C9" s="1061"/>
      <c r="D9" s="1062"/>
      <c r="E9" s="1062"/>
      <c r="F9" s="1063"/>
      <c r="G9" s="1062"/>
      <c r="H9" s="1058"/>
    </row>
    <row r="10" spans="1:9" ht="15.95" customHeight="1" x14ac:dyDescent="0.3">
      <c r="A10" s="1060"/>
      <c r="B10" s="1061"/>
      <c r="C10" s="1061"/>
      <c r="D10" s="1062"/>
      <c r="E10" s="1062"/>
      <c r="F10" s="1063"/>
      <c r="G10" s="1062"/>
      <c r="H10" s="1058"/>
    </row>
    <row r="11" spans="1:9" ht="15.95" customHeight="1" x14ac:dyDescent="0.3">
      <c r="A11" s="1060"/>
      <c r="B11" s="1061"/>
      <c r="C11" s="1061"/>
      <c r="D11" s="1062"/>
      <c r="E11" s="1062"/>
      <c r="F11" s="1063"/>
      <c r="G11" s="1062"/>
      <c r="H11" s="1058"/>
    </row>
    <row r="12" spans="1:9" ht="15.95" customHeight="1" x14ac:dyDescent="0.3">
      <c r="A12" s="1060"/>
      <c r="B12" s="1061"/>
      <c r="C12" s="1061"/>
      <c r="D12" s="1062"/>
      <c r="E12" s="1062"/>
      <c r="F12" s="1063"/>
      <c r="G12" s="1062"/>
      <c r="H12" s="1058"/>
    </row>
    <row r="13" spans="1:9" ht="15.95" customHeight="1" x14ac:dyDescent="0.3">
      <c r="A13" s="1060"/>
      <c r="B13" s="1061"/>
      <c r="C13" s="1061"/>
      <c r="D13" s="1062"/>
      <c r="E13" s="1062"/>
      <c r="F13" s="1063"/>
      <c r="G13" s="1062"/>
      <c r="H13" s="1058"/>
    </row>
    <row r="14" spans="1:9" ht="15.95" customHeight="1" x14ac:dyDescent="0.3">
      <c r="A14" s="1060"/>
      <c r="B14" s="1064"/>
      <c r="C14" s="1064"/>
      <c r="D14" s="1062"/>
      <c r="E14" s="1062"/>
      <c r="F14" s="1063"/>
      <c r="G14" s="1062"/>
      <c r="H14" s="1058"/>
    </row>
    <row r="15" spans="1:9" ht="15.95" customHeight="1" x14ac:dyDescent="0.3">
      <c r="A15" s="1060"/>
      <c r="B15" s="1061"/>
      <c r="C15" s="1061"/>
      <c r="D15" s="1062"/>
      <c r="E15" s="1062"/>
      <c r="F15" s="1063"/>
      <c r="G15" s="1062"/>
      <c r="H15" s="1058"/>
    </row>
    <row r="16" spans="1:9" ht="15.95" customHeight="1" x14ac:dyDescent="0.3">
      <c r="A16" s="1060"/>
      <c r="B16" s="1061"/>
      <c r="C16" s="1061"/>
      <c r="D16" s="1065"/>
      <c r="E16" s="1065"/>
      <c r="F16" s="1065"/>
      <c r="G16" s="1065"/>
      <c r="H16" s="1058"/>
    </row>
    <row r="17" spans="1:8" ht="15.95" customHeight="1" x14ac:dyDescent="0.3">
      <c r="A17" s="1060"/>
      <c r="B17" s="1061"/>
      <c r="C17" s="1061"/>
      <c r="D17" s="1065"/>
      <c r="E17" s="1065"/>
      <c r="F17" s="1065"/>
      <c r="G17" s="1065"/>
      <c r="H17" s="1058"/>
    </row>
    <row r="18" spans="1:8" ht="15.95" customHeight="1" x14ac:dyDescent="0.3">
      <c r="A18" s="1060"/>
      <c r="B18" s="1061"/>
      <c r="C18" s="1061"/>
      <c r="D18" s="1065"/>
      <c r="E18" s="1065"/>
      <c r="F18" s="1065"/>
      <c r="G18" s="1065"/>
      <c r="H18" s="1058"/>
    </row>
    <row r="19" spans="1:8" ht="15.95" customHeight="1" x14ac:dyDescent="0.3">
      <c r="A19" s="1060"/>
      <c r="B19" s="1061"/>
      <c r="C19" s="1061"/>
      <c r="D19" s="1065"/>
      <c r="E19" s="1065"/>
      <c r="F19" s="1065"/>
      <c r="G19" s="1065"/>
      <c r="H19" s="1058"/>
    </row>
    <row r="20" spans="1:8" ht="15.95" customHeight="1" x14ac:dyDescent="0.3">
      <c r="A20" s="1060"/>
      <c r="B20" s="1061"/>
      <c r="C20" s="1061"/>
      <c r="D20" s="1065"/>
      <c r="E20" s="1065"/>
      <c r="F20" s="1065"/>
      <c r="G20" s="1065"/>
      <c r="H20" s="1058"/>
    </row>
    <row r="21" spans="1:8" ht="15.95" customHeight="1" x14ac:dyDescent="0.3">
      <c r="A21" s="1060"/>
      <c r="B21" s="1061"/>
      <c r="C21" s="1061"/>
      <c r="D21" s="1065"/>
      <c r="E21" s="1065"/>
      <c r="F21" s="1065"/>
      <c r="G21" s="1065"/>
      <c r="H21" s="1058"/>
    </row>
    <row r="22" spans="1:8" ht="15.95" customHeight="1" x14ac:dyDescent="0.3">
      <c r="A22" s="1060"/>
      <c r="B22" s="1061"/>
      <c r="C22" s="1061"/>
      <c r="D22" s="1065"/>
      <c r="E22" s="1065"/>
      <c r="F22" s="1065"/>
      <c r="G22" s="1065"/>
      <c r="H22" s="1058"/>
    </row>
    <row r="23" spans="1:8" ht="15.95" customHeight="1" x14ac:dyDescent="0.3">
      <c r="A23" s="1060"/>
      <c r="B23" s="1061"/>
      <c r="C23" s="1061"/>
      <c r="D23" s="1065"/>
      <c r="E23" s="1065"/>
      <c r="F23" s="1066"/>
      <c r="G23" s="1065"/>
      <c r="H23" s="1058"/>
    </row>
    <row r="24" spans="1:8" ht="15.95" customHeight="1" x14ac:dyDescent="0.3">
      <c r="A24" s="1060"/>
      <c r="B24" s="1064"/>
      <c r="C24" s="1064"/>
      <c r="D24" s="1062"/>
      <c r="E24" s="1062"/>
      <c r="F24" s="1063"/>
      <c r="G24" s="1062"/>
      <c r="H24" s="1058"/>
    </row>
    <row r="25" spans="1:8" ht="17.25" customHeight="1" x14ac:dyDescent="0.3">
      <c r="A25" s="1060"/>
      <c r="B25" s="1064"/>
      <c r="C25" s="1064"/>
      <c r="D25" s="1062"/>
      <c r="E25" s="1062"/>
      <c r="F25" s="1063"/>
      <c r="G25" s="1062"/>
      <c r="H25" s="1058"/>
    </row>
    <row r="26" spans="1:8" ht="15.95" customHeight="1" x14ac:dyDescent="0.3">
      <c r="A26" s="1060"/>
      <c r="B26" s="1061"/>
      <c r="C26" s="1061"/>
      <c r="D26" s="1062"/>
      <c r="E26" s="1062"/>
      <c r="F26" s="1063"/>
      <c r="G26" s="1062"/>
      <c r="H26" s="1058"/>
    </row>
    <row r="27" spans="1:8" ht="15.95" customHeight="1" x14ac:dyDescent="0.3">
      <c r="A27" s="1060"/>
      <c r="B27" s="1061"/>
      <c r="C27" s="1061"/>
      <c r="D27" s="1065"/>
      <c r="E27" s="1065"/>
      <c r="F27" s="1065"/>
      <c r="G27" s="1065"/>
      <c r="H27" s="1058"/>
    </row>
    <row r="28" spans="1:8" ht="15.95" customHeight="1" x14ac:dyDescent="0.3">
      <c r="A28" s="1060"/>
      <c r="B28" s="1061"/>
      <c r="C28" s="1061"/>
      <c r="D28" s="1065"/>
      <c r="E28" s="1065"/>
      <c r="F28" s="1066"/>
      <c r="G28" s="1065"/>
      <c r="H28" s="1058"/>
    </row>
    <row r="29" spans="1:8" ht="15.95" customHeight="1" x14ac:dyDescent="0.3">
      <c r="A29" s="1060"/>
      <c r="B29" s="1064"/>
      <c r="C29" s="1064"/>
      <c r="D29" s="1062"/>
      <c r="E29" s="1062"/>
      <c r="F29" s="1063"/>
      <c r="G29" s="1062"/>
      <c r="H29" s="1058"/>
    </row>
    <row r="30" spans="1:8" ht="15.95" customHeight="1" x14ac:dyDescent="0.3">
      <c r="A30" s="1060"/>
      <c r="B30" s="1064"/>
      <c r="C30" s="1064"/>
      <c r="D30" s="1062"/>
      <c r="E30" s="1062"/>
      <c r="F30" s="1063"/>
      <c r="G30" s="1062"/>
      <c r="H30" s="1058"/>
    </row>
    <row r="31" spans="1:8" ht="15.95" customHeight="1" x14ac:dyDescent="0.3">
      <c r="A31" s="1060"/>
      <c r="B31" s="1061"/>
      <c r="C31" s="1061"/>
      <c r="D31" s="1062"/>
      <c r="E31" s="1062"/>
      <c r="F31" s="1063"/>
      <c r="G31" s="1062"/>
      <c r="H31" s="1058"/>
    </row>
    <row r="32" spans="1:8" ht="18.75" x14ac:dyDescent="0.3">
      <c r="A32" s="1060"/>
      <c r="B32" s="1061"/>
      <c r="C32" s="1061"/>
      <c r="D32" s="1067" t="s">
        <v>58</v>
      </c>
      <c r="E32" s="1062"/>
      <c r="F32" s="1063"/>
      <c r="G32" s="1062"/>
      <c r="H32" s="1068">
        <f>SUM(H8:H31)</f>
        <v>0</v>
      </c>
    </row>
    <row r="33" spans="1:8" ht="17.25" thickBot="1" x14ac:dyDescent="0.35">
      <c r="A33" s="1034"/>
      <c r="B33" s="1034"/>
      <c r="C33" s="1069"/>
      <c r="D33" s="1070" t="s">
        <v>2047</v>
      </c>
      <c r="E33" s="1071"/>
      <c r="F33" s="1071"/>
      <c r="G33" s="1071"/>
      <c r="H33" s="1072"/>
    </row>
    <row r="34" spans="1:8" x14ac:dyDescent="0.25">
      <c r="H34" s="530"/>
    </row>
    <row r="37" spans="1:8" ht="19.5" x14ac:dyDescent="0.25">
      <c r="A37" s="1381" t="s">
        <v>2052</v>
      </c>
      <c r="B37" s="1382"/>
      <c r="C37" s="1382"/>
      <c r="D37" s="1382"/>
      <c r="E37" s="1382"/>
      <c r="F37" s="1382"/>
      <c r="G37" s="1382"/>
      <c r="H37" s="1383"/>
    </row>
    <row r="38" spans="1:8" x14ac:dyDescent="0.25">
      <c r="A38" s="1050" t="s">
        <v>74</v>
      </c>
      <c r="B38" s="1051" t="s">
        <v>2040</v>
      </c>
      <c r="C38" s="1051" t="s">
        <v>2041</v>
      </c>
      <c r="D38" s="1052" t="s">
        <v>2042</v>
      </c>
      <c r="E38" s="1052" t="s">
        <v>2043</v>
      </c>
      <c r="F38" s="1053" t="s">
        <v>2044</v>
      </c>
      <c r="G38" s="1052" t="s">
        <v>2045</v>
      </c>
      <c r="H38" s="1054" t="s">
        <v>2046</v>
      </c>
    </row>
    <row r="39" spans="1:8" x14ac:dyDescent="0.25">
      <c r="A39" s="1056"/>
      <c r="B39" s="1057"/>
      <c r="C39" s="1057"/>
      <c r="D39" s="1057"/>
      <c r="E39" s="1057"/>
      <c r="F39" s="1057"/>
      <c r="G39" s="1057"/>
      <c r="H39" s="1058"/>
    </row>
    <row r="40" spans="1:8" ht="16.5" x14ac:dyDescent="0.3">
      <c r="A40" s="1060"/>
      <c r="B40" s="1061"/>
      <c r="C40" s="1061"/>
      <c r="D40" s="1062"/>
      <c r="E40" s="1062"/>
      <c r="F40" s="1063"/>
      <c r="G40" s="1062"/>
      <c r="H40" s="1058"/>
    </row>
    <row r="41" spans="1:8" ht="16.5" x14ac:dyDescent="0.3">
      <c r="A41" s="1060"/>
      <c r="B41" s="1061"/>
      <c r="C41" s="1061"/>
      <c r="D41" s="1062"/>
      <c r="E41" s="1062"/>
      <c r="F41" s="1063"/>
      <c r="G41" s="1062"/>
      <c r="H41" s="1058"/>
    </row>
    <row r="42" spans="1:8" ht="16.5" x14ac:dyDescent="0.3">
      <c r="A42" s="1060"/>
      <c r="B42" s="1061"/>
      <c r="C42" s="1061"/>
      <c r="D42" s="1062"/>
      <c r="E42" s="1062"/>
      <c r="F42" s="1063"/>
      <c r="G42" s="1062"/>
      <c r="H42" s="1058"/>
    </row>
    <row r="43" spans="1:8" ht="16.5" x14ac:dyDescent="0.3">
      <c r="A43" s="1060"/>
      <c r="B43" s="1061"/>
      <c r="C43" s="1061"/>
      <c r="D43" s="1062"/>
      <c r="E43" s="1062"/>
      <c r="F43" s="1063"/>
      <c r="G43" s="1062"/>
      <c r="H43" s="1058"/>
    </row>
    <row r="44" spans="1:8" ht="16.5" x14ac:dyDescent="0.3">
      <c r="A44" s="1060"/>
      <c r="B44" s="1061"/>
      <c r="C44" s="1061"/>
      <c r="D44" s="1062"/>
      <c r="E44" s="1062"/>
      <c r="F44" s="1063"/>
      <c r="G44" s="1062"/>
      <c r="H44" s="1058"/>
    </row>
    <row r="45" spans="1:8" ht="16.5" x14ac:dyDescent="0.3">
      <c r="A45" s="1060"/>
      <c r="B45" s="1064"/>
      <c r="C45" s="1064"/>
      <c r="D45" s="1062"/>
      <c r="E45" s="1062"/>
      <c r="F45" s="1063"/>
      <c r="G45" s="1062"/>
      <c r="H45" s="1058"/>
    </row>
    <row r="46" spans="1:8" ht="16.5" x14ac:dyDescent="0.3">
      <c r="A46" s="1060"/>
      <c r="B46" s="1061"/>
      <c r="C46" s="1061"/>
      <c r="D46" s="1062"/>
      <c r="E46" s="1062"/>
      <c r="F46" s="1063"/>
      <c r="G46" s="1062"/>
      <c r="H46" s="1058"/>
    </row>
    <row r="47" spans="1:8" ht="16.5" x14ac:dyDescent="0.3">
      <c r="A47" s="1060"/>
      <c r="B47" s="1061"/>
      <c r="C47" s="1061"/>
      <c r="D47" s="1065"/>
      <c r="E47" s="1065"/>
      <c r="F47" s="1065"/>
      <c r="G47" s="1065"/>
      <c r="H47" s="1058"/>
    </row>
    <row r="48" spans="1:8" ht="16.5" x14ac:dyDescent="0.3">
      <c r="A48" s="1060"/>
      <c r="B48" s="1061"/>
      <c r="C48" s="1061"/>
      <c r="D48" s="1065"/>
      <c r="E48" s="1065"/>
      <c r="F48" s="1065"/>
      <c r="G48" s="1065"/>
      <c r="H48" s="1058"/>
    </row>
    <row r="49" spans="1:8" ht="16.5" x14ac:dyDescent="0.3">
      <c r="A49" s="1060"/>
      <c r="B49" s="1061"/>
      <c r="C49" s="1061"/>
      <c r="D49" s="1065"/>
      <c r="E49" s="1065"/>
      <c r="F49" s="1065"/>
      <c r="G49" s="1065"/>
      <c r="H49" s="1058"/>
    </row>
    <row r="50" spans="1:8" ht="16.5" x14ac:dyDescent="0.3">
      <c r="A50" s="1060"/>
      <c r="B50" s="1061"/>
      <c r="C50" s="1061"/>
      <c r="D50" s="1065"/>
      <c r="E50" s="1065"/>
      <c r="F50" s="1065"/>
      <c r="G50" s="1065"/>
      <c r="H50" s="1058"/>
    </row>
    <row r="51" spans="1:8" ht="16.5" x14ac:dyDescent="0.3">
      <c r="A51" s="1060"/>
      <c r="B51" s="1061"/>
      <c r="C51" s="1061"/>
      <c r="D51" s="1065"/>
      <c r="E51" s="1065"/>
      <c r="F51" s="1065"/>
      <c r="G51" s="1065"/>
      <c r="H51" s="1058"/>
    </row>
    <row r="52" spans="1:8" ht="16.5" x14ac:dyDescent="0.3">
      <c r="A52" s="1060"/>
      <c r="B52" s="1061"/>
      <c r="C52" s="1061"/>
      <c r="D52" s="1065"/>
      <c r="E52" s="1065"/>
      <c r="F52" s="1065"/>
      <c r="G52" s="1065"/>
      <c r="H52" s="1058"/>
    </row>
    <row r="53" spans="1:8" ht="16.5" x14ac:dyDescent="0.3">
      <c r="A53" s="1060"/>
      <c r="B53" s="1061"/>
      <c r="C53" s="1061"/>
      <c r="D53" s="1065"/>
      <c r="E53" s="1065"/>
      <c r="F53" s="1065"/>
      <c r="G53" s="1065"/>
      <c r="H53" s="1058"/>
    </row>
    <row r="54" spans="1:8" ht="16.5" x14ac:dyDescent="0.3">
      <c r="A54" s="1060"/>
      <c r="B54" s="1061"/>
      <c r="C54" s="1061"/>
      <c r="D54" s="1065"/>
      <c r="E54" s="1065"/>
      <c r="F54" s="1066"/>
      <c r="G54" s="1065"/>
      <c r="H54" s="1058"/>
    </row>
    <row r="55" spans="1:8" ht="16.5" x14ac:dyDescent="0.3">
      <c r="A55" s="1060"/>
      <c r="B55" s="1064"/>
      <c r="C55" s="1064"/>
      <c r="D55" s="1062"/>
      <c r="E55" s="1062"/>
      <c r="F55" s="1063"/>
      <c r="G55" s="1062"/>
      <c r="H55" s="1058"/>
    </row>
    <row r="56" spans="1:8" ht="16.5" x14ac:dyDescent="0.3">
      <c r="A56" s="1060"/>
      <c r="B56" s="1064"/>
      <c r="C56" s="1064"/>
      <c r="D56" s="1062"/>
      <c r="E56" s="1062"/>
      <c r="F56" s="1063"/>
      <c r="G56" s="1062"/>
      <c r="H56" s="1058"/>
    </row>
    <row r="57" spans="1:8" ht="16.5" x14ac:dyDescent="0.3">
      <c r="A57" s="1060"/>
      <c r="B57" s="1061"/>
      <c r="C57" s="1061"/>
      <c r="D57" s="1062"/>
      <c r="E57" s="1062"/>
      <c r="F57" s="1063"/>
      <c r="G57" s="1062"/>
      <c r="H57" s="1058"/>
    </row>
    <row r="58" spans="1:8" ht="16.5" x14ac:dyDescent="0.3">
      <c r="A58" s="1060"/>
      <c r="B58" s="1061"/>
      <c r="C58" s="1061"/>
      <c r="D58" s="1065"/>
      <c r="E58" s="1065"/>
      <c r="F58" s="1065"/>
      <c r="G58" s="1065"/>
      <c r="H58" s="1058"/>
    </row>
    <row r="59" spans="1:8" ht="16.5" x14ac:dyDescent="0.3">
      <c r="A59" s="1060"/>
      <c r="B59" s="1061"/>
      <c r="C59" s="1061"/>
      <c r="D59" s="1065"/>
      <c r="E59" s="1065"/>
      <c r="F59" s="1066"/>
      <c r="G59" s="1065"/>
      <c r="H59" s="1058"/>
    </row>
    <row r="60" spans="1:8" ht="16.5" x14ac:dyDescent="0.3">
      <c r="A60" s="1060"/>
      <c r="B60" s="1064"/>
      <c r="C60" s="1064"/>
      <c r="D60" s="1062"/>
      <c r="E60" s="1062"/>
      <c r="F60" s="1063"/>
      <c r="G60" s="1062"/>
      <c r="H60" s="1058"/>
    </row>
    <row r="61" spans="1:8" ht="16.5" x14ac:dyDescent="0.3">
      <c r="A61" s="1060"/>
      <c r="B61" s="1064"/>
      <c r="C61" s="1064"/>
      <c r="D61" s="1062"/>
      <c r="E61" s="1062"/>
      <c r="F61" s="1063"/>
      <c r="G61" s="1062"/>
      <c r="H61" s="1058"/>
    </row>
    <row r="62" spans="1:8" ht="16.5" x14ac:dyDescent="0.3">
      <c r="A62" s="1060"/>
      <c r="B62" s="1061"/>
      <c r="C62" s="1061"/>
      <c r="D62" s="1062"/>
      <c r="E62" s="1062"/>
      <c r="F62" s="1063"/>
      <c r="G62" s="1062"/>
      <c r="H62" s="1058"/>
    </row>
    <row r="63" spans="1:8" ht="18.75" x14ac:dyDescent="0.3">
      <c r="A63" s="1060"/>
      <c r="B63" s="1061"/>
      <c r="C63" s="1061"/>
      <c r="D63" s="1067" t="s">
        <v>58</v>
      </c>
      <c r="E63" s="1062"/>
      <c r="F63" s="1063"/>
      <c r="G63" s="1062"/>
      <c r="H63" s="1068">
        <f>SUM(H39:H62)</f>
        <v>0</v>
      </c>
    </row>
    <row r="64" spans="1:8" ht="17.25" thickBot="1" x14ac:dyDescent="0.35">
      <c r="A64" s="1034"/>
      <c r="B64" s="1034"/>
      <c r="C64" s="1069"/>
      <c r="D64" s="1070" t="s">
        <v>2047</v>
      </c>
      <c r="E64" s="1071"/>
      <c r="F64" s="1071"/>
      <c r="G64" s="1071"/>
      <c r="H64" s="1072"/>
    </row>
  </sheetData>
  <mergeCells count="9">
    <mergeCell ref="A5:H5"/>
    <mergeCell ref="A6:H6"/>
    <mergeCell ref="A37:H37"/>
    <mergeCell ref="B1:G1"/>
    <mergeCell ref="A2:H2"/>
    <mergeCell ref="C3:D3"/>
    <mergeCell ref="F3:G3"/>
    <mergeCell ref="A4:D4"/>
    <mergeCell ref="F4:G4"/>
  </mergeCells>
  <hyperlinks>
    <hyperlink ref="A1" location="HOME!A1" display="HOME"/>
  </hyperlinks>
  <pageMargins left="0.7" right="0.7" top="0.75" bottom="0.75" header="0.3" footer="0.3"/>
  <pageSetup scale="55" orientation="landscape"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zoomScaleNormal="100" workbookViewId="0"/>
  </sheetViews>
  <sheetFormatPr defaultRowHeight="15" x14ac:dyDescent="0.25"/>
  <cols>
    <col min="1" max="1" width="9.28515625" style="122" customWidth="1"/>
    <col min="2" max="2" width="14" style="122" customWidth="1"/>
    <col min="3" max="10" width="21.5703125" style="122" customWidth="1"/>
    <col min="11" max="13" width="17.140625" style="122" customWidth="1"/>
    <col min="14" max="18" width="21" style="122" customWidth="1"/>
    <col min="19" max="19" width="19.42578125" style="122" customWidth="1"/>
    <col min="20" max="256" width="9.140625" style="122"/>
    <col min="257" max="257" width="5.7109375" style="122" customWidth="1"/>
    <col min="258" max="258" width="14" style="122" customWidth="1"/>
    <col min="259" max="266" width="21.5703125" style="122" customWidth="1"/>
    <col min="267" max="269" width="17.140625" style="122" customWidth="1"/>
    <col min="270" max="274" width="21" style="122" customWidth="1"/>
    <col min="275" max="275" width="19.42578125" style="122" customWidth="1"/>
    <col min="276" max="512" width="9.140625" style="122"/>
    <col min="513" max="513" width="5.7109375" style="122" customWidth="1"/>
    <col min="514" max="514" width="14" style="122" customWidth="1"/>
    <col min="515" max="522" width="21.5703125" style="122" customWidth="1"/>
    <col min="523" max="525" width="17.140625" style="122" customWidth="1"/>
    <col min="526" max="530" width="21" style="122" customWidth="1"/>
    <col min="531" max="531" width="19.42578125" style="122" customWidth="1"/>
    <col min="532" max="768" width="9.140625" style="122"/>
    <col min="769" max="769" width="5.7109375" style="122" customWidth="1"/>
    <col min="770" max="770" width="14" style="122" customWidth="1"/>
    <col min="771" max="778" width="21.5703125" style="122" customWidth="1"/>
    <col min="779" max="781" width="17.140625" style="122" customWidth="1"/>
    <col min="782" max="786" width="21" style="122" customWidth="1"/>
    <col min="787" max="787" width="19.42578125" style="122" customWidth="1"/>
    <col min="788" max="1024" width="9.140625" style="122"/>
    <col min="1025" max="1025" width="5.7109375" style="122" customWidth="1"/>
    <col min="1026" max="1026" width="14" style="122" customWidth="1"/>
    <col min="1027" max="1034" width="21.5703125" style="122" customWidth="1"/>
    <col min="1035" max="1037" width="17.140625" style="122" customWidth="1"/>
    <col min="1038" max="1042" width="21" style="122" customWidth="1"/>
    <col min="1043" max="1043" width="19.42578125" style="122" customWidth="1"/>
    <col min="1044" max="1280" width="9.140625" style="122"/>
    <col min="1281" max="1281" width="5.7109375" style="122" customWidth="1"/>
    <col min="1282" max="1282" width="14" style="122" customWidth="1"/>
    <col min="1283" max="1290" width="21.5703125" style="122" customWidth="1"/>
    <col min="1291" max="1293" width="17.140625" style="122" customWidth="1"/>
    <col min="1294" max="1298" width="21" style="122" customWidth="1"/>
    <col min="1299" max="1299" width="19.42578125" style="122" customWidth="1"/>
    <col min="1300" max="1536" width="9.140625" style="122"/>
    <col min="1537" max="1537" width="5.7109375" style="122" customWidth="1"/>
    <col min="1538" max="1538" width="14" style="122" customWidth="1"/>
    <col min="1539" max="1546" width="21.5703125" style="122" customWidth="1"/>
    <col min="1547" max="1549" width="17.140625" style="122" customWidth="1"/>
    <col min="1550" max="1554" width="21" style="122" customWidth="1"/>
    <col min="1555" max="1555" width="19.42578125" style="122" customWidth="1"/>
    <col min="1556" max="1792" width="9.140625" style="122"/>
    <col min="1793" max="1793" width="5.7109375" style="122" customWidth="1"/>
    <col min="1794" max="1794" width="14" style="122" customWidth="1"/>
    <col min="1795" max="1802" width="21.5703125" style="122" customWidth="1"/>
    <col min="1803" max="1805" width="17.140625" style="122" customWidth="1"/>
    <col min="1806" max="1810" width="21" style="122" customWidth="1"/>
    <col min="1811" max="1811" width="19.42578125" style="122" customWidth="1"/>
    <col min="1812" max="2048" width="9.140625" style="122"/>
    <col min="2049" max="2049" width="5.7109375" style="122" customWidth="1"/>
    <col min="2050" max="2050" width="14" style="122" customWidth="1"/>
    <col min="2051" max="2058" width="21.5703125" style="122" customWidth="1"/>
    <col min="2059" max="2061" width="17.140625" style="122" customWidth="1"/>
    <col min="2062" max="2066" width="21" style="122" customWidth="1"/>
    <col min="2067" max="2067" width="19.42578125" style="122" customWidth="1"/>
    <col min="2068" max="2304" width="9.140625" style="122"/>
    <col min="2305" max="2305" width="5.7109375" style="122" customWidth="1"/>
    <col min="2306" max="2306" width="14" style="122" customWidth="1"/>
    <col min="2307" max="2314" width="21.5703125" style="122" customWidth="1"/>
    <col min="2315" max="2317" width="17.140625" style="122" customWidth="1"/>
    <col min="2318" max="2322" width="21" style="122" customWidth="1"/>
    <col min="2323" max="2323" width="19.42578125" style="122" customWidth="1"/>
    <col min="2324" max="2560" width="9.140625" style="122"/>
    <col min="2561" max="2561" width="5.7109375" style="122" customWidth="1"/>
    <col min="2562" max="2562" width="14" style="122" customWidth="1"/>
    <col min="2563" max="2570" width="21.5703125" style="122" customWidth="1"/>
    <col min="2571" max="2573" width="17.140625" style="122" customWidth="1"/>
    <col min="2574" max="2578" width="21" style="122" customWidth="1"/>
    <col min="2579" max="2579" width="19.42578125" style="122" customWidth="1"/>
    <col min="2580" max="2816" width="9.140625" style="122"/>
    <col min="2817" max="2817" width="5.7109375" style="122" customWidth="1"/>
    <col min="2818" max="2818" width="14" style="122" customWidth="1"/>
    <col min="2819" max="2826" width="21.5703125" style="122" customWidth="1"/>
    <col min="2827" max="2829" width="17.140625" style="122" customWidth="1"/>
    <col min="2830" max="2834" width="21" style="122" customWidth="1"/>
    <col min="2835" max="2835" width="19.42578125" style="122" customWidth="1"/>
    <col min="2836" max="3072" width="9.140625" style="122"/>
    <col min="3073" max="3073" width="5.7109375" style="122" customWidth="1"/>
    <col min="3074" max="3074" width="14" style="122" customWidth="1"/>
    <col min="3075" max="3082" width="21.5703125" style="122" customWidth="1"/>
    <col min="3083" max="3085" width="17.140625" style="122" customWidth="1"/>
    <col min="3086" max="3090" width="21" style="122" customWidth="1"/>
    <col min="3091" max="3091" width="19.42578125" style="122" customWidth="1"/>
    <col min="3092" max="3328" width="9.140625" style="122"/>
    <col min="3329" max="3329" width="5.7109375" style="122" customWidth="1"/>
    <col min="3330" max="3330" width="14" style="122" customWidth="1"/>
    <col min="3331" max="3338" width="21.5703125" style="122" customWidth="1"/>
    <col min="3339" max="3341" width="17.140625" style="122" customWidth="1"/>
    <col min="3342" max="3346" width="21" style="122" customWidth="1"/>
    <col min="3347" max="3347" width="19.42578125" style="122" customWidth="1"/>
    <col min="3348" max="3584" width="9.140625" style="122"/>
    <col min="3585" max="3585" width="5.7109375" style="122" customWidth="1"/>
    <col min="3586" max="3586" width="14" style="122" customWidth="1"/>
    <col min="3587" max="3594" width="21.5703125" style="122" customWidth="1"/>
    <col min="3595" max="3597" width="17.140625" style="122" customWidth="1"/>
    <col min="3598" max="3602" width="21" style="122" customWidth="1"/>
    <col min="3603" max="3603" width="19.42578125" style="122" customWidth="1"/>
    <col min="3604" max="3840" width="9.140625" style="122"/>
    <col min="3841" max="3841" width="5.7109375" style="122" customWidth="1"/>
    <col min="3842" max="3842" width="14" style="122" customWidth="1"/>
    <col min="3843" max="3850" width="21.5703125" style="122" customWidth="1"/>
    <col min="3851" max="3853" width="17.140625" style="122" customWidth="1"/>
    <col min="3854" max="3858" width="21" style="122" customWidth="1"/>
    <col min="3859" max="3859" width="19.42578125" style="122" customWidth="1"/>
    <col min="3860" max="4096" width="9.140625" style="122"/>
    <col min="4097" max="4097" width="5.7109375" style="122" customWidth="1"/>
    <col min="4098" max="4098" width="14" style="122" customWidth="1"/>
    <col min="4099" max="4106" width="21.5703125" style="122" customWidth="1"/>
    <col min="4107" max="4109" width="17.140625" style="122" customWidth="1"/>
    <col min="4110" max="4114" width="21" style="122" customWidth="1"/>
    <col min="4115" max="4115" width="19.42578125" style="122" customWidth="1"/>
    <col min="4116" max="4352" width="9.140625" style="122"/>
    <col min="4353" max="4353" width="5.7109375" style="122" customWidth="1"/>
    <col min="4354" max="4354" width="14" style="122" customWidth="1"/>
    <col min="4355" max="4362" width="21.5703125" style="122" customWidth="1"/>
    <col min="4363" max="4365" width="17.140625" style="122" customWidth="1"/>
    <col min="4366" max="4370" width="21" style="122" customWidth="1"/>
    <col min="4371" max="4371" width="19.42578125" style="122" customWidth="1"/>
    <col min="4372" max="4608" width="9.140625" style="122"/>
    <col min="4609" max="4609" width="5.7109375" style="122" customWidth="1"/>
    <col min="4610" max="4610" width="14" style="122" customWidth="1"/>
    <col min="4611" max="4618" width="21.5703125" style="122" customWidth="1"/>
    <col min="4619" max="4621" width="17.140625" style="122" customWidth="1"/>
    <col min="4622" max="4626" width="21" style="122" customWidth="1"/>
    <col min="4627" max="4627" width="19.42578125" style="122" customWidth="1"/>
    <col min="4628" max="4864" width="9.140625" style="122"/>
    <col min="4865" max="4865" width="5.7109375" style="122" customWidth="1"/>
    <col min="4866" max="4866" width="14" style="122" customWidth="1"/>
    <col min="4867" max="4874" width="21.5703125" style="122" customWidth="1"/>
    <col min="4875" max="4877" width="17.140625" style="122" customWidth="1"/>
    <col min="4878" max="4882" width="21" style="122" customWidth="1"/>
    <col min="4883" max="4883" width="19.42578125" style="122" customWidth="1"/>
    <col min="4884" max="5120" width="9.140625" style="122"/>
    <col min="5121" max="5121" width="5.7109375" style="122" customWidth="1"/>
    <col min="5122" max="5122" width="14" style="122" customWidth="1"/>
    <col min="5123" max="5130" width="21.5703125" style="122" customWidth="1"/>
    <col min="5131" max="5133" width="17.140625" style="122" customWidth="1"/>
    <col min="5134" max="5138" width="21" style="122" customWidth="1"/>
    <col min="5139" max="5139" width="19.42578125" style="122" customWidth="1"/>
    <col min="5140" max="5376" width="9.140625" style="122"/>
    <col min="5377" max="5377" width="5.7109375" style="122" customWidth="1"/>
    <col min="5378" max="5378" width="14" style="122" customWidth="1"/>
    <col min="5379" max="5386" width="21.5703125" style="122" customWidth="1"/>
    <col min="5387" max="5389" width="17.140625" style="122" customWidth="1"/>
    <col min="5390" max="5394" width="21" style="122" customWidth="1"/>
    <col min="5395" max="5395" width="19.42578125" style="122" customWidth="1"/>
    <col min="5396" max="5632" width="9.140625" style="122"/>
    <col min="5633" max="5633" width="5.7109375" style="122" customWidth="1"/>
    <col min="5634" max="5634" width="14" style="122" customWidth="1"/>
    <col min="5635" max="5642" width="21.5703125" style="122" customWidth="1"/>
    <col min="5643" max="5645" width="17.140625" style="122" customWidth="1"/>
    <col min="5646" max="5650" width="21" style="122" customWidth="1"/>
    <col min="5651" max="5651" width="19.42578125" style="122" customWidth="1"/>
    <col min="5652" max="5888" width="9.140625" style="122"/>
    <col min="5889" max="5889" width="5.7109375" style="122" customWidth="1"/>
    <col min="5890" max="5890" width="14" style="122" customWidth="1"/>
    <col min="5891" max="5898" width="21.5703125" style="122" customWidth="1"/>
    <col min="5899" max="5901" width="17.140625" style="122" customWidth="1"/>
    <col min="5902" max="5906" width="21" style="122" customWidth="1"/>
    <col min="5907" max="5907" width="19.42578125" style="122" customWidth="1"/>
    <col min="5908" max="6144" width="9.140625" style="122"/>
    <col min="6145" max="6145" width="5.7109375" style="122" customWidth="1"/>
    <col min="6146" max="6146" width="14" style="122" customWidth="1"/>
    <col min="6147" max="6154" width="21.5703125" style="122" customWidth="1"/>
    <col min="6155" max="6157" width="17.140625" style="122" customWidth="1"/>
    <col min="6158" max="6162" width="21" style="122" customWidth="1"/>
    <col min="6163" max="6163" width="19.42578125" style="122" customWidth="1"/>
    <col min="6164" max="6400" width="9.140625" style="122"/>
    <col min="6401" max="6401" width="5.7109375" style="122" customWidth="1"/>
    <col min="6402" max="6402" width="14" style="122" customWidth="1"/>
    <col min="6403" max="6410" width="21.5703125" style="122" customWidth="1"/>
    <col min="6411" max="6413" width="17.140625" style="122" customWidth="1"/>
    <col min="6414" max="6418" width="21" style="122" customWidth="1"/>
    <col min="6419" max="6419" width="19.42578125" style="122" customWidth="1"/>
    <col min="6420" max="6656" width="9.140625" style="122"/>
    <col min="6657" max="6657" width="5.7109375" style="122" customWidth="1"/>
    <col min="6658" max="6658" width="14" style="122" customWidth="1"/>
    <col min="6659" max="6666" width="21.5703125" style="122" customWidth="1"/>
    <col min="6667" max="6669" width="17.140625" style="122" customWidth="1"/>
    <col min="6670" max="6674" width="21" style="122" customWidth="1"/>
    <col min="6675" max="6675" width="19.42578125" style="122" customWidth="1"/>
    <col min="6676" max="6912" width="9.140625" style="122"/>
    <col min="6913" max="6913" width="5.7109375" style="122" customWidth="1"/>
    <col min="6914" max="6914" width="14" style="122" customWidth="1"/>
    <col min="6915" max="6922" width="21.5703125" style="122" customWidth="1"/>
    <col min="6923" max="6925" width="17.140625" style="122" customWidth="1"/>
    <col min="6926" max="6930" width="21" style="122" customWidth="1"/>
    <col min="6931" max="6931" width="19.42578125" style="122" customWidth="1"/>
    <col min="6932" max="7168" width="9.140625" style="122"/>
    <col min="7169" max="7169" width="5.7109375" style="122" customWidth="1"/>
    <col min="7170" max="7170" width="14" style="122" customWidth="1"/>
    <col min="7171" max="7178" width="21.5703125" style="122" customWidth="1"/>
    <col min="7179" max="7181" width="17.140625" style="122" customWidth="1"/>
    <col min="7182" max="7186" width="21" style="122" customWidth="1"/>
    <col min="7187" max="7187" width="19.42578125" style="122" customWidth="1"/>
    <col min="7188" max="7424" width="9.140625" style="122"/>
    <col min="7425" max="7425" width="5.7109375" style="122" customWidth="1"/>
    <col min="7426" max="7426" width="14" style="122" customWidth="1"/>
    <col min="7427" max="7434" width="21.5703125" style="122" customWidth="1"/>
    <col min="7435" max="7437" width="17.140625" style="122" customWidth="1"/>
    <col min="7438" max="7442" width="21" style="122" customWidth="1"/>
    <col min="7443" max="7443" width="19.42578125" style="122" customWidth="1"/>
    <col min="7444" max="7680" width="9.140625" style="122"/>
    <col min="7681" max="7681" width="5.7109375" style="122" customWidth="1"/>
    <col min="7682" max="7682" width="14" style="122" customWidth="1"/>
    <col min="7683" max="7690" width="21.5703125" style="122" customWidth="1"/>
    <col min="7691" max="7693" width="17.140625" style="122" customWidth="1"/>
    <col min="7694" max="7698" width="21" style="122" customWidth="1"/>
    <col min="7699" max="7699" width="19.42578125" style="122" customWidth="1"/>
    <col min="7700" max="7936" width="9.140625" style="122"/>
    <col min="7937" max="7937" width="5.7109375" style="122" customWidth="1"/>
    <col min="7938" max="7938" width="14" style="122" customWidth="1"/>
    <col min="7939" max="7946" width="21.5703125" style="122" customWidth="1"/>
    <col min="7947" max="7949" width="17.140625" style="122" customWidth="1"/>
    <col min="7950" max="7954" width="21" style="122" customWidth="1"/>
    <col min="7955" max="7955" width="19.42578125" style="122" customWidth="1"/>
    <col min="7956" max="8192" width="9.140625" style="122"/>
    <col min="8193" max="8193" width="5.7109375" style="122" customWidth="1"/>
    <col min="8194" max="8194" width="14" style="122" customWidth="1"/>
    <col min="8195" max="8202" width="21.5703125" style="122" customWidth="1"/>
    <col min="8203" max="8205" width="17.140625" style="122" customWidth="1"/>
    <col min="8206" max="8210" width="21" style="122" customWidth="1"/>
    <col min="8211" max="8211" width="19.42578125" style="122" customWidth="1"/>
    <col min="8212" max="8448" width="9.140625" style="122"/>
    <col min="8449" max="8449" width="5.7109375" style="122" customWidth="1"/>
    <col min="8450" max="8450" width="14" style="122" customWidth="1"/>
    <col min="8451" max="8458" width="21.5703125" style="122" customWidth="1"/>
    <col min="8459" max="8461" width="17.140625" style="122" customWidth="1"/>
    <col min="8462" max="8466" width="21" style="122" customWidth="1"/>
    <col min="8467" max="8467" width="19.42578125" style="122" customWidth="1"/>
    <col min="8468" max="8704" width="9.140625" style="122"/>
    <col min="8705" max="8705" width="5.7109375" style="122" customWidth="1"/>
    <col min="8706" max="8706" width="14" style="122" customWidth="1"/>
    <col min="8707" max="8714" width="21.5703125" style="122" customWidth="1"/>
    <col min="8715" max="8717" width="17.140625" style="122" customWidth="1"/>
    <col min="8718" max="8722" width="21" style="122" customWidth="1"/>
    <col min="8723" max="8723" width="19.42578125" style="122" customWidth="1"/>
    <col min="8724" max="8960" width="9.140625" style="122"/>
    <col min="8961" max="8961" width="5.7109375" style="122" customWidth="1"/>
    <col min="8962" max="8962" width="14" style="122" customWidth="1"/>
    <col min="8963" max="8970" width="21.5703125" style="122" customWidth="1"/>
    <col min="8971" max="8973" width="17.140625" style="122" customWidth="1"/>
    <col min="8974" max="8978" width="21" style="122" customWidth="1"/>
    <col min="8979" max="8979" width="19.42578125" style="122" customWidth="1"/>
    <col min="8980" max="9216" width="9.140625" style="122"/>
    <col min="9217" max="9217" width="5.7109375" style="122" customWidth="1"/>
    <col min="9218" max="9218" width="14" style="122" customWidth="1"/>
    <col min="9219" max="9226" width="21.5703125" style="122" customWidth="1"/>
    <col min="9227" max="9229" width="17.140625" style="122" customWidth="1"/>
    <col min="9230" max="9234" width="21" style="122" customWidth="1"/>
    <col min="9235" max="9235" width="19.42578125" style="122" customWidth="1"/>
    <col min="9236" max="9472" width="9.140625" style="122"/>
    <col min="9473" max="9473" width="5.7109375" style="122" customWidth="1"/>
    <col min="9474" max="9474" width="14" style="122" customWidth="1"/>
    <col min="9475" max="9482" width="21.5703125" style="122" customWidth="1"/>
    <col min="9483" max="9485" width="17.140625" style="122" customWidth="1"/>
    <col min="9486" max="9490" width="21" style="122" customWidth="1"/>
    <col min="9491" max="9491" width="19.42578125" style="122" customWidth="1"/>
    <col min="9492" max="9728" width="9.140625" style="122"/>
    <col min="9729" max="9729" width="5.7109375" style="122" customWidth="1"/>
    <col min="9730" max="9730" width="14" style="122" customWidth="1"/>
    <col min="9731" max="9738" width="21.5703125" style="122" customWidth="1"/>
    <col min="9739" max="9741" width="17.140625" style="122" customWidth="1"/>
    <col min="9742" max="9746" width="21" style="122" customWidth="1"/>
    <col min="9747" max="9747" width="19.42578125" style="122" customWidth="1"/>
    <col min="9748" max="9984" width="9.140625" style="122"/>
    <col min="9985" max="9985" width="5.7109375" style="122" customWidth="1"/>
    <col min="9986" max="9986" width="14" style="122" customWidth="1"/>
    <col min="9987" max="9994" width="21.5703125" style="122" customWidth="1"/>
    <col min="9995" max="9997" width="17.140625" style="122" customWidth="1"/>
    <col min="9998" max="10002" width="21" style="122" customWidth="1"/>
    <col min="10003" max="10003" width="19.42578125" style="122" customWidth="1"/>
    <col min="10004" max="10240" width="9.140625" style="122"/>
    <col min="10241" max="10241" width="5.7109375" style="122" customWidth="1"/>
    <col min="10242" max="10242" width="14" style="122" customWidth="1"/>
    <col min="10243" max="10250" width="21.5703125" style="122" customWidth="1"/>
    <col min="10251" max="10253" width="17.140625" style="122" customWidth="1"/>
    <col min="10254" max="10258" width="21" style="122" customWidth="1"/>
    <col min="10259" max="10259" width="19.42578125" style="122" customWidth="1"/>
    <col min="10260" max="10496" width="9.140625" style="122"/>
    <col min="10497" max="10497" width="5.7109375" style="122" customWidth="1"/>
    <col min="10498" max="10498" width="14" style="122" customWidth="1"/>
    <col min="10499" max="10506" width="21.5703125" style="122" customWidth="1"/>
    <col min="10507" max="10509" width="17.140625" style="122" customWidth="1"/>
    <col min="10510" max="10514" width="21" style="122" customWidth="1"/>
    <col min="10515" max="10515" width="19.42578125" style="122" customWidth="1"/>
    <col min="10516" max="10752" width="9.140625" style="122"/>
    <col min="10753" max="10753" width="5.7109375" style="122" customWidth="1"/>
    <col min="10754" max="10754" width="14" style="122" customWidth="1"/>
    <col min="10755" max="10762" width="21.5703125" style="122" customWidth="1"/>
    <col min="10763" max="10765" width="17.140625" style="122" customWidth="1"/>
    <col min="10766" max="10770" width="21" style="122" customWidth="1"/>
    <col min="10771" max="10771" width="19.42578125" style="122" customWidth="1"/>
    <col min="10772" max="11008" width="9.140625" style="122"/>
    <col min="11009" max="11009" width="5.7109375" style="122" customWidth="1"/>
    <col min="11010" max="11010" width="14" style="122" customWidth="1"/>
    <col min="11011" max="11018" width="21.5703125" style="122" customWidth="1"/>
    <col min="11019" max="11021" width="17.140625" style="122" customWidth="1"/>
    <col min="11022" max="11026" width="21" style="122" customWidth="1"/>
    <col min="11027" max="11027" width="19.42578125" style="122" customWidth="1"/>
    <col min="11028" max="11264" width="9.140625" style="122"/>
    <col min="11265" max="11265" width="5.7109375" style="122" customWidth="1"/>
    <col min="11266" max="11266" width="14" style="122" customWidth="1"/>
    <col min="11267" max="11274" width="21.5703125" style="122" customWidth="1"/>
    <col min="11275" max="11277" width="17.140625" style="122" customWidth="1"/>
    <col min="11278" max="11282" width="21" style="122" customWidth="1"/>
    <col min="11283" max="11283" width="19.42578125" style="122" customWidth="1"/>
    <col min="11284" max="11520" width="9.140625" style="122"/>
    <col min="11521" max="11521" width="5.7109375" style="122" customWidth="1"/>
    <col min="11522" max="11522" width="14" style="122" customWidth="1"/>
    <col min="11523" max="11530" width="21.5703125" style="122" customWidth="1"/>
    <col min="11531" max="11533" width="17.140625" style="122" customWidth="1"/>
    <col min="11534" max="11538" width="21" style="122" customWidth="1"/>
    <col min="11539" max="11539" width="19.42578125" style="122" customWidth="1"/>
    <col min="11540" max="11776" width="9.140625" style="122"/>
    <col min="11777" max="11777" width="5.7109375" style="122" customWidth="1"/>
    <col min="11778" max="11778" width="14" style="122" customWidth="1"/>
    <col min="11779" max="11786" width="21.5703125" style="122" customWidth="1"/>
    <col min="11787" max="11789" width="17.140625" style="122" customWidth="1"/>
    <col min="11790" max="11794" width="21" style="122" customWidth="1"/>
    <col min="11795" max="11795" width="19.42578125" style="122" customWidth="1"/>
    <col min="11796" max="12032" width="9.140625" style="122"/>
    <col min="12033" max="12033" width="5.7109375" style="122" customWidth="1"/>
    <col min="12034" max="12034" width="14" style="122" customWidth="1"/>
    <col min="12035" max="12042" width="21.5703125" style="122" customWidth="1"/>
    <col min="12043" max="12045" width="17.140625" style="122" customWidth="1"/>
    <col min="12046" max="12050" width="21" style="122" customWidth="1"/>
    <col min="12051" max="12051" width="19.42578125" style="122" customWidth="1"/>
    <col min="12052" max="12288" width="9.140625" style="122"/>
    <col min="12289" max="12289" width="5.7109375" style="122" customWidth="1"/>
    <col min="12290" max="12290" width="14" style="122" customWidth="1"/>
    <col min="12291" max="12298" width="21.5703125" style="122" customWidth="1"/>
    <col min="12299" max="12301" width="17.140625" style="122" customWidth="1"/>
    <col min="12302" max="12306" width="21" style="122" customWidth="1"/>
    <col min="12307" max="12307" width="19.42578125" style="122" customWidth="1"/>
    <col min="12308" max="12544" width="9.140625" style="122"/>
    <col min="12545" max="12545" width="5.7109375" style="122" customWidth="1"/>
    <col min="12546" max="12546" width="14" style="122" customWidth="1"/>
    <col min="12547" max="12554" width="21.5703125" style="122" customWidth="1"/>
    <col min="12555" max="12557" width="17.140625" style="122" customWidth="1"/>
    <col min="12558" max="12562" width="21" style="122" customWidth="1"/>
    <col min="12563" max="12563" width="19.42578125" style="122" customWidth="1"/>
    <col min="12564" max="12800" width="9.140625" style="122"/>
    <col min="12801" max="12801" width="5.7109375" style="122" customWidth="1"/>
    <col min="12802" max="12802" width="14" style="122" customWidth="1"/>
    <col min="12803" max="12810" width="21.5703125" style="122" customWidth="1"/>
    <col min="12811" max="12813" width="17.140625" style="122" customWidth="1"/>
    <col min="12814" max="12818" width="21" style="122" customWidth="1"/>
    <col min="12819" max="12819" width="19.42578125" style="122" customWidth="1"/>
    <col min="12820" max="13056" width="9.140625" style="122"/>
    <col min="13057" max="13057" width="5.7109375" style="122" customWidth="1"/>
    <col min="13058" max="13058" width="14" style="122" customWidth="1"/>
    <col min="13059" max="13066" width="21.5703125" style="122" customWidth="1"/>
    <col min="13067" max="13069" width="17.140625" style="122" customWidth="1"/>
    <col min="13070" max="13074" width="21" style="122" customWidth="1"/>
    <col min="13075" max="13075" width="19.42578125" style="122" customWidth="1"/>
    <col min="13076" max="13312" width="9.140625" style="122"/>
    <col min="13313" max="13313" width="5.7109375" style="122" customWidth="1"/>
    <col min="13314" max="13314" width="14" style="122" customWidth="1"/>
    <col min="13315" max="13322" width="21.5703125" style="122" customWidth="1"/>
    <col min="13323" max="13325" width="17.140625" style="122" customWidth="1"/>
    <col min="13326" max="13330" width="21" style="122" customWidth="1"/>
    <col min="13331" max="13331" width="19.42578125" style="122" customWidth="1"/>
    <col min="13332" max="13568" width="9.140625" style="122"/>
    <col min="13569" max="13569" width="5.7109375" style="122" customWidth="1"/>
    <col min="13570" max="13570" width="14" style="122" customWidth="1"/>
    <col min="13571" max="13578" width="21.5703125" style="122" customWidth="1"/>
    <col min="13579" max="13581" width="17.140625" style="122" customWidth="1"/>
    <col min="13582" max="13586" width="21" style="122" customWidth="1"/>
    <col min="13587" max="13587" width="19.42578125" style="122" customWidth="1"/>
    <col min="13588" max="13824" width="9.140625" style="122"/>
    <col min="13825" max="13825" width="5.7109375" style="122" customWidth="1"/>
    <col min="13826" max="13826" width="14" style="122" customWidth="1"/>
    <col min="13827" max="13834" width="21.5703125" style="122" customWidth="1"/>
    <col min="13835" max="13837" width="17.140625" style="122" customWidth="1"/>
    <col min="13838" max="13842" width="21" style="122" customWidth="1"/>
    <col min="13843" max="13843" width="19.42578125" style="122" customWidth="1"/>
    <col min="13844" max="14080" width="9.140625" style="122"/>
    <col min="14081" max="14081" width="5.7109375" style="122" customWidth="1"/>
    <col min="14082" max="14082" width="14" style="122" customWidth="1"/>
    <col min="14083" max="14090" width="21.5703125" style="122" customWidth="1"/>
    <col min="14091" max="14093" width="17.140625" style="122" customWidth="1"/>
    <col min="14094" max="14098" width="21" style="122" customWidth="1"/>
    <col min="14099" max="14099" width="19.42578125" style="122" customWidth="1"/>
    <col min="14100" max="14336" width="9.140625" style="122"/>
    <col min="14337" max="14337" width="5.7109375" style="122" customWidth="1"/>
    <col min="14338" max="14338" width="14" style="122" customWidth="1"/>
    <col min="14339" max="14346" width="21.5703125" style="122" customWidth="1"/>
    <col min="14347" max="14349" width="17.140625" style="122" customWidth="1"/>
    <col min="14350" max="14354" width="21" style="122" customWidth="1"/>
    <col min="14355" max="14355" width="19.42578125" style="122" customWidth="1"/>
    <col min="14356" max="14592" width="9.140625" style="122"/>
    <col min="14593" max="14593" width="5.7109375" style="122" customWidth="1"/>
    <col min="14594" max="14594" width="14" style="122" customWidth="1"/>
    <col min="14595" max="14602" width="21.5703125" style="122" customWidth="1"/>
    <col min="14603" max="14605" width="17.140625" style="122" customWidth="1"/>
    <col min="14606" max="14610" width="21" style="122" customWidth="1"/>
    <col min="14611" max="14611" width="19.42578125" style="122" customWidth="1"/>
    <col min="14612" max="14848" width="9.140625" style="122"/>
    <col min="14849" max="14849" width="5.7109375" style="122" customWidth="1"/>
    <col min="14850" max="14850" width="14" style="122" customWidth="1"/>
    <col min="14851" max="14858" width="21.5703125" style="122" customWidth="1"/>
    <col min="14859" max="14861" width="17.140625" style="122" customWidth="1"/>
    <col min="14862" max="14866" width="21" style="122" customWidth="1"/>
    <col min="14867" max="14867" width="19.42578125" style="122" customWidth="1"/>
    <col min="14868" max="15104" width="9.140625" style="122"/>
    <col min="15105" max="15105" width="5.7109375" style="122" customWidth="1"/>
    <col min="15106" max="15106" width="14" style="122" customWidth="1"/>
    <col min="15107" max="15114" width="21.5703125" style="122" customWidth="1"/>
    <col min="15115" max="15117" width="17.140625" style="122" customWidth="1"/>
    <col min="15118" max="15122" width="21" style="122" customWidth="1"/>
    <col min="15123" max="15123" width="19.42578125" style="122" customWidth="1"/>
    <col min="15124" max="15360" width="9.140625" style="122"/>
    <col min="15361" max="15361" width="5.7109375" style="122" customWidth="1"/>
    <col min="15362" max="15362" width="14" style="122" customWidth="1"/>
    <col min="15363" max="15370" width="21.5703125" style="122" customWidth="1"/>
    <col min="15371" max="15373" width="17.140625" style="122" customWidth="1"/>
    <col min="15374" max="15378" width="21" style="122" customWidth="1"/>
    <col min="15379" max="15379" width="19.42578125" style="122" customWidth="1"/>
    <col min="15380" max="15616" width="9.140625" style="122"/>
    <col min="15617" max="15617" width="5.7109375" style="122" customWidth="1"/>
    <col min="15618" max="15618" width="14" style="122" customWidth="1"/>
    <col min="15619" max="15626" width="21.5703125" style="122" customWidth="1"/>
    <col min="15627" max="15629" width="17.140625" style="122" customWidth="1"/>
    <col min="15630" max="15634" width="21" style="122" customWidth="1"/>
    <col min="15635" max="15635" width="19.42578125" style="122" customWidth="1"/>
    <col min="15636" max="15872" width="9.140625" style="122"/>
    <col min="15873" max="15873" width="5.7109375" style="122" customWidth="1"/>
    <col min="15874" max="15874" width="14" style="122" customWidth="1"/>
    <col min="15875" max="15882" width="21.5703125" style="122" customWidth="1"/>
    <col min="15883" max="15885" width="17.140625" style="122" customWidth="1"/>
    <col min="15886" max="15890" width="21" style="122" customWidth="1"/>
    <col min="15891" max="15891" width="19.42578125" style="122" customWidth="1"/>
    <col min="15892" max="16128" width="9.140625" style="122"/>
    <col min="16129" max="16129" width="5.7109375" style="122" customWidth="1"/>
    <col min="16130" max="16130" width="14" style="122" customWidth="1"/>
    <col min="16131" max="16138" width="21.5703125" style="122" customWidth="1"/>
    <col min="16139" max="16141" width="17.140625" style="122" customWidth="1"/>
    <col min="16142" max="16146" width="21" style="122" customWidth="1"/>
    <col min="16147" max="16147" width="19.42578125" style="122" customWidth="1"/>
    <col min="16148" max="16384" width="9.140625" style="122"/>
  </cols>
  <sheetData>
    <row r="1" spans="1:20" s="301" customFormat="1" ht="62.1" customHeight="1" thickBot="1" x14ac:dyDescent="0.3">
      <c r="A1" s="1106" t="s">
        <v>278</v>
      </c>
      <c r="B1" s="1396" t="s">
        <v>2087</v>
      </c>
      <c r="C1" s="1396"/>
      <c r="D1" s="1396"/>
      <c r="E1" s="1396"/>
      <c r="F1" s="1396"/>
      <c r="G1" s="1396"/>
      <c r="H1" s="1396"/>
      <c r="I1" s="1396"/>
      <c r="J1" s="1396"/>
      <c r="K1" s="1396"/>
      <c r="L1" s="1396"/>
      <c r="M1" s="1396"/>
      <c r="N1" s="1396"/>
      <c r="O1" s="1396"/>
      <c r="P1" s="1396"/>
      <c r="Q1" s="1396"/>
      <c r="R1" s="1396"/>
      <c r="S1" s="1105"/>
      <c r="T1" s="1073"/>
    </row>
    <row r="2" spans="1:20" s="301" customFormat="1" ht="23.45" customHeight="1" thickBot="1" x14ac:dyDescent="0.3">
      <c r="A2" s="1074"/>
      <c r="B2" s="1075"/>
      <c r="C2" s="1075"/>
      <c r="D2" s="1075"/>
      <c r="E2" s="1075"/>
      <c r="F2" s="1076"/>
      <c r="G2" s="1076"/>
      <c r="H2" s="1391" t="s">
        <v>1776</v>
      </c>
      <c r="I2" s="1392"/>
      <c r="J2" s="1393"/>
      <c r="K2" s="1391" t="s">
        <v>2050</v>
      </c>
      <c r="L2" s="1392"/>
      <c r="M2" s="1393"/>
      <c r="N2" s="1391" t="s">
        <v>2051</v>
      </c>
      <c r="O2" s="1392"/>
      <c r="P2" s="1392"/>
      <c r="Q2" s="1394" t="s">
        <v>1780</v>
      </c>
      <c r="R2" s="1392"/>
      <c r="S2" s="1395"/>
      <c r="T2" s="530"/>
    </row>
    <row r="3" spans="1:20" ht="43.5" customHeight="1" thickBot="1" x14ac:dyDescent="0.3">
      <c r="A3" s="1077" t="s">
        <v>2053</v>
      </c>
      <c r="B3" s="1078" t="s">
        <v>2054</v>
      </c>
      <c r="C3" s="1078" t="s">
        <v>2055</v>
      </c>
      <c r="D3" s="1078" t="s">
        <v>2056</v>
      </c>
      <c r="E3" s="1078" t="s">
        <v>2057</v>
      </c>
      <c r="F3" s="1078" t="s">
        <v>2058</v>
      </c>
      <c r="G3" s="1078" t="s">
        <v>2059</v>
      </c>
      <c r="H3" s="1078" t="s">
        <v>2060</v>
      </c>
      <c r="I3" s="1078" t="s">
        <v>2061</v>
      </c>
      <c r="J3" s="1079" t="s">
        <v>2062</v>
      </c>
      <c r="K3" s="1078" t="s">
        <v>2060</v>
      </c>
      <c r="L3" s="1078" t="s">
        <v>2061</v>
      </c>
      <c r="M3" s="1079" t="s">
        <v>2062</v>
      </c>
      <c r="N3" s="1078" t="s">
        <v>2060</v>
      </c>
      <c r="O3" s="1078" t="s">
        <v>2061</v>
      </c>
      <c r="P3" s="1079" t="s">
        <v>2062</v>
      </c>
      <c r="Q3" s="1078" t="s">
        <v>2060</v>
      </c>
      <c r="R3" s="1078" t="s">
        <v>2063</v>
      </c>
      <c r="S3" s="1078" t="s">
        <v>1317</v>
      </c>
    </row>
    <row r="4" spans="1:20" ht="15" customHeight="1" x14ac:dyDescent="0.25">
      <c r="A4" s="1080"/>
      <c r="B4" s="1081"/>
      <c r="C4" s="1081"/>
      <c r="D4" s="1081"/>
      <c r="E4" s="1081"/>
      <c r="F4" s="1081"/>
      <c r="G4" s="1081"/>
      <c r="H4" s="1081"/>
      <c r="I4" s="1081"/>
      <c r="J4" s="1081"/>
      <c r="K4" s="1081"/>
      <c r="L4" s="1081"/>
      <c r="M4" s="1081"/>
      <c r="N4" s="1081"/>
      <c r="O4" s="1081"/>
      <c r="P4" s="1081"/>
      <c r="Q4" s="1081"/>
      <c r="R4" s="1081"/>
      <c r="S4" s="1081"/>
    </row>
    <row r="5" spans="1:20" ht="15" customHeight="1" x14ac:dyDescent="0.25">
      <c r="A5" s="1060"/>
      <c r="B5" s="182"/>
      <c r="C5" s="182"/>
      <c r="D5" s="182"/>
      <c r="E5" s="182"/>
      <c r="F5" s="182"/>
      <c r="G5" s="182"/>
      <c r="H5" s="182"/>
      <c r="I5" s="182"/>
      <c r="J5" s="182"/>
      <c r="K5" s="182"/>
      <c r="L5" s="182"/>
      <c r="M5" s="182"/>
      <c r="N5" s="182"/>
      <c r="O5" s="182"/>
      <c r="P5" s="182"/>
      <c r="Q5" s="182"/>
      <c r="R5" s="182"/>
      <c r="S5" s="182"/>
    </row>
    <row r="6" spans="1:20" ht="15" customHeight="1" x14ac:dyDescent="0.25">
      <c r="A6" s="1060"/>
      <c r="B6" s="182"/>
      <c r="C6" s="182"/>
      <c r="D6" s="182"/>
      <c r="E6" s="182"/>
      <c r="F6" s="182"/>
      <c r="G6" s="182"/>
      <c r="H6" s="182"/>
      <c r="I6" s="182"/>
      <c r="J6" s="182"/>
      <c r="K6" s="182"/>
      <c r="L6" s="182"/>
      <c r="M6" s="182"/>
      <c r="N6" s="182"/>
      <c r="O6" s="182"/>
      <c r="P6" s="182"/>
      <c r="Q6" s="182"/>
      <c r="R6" s="182"/>
      <c r="S6" s="182"/>
    </row>
    <row r="7" spans="1:20" ht="15" customHeight="1" x14ac:dyDescent="0.25">
      <c r="A7" s="1060"/>
      <c r="B7" s="182"/>
      <c r="C7" s="182"/>
      <c r="D7" s="182"/>
      <c r="E7" s="182"/>
      <c r="F7" s="182"/>
      <c r="G7" s="182"/>
      <c r="H7" s="182"/>
      <c r="I7" s="182"/>
      <c r="J7" s="182"/>
      <c r="K7" s="182"/>
      <c r="L7" s="182"/>
      <c r="M7" s="182"/>
      <c r="N7" s="182"/>
      <c r="O7" s="182"/>
      <c r="P7" s="182"/>
      <c r="Q7" s="182"/>
      <c r="R7" s="182"/>
      <c r="S7" s="182"/>
    </row>
    <row r="8" spans="1:20" ht="15" customHeight="1" x14ac:dyDescent="0.25">
      <c r="A8" s="1060"/>
      <c r="B8" s="182"/>
      <c r="C8" s="182"/>
      <c r="D8" s="182"/>
      <c r="E8" s="182"/>
      <c r="F8" s="182"/>
      <c r="G8" s="182"/>
      <c r="H8" s="182"/>
      <c r="I8" s="182"/>
      <c r="J8" s="182"/>
      <c r="K8" s="182"/>
      <c r="L8" s="182"/>
      <c r="M8" s="182"/>
      <c r="N8" s="182"/>
      <c r="O8" s="182"/>
      <c r="P8" s="182"/>
      <c r="Q8" s="182"/>
      <c r="R8" s="182"/>
      <c r="S8" s="182"/>
    </row>
    <row r="9" spans="1:20" ht="15" customHeight="1" x14ac:dyDescent="0.25">
      <c r="A9" s="1060"/>
      <c r="B9" s="182"/>
      <c r="C9" s="182"/>
      <c r="D9" s="182"/>
      <c r="E9" s="182"/>
      <c r="F9" s="182"/>
      <c r="G9" s="182"/>
      <c r="H9" s="182"/>
      <c r="I9" s="182"/>
      <c r="J9" s="182"/>
      <c r="K9" s="182"/>
      <c r="L9" s="182"/>
      <c r="M9" s="182"/>
      <c r="N9" s="182"/>
      <c r="O9" s="182"/>
      <c r="P9" s="182"/>
      <c r="Q9" s="182"/>
      <c r="R9" s="182"/>
      <c r="S9" s="182"/>
    </row>
    <row r="10" spans="1:20" ht="15" customHeight="1" thickBot="1" x14ac:dyDescent="0.3">
      <c r="A10" s="1082"/>
      <c r="B10" s="1083"/>
      <c r="C10" s="1083"/>
      <c r="D10" s="1083"/>
      <c r="E10" s="1083"/>
      <c r="F10" s="1083"/>
      <c r="G10" s="1083"/>
      <c r="H10" s="1083"/>
      <c r="I10" s="1083"/>
      <c r="J10" s="1083"/>
      <c r="K10" s="1083"/>
      <c r="L10" s="1083"/>
      <c r="M10" s="1083"/>
      <c r="N10" s="1083"/>
      <c r="O10" s="1083"/>
      <c r="P10" s="1083"/>
      <c r="Q10" s="1083"/>
      <c r="R10" s="1083"/>
      <c r="S10" s="1083"/>
    </row>
  </sheetData>
  <mergeCells count="5">
    <mergeCell ref="H2:J2"/>
    <mergeCell ref="K2:M2"/>
    <mergeCell ref="N2:P2"/>
    <mergeCell ref="Q2:S2"/>
    <mergeCell ref="B1:R1"/>
  </mergeCells>
  <hyperlinks>
    <hyperlink ref="A1" location="HOME!A1" display="HOME"/>
  </hyperlinks>
  <printOptions gridLines="1"/>
  <pageMargins left="0.7" right="0.7" top="0.75" bottom="0.75" header="0.3" footer="0.3"/>
  <pageSetup scale="95" fitToHeight="2"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9" style="122" customWidth="1"/>
    <col min="2" max="3" width="17.28515625" style="122" customWidth="1"/>
    <col min="4" max="4" width="17.85546875" style="122" customWidth="1"/>
    <col min="5" max="5" width="14.85546875" style="122" bestFit="1" customWidth="1"/>
    <col min="6" max="6" width="8" style="122" bestFit="1" customWidth="1"/>
    <col min="7" max="7" width="15.140625" style="122" bestFit="1" customWidth="1"/>
    <col min="8" max="8" width="15.28515625" style="122" customWidth="1"/>
    <col min="9" max="9" width="15.5703125" style="122" customWidth="1"/>
    <col min="10" max="10" width="20.42578125" style="122" customWidth="1"/>
    <col min="11" max="11" width="10.5703125" style="122" customWidth="1"/>
    <col min="12" max="12" width="9.140625" style="122"/>
    <col min="13" max="13" width="19.5703125" style="122" customWidth="1"/>
    <col min="14" max="14" width="14.42578125" style="122" bestFit="1" customWidth="1"/>
    <col min="15" max="16384" width="9.140625" style="122"/>
  </cols>
  <sheetData>
    <row r="1" spans="1:14" ht="72.599999999999994" customHeight="1" thickTop="1" thickBot="1" x14ac:dyDescent="0.3">
      <c r="A1" s="1104" t="s">
        <v>278</v>
      </c>
      <c r="B1" s="1397" t="s">
        <v>2064</v>
      </c>
      <c r="C1" s="1397"/>
      <c r="D1" s="1397"/>
      <c r="E1" s="1397"/>
      <c r="F1" s="1397"/>
      <c r="G1" s="1397"/>
      <c r="H1" s="1397"/>
      <c r="I1" s="1397"/>
      <c r="J1" s="1397"/>
      <c r="K1" s="1397"/>
      <c r="L1" s="1398"/>
      <c r="M1" s="1084"/>
      <c r="N1" s="1085"/>
    </row>
    <row r="2" spans="1:14" ht="15" customHeight="1" thickTop="1" x14ac:dyDescent="0.25">
      <c r="A2" s="1403" t="s">
        <v>2065</v>
      </c>
      <c r="B2" s="1405" t="s">
        <v>2066</v>
      </c>
      <c r="C2" s="1405" t="s">
        <v>2067</v>
      </c>
      <c r="D2" s="1405" t="s">
        <v>2068</v>
      </c>
      <c r="E2" s="1405" t="s">
        <v>2069</v>
      </c>
      <c r="F2" s="1399" t="s">
        <v>2070</v>
      </c>
      <c r="G2" s="1399" t="s">
        <v>2071</v>
      </c>
      <c r="H2" s="1399" t="s">
        <v>2072</v>
      </c>
      <c r="I2" s="1399" t="s">
        <v>2073</v>
      </c>
      <c r="J2" s="1399" t="s">
        <v>2074</v>
      </c>
      <c r="K2" s="1399" t="s">
        <v>2075</v>
      </c>
      <c r="L2" s="1399" t="s">
        <v>2076</v>
      </c>
      <c r="M2" s="1399" t="s">
        <v>2077</v>
      </c>
      <c r="N2" s="1401" t="s">
        <v>2078</v>
      </c>
    </row>
    <row r="3" spans="1:14" ht="62.1" customHeight="1" thickBot="1" x14ac:dyDescent="0.3">
      <c r="A3" s="1404"/>
      <c r="B3" s="1406"/>
      <c r="C3" s="1406"/>
      <c r="D3" s="1406"/>
      <c r="E3" s="1406"/>
      <c r="F3" s="1406"/>
      <c r="G3" s="1406"/>
      <c r="H3" s="1400"/>
      <c r="I3" s="1406"/>
      <c r="J3" s="1400"/>
      <c r="K3" s="1400"/>
      <c r="L3" s="1400"/>
      <c r="M3" s="1400"/>
      <c r="N3" s="1402"/>
    </row>
    <row r="4" spans="1:14" s="1037" customFormat="1" ht="45" x14ac:dyDescent="0.25">
      <c r="A4" s="1086">
        <v>1</v>
      </c>
      <c r="B4" s="1087">
        <v>43715</v>
      </c>
      <c r="C4" s="1088" t="s">
        <v>2079</v>
      </c>
      <c r="D4" s="1089" t="s">
        <v>2080</v>
      </c>
      <c r="E4" s="1089" t="s">
        <v>2081</v>
      </c>
      <c r="F4" s="1089">
        <v>1000</v>
      </c>
      <c r="G4" s="1089">
        <v>50</v>
      </c>
      <c r="H4" s="1090">
        <v>51000</v>
      </c>
      <c r="I4" s="1089" t="s">
        <v>2082</v>
      </c>
      <c r="J4" s="1091" t="s">
        <v>2083</v>
      </c>
      <c r="K4" s="1088">
        <v>43745</v>
      </c>
      <c r="L4" s="1089" t="s">
        <v>2084</v>
      </c>
      <c r="M4" s="1092" t="s">
        <v>2085</v>
      </c>
      <c r="N4" s="1093">
        <v>51000</v>
      </c>
    </row>
    <row r="5" spans="1:14" s="1037" customFormat="1" ht="15" customHeight="1" x14ac:dyDescent="0.25">
      <c r="A5" s="1094"/>
      <c r="B5" s="1095"/>
      <c r="C5" s="1096"/>
      <c r="D5" s="1096"/>
      <c r="E5" s="1096"/>
      <c r="F5" s="1096"/>
      <c r="G5" s="1096"/>
      <c r="H5" s="1096"/>
      <c r="I5" s="1096"/>
      <c r="J5" s="1096"/>
      <c r="K5" s="1096"/>
      <c r="L5" s="1096"/>
      <c r="M5" s="1096"/>
      <c r="N5" s="1097"/>
    </row>
    <row r="6" spans="1:14" s="1037" customFormat="1" ht="15" customHeight="1" x14ac:dyDescent="0.25">
      <c r="A6" s="1094"/>
      <c r="B6" s="1095"/>
      <c r="C6" s="1096"/>
      <c r="D6" s="1096"/>
      <c r="E6" s="1096"/>
      <c r="F6" s="1096"/>
      <c r="G6" s="1096"/>
      <c r="H6" s="1096"/>
      <c r="I6" s="1096"/>
      <c r="J6" s="1096"/>
      <c r="K6" s="1096"/>
      <c r="L6" s="1096"/>
      <c r="M6" s="1096"/>
      <c r="N6" s="1097"/>
    </row>
    <row r="7" spans="1:14" s="1037" customFormat="1" ht="15" customHeight="1" x14ac:dyDescent="0.25">
      <c r="A7" s="1094"/>
      <c r="B7" s="1095"/>
      <c r="C7" s="1096"/>
      <c r="D7" s="1096"/>
      <c r="E7" s="1096"/>
      <c r="F7" s="1096"/>
      <c r="G7" s="1096"/>
      <c r="H7" s="1096"/>
      <c r="I7" s="1096"/>
      <c r="J7" s="1096"/>
      <c r="K7" s="1096"/>
      <c r="L7" s="1096"/>
      <c r="M7" s="1096"/>
      <c r="N7" s="1097"/>
    </row>
    <row r="8" spans="1:14" ht="14.45" customHeight="1" x14ac:dyDescent="0.25">
      <c r="A8" s="1060"/>
      <c r="B8" s="1098"/>
      <c r="C8" s="182"/>
      <c r="D8" s="182"/>
      <c r="E8" s="182"/>
      <c r="F8" s="182"/>
      <c r="G8" s="182"/>
      <c r="H8" s="182"/>
      <c r="I8" s="182"/>
      <c r="J8" s="182"/>
      <c r="K8" s="182"/>
      <c r="L8" s="182"/>
      <c r="M8" s="182"/>
      <c r="N8" s="1099"/>
    </row>
    <row r="9" spans="1:14" ht="15.75" thickBot="1" x14ac:dyDescent="0.3">
      <c r="A9" s="1100"/>
      <c r="B9" s="1101"/>
      <c r="C9" s="1101"/>
      <c r="D9" s="1101"/>
      <c r="E9" s="1101"/>
      <c r="F9" s="1101"/>
      <c r="G9" s="1101"/>
      <c r="H9" s="1101"/>
      <c r="I9" s="1101"/>
      <c r="J9" s="1101"/>
      <c r="K9" s="1101"/>
      <c r="L9" s="1101"/>
      <c r="M9" s="1101"/>
      <c r="N9" s="1102"/>
    </row>
    <row r="10" spans="1:14" ht="15.75" thickTop="1" x14ac:dyDescent="0.25">
      <c r="H10" s="1103"/>
    </row>
    <row r="11" spans="1:14" x14ac:dyDescent="0.25">
      <c r="H11" s="530"/>
      <c r="I11" s="530"/>
    </row>
  </sheetData>
  <mergeCells count="15">
    <mergeCell ref="N2:N3"/>
    <mergeCell ref="A2:A3"/>
    <mergeCell ref="B2:B3"/>
    <mergeCell ref="C2:C3"/>
    <mergeCell ref="D2:D3"/>
    <mergeCell ref="E2:E3"/>
    <mergeCell ref="F2:F3"/>
    <mergeCell ref="G2:G3"/>
    <mergeCell ref="H2:H3"/>
    <mergeCell ref="I2:I3"/>
    <mergeCell ref="B1:L1"/>
    <mergeCell ref="J2:J3"/>
    <mergeCell ref="K2:K3"/>
    <mergeCell ref="L2:L3"/>
    <mergeCell ref="M2:M3"/>
  </mergeCells>
  <dataValidations count="3">
    <dataValidation type="list" allowBlank="1" showInputMessage="1" showErrorMessage="1" sqref="M4:M9">
      <formula1>"Applicable, Not Applicable"</formula1>
    </dataValidation>
    <dataValidation type="list" allowBlank="1" showInputMessage="1" showErrorMessage="1" sqref="I4:I9">
      <formula1>"Open, Closed"</formula1>
    </dataValidation>
    <dataValidation type="list" allowBlank="1" showInputMessage="1" showErrorMessage="1" sqref="D4:D9">
      <formula1>"overpurchase, Underpurchase, wrong security bought, others"</formula1>
    </dataValidation>
  </dataValidations>
  <hyperlinks>
    <hyperlink ref="A1" location="HOME!A1" display="HOME"/>
  </hyperlink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G65"/>
  <sheetViews>
    <sheetView showGridLines="0" zoomScale="80" zoomScaleNormal="80" zoomScaleSheetLayoutView="100" workbookViewId="0">
      <selection sqref="A1:A4"/>
    </sheetView>
  </sheetViews>
  <sheetFormatPr defaultColWidth="9.140625" defaultRowHeight="14.25" x14ac:dyDescent="0.2"/>
  <cols>
    <col min="1" max="1" width="15.85546875" style="134" customWidth="1"/>
    <col min="2" max="2" width="66.7109375" style="134" bestFit="1" customWidth="1"/>
    <col min="3" max="3" width="9" style="134" bestFit="1" customWidth="1"/>
    <col min="4" max="4" width="31.7109375" style="134" customWidth="1"/>
    <col min="5" max="5" width="2.5703125" style="129" customWidth="1"/>
    <col min="6" max="6" width="30.28515625" style="136" customWidth="1"/>
    <col min="7" max="7" width="1.85546875" style="137" customWidth="1"/>
    <col min="8" max="8" width="32.5703125" style="136" customWidth="1"/>
    <col min="9" max="3959" width="9.140625" style="143"/>
    <col min="3960" max="16384" width="9.140625" style="134"/>
  </cols>
  <sheetData>
    <row r="1" spans="1:3959" ht="15" x14ac:dyDescent="0.25">
      <c r="A1" s="1157" t="s">
        <v>278</v>
      </c>
      <c r="B1" s="600" t="s">
        <v>398</v>
      </c>
      <c r="C1" s="601"/>
      <c r="D1" s="601"/>
      <c r="E1" s="601"/>
      <c r="F1" s="602"/>
      <c r="G1" s="602"/>
      <c r="H1" s="603"/>
    </row>
    <row r="2" spans="1:3959" ht="15" x14ac:dyDescent="0.25">
      <c r="A2" s="1157"/>
      <c r="B2" s="604" t="s">
        <v>352</v>
      </c>
      <c r="C2" s="129"/>
      <c r="D2" s="575">
        <f>F2-120</f>
        <v>42523</v>
      </c>
      <c r="F2" s="575">
        <f>HOME!O5</f>
        <v>42643</v>
      </c>
      <c r="G2" s="124"/>
      <c r="H2" s="605"/>
    </row>
    <row r="3" spans="1:3959" ht="15" x14ac:dyDescent="0.25">
      <c r="A3" s="1157"/>
      <c r="B3" s="606"/>
      <c r="C3" s="573" t="s">
        <v>11</v>
      </c>
      <c r="D3" s="626" t="s">
        <v>26</v>
      </c>
      <c r="E3" s="573"/>
      <c r="F3" s="626" t="s">
        <v>25</v>
      </c>
      <c r="G3" s="3"/>
      <c r="H3" s="627" t="s">
        <v>1572</v>
      </c>
      <c r="J3" s="142"/>
    </row>
    <row r="4" spans="1:3959" ht="15" x14ac:dyDescent="0.25">
      <c r="A4" s="1157"/>
      <c r="B4" s="606"/>
      <c r="C4" s="129"/>
      <c r="D4" s="626" t="s">
        <v>33</v>
      </c>
      <c r="F4" s="626" t="s">
        <v>33</v>
      </c>
      <c r="G4" s="3"/>
      <c r="H4" s="627" t="s">
        <v>33</v>
      </c>
      <c r="I4" s="143" t="s">
        <v>12</v>
      </c>
    </row>
    <row r="5" spans="1:3959" ht="15" x14ac:dyDescent="0.25">
      <c r="B5" s="607" t="s">
        <v>13</v>
      </c>
      <c r="C5" s="129"/>
      <c r="D5" s="4"/>
      <c r="E5" s="4"/>
      <c r="F5" s="4"/>
      <c r="G5" s="4"/>
      <c r="H5" s="608"/>
    </row>
    <row r="6" spans="1:3959" s="146" customFormat="1" ht="15" x14ac:dyDescent="0.25">
      <c r="A6" s="807" t="s">
        <v>1664</v>
      </c>
      <c r="B6" s="609" t="s">
        <v>10</v>
      </c>
      <c r="C6" s="573">
        <v>1</v>
      </c>
      <c r="D6" s="618">
        <f>'Notes BS'!D12</f>
        <v>0</v>
      </c>
      <c r="E6" s="152"/>
      <c r="F6" s="618">
        <f>'Notes BS'!E12</f>
        <v>0</v>
      </c>
      <c r="G6" s="4"/>
      <c r="H6" s="624">
        <f>'Notes BS'!F12</f>
        <v>0</v>
      </c>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3"/>
      <c r="JZ6" s="143"/>
      <c r="KA6" s="143"/>
      <c r="KB6" s="143"/>
      <c r="KC6" s="143"/>
      <c r="KD6" s="143"/>
      <c r="KE6" s="143"/>
      <c r="KF6" s="143"/>
      <c r="KG6" s="143"/>
      <c r="KH6" s="143"/>
      <c r="KI6" s="143"/>
      <c r="KJ6" s="143"/>
      <c r="KK6" s="143"/>
      <c r="KL6" s="143"/>
      <c r="KM6" s="143"/>
      <c r="KN6" s="143"/>
      <c r="KO6" s="143"/>
      <c r="KP6" s="143"/>
      <c r="KQ6" s="143"/>
      <c r="KR6" s="143"/>
      <c r="KS6" s="143"/>
      <c r="KT6" s="143"/>
      <c r="KU6" s="143"/>
      <c r="KV6" s="143"/>
      <c r="KW6" s="143"/>
      <c r="KX6" s="143"/>
      <c r="KY6" s="143"/>
      <c r="KZ6" s="143"/>
      <c r="LA6" s="143"/>
      <c r="LB6" s="143"/>
      <c r="LC6" s="143"/>
      <c r="LD6" s="143"/>
      <c r="LE6" s="143"/>
      <c r="LF6" s="143"/>
      <c r="LG6" s="143"/>
      <c r="LH6" s="143"/>
      <c r="LI6" s="143"/>
      <c r="LJ6" s="143"/>
      <c r="LK6" s="143"/>
      <c r="LL6" s="143"/>
      <c r="LM6" s="143"/>
      <c r="LN6" s="143"/>
      <c r="LO6" s="143"/>
      <c r="LP6" s="143"/>
      <c r="LQ6" s="143"/>
      <c r="LR6" s="143"/>
      <c r="LS6" s="143"/>
      <c r="LT6" s="143"/>
      <c r="LU6" s="143"/>
      <c r="LV6" s="143"/>
      <c r="LW6" s="143"/>
      <c r="LX6" s="143"/>
      <c r="LY6" s="143"/>
      <c r="LZ6" s="143"/>
      <c r="MA6" s="143"/>
      <c r="MB6" s="143"/>
      <c r="MC6" s="143"/>
      <c r="MD6" s="143"/>
      <c r="ME6" s="143"/>
      <c r="MF6" s="143"/>
      <c r="MG6" s="143"/>
      <c r="MH6" s="143"/>
      <c r="MI6" s="143"/>
      <c r="MJ6" s="143"/>
      <c r="MK6" s="143"/>
      <c r="ML6" s="143"/>
      <c r="MM6" s="143"/>
      <c r="MN6" s="143"/>
      <c r="MO6" s="143"/>
      <c r="MP6" s="143"/>
      <c r="MQ6" s="143"/>
      <c r="MR6" s="143"/>
      <c r="MS6" s="143"/>
      <c r="MT6" s="143"/>
      <c r="MU6" s="143"/>
      <c r="MV6" s="143"/>
      <c r="MW6" s="143"/>
      <c r="MX6" s="143"/>
      <c r="MY6" s="143"/>
      <c r="MZ6" s="143"/>
      <c r="NA6" s="143"/>
      <c r="NB6" s="143"/>
      <c r="NC6" s="143"/>
      <c r="ND6" s="143"/>
      <c r="NE6" s="143"/>
      <c r="NF6" s="143"/>
      <c r="NG6" s="143"/>
      <c r="NH6" s="143"/>
      <c r="NI6" s="143"/>
      <c r="NJ6" s="143"/>
      <c r="NK6" s="143"/>
      <c r="NL6" s="143"/>
      <c r="NM6" s="143"/>
      <c r="NN6" s="143"/>
      <c r="NO6" s="143"/>
      <c r="NP6" s="143"/>
      <c r="NQ6" s="143"/>
      <c r="NR6" s="143"/>
      <c r="NS6" s="143"/>
      <c r="NT6" s="143"/>
      <c r="NU6" s="143"/>
      <c r="NV6" s="143"/>
      <c r="NW6" s="143"/>
      <c r="NX6" s="143"/>
      <c r="NY6" s="143"/>
      <c r="NZ6" s="143"/>
      <c r="OA6" s="143"/>
      <c r="OB6" s="143"/>
      <c r="OC6" s="143"/>
      <c r="OD6" s="143"/>
      <c r="OE6" s="143"/>
      <c r="OF6" s="143"/>
      <c r="OG6" s="143"/>
      <c r="OH6" s="143"/>
      <c r="OI6" s="143"/>
      <c r="OJ6" s="143"/>
      <c r="OK6" s="143"/>
      <c r="OL6" s="143"/>
      <c r="OM6" s="143"/>
      <c r="ON6" s="143"/>
      <c r="OO6" s="143"/>
      <c r="OP6" s="143"/>
      <c r="OQ6" s="143"/>
      <c r="OR6" s="143"/>
      <c r="OS6" s="143"/>
      <c r="OT6" s="143"/>
      <c r="OU6" s="143"/>
      <c r="OV6" s="143"/>
      <c r="OW6" s="143"/>
      <c r="OX6" s="143"/>
      <c r="OY6" s="143"/>
      <c r="OZ6" s="143"/>
      <c r="PA6" s="143"/>
      <c r="PB6" s="143"/>
      <c r="PC6" s="143"/>
      <c r="PD6" s="143"/>
      <c r="PE6" s="143"/>
      <c r="PF6" s="143"/>
      <c r="PG6" s="143"/>
      <c r="PH6" s="143"/>
      <c r="PI6" s="143"/>
      <c r="PJ6" s="143"/>
      <c r="PK6" s="143"/>
      <c r="PL6" s="143"/>
      <c r="PM6" s="143"/>
      <c r="PN6" s="143"/>
      <c r="PO6" s="143"/>
      <c r="PP6" s="143"/>
      <c r="PQ6" s="143"/>
      <c r="PR6" s="143"/>
      <c r="PS6" s="143"/>
      <c r="PT6" s="143"/>
      <c r="PU6" s="143"/>
      <c r="PV6" s="143"/>
      <c r="PW6" s="143"/>
      <c r="PX6" s="143"/>
      <c r="PY6" s="143"/>
      <c r="PZ6" s="143"/>
      <c r="QA6" s="143"/>
      <c r="QB6" s="143"/>
      <c r="QC6" s="143"/>
      <c r="QD6" s="143"/>
      <c r="QE6" s="143"/>
      <c r="QF6" s="143"/>
      <c r="QG6" s="143"/>
      <c r="QH6" s="143"/>
      <c r="QI6" s="143"/>
      <c r="QJ6" s="143"/>
      <c r="QK6" s="143"/>
      <c r="QL6" s="143"/>
      <c r="QM6" s="143"/>
      <c r="QN6" s="143"/>
      <c r="QO6" s="143"/>
      <c r="QP6" s="143"/>
      <c r="QQ6" s="143"/>
      <c r="QR6" s="143"/>
      <c r="QS6" s="143"/>
      <c r="QT6" s="143"/>
      <c r="QU6" s="143"/>
      <c r="QV6" s="143"/>
      <c r="QW6" s="143"/>
      <c r="QX6" s="143"/>
      <c r="QY6" s="143"/>
      <c r="QZ6" s="143"/>
      <c r="RA6" s="143"/>
      <c r="RB6" s="143"/>
      <c r="RC6" s="143"/>
      <c r="RD6" s="143"/>
      <c r="RE6" s="143"/>
      <c r="RF6" s="143"/>
      <c r="RG6" s="143"/>
      <c r="RH6" s="143"/>
      <c r="RI6" s="143"/>
      <c r="RJ6" s="143"/>
      <c r="RK6" s="143"/>
      <c r="RL6" s="143"/>
      <c r="RM6" s="143"/>
      <c r="RN6" s="143"/>
      <c r="RO6" s="143"/>
      <c r="RP6" s="143"/>
      <c r="RQ6" s="143"/>
      <c r="RR6" s="143"/>
      <c r="RS6" s="143"/>
      <c r="RT6" s="143"/>
      <c r="RU6" s="143"/>
      <c r="RV6" s="143"/>
      <c r="RW6" s="143"/>
      <c r="RX6" s="143"/>
      <c r="RY6" s="143"/>
      <c r="RZ6" s="143"/>
      <c r="SA6" s="143"/>
      <c r="SB6" s="143"/>
      <c r="SC6" s="143"/>
      <c r="SD6" s="143"/>
      <c r="SE6" s="143"/>
      <c r="SF6" s="143"/>
      <c r="SG6" s="143"/>
      <c r="SH6" s="143"/>
      <c r="SI6" s="143"/>
      <c r="SJ6" s="143"/>
      <c r="SK6" s="143"/>
      <c r="SL6" s="143"/>
      <c r="SM6" s="143"/>
      <c r="SN6" s="143"/>
      <c r="SO6" s="143"/>
      <c r="SP6" s="143"/>
      <c r="SQ6" s="143"/>
      <c r="SR6" s="143"/>
      <c r="SS6" s="143"/>
      <c r="ST6" s="143"/>
      <c r="SU6" s="143"/>
      <c r="SV6" s="143"/>
      <c r="SW6" s="143"/>
      <c r="SX6" s="143"/>
      <c r="SY6" s="143"/>
      <c r="SZ6" s="143"/>
      <c r="TA6" s="143"/>
      <c r="TB6" s="143"/>
      <c r="TC6" s="143"/>
      <c r="TD6" s="143"/>
      <c r="TE6" s="143"/>
      <c r="TF6" s="143"/>
      <c r="TG6" s="143"/>
      <c r="TH6" s="143"/>
      <c r="TI6" s="143"/>
      <c r="TJ6" s="143"/>
      <c r="TK6" s="143"/>
      <c r="TL6" s="143"/>
      <c r="TM6" s="143"/>
      <c r="TN6" s="143"/>
      <c r="TO6" s="143"/>
      <c r="TP6" s="143"/>
      <c r="TQ6" s="143"/>
      <c r="TR6" s="143"/>
      <c r="TS6" s="143"/>
      <c r="TT6" s="143"/>
      <c r="TU6" s="143"/>
      <c r="TV6" s="143"/>
      <c r="TW6" s="143"/>
      <c r="TX6" s="143"/>
      <c r="TY6" s="143"/>
      <c r="TZ6" s="143"/>
      <c r="UA6" s="143"/>
      <c r="UB6" s="143"/>
      <c r="UC6" s="143"/>
      <c r="UD6" s="143"/>
      <c r="UE6" s="143"/>
      <c r="UF6" s="143"/>
      <c r="UG6" s="143"/>
      <c r="UH6" s="143"/>
      <c r="UI6" s="143"/>
      <c r="UJ6" s="143"/>
      <c r="UK6" s="143"/>
      <c r="UL6" s="143"/>
      <c r="UM6" s="143"/>
      <c r="UN6" s="143"/>
      <c r="UO6" s="143"/>
      <c r="UP6" s="143"/>
      <c r="UQ6" s="143"/>
      <c r="UR6" s="143"/>
      <c r="US6" s="143"/>
      <c r="UT6" s="143"/>
      <c r="UU6" s="143"/>
      <c r="UV6" s="143"/>
      <c r="UW6" s="143"/>
      <c r="UX6" s="143"/>
      <c r="UY6" s="143"/>
      <c r="UZ6" s="143"/>
      <c r="VA6" s="143"/>
      <c r="VB6" s="143"/>
      <c r="VC6" s="143"/>
      <c r="VD6" s="143"/>
      <c r="VE6" s="143"/>
      <c r="VF6" s="143"/>
      <c r="VG6" s="143"/>
      <c r="VH6" s="143"/>
      <c r="VI6" s="143"/>
      <c r="VJ6" s="143"/>
      <c r="VK6" s="143"/>
      <c r="VL6" s="143"/>
      <c r="VM6" s="143"/>
      <c r="VN6" s="143"/>
      <c r="VO6" s="143"/>
      <c r="VP6" s="143"/>
      <c r="VQ6" s="143"/>
      <c r="VR6" s="143"/>
      <c r="VS6" s="143"/>
      <c r="VT6" s="143"/>
      <c r="VU6" s="143"/>
      <c r="VV6" s="143"/>
      <c r="VW6" s="143"/>
      <c r="VX6" s="143"/>
      <c r="VY6" s="143"/>
      <c r="VZ6" s="143"/>
      <c r="WA6" s="143"/>
      <c r="WB6" s="143"/>
      <c r="WC6" s="143"/>
      <c r="WD6" s="143"/>
      <c r="WE6" s="143"/>
      <c r="WF6" s="143"/>
      <c r="WG6" s="143"/>
      <c r="WH6" s="143"/>
      <c r="WI6" s="143"/>
      <c r="WJ6" s="143"/>
      <c r="WK6" s="143"/>
      <c r="WL6" s="143"/>
      <c r="WM6" s="143"/>
      <c r="WN6" s="143"/>
      <c r="WO6" s="143"/>
      <c r="WP6" s="143"/>
      <c r="WQ6" s="143"/>
      <c r="WR6" s="143"/>
      <c r="WS6" s="143"/>
      <c r="WT6" s="143"/>
      <c r="WU6" s="143"/>
      <c r="WV6" s="143"/>
      <c r="WW6" s="143"/>
      <c r="WX6" s="143"/>
      <c r="WY6" s="143"/>
      <c r="WZ6" s="143"/>
      <c r="XA6" s="143"/>
      <c r="XB6" s="143"/>
      <c r="XC6" s="143"/>
      <c r="XD6" s="143"/>
      <c r="XE6" s="143"/>
      <c r="XF6" s="143"/>
      <c r="XG6" s="143"/>
      <c r="XH6" s="143"/>
      <c r="XI6" s="143"/>
      <c r="XJ6" s="143"/>
      <c r="XK6" s="143"/>
      <c r="XL6" s="143"/>
      <c r="XM6" s="143"/>
      <c r="XN6" s="143"/>
      <c r="XO6" s="143"/>
      <c r="XP6" s="143"/>
      <c r="XQ6" s="143"/>
      <c r="XR6" s="143"/>
      <c r="XS6" s="143"/>
      <c r="XT6" s="143"/>
      <c r="XU6" s="143"/>
      <c r="XV6" s="143"/>
      <c r="XW6" s="143"/>
      <c r="XX6" s="143"/>
      <c r="XY6" s="143"/>
      <c r="XZ6" s="143"/>
      <c r="YA6" s="143"/>
      <c r="YB6" s="143"/>
      <c r="YC6" s="143"/>
      <c r="YD6" s="143"/>
      <c r="YE6" s="143"/>
      <c r="YF6" s="143"/>
      <c r="YG6" s="143"/>
      <c r="YH6" s="143"/>
      <c r="YI6" s="143"/>
      <c r="YJ6" s="143"/>
      <c r="YK6" s="143"/>
      <c r="YL6" s="143"/>
      <c r="YM6" s="143"/>
      <c r="YN6" s="143"/>
      <c r="YO6" s="143"/>
      <c r="YP6" s="143"/>
      <c r="YQ6" s="143"/>
      <c r="YR6" s="143"/>
      <c r="YS6" s="143"/>
      <c r="YT6" s="143"/>
      <c r="YU6" s="143"/>
      <c r="YV6" s="143"/>
      <c r="YW6" s="143"/>
      <c r="YX6" s="143"/>
      <c r="YY6" s="143"/>
      <c r="YZ6" s="143"/>
      <c r="ZA6" s="143"/>
      <c r="ZB6" s="143"/>
      <c r="ZC6" s="143"/>
      <c r="ZD6" s="143"/>
      <c r="ZE6" s="143"/>
      <c r="ZF6" s="143"/>
      <c r="ZG6" s="143"/>
      <c r="ZH6" s="143"/>
      <c r="ZI6" s="143"/>
      <c r="ZJ6" s="143"/>
      <c r="ZK6" s="143"/>
      <c r="ZL6" s="143"/>
      <c r="ZM6" s="143"/>
      <c r="ZN6" s="143"/>
      <c r="ZO6" s="143"/>
      <c r="ZP6" s="143"/>
      <c r="ZQ6" s="143"/>
      <c r="ZR6" s="143"/>
      <c r="ZS6" s="143"/>
      <c r="ZT6" s="143"/>
      <c r="ZU6" s="143"/>
      <c r="ZV6" s="143"/>
      <c r="ZW6" s="143"/>
      <c r="ZX6" s="143"/>
      <c r="ZY6" s="143"/>
      <c r="ZZ6" s="143"/>
      <c r="AAA6" s="143"/>
      <c r="AAB6" s="143"/>
      <c r="AAC6" s="143"/>
      <c r="AAD6" s="143"/>
      <c r="AAE6" s="143"/>
      <c r="AAF6" s="143"/>
      <c r="AAG6" s="143"/>
      <c r="AAH6" s="143"/>
      <c r="AAI6" s="143"/>
      <c r="AAJ6" s="143"/>
      <c r="AAK6" s="143"/>
      <c r="AAL6" s="143"/>
      <c r="AAM6" s="143"/>
      <c r="AAN6" s="143"/>
      <c r="AAO6" s="143"/>
      <c r="AAP6" s="143"/>
      <c r="AAQ6" s="143"/>
      <c r="AAR6" s="143"/>
      <c r="AAS6" s="143"/>
      <c r="AAT6" s="143"/>
      <c r="AAU6" s="143"/>
      <c r="AAV6" s="143"/>
      <c r="AAW6" s="143"/>
      <c r="AAX6" s="143"/>
      <c r="AAY6" s="143"/>
      <c r="AAZ6" s="143"/>
      <c r="ABA6" s="143"/>
      <c r="ABB6" s="143"/>
      <c r="ABC6" s="143"/>
      <c r="ABD6" s="143"/>
      <c r="ABE6" s="143"/>
      <c r="ABF6" s="143"/>
      <c r="ABG6" s="143"/>
      <c r="ABH6" s="143"/>
      <c r="ABI6" s="143"/>
      <c r="ABJ6" s="143"/>
      <c r="ABK6" s="143"/>
      <c r="ABL6" s="143"/>
      <c r="ABM6" s="143"/>
      <c r="ABN6" s="143"/>
      <c r="ABO6" s="143"/>
      <c r="ABP6" s="143"/>
      <c r="ABQ6" s="143"/>
      <c r="ABR6" s="143"/>
      <c r="ABS6" s="143"/>
      <c r="ABT6" s="143"/>
      <c r="ABU6" s="143"/>
      <c r="ABV6" s="143"/>
      <c r="ABW6" s="143"/>
      <c r="ABX6" s="143"/>
      <c r="ABY6" s="143"/>
      <c r="ABZ6" s="143"/>
      <c r="ACA6" s="143"/>
      <c r="ACB6" s="143"/>
      <c r="ACC6" s="143"/>
      <c r="ACD6" s="143"/>
      <c r="ACE6" s="143"/>
      <c r="ACF6" s="143"/>
      <c r="ACG6" s="143"/>
      <c r="ACH6" s="143"/>
      <c r="ACI6" s="143"/>
      <c r="ACJ6" s="143"/>
      <c r="ACK6" s="143"/>
      <c r="ACL6" s="143"/>
      <c r="ACM6" s="143"/>
      <c r="ACN6" s="143"/>
      <c r="ACO6" s="143"/>
      <c r="ACP6" s="143"/>
      <c r="ACQ6" s="143"/>
      <c r="ACR6" s="143"/>
      <c r="ACS6" s="143"/>
      <c r="ACT6" s="143"/>
      <c r="ACU6" s="143"/>
      <c r="ACV6" s="143"/>
      <c r="ACW6" s="143"/>
      <c r="ACX6" s="143"/>
      <c r="ACY6" s="143"/>
      <c r="ACZ6" s="143"/>
      <c r="ADA6" s="143"/>
      <c r="ADB6" s="143"/>
      <c r="ADC6" s="143"/>
      <c r="ADD6" s="143"/>
      <c r="ADE6" s="143"/>
      <c r="ADF6" s="143"/>
      <c r="ADG6" s="143"/>
      <c r="ADH6" s="143"/>
      <c r="ADI6" s="143"/>
      <c r="ADJ6" s="143"/>
      <c r="ADK6" s="143"/>
      <c r="ADL6" s="143"/>
      <c r="ADM6" s="143"/>
      <c r="ADN6" s="143"/>
      <c r="ADO6" s="143"/>
      <c r="ADP6" s="143"/>
      <c r="ADQ6" s="143"/>
      <c r="ADR6" s="143"/>
      <c r="ADS6" s="143"/>
      <c r="ADT6" s="143"/>
      <c r="ADU6" s="143"/>
      <c r="ADV6" s="143"/>
      <c r="ADW6" s="143"/>
      <c r="ADX6" s="143"/>
      <c r="ADY6" s="143"/>
      <c r="ADZ6" s="143"/>
      <c r="AEA6" s="143"/>
      <c r="AEB6" s="143"/>
      <c r="AEC6" s="143"/>
      <c r="AED6" s="143"/>
      <c r="AEE6" s="143"/>
      <c r="AEF6" s="143"/>
      <c r="AEG6" s="143"/>
      <c r="AEH6" s="143"/>
      <c r="AEI6" s="143"/>
      <c r="AEJ6" s="143"/>
      <c r="AEK6" s="143"/>
      <c r="AEL6" s="143"/>
      <c r="AEM6" s="143"/>
      <c r="AEN6" s="143"/>
      <c r="AEO6" s="143"/>
      <c r="AEP6" s="143"/>
      <c r="AEQ6" s="143"/>
      <c r="AER6" s="143"/>
      <c r="AES6" s="143"/>
      <c r="AET6" s="143"/>
      <c r="AEU6" s="143"/>
      <c r="AEV6" s="143"/>
      <c r="AEW6" s="143"/>
      <c r="AEX6" s="143"/>
      <c r="AEY6" s="143"/>
      <c r="AEZ6" s="143"/>
      <c r="AFA6" s="143"/>
      <c r="AFB6" s="143"/>
      <c r="AFC6" s="143"/>
      <c r="AFD6" s="143"/>
      <c r="AFE6" s="143"/>
      <c r="AFF6" s="143"/>
      <c r="AFG6" s="143"/>
      <c r="AFH6" s="143"/>
      <c r="AFI6" s="143"/>
      <c r="AFJ6" s="143"/>
      <c r="AFK6" s="143"/>
      <c r="AFL6" s="143"/>
      <c r="AFM6" s="143"/>
      <c r="AFN6" s="143"/>
      <c r="AFO6" s="143"/>
      <c r="AFP6" s="143"/>
      <c r="AFQ6" s="143"/>
      <c r="AFR6" s="143"/>
      <c r="AFS6" s="143"/>
      <c r="AFT6" s="143"/>
      <c r="AFU6" s="143"/>
      <c r="AFV6" s="143"/>
      <c r="AFW6" s="143"/>
      <c r="AFX6" s="143"/>
      <c r="AFY6" s="143"/>
      <c r="AFZ6" s="143"/>
      <c r="AGA6" s="143"/>
      <c r="AGB6" s="143"/>
      <c r="AGC6" s="143"/>
      <c r="AGD6" s="143"/>
      <c r="AGE6" s="143"/>
      <c r="AGF6" s="143"/>
      <c r="AGG6" s="143"/>
      <c r="AGH6" s="143"/>
      <c r="AGI6" s="143"/>
      <c r="AGJ6" s="143"/>
      <c r="AGK6" s="143"/>
      <c r="AGL6" s="143"/>
      <c r="AGM6" s="143"/>
      <c r="AGN6" s="143"/>
      <c r="AGO6" s="143"/>
      <c r="AGP6" s="143"/>
      <c r="AGQ6" s="143"/>
      <c r="AGR6" s="143"/>
      <c r="AGS6" s="143"/>
      <c r="AGT6" s="143"/>
      <c r="AGU6" s="143"/>
      <c r="AGV6" s="143"/>
      <c r="AGW6" s="143"/>
      <c r="AGX6" s="143"/>
      <c r="AGY6" s="143"/>
      <c r="AGZ6" s="143"/>
      <c r="AHA6" s="143"/>
      <c r="AHB6" s="143"/>
      <c r="AHC6" s="143"/>
      <c r="AHD6" s="143"/>
      <c r="AHE6" s="143"/>
      <c r="AHF6" s="143"/>
      <c r="AHG6" s="143"/>
      <c r="AHH6" s="143"/>
      <c r="AHI6" s="143"/>
      <c r="AHJ6" s="143"/>
      <c r="AHK6" s="143"/>
      <c r="AHL6" s="143"/>
      <c r="AHM6" s="143"/>
      <c r="AHN6" s="143"/>
      <c r="AHO6" s="143"/>
      <c r="AHP6" s="143"/>
      <c r="AHQ6" s="143"/>
      <c r="AHR6" s="143"/>
      <c r="AHS6" s="143"/>
      <c r="AHT6" s="143"/>
      <c r="AHU6" s="143"/>
      <c r="AHV6" s="143"/>
      <c r="AHW6" s="143"/>
      <c r="AHX6" s="143"/>
      <c r="AHY6" s="143"/>
      <c r="AHZ6" s="143"/>
      <c r="AIA6" s="143"/>
      <c r="AIB6" s="143"/>
      <c r="AIC6" s="143"/>
      <c r="AID6" s="143"/>
      <c r="AIE6" s="143"/>
      <c r="AIF6" s="143"/>
      <c r="AIG6" s="143"/>
      <c r="AIH6" s="143"/>
      <c r="AII6" s="143"/>
      <c r="AIJ6" s="143"/>
      <c r="AIK6" s="143"/>
      <c r="AIL6" s="143"/>
      <c r="AIM6" s="143"/>
      <c r="AIN6" s="143"/>
      <c r="AIO6" s="143"/>
      <c r="AIP6" s="143"/>
      <c r="AIQ6" s="143"/>
      <c r="AIR6" s="143"/>
      <c r="AIS6" s="143"/>
      <c r="AIT6" s="143"/>
      <c r="AIU6" s="143"/>
      <c r="AIV6" s="143"/>
      <c r="AIW6" s="143"/>
      <c r="AIX6" s="143"/>
      <c r="AIY6" s="143"/>
      <c r="AIZ6" s="143"/>
      <c r="AJA6" s="143"/>
      <c r="AJB6" s="143"/>
      <c r="AJC6" s="143"/>
      <c r="AJD6" s="143"/>
      <c r="AJE6" s="143"/>
      <c r="AJF6" s="143"/>
      <c r="AJG6" s="143"/>
      <c r="AJH6" s="143"/>
      <c r="AJI6" s="143"/>
      <c r="AJJ6" s="143"/>
      <c r="AJK6" s="143"/>
      <c r="AJL6" s="143"/>
      <c r="AJM6" s="143"/>
      <c r="AJN6" s="143"/>
      <c r="AJO6" s="143"/>
      <c r="AJP6" s="143"/>
      <c r="AJQ6" s="143"/>
      <c r="AJR6" s="143"/>
      <c r="AJS6" s="143"/>
      <c r="AJT6" s="143"/>
      <c r="AJU6" s="143"/>
      <c r="AJV6" s="143"/>
      <c r="AJW6" s="143"/>
      <c r="AJX6" s="143"/>
      <c r="AJY6" s="143"/>
      <c r="AJZ6" s="143"/>
      <c r="AKA6" s="143"/>
      <c r="AKB6" s="143"/>
      <c r="AKC6" s="143"/>
      <c r="AKD6" s="143"/>
      <c r="AKE6" s="143"/>
      <c r="AKF6" s="143"/>
      <c r="AKG6" s="143"/>
      <c r="AKH6" s="143"/>
      <c r="AKI6" s="143"/>
      <c r="AKJ6" s="143"/>
      <c r="AKK6" s="143"/>
      <c r="AKL6" s="143"/>
      <c r="AKM6" s="143"/>
      <c r="AKN6" s="143"/>
      <c r="AKO6" s="143"/>
      <c r="AKP6" s="143"/>
      <c r="AKQ6" s="143"/>
      <c r="AKR6" s="143"/>
      <c r="AKS6" s="143"/>
      <c r="AKT6" s="143"/>
      <c r="AKU6" s="143"/>
      <c r="AKV6" s="143"/>
      <c r="AKW6" s="143"/>
      <c r="AKX6" s="143"/>
      <c r="AKY6" s="143"/>
      <c r="AKZ6" s="143"/>
      <c r="ALA6" s="143"/>
      <c r="ALB6" s="143"/>
      <c r="ALC6" s="143"/>
      <c r="ALD6" s="143"/>
      <c r="ALE6" s="143"/>
      <c r="ALF6" s="143"/>
      <c r="ALG6" s="143"/>
      <c r="ALH6" s="143"/>
      <c r="ALI6" s="143"/>
      <c r="ALJ6" s="143"/>
      <c r="ALK6" s="143"/>
      <c r="ALL6" s="143"/>
      <c r="ALM6" s="143"/>
      <c r="ALN6" s="143"/>
      <c r="ALO6" s="143"/>
      <c r="ALP6" s="143"/>
      <c r="ALQ6" s="143"/>
      <c r="ALR6" s="143"/>
      <c r="ALS6" s="143"/>
      <c r="ALT6" s="143"/>
      <c r="ALU6" s="143"/>
      <c r="ALV6" s="143"/>
      <c r="ALW6" s="143"/>
      <c r="ALX6" s="143"/>
      <c r="ALY6" s="143"/>
      <c r="ALZ6" s="143"/>
      <c r="AMA6" s="143"/>
      <c r="AMB6" s="143"/>
      <c r="AMC6" s="143"/>
      <c r="AMD6" s="143"/>
      <c r="AME6" s="143"/>
      <c r="AMF6" s="143"/>
      <c r="AMG6" s="143"/>
      <c r="AMH6" s="143"/>
      <c r="AMI6" s="143"/>
      <c r="AMJ6" s="143"/>
      <c r="AMK6" s="143"/>
      <c r="AML6" s="143"/>
      <c r="AMM6" s="143"/>
      <c r="AMN6" s="143"/>
      <c r="AMO6" s="143"/>
      <c r="AMP6" s="143"/>
      <c r="AMQ6" s="143"/>
      <c r="AMR6" s="143"/>
      <c r="AMS6" s="143"/>
      <c r="AMT6" s="143"/>
      <c r="AMU6" s="143"/>
      <c r="AMV6" s="143"/>
      <c r="AMW6" s="143"/>
      <c r="AMX6" s="143"/>
      <c r="AMY6" s="143"/>
      <c r="AMZ6" s="143"/>
      <c r="ANA6" s="143"/>
      <c r="ANB6" s="143"/>
      <c r="ANC6" s="143"/>
      <c r="AND6" s="143"/>
      <c r="ANE6" s="143"/>
      <c r="ANF6" s="143"/>
      <c r="ANG6" s="143"/>
      <c r="ANH6" s="143"/>
      <c r="ANI6" s="143"/>
      <c r="ANJ6" s="143"/>
      <c r="ANK6" s="143"/>
      <c r="ANL6" s="143"/>
      <c r="ANM6" s="143"/>
      <c r="ANN6" s="143"/>
      <c r="ANO6" s="143"/>
      <c r="ANP6" s="143"/>
      <c r="ANQ6" s="143"/>
      <c r="ANR6" s="143"/>
      <c r="ANS6" s="143"/>
      <c r="ANT6" s="143"/>
      <c r="ANU6" s="143"/>
      <c r="ANV6" s="143"/>
      <c r="ANW6" s="143"/>
      <c r="ANX6" s="143"/>
      <c r="ANY6" s="143"/>
      <c r="ANZ6" s="143"/>
      <c r="AOA6" s="143"/>
      <c r="AOB6" s="143"/>
      <c r="AOC6" s="143"/>
      <c r="AOD6" s="143"/>
      <c r="AOE6" s="143"/>
      <c r="AOF6" s="143"/>
      <c r="AOG6" s="143"/>
      <c r="AOH6" s="143"/>
      <c r="AOI6" s="143"/>
      <c r="AOJ6" s="143"/>
      <c r="AOK6" s="143"/>
      <c r="AOL6" s="143"/>
      <c r="AOM6" s="143"/>
      <c r="AON6" s="143"/>
      <c r="AOO6" s="143"/>
      <c r="AOP6" s="143"/>
      <c r="AOQ6" s="143"/>
      <c r="AOR6" s="143"/>
      <c r="AOS6" s="143"/>
      <c r="AOT6" s="143"/>
      <c r="AOU6" s="143"/>
      <c r="AOV6" s="143"/>
      <c r="AOW6" s="143"/>
      <c r="AOX6" s="143"/>
      <c r="AOY6" s="143"/>
      <c r="AOZ6" s="143"/>
      <c r="APA6" s="143"/>
      <c r="APB6" s="143"/>
      <c r="APC6" s="143"/>
      <c r="APD6" s="143"/>
      <c r="APE6" s="143"/>
      <c r="APF6" s="143"/>
      <c r="APG6" s="143"/>
      <c r="APH6" s="143"/>
      <c r="API6" s="143"/>
      <c r="APJ6" s="143"/>
      <c r="APK6" s="143"/>
      <c r="APL6" s="143"/>
      <c r="APM6" s="143"/>
      <c r="APN6" s="143"/>
      <c r="APO6" s="143"/>
      <c r="APP6" s="143"/>
      <c r="APQ6" s="143"/>
      <c r="APR6" s="143"/>
      <c r="APS6" s="143"/>
      <c r="APT6" s="143"/>
      <c r="APU6" s="143"/>
      <c r="APV6" s="143"/>
      <c r="APW6" s="143"/>
      <c r="APX6" s="143"/>
      <c r="APY6" s="143"/>
      <c r="APZ6" s="143"/>
      <c r="AQA6" s="143"/>
      <c r="AQB6" s="143"/>
      <c r="AQC6" s="143"/>
      <c r="AQD6" s="143"/>
      <c r="AQE6" s="143"/>
      <c r="AQF6" s="143"/>
      <c r="AQG6" s="143"/>
      <c r="AQH6" s="143"/>
      <c r="AQI6" s="143"/>
      <c r="AQJ6" s="143"/>
      <c r="AQK6" s="143"/>
      <c r="AQL6" s="143"/>
      <c r="AQM6" s="143"/>
      <c r="AQN6" s="143"/>
      <c r="AQO6" s="143"/>
      <c r="AQP6" s="143"/>
      <c r="AQQ6" s="143"/>
      <c r="AQR6" s="143"/>
      <c r="AQS6" s="143"/>
      <c r="AQT6" s="143"/>
      <c r="AQU6" s="143"/>
      <c r="AQV6" s="143"/>
      <c r="AQW6" s="143"/>
      <c r="AQX6" s="143"/>
      <c r="AQY6" s="143"/>
      <c r="AQZ6" s="143"/>
      <c r="ARA6" s="143"/>
      <c r="ARB6" s="143"/>
      <c r="ARC6" s="143"/>
      <c r="ARD6" s="143"/>
      <c r="ARE6" s="143"/>
      <c r="ARF6" s="143"/>
      <c r="ARG6" s="143"/>
      <c r="ARH6" s="143"/>
      <c r="ARI6" s="143"/>
      <c r="ARJ6" s="143"/>
      <c r="ARK6" s="143"/>
      <c r="ARL6" s="143"/>
      <c r="ARM6" s="143"/>
      <c r="ARN6" s="143"/>
      <c r="ARO6" s="143"/>
      <c r="ARP6" s="143"/>
      <c r="ARQ6" s="143"/>
      <c r="ARR6" s="143"/>
      <c r="ARS6" s="143"/>
      <c r="ART6" s="143"/>
      <c r="ARU6" s="143"/>
      <c r="ARV6" s="143"/>
      <c r="ARW6" s="143"/>
      <c r="ARX6" s="143"/>
      <c r="ARY6" s="143"/>
      <c r="ARZ6" s="143"/>
      <c r="ASA6" s="143"/>
      <c r="ASB6" s="143"/>
      <c r="ASC6" s="143"/>
      <c r="ASD6" s="143"/>
      <c r="ASE6" s="143"/>
      <c r="ASF6" s="143"/>
      <c r="ASG6" s="143"/>
      <c r="ASH6" s="143"/>
      <c r="ASI6" s="143"/>
      <c r="ASJ6" s="143"/>
      <c r="ASK6" s="143"/>
      <c r="ASL6" s="143"/>
      <c r="ASM6" s="143"/>
      <c r="ASN6" s="143"/>
      <c r="ASO6" s="143"/>
      <c r="ASP6" s="143"/>
      <c r="ASQ6" s="143"/>
      <c r="ASR6" s="143"/>
      <c r="ASS6" s="143"/>
      <c r="AST6" s="143"/>
      <c r="ASU6" s="143"/>
      <c r="ASV6" s="143"/>
      <c r="ASW6" s="143"/>
      <c r="ASX6" s="143"/>
      <c r="ASY6" s="143"/>
      <c r="ASZ6" s="143"/>
      <c r="ATA6" s="143"/>
      <c r="ATB6" s="143"/>
      <c r="ATC6" s="143"/>
      <c r="ATD6" s="143"/>
      <c r="ATE6" s="143"/>
      <c r="ATF6" s="143"/>
      <c r="ATG6" s="143"/>
      <c r="ATH6" s="143"/>
      <c r="ATI6" s="143"/>
      <c r="ATJ6" s="143"/>
      <c r="ATK6" s="143"/>
      <c r="ATL6" s="143"/>
      <c r="ATM6" s="143"/>
      <c r="ATN6" s="143"/>
      <c r="ATO6" s="143"/>
      <c r="ATP6" s="143"/>
      <c r="ATQ6" s="143"/>
      <c r="ATR6" s="143"/>
      <c r="ATS6" s="143"/>
      <c r="ATT6" s="143"/>
      <c r="ATU6" s="143"/>
      <c r="ATV6" s="143"/>
      <c r="ATW6" s="143"/>
      <c r="ATX6" s="143"/>
      <c r="ATY6" s="143"/>
      <c r="ATZ6" s="143"/>
      <c r="AUA6" s="143"/>
      <c r="AUB6" s="143"/>
      <c r="AUC6" s="143"/>
      <c r="AUD6" s="143"/>
      <c r="AUE6" s="143"/>
      <c r="AUF6" s="143"/>
      <c r="AUG6" s="143"/>
      <c r="AUH6" s="143"/>
      <c r="AUI6" s="143"/>
      <c r="AUJ6" s="143"/>
      <c r="AUK6" s="143"/>
      <c r="AUL6" s="143"/>
      <c r="AUM6" s="143"/>
      <c r="AUN6" s="143"/>
      <c r="AUO6" s="143"/>
      <c r="AUP6" s="143"/>
      <c r="AUQ6" s="143"/>
      <c r="AUR6" s="143"/>
      <c r="AUS6" s="143"/>
      <c r="AUT6" s="143"/>
      <c r="AUU6" s="143"/>
      <c r="AUV6" s="143"/>
      <c r="AUW6" s="143"/>
      <c r="AUX6" s="143"/>
      <c r="AUY6" s="143"/>
      <c r="AUZ6" s="143"/>
      <c r="AVA6" s="143"/>
      <c r="AVB6" s="143"/>
      <c r="AVC6" s="143"/>
      <c r="AVD6" s="143"/>
      <c r="AVE6" s="143"/>
      <c r="AVF6" s="143"/>
      <c r="AVG6" s="143"/>
      <c r="AVH6" s="143"/>
      <c r="AVI6" s="143"/>
      <c r="AVJ6" s="143"/>
      <c r="AVK6" s="143"/>
      <c r="AVL6" s="143"/>
      <c r="AVM6" s="143"/>
      <c r="AVN6" s="143"/>
      <c r="AVO6" s="143"/>
      <c r="AVP6" s="143"/>
      <c r="AVQ6" s="143"/>
      <c r="AVR6" s="143"/>
      <c r="AVS6" s="143"/>
      <c r="AVT6" s="143"/>
      <c r="AVU6" s="143"/>
      <c r="AVV6" s="143"/>
      <c r="AVW6" s="143"/>
      <c r="AVX6" s="143"/>
      <c r="AVY6" s="143"/>
      <c r="AVZ6" s="143"/>
      <c r="AWA6" s="143"/>
      <c r="AWB6" s="143"/>
      <c r="AWC6" s="143"/>
      <c r="AWD6" s="143"/>
      <c r="AWE6" s="143"/>
      <c r="AWF6" s="143"/>
      <c r="AWG6" s="143"/>
      <c r="AWH6" s="143"/>
      <c r="AWI6" s="143"/>
      <c r="AWJ6" s="143"/>
      <c r="AWK6" s="143"/>
      <c r="AWL6" s="143"/>
      <c r="AWM6" s="143"/>
      <c r="AWN6" s="143"/>
      <c r="AWO6" s="143"/>
      <c r="AWP6" s="143"/>
      <c r="AWQ6" s="143"/>
      <c r="AWR6" s="143"/>
      <c r="AWS6" s="143"/>
      <c r="AWT6" s="143"/>
      <c r="AWU6" s="143"/>
      <c r="AWV6" s="143"/>
      <c r="AWW6" s="143"/>
      <c r="AWX6" s="143"/>
      <c r="AWY6" s="143"/>
      <c r="AWZ6" s="143"/>
      <c r="AXA6" s="143"/>
      <c r="AXB6" s="143"/>
      <c r="AXC6" s="143"/>
      <c r="AXD6" s="143"/>
      <c r="AXE6" s="143"/>
      <c r="AXF6" s="143"/>
      <c r="AXG6" s="143"/>
      <c r="AXH6" s="143"/>
      <c r="AXI6" s="143"/>
      <c r="AXJ6" s="143"/>
      <c r="AXK6" s="143"/>
      <c r="AXL6" s="143"/>
      <c r="AXM6" s="143"/>
      <c r="AXN6" s="143"/>
      <c r="AXO6" s="143"/>
      <c r="AXP6" s="143"/>
      <c r="AXQ6" s="143"/>
      <c r="AXR6" s="143"/>
      <c r="AXS6" s="143"/>
      <c r="AXT6" s="143"/>
      <c r="AXU6" s="143"/>
      <c r="AXV6" s="143"/>
      <c r="AXW6" s="143"/>
      <c r="AXX6" s="143"/>
      <c r="AXY6" s="143"/>
      <c r="AXZ6" s="143"/>
      <c r="AYA6" s="143"/>
      <c r="AYB6" s="143"/>
      <c r="AYC6" s="143"/>
      <c r="AYD6" s="143"/>
      <c r="AYE6" s="143"/>
      <c r="AYF6" s="143"/>
      <c r="AYG6" s="143"/>
      <c r="AYH6" s="143"/>
      <c r="AYI6" s="143"/>
      <c r="AYJ6" s="143"/>
      <c r="AYK6" s="143"/>
      <c r="AYL6" s="143"/>
      <c r="AYM6" s="143"/>
      <c r="AYN6" s="143"/>
      <c r="AYO6" s="143"/>
      <c r="AYP6" s="143"/>
      <c r="AYQ6" s="143"/>
      <c r="AYR6" s="143"/>
      <c r="AYS6" s="143"/>
      <c r="AYT6" s="143"/>
      <c r="AYU6" s="143"/>
      <c r="AYV6" s="143"/>
      <c r="AYW6" s="143"/>
      <c r="AYX6" s="143"/>
      <c r="AYY6" s="143"/>
      <c r="AYZ6" s="143"/>
      <c r="AZA6" s="143"/>
      <c r="AZB6" s="143"/>
      <c r="AZC6" s="143"/>
      <c r="AZD6" s="143"/>
      <c r="AZE6" s="143"/>
      <c r="AZF6" s="143"/>
      <c r="AZG6" s="143"/>
      <c r="AZH6" s="143"/>
      <c r="AZI6" s="143"/>
      <c r="AZJ6" s="143"/>
      <c r="AZK6" s="143"/>
      <c r="AZL6" s="143"/>
      <c r="AZM6" s="143"/>
      <c r="AZN6" s="143"/>
      <c r="AZO6" s="143"/>
      <c r="AZP6" s="143"/>
      <c r="AZQ6" s="143"/>
      <c r="AZR6" s="143"/>
      <c r="AZS6" s="143"/>
      <c r="AZT6" s="143"/>
      <c r="AZU6" s="143"/>
      <c r="AZV6" s="143"/>
      <c r="AZW6" s="143"/>
      <c r="AZX6" s="143"/>
      <c r="AZY6" s="143"/>
      <c r="AZZ6" s="143"/>
      <c r="BAA6" s="143"/>
      <c r="BAB6" s="143"/>
      <c r="BAC6" s="143"/>
      <c r="BAD6" s="143"/>
      <c r="BAE6" s="143"/>
      <c r="BAF6" s="143"/>
      <c r="BAG6" s="143"/>
      <c r="BAH6" s="143"/>
      <c r="BAI6" s="143"/>
      <c r="BAJ6" s="143"/>
      <c r="BAK6" s="143"/>
      <c r="BAL6" s="143"/>
      <c r="BAM6" s="143"/>
      <c r="BAN6" s="143"/>
      <c r="BAO6" s="143"/>
      <c r="BAP6" s="143"/>
      <c r="BAQ6" s="143"/>
      <c r="BAR6" s="143"/>
      <c r="BAS6" s="143"/>
      <c r="BAT6" s="143"/>
      <c r="BAU6" s="143"/>
      <c r="BAV6" s="143"/>
      <c r="BAW6" s="143"/>
      <c r="BAX6" s="143"/>
      <c r="BAY6" s="143"/>
      <c r="BAZ6" s="143"/>
      <c r="BBA6" s="143"/>
      <c r="BBB6" s="143"/>
      <c r="BBC6" s="143"/>
      <c r="BBD6" s="143"/>
      <c r="BBE6" s="143"/>
      <c r="BBF6" s="143"/>
      <c r="BBG6" s="143"/>
      <c r="BBH6" s="143"/>
      <c r="BBI6" s="143"/>
      <c r="BBJ6" s="143"/>
      <c r="BBK6" s="143"/>
      <c r="BBL6" s="143"/>
      <c r="BBM6" s="143"/>
      <c r="BBN6" s="143"/>
      <c r="BBO6" s="143"/>
      <c r="BBP6" s="143"/>
      <c r="BBQ6" s="143"/>
      <c r="BBR6" s="143"/>
      <c r="BBS6" s="143"/>
      <c r="BBT6" s="143"/>
      <c r="BBU6" s="143"/>
      <c r="BBV6" s="143"/>
      <c r="BBW6" s="143"/>
      <c r="BBX6" s="143"/>
      <c r="BBY6" s="143"/>
      <c r="BBZ6" s="143"/>
      <c r="BCA6" s="143"/>
      <c r="BCB6" s="143"/>
      <c r="BCC6" s="143"/>
      <c r="BCD6" s="143"/>
      <c r="BCE6" s="143"/>
      <c r="BCF6" s="143"/>
      <c r="BCG6" s="143"/>
      <c r="BCH6" s="143"/>
      <c r="BCI6" s="143"/>
      <c r="BCJ6" s="143"/>
      <c r="BCK6" s="143"/>
      <c r="BCL6" s="143"/>
      <c r="BCM6" s="143"/>
      <c r="BCN6" s="143"/>
      <c r="BCO6" s="143"/>
      <c r="BCP6" s="143"/>
      <c r="BCQ6" s="143"/>
      <c r="BCR6" s="143"/>
      <c r="BCS6" s="143"/>
      <c r="BCT6" s="143"/>
      <c r="BCU6" s="143"/>
      <c r="BCV6" s="143"/>
      <c r="BCW6" s="143"/>
      <c r="BCX6" s="143"/>
      <c r="BCY6" s="143"/>
      <c r="BCZ6" s="143"/>
      <c r="BDA6" s="143"/>
      <c r="BDB6" s="143"/>
      <c r="BDC6" s="143"/>
      <c r="BDD6" s="143"/>
      <c r="BDE6" s="143"/>
      <c r="BDF6" s="143"/>
      <c r="BDG6" s="143"/>
      <c r="BDH6" s="143"/>
      <c r="BDI6" s="143"/>
      <c r="BDJ6" s="143"/>
      <c r="BDK6" s="143"/>
      <c r="BDL6" s="143"/>
      <c r="BDM6" s="143"/>
      <c r="BDN6" s="143"/>
      <c r="BDO6" s="143"/>
      <c r="BDP6" s="143"/>
      <c r="BDQ6" s="143"/>
      <c r="BDR6" s="143"/>
      <c r="BDS6" s="143"/>
      <c r="BDT6" s="143"/>
      <c r="BDU6" s="143"/>
      <c r="BDV6" s="143"/>
      <c r="BDW6" s="143"/>
      <c r="BDX6" s="143"/>
      <c r="BDY6" s="143"/>
      <c r="BDZ6" s="143"/>
      <c r="BEA6" s="143"/>
      <c r="BEB6" s="143"/>
      <c r="BEC6" s="143"/>
      <c r="BED6" s="143"/>
      <c r="BEE6" s="143"/>
      <c r="BEF6" s="143"/>
      <c r="BEG6" s="143"/>
      <c r="BEH6" s="143"/>
      <c r="BEI6" s="143"/>
      <c r="BEJ6" s="143"/>
      <c r="BEK6" s="143"/>
      <c r="BEL6" s="143"/>
      <c r="BEM6" s="143"/>
      <c r="BEN6" s="143"/>
      <c r="BEO6" s="143"/>
      <c r="BEP6" s="143"/>
      <c r="BEQ6" s="143"/>
      <c r="BER6" s="143"/>
      <c r="BES6" s="143"/>
      <c r="BET6" s="143"/>
      <c r="BEU6" s="143"/>
      <c r="BEV6" s="143"/>
      <c r="BEW6" s="143"/>
      <c r="BEX6" s="143"/>
      <c r="BEY6" s="143"/>
      <c r="BEZ6" s="143"/>
      <c r="BFA6" s="143"/>
      <c r="BFB6" s="143"/>
      <c r="BFC6" s="143"/>
      <c r="BFD6" s="143"/>
      <c r="BFE6" s="143"/>
      <c r="BFF6" s="143"/>
      <c r="BFG6" s="143"/>
      <c r="BFH6" s="143"/>
      <c r="BFI6" s="143"/>
      <c r="BFJ6" s="143"/>
      <c r="BFK6" s="143"/>
      <c r="BFL6" s="143"/>
      <c r="BFM6" s="143"/>
      <c r="BFN6" s="143"/>
      <c r="BFO6" s="143"/>
      <c r="BFP6" s="143"/>
      <c r="BFQ6" s="143"/>
      <c r="BFR6" s="143"/>
      <c r="BFS6" s="143"/>
      <c r="BFT6" s="143"/>
      <c r="BFU6" s="143"/>
      <c r="BFV6" s="143"/>
      <c r="BFW6" s="143"/>
      <c r="BFX6" s="143"/>
      <c r="BFY6" s="143"/>
      <c r="BFZ6" s="143"/>
      <c r="BGA6" s="143"/>
      <c r="BGB6" s="143"/>
      <c r="BGC6" s="143"/>
      <c r="BGD6" s="143"/>
      <c r="BGE6" s="143"/>
      <c r="BGF6" s="143"/>
      <c r="BGG6" s="143"/>
      <c r="BGH6" s="143"/>
      <c r="BGI6" s="143"/>
      <c r="BGJ6" s="143"/>
      <c r="BGK6" s="143"/>
      <c r="BGL6" s="143"/>
      <c r="BGM6" s="143"/>
      <c r="BGN6" s="143"/>
      <c r="BGO6" s="143"/>
      <c r="BGP6" s="143"/>
      <c r="BGQ6" s="143"/>
      <c r="BGR6" s="143"/>
      <c r="BGS6" s="143"/>
      <c r="BGT6" s="143"/>
      <c r="BGU6" s="143"/>
      <c r="BGV6" s="143"/>
      <c r="BGW6" s="143"/>
      <c r="BGX6" s="143"/>
      <c r="BGY6" s="143"/>
      <c r="BGZ6" s="143"/>
      <c r="BHA6" s="143"/>
      <c r="BHB6" s="143"/>
      <c r="BHC6" s="143"/>
      <c r="BHD6" s="143"/>
      <c r="BHE6" s="143"/>
      <c r="BHF6" s="143"/>
      <c r="BHG6" s="143"/>
      <c r="BHH6" s="143"/>
      <c r="BHI6" s="143"/>
      <c r="BHJ6" s="143"/>
      <c r="BHK6" s="143"/>
      <c r="BHL6" s="143"/>
      <c r="BHM6" s="143"/>
      <c r="BHN6" s="143"/>
      <c r="BHO6" s="143"/>
      <c r="BHP6" s="143"/>
      <c r="BHQ6" s="143"/>
      <c r="BHR6" s="143"/>
      <c r="BHS6" s="143"/>
      <c r="BHT6" s="143"/>
      <c r="BHU6" s="143"/>
      <c r="BHV6" s="143"/>
      <c r="BHW6" s="143"/>
      <c r="BHX6" s="143"/>
      <c r="BHY6" s="143"/>
      <c r="BHZ6" s="143"/>
      <c r="BIA6" s="143"/>
      <c r="BIB6" s="143"/>
      <c r="BIC6" s="143"/>
      <c r="BID6" s="143"/>
      <c r="BIE6" s="143"/>
      <c r="BIF6" s="143"/>
      <c r="BIG6" s="143"/>
      <c r="BIH6" s="143"/>
      <c r="BII6" s="143"/>
      <c r="BIJ6" s="143"/>
      <c r="BIK6" s="143"/>
      <c r="BIL6" s="143"/>
      <c r="BIM6" s="143"/>
      <c r="BIN6" s="143"/>
      <c r="BIO6" s="143"/>
      <c r="BIP6" s="143"/>
      <c r="BIQ6" s="143"/>
      <c r="BIR6" s="143"/>
      <c r="BIS6" s="143"/>
      <c r="BIT6" s="143"/>
      <c r="BIU6" s="143"/>
      <c r="BIV6" s="143"/>
      <c r="BIW6" s="143"/>
      <c r="BIX6" s="143"/>
      <c r="BIY6" s="143"/>
      <c r="BIZ6" s="143"/>
      <c r="BJA6" s="143"/>
      <c r="BJB6" s="143"/>
      <c r="BJC6" s="143"/>
      <c r="BJD6" s="143"/>
      <c r="BJE6" s="143"/>
      <c r="BJF6" s="143"/>
      <c r="BJG6" s="143"/>
      <c r="BJH6" s="143"/>
      <c r="BJI6" s="143"/>
      <c r="BJJ6" s="143"/>
      <c r="BJK6" s="143"/>
      <c r="BJL6" s="143"/>
      <c r="BJM6" s="143"/>
      <c r="BJN6" s="143"/>
      <c r="BJO6" s="143"/>
      <c r="BJP6" s="143"/>
      <c r="BJQ6" s="143"/>
      <c r="BJR6" s="143"/>
      <c r="BJS6" s="143"/>
      <c r="BJT6" s="143"/>
      <c r="BJU6" s="143"/>
      <c r="BJV6" s="143"/>
      <c r="BJW6" s="143"/>
      <c r="BJX6" s="143"/>
      <c r="BJY6" s="143"/>
      <c r="BJZ6" s="143"/>
      <c r="BKA6" s="143"/>
      <c r="BKB6" s="143"/>
      <c r="BKC6" s="143"/>
      <c r="BKD6" s="143"/>
      <c r="BKE6" s="143"/>
      <c r="BKF6" s="143"/>
      <c r="BKG6" s="143"/>
      <c r="BKH6" s="143"/>
      <c r="BKI6" s="143"/>
      <c r="BKJ6" s="143"/>
      <c r="BKK6" s="143"/>
      <c r="BKL6" s="143"/>
      <c r="BKM6" s="143"/>
      <c r="BKN6" s="143"/>
      <c r="BKO6" s="143"/>
      <c r="BKP6" s="143"/>
      <c r="BKQ6" s="143"/>
      <c r="BKR6" s="143"/>
      <c r="BKS6" s="143"/>
      <c r="BKT6" s="143"/>
      <c r="BKU6" s="143"/>
      <c r="BKV6" s="143"/>
      <c r="BKW6" s="143"/>
      <c r="BKX6" s="143"/>
      <c r="BKY6" s="143"/>
      <c r="BKZ6" s="143"/>
      <c r="BLA6" s="143"/>
      <c r="BLB6" s="143"/>
      <c r="BLC6" s="143"/>
      <c r="BLD6" s="143"/>
      <c r="BLE6" s="143"/>
      <c r="BLF6" s="143"/>
      <c r="BLG6" s="143"/>
      <c r="BLH6" s="143"/>
      <c r="BLI6" s="143"/>
      <c r="BLJ6" s="143"/>
      <c r="BLK6" s="143"/>
      <c r="BLL6" s="143"/>
      <c r="BLM6" s="143"/>
      <c r="BLN6" s="143"/>
      <c r="BLO6" s="143"/>
      <c r="BLP6" s="143"/>
      <c r="BLQ6" s="143"/>
      <c r="BLR6" s="143"/>
      <c r="BLS6" s="143"/>
      <c r="BLT6" s="143"/>
      <c r="BLU6" s="143"/>
      <c r="BLV6" s="143"/>
      <c r="BLW6" s="143"/>
      <c r="BLX6" s="143"/>
      <c r="BLY6" s="143"/>
      <c r="BLZ6" s="143"/>
      <c r="BMA6" s="143"/>
      <c r="BMB6" s="143"/>
      <c r="BMC6" s="143"/>
      <c r="BMD6" s="143"/>
      <c r="BME6" s="143"/>
      <c r="BMF6" s="143"/>
      <c r="BMG6" s="143"/>
      <c r="BMH6" s="143"/>
      <c r="BMI6" s="143"/>
      <c r="BMJ6" s="143"/>
      <c r="BMK6" s="143"/>
      <c r="BML6" s="143"/>
      <c r="BMM6" s="143"/>
      <c r="BMN6" s="143"/>
      <c r="BMO6" s="143"/>
      <c r="BMP6" s="143"/>
      <c r="BMQ6" s="143"/>
      <c r="BMR6" s="143"/>
      <c r="BMS6" s="143"/>
      <c r="BMT6" s="143"/>
      <c r="BMU6" s="143"/>
      <c r="BMV6" s="143"/>
      <c r="BMW6" s="143"/>
      <c r="BMX6" s="143"/>
      <c r="BMY6" s="143"/>
      <c r="BMZ6" s="143"/>
      <c r="BNA6" s="143"/>
      <c r="BNB6" s="143"/>
      <c r="BNC6" s="143"/>
      <c r="BND6" s="143"/>
      <c r="BNE6" s="143"/>
      <c r="BNF6" s="143"/>
      <c r="BNG6" s="143"/>
      <c r="BNH6" s="143"/>
      <c r="BNI6" s="143"/>
      <c r="BNJ6" s="143"/>
      <c r="BNK6" s="143"/>
      <c r="BNL6" s="143"/>
      <c r="BNM6" s="143"/>
      <c r="BNN6" s="143"/>
      <c r="BNO6" s="143"/>
      <c r="BNP6" s="143"/>
      <c r="BNQ6" s="143"/>
      <c r="BNR6" s="143"/>
      <c r="BNS6" s="143"/>
      <c r="BNT6" s="143"/>
      <c r="BNU6" s="143"/>
      <c r="BNV6" s="143"/>
      <c r="BNW6" s="143"/>
      <c r="BNX6" s="143"/>
      <c r="BNY6" s="143"/>
      <c r="BNZ6" s="143"/>
      <c r="BOA6" s="143"/>
      <c r="BOB6" s="143"/>
      <c r="BOC6" s="143"/>
      <c r="BOD6" s="143"/>
      <c r="BOE6" s="143"/>
      <c r="BOF6" s="143"/>
      <c r="BOG6" s="143"/>
      <c r="BOH6" s="143"/>
      <c r="BOI6" s="143"/>
      <c r="BOJ6" s="143"/>
      <c r="BOK6" s="143"/>
      <c r="BOL6" s="143"/>
      <c r="BOM6" s="143"/>
      <c r="BON6" s="143"/>
      <c r="BOO6" s="143"/>
      <c r="BOP6" s="143"/>
      <c r="BOQ6" s="143"/>
      <c r="BOR6" s="143"/>
      <c r="BOS6" s="143"/>
      <c r="BOT6" s="143"/>
      <c r="BOU6" s="143"/>
      <c r="BOV6" s="143"/>
      <c r="BOW6" s="143"/>
      <c r="BOX6" s="143"/>
      <c r="BOY6" s="143"/>
      <c r="BOZ6" s="143"/>
      <c r="BPA6" s="143"/>
      <c r="BPB6" s="143"/>
      <c r="BPC6" s="143"/>
      <c r="BPD6" s="143"/>
      <c r="BPE6" s="143"/>
      <c r="BPF6" s="143"/>
      <c r="BPG6" s="143"/>
      <c r="BPH6" s="143"/>
      <c r="BPI6" s="143"/>
      <c r="BPJ6" s="143"/>
      <c r="BPK6" s="143"/>
      <c r="BPL6" s="143"/>
      <c r="BPM6" s="143"/>
      <c r="BPN6" s="143"/>
      <c r="BPO6" s="143"/>
      <c r="BPP6" s="143"/>
      <c r="BPQ6" s="143"/>
      <c r="BPR6" s="143"/>
      <c r="BPS6" s="143"/>
      <c r="BPT6" s="143"/>
      <c r="BPU6" s="143"/>
      <c r="BPV6" s="143"/>
      <c r="BPW6" s="143"/>
      <c r="BPX6" s="143"/>
      <c r="BPY6" s="143"/>
      <c r="BPZ6" s="143"/>
      <c r="BQA6" s="143"/>
      <c r="BQB6" s="143"/>
      <c r="BQC6" s="143"/>
      <c r="BQD6" s="143"/>
      <c r="BQE6" s="143"/>
      <c r="BQF6" s="143"/>
      <c r="BQG6" s="143"/>
      <c r="BQH6" s="143"/>
      <c r="BQI6" s="143"/>
      <c r="BQJ6" s="143"/>
      <c r="BQK6" s="143"/>
      <c r="BQL6" s="143"/>
      <c r="BQM6" s="143"/>
      <c r="BQN6" s="143"/>
      <c r="BQO6" s="143"/>
      <c r="BQP6" s="143"/>
      <c r="BQQ6" s="143"/>
      <c r="BQR6" s="143"/>
      <c r="BQS6" s="143"/>
      <c r="BQT6" s="143"/>
      <c r="BQU6" s="143"/>
      <c r="BQV6" s="143"/>
      <c r="BQW6" s="143"/>
      <c r="BQX6" s="143"/>
      <c r="BQY6" s="143"/>
      <c r="BQZ6" s="143"/>
      <c r="BRA6" s="143"/>
      <c r="BRB6" s="143"/>
      <c r="BRC6" s="143"/>
      <c r="BRD6" s="143"/>
      <c r="BRE6" s="143"/>
      <c r="BRF6" s="143"/>
      <c r="BRG6" s="143"/>
      <c r="BRH6" s="143"/>
      <c r="BRI6" s="143"/>
      <c r="BRJ6" s="143"/>
      <c r="BRK6" s="143"/>
      <c r="BRL6" s="143"/>
      <c r="BRM6" s="143"/>
      <c r="BRN6" s="143"/>
      <c r="BRO6" s="143"/>
      <c r="BRP6" s="143"/>
      <c r="BRQ6" s="143"/>
      <c r="BRR6" s="143"/>
      <c r="BRS6" s="143"/>
      <c r="BRT6" s="143"/>
      <c r="BRU6" s="143"/>
      <c r="BRV6" s="143"/>
      <c r="BRW6" s="143"/>
      <c r="BRX6" s="143"/>
      <c r="BRY6" s="143"/>
      <c r="BRZ6" s="143"/>
      <c r="BSA6" s="143"/>
      <c r="BSB6" s="143"/>
      <c r="BSC6" s="143"/>
      <c r="BSD6" s="143"/>
      <c r="BSE6" s="143"/>
      <c r="BSF6" s="143"/>
      <c r="BSG6" s="143"/>
      <c r="BSH6" s="143"/>
      <c r="BSI6" s="143"/>
      <c r="BSJ6" s="143"/>
      <c r="BSK6" s="143"/>
      <c r="BSL6" s="143"/>
      <c r="BSM6" s="143"/>
      <c r="BSN6" s="143"/>
      <c r="BSO6" s="143"/>
      <c r="BSP6" s="143"/>
      <c r="BSQ6" s="143"/>
      <c r="BSR6" s="143"/>
      <c r="BSS6" s="143"/>
      <c r="BST6" s="143"/>
      <c r="BSU6" s="143"/>
      <c r="BSV6" s="143"/>
      <c r="BSW6" s="143"/>
      <c r="BSX6" s="143"/>
      <c r="BSY6" s="143"/>
      <c r="BSZ6" s="143"/>
      <c r="BTA6" s="143"/>
      <c r="BTB6" s="143"/>
      <c r="BTC6" s="143"/>
      <c r="BTD6" s="143"/>
      <c r="BTE6" s="143"/>
      <c r="BTF6" s="143"/>
      <c r="BTG6" s="143"/>
      <c r="BTH6" s="143"/>
      <c r="BTI6" s="143"/>
      <c r="BTJ6" s="143"/>
      <c r="BTK6" s="143"/>
      <c r="BTL6" s="143"/>
      <c r="BTM6" s="143"/>
      <c r="BTN6" s="143"/>
      <c r="BTO6" s="143"/>
      <c r="BTP6" s="143"/>
      <c r="BTQ6" s="143"/>
      <c r="BTR6" s="143"/>
      <c r="BTS6" s="143"/>
      <c r="BTT6" s="143"/>
      <c r="BTU6" s="143"/>
      <c r="BTV6" s="143"/>
      <c r="BTW6" s="143"/>
      <c r="BTX6" s="143"/>
      <c r="BTY6" s="143"/>
      <c r="BTZ6" s="143"/>
      <c r="BUA6" s="143"/>
      <c r="BUB6" s="143"/>
      <c r="BUC6" s="143"/>
      <c r="BUD6" s="143"/>
      <c r="BUE6" s="143"/>
      <c r="BUF6" s="143"/>
      <c r="BUG6" s="143"/>
      <c r="BUH6" s="143"/>
      <c r="BUI6" s="143"/>
      <c r="BUJ6" s="143"/>
      <c r="BUK6" s="143"/>
      <c r="BUL6" s="143"/>
      <c r="BUM6" s="143"/>
      <c r="BUN6" s="143"/>
      <c r="BUO6" s="143"/>
      <c r="BUP6" s="143"/>
      <c r="BUQ6" s="143"/>
      <c r="BUR6" s="143"/>
      <c r="BUS6" s="143"/>
      <c r="BUT6" s="143"/>
      <c r="BUU6" s="143"/>
      <c r="BUV6" s="143"/>
      <c r="BUW6" s="143"/>
      <c r="BUX6" s="143"/>
      <c r="BUY6" s="143"/>
      <c r="BUZ6" s="143"/>
      <c r="BVA6" s="143"/>
      <c r="BVB6" s="143"/>
      <c r="BVC6" s="143"/>
      <c r="BVD6" s="143"/>
      <c r="BVE6" s="143"/>
      <c r="BVF6" s="143"/>
      <c r="BVG6" s="143"/>
      <c r="BVH6" s="143"/>
      <c r="BVI6" s="143"/>
      <c r="BVJ6" s="143"/>
      <c r="BVK6" s="143"/>
      <c r="BVL6" s="143"/>
      <c r="BVM6" s="143"/>
      <c r="BVN6" s="143"/>
      <c r="BVO6" s="143"/>
      <c r="BVP6" s="143"/>
      <c r="BVQ6" s="143"/>
      <c r="BVR6" s="143"/>
      <c r="BVS6" s="143"/>
      <c r="BVT6" s="143"/>
      <c r="BVU6" s="143"/>
      <c r="BVV6" s="143"/>
      <c r="BVW6" s="143"/>
      <c r="BVX6" s="143"/>
      <c r="BVY6" s="143"/>
      <c r="BVZ6" s="143"/>
      <c r="BWA6" s="143"/>
      <c r="BWB6" s="143"/>
      <c r="BWC6" s="143"/>
      <c r="BWD6" s="143"/>
      <c r="BWE6" s="143"/>
      <c r="BWF6" s="143"/>
      <c r="BWG6" s="143"/>
      <c r="BWH6" s="143"/>
      <c r="BWI6" s="143"/>
      <c r="BWJ6" s="143"/>
      <c r="BWK6" s="143"/>
      <c r="BWL6" s="143"/>
      <c r="BWM6" s="143"/>
      <c r="BWN6" s="143"/>
      <c r="BWO6" s="143"/>
      <c r="BWP6" s="143"/>
      <c r="BWQ6" s="143"/>
      <c r="BWR6" s="143"/>
      <c r="BWS6" s="143"/>
      <c r="BWT6" s="143"/>
      <c r="BWU6" s="143"/>
      <c r="BWV6" s="143"/>
      <c r="BWW6" s="143"/>
      <c r="BWX6" s="143"/>
      <c r="BWY6" s="143"/>
      <c r="BWZ6" s="143"/>
      <c r="BXA6" s="143"/>
      <c r="BXB6" s="143"/>
      <c r="BXC6" s="143"/>
      <c r="BXD6" s="143"/>
      <c r="BXE6" s="143"/>
      <c r="BXF6" s="143"/>
      <c r="BXG6" s="143"/>
      <c r="BXH6" s="143"/>
      <c r="BXI6" s="143"/>
      <c r="BXJ6" s="143"/>
      <c r="BXK6" s="143"/>
      <c r="BXL6" s="143"/>
      <c r="BXM6" s="143"/>
      <c r="BXN6" s="143"/>
      <c r="BXO6" s="143"/>
      <c r="BXP6" s="143"/>
      <c r="BXQ6" s="143"/>
      <c r="BXR6" s="143"/>
      <c r="BXS6" s="143"/>
      <c r="BXT6" s="143"/>
      <c r="BXU6" s="143"/>
      <c r="BXV6" s="143"/>
      <c r="BXW6" s="143"/>
      <c r="BXX6" s="143"/>
      <c r="BXY6" s="143"/>
      <c r="BXZ6" s="143"/>
      <c r="BYA6" s="143"/>
      <c r="BYB6" s="143"/>
      <c r="BYC6" s="143"/>
      <c r="BYD6" s="143"/>
      <c r="BYE6" s="143"/>
      <c r="BYF6" s="143"/>
      <c r="BYG6" s="143"/>
      <c r="BYH6" s="143"/>
      <c r="BYI6" s="143"/>
      <c r="BYJ6" s="143"/>
      <c r="BYK6" s="143"/>
      <c r="BYL6" s="143"/>
      <c r="BYM6" s="143"/>
      <c r="BYN6" s="143"/>
      <c r="BYO6" s="143"/>
      <c r="BYP6" s="143"/>
      <c r="BYQ6" s="143"/>
      <c r="BYR6" s="143"/>
      <c r="BYS6" s="143"/>
      <c r="BYT6" s="143"/>
      <c r="BYU6" s="143"/>
      <c r="BYV6" s="143"/>
      <c r="BYW6" s="143"/>
      <c r="BYX6" s="143"/>
      <c r="BYY6" s="143"/>
      <c r="BYZ6" s="143"/>
      <c r="BZA6" s="143"/>
      <c r="BZB6" s="143"/>
      <c r="BZC6" s="143"/>
      <c r="BZD6" s="143"/>
      <c r="BZE6" s="143"/>
      <c r="BZF6" s="143"/>
      <c r="BZG6" s="143"/>
      <c r="BZH6" s="143"/>
      <c r="BZI6" s="143"/>
      <c r="BZJ6" s="143"/>
      <c r="BZK6" s="143"/>
      <c r="BZL6" s="143"/>
      <c r="BZM6" s="143"/>
      <c r="BZN6" s="143"/>
      <c r="BZO6" s="143"/>
      <c r="BZP6" s="143"/>
      <c r="BZQ6" s="143"/>
      <c r="BZR6" s="143"/>
      <c r="BZS6" s="143"/>
      <c r="BZT6" s="143"/>
      <c r="BZU6" s="143"/>
      <c r="BZV6" s="143"/>
      <c r="BZW6" s="143"/>
      <c r="BZX6" s="143"/>
      <c r="BZY6" s="143"/>
      <c r="BZZ6" s="143"/>
      <c r="CAA6" s="143"/>
      <c r="CAB6" s="143"/>
      <c r="CAC6" s="143"/>
      <c r="CAD6" s="143"/>
      <c r="CAE6" s="143"/>
      <c r="CAF6" s="143"/>
      <c r="CAG6" s="143"/>
      <c r="CAH6" s="143"/>
      <c r="CAI6" s="143"/>
      <c r="CAJ6" s="143"/>
      <c r="CAK6" s="143"/>
      <c r="CAL6" s="143"/>
      <c r="CAM6" s="143"/>
      <c r="CAN6" s="143"/>
      <c r="CAO6" s="143"/>
      <c r="CAP6" s="143"/>
      <c r="CAQ6" s="143"/>
      <c r="CAR6" s="143"/>
      <c r="CAS6" s="143"/>
      <c r="CAT6" s="143"/>
      <c r="CAU6" s="143"/>
      <c r="CAV6" s="143"/>
      <c r="CAW6" s="143"/>
      <c r="CAX6" s="143"/>
      <c r="CAY6" s="143"/>
      <c r="CAZ6" s="143"/>
      <c r="CBA6" s="143"/>
      <c r="CBB6" s="143"/>
      <c r="CBC6" s="143"/>
      <c r="CBD6" s="143"/>
      <c r="CBE6" s="143"/>
      <c r="CBF6" s="143"/>
      <c r="CBG6" s="143"/>
      <c r="CBH6" s="143"/>
      <c r="CBI6" s="143"/>
      <c r="CBJ6" s="143"/>
      <c r="CBK6" s="143"/>
      <c r="CBL6" s="143"/>
      <c r="CBM6" s="143"/>
      <c r="CBN6" s="143"/>
      <c r="CBO6" s="143"/>
      <c r="CBP6" s="143"/>
      <c r="CBQ6" s="143"/>
      <c r="CBR6" s="143"/>
      <c r="CBS6" s="143"/>
      <c r="CBT6" s="143"/>
      <c r="CBU6" s="143"/>
      <c r="CBV6" s="143"/>
      <c r="CBW6" s="143"/>
      <c r="CBX6" s="143"/>
      <c r="CBY6" s="143"/>
      <c r="CBZ6" s="143"/>
      <c r="CCA6" s="143"/>
      <c r="CCB6" s="143"/>
      <c r="CCC6" s="143"/>
      <c r="CCD6" s="143"/>
      <c r="CCE6" s="143"/>
      <c r="CCF6" s="143"/>
      <c r="CCG6" s="143"/>
      <c r="CCH6" s="143"/>
      <c r="CCI6" s="143"/>
      <c r="CCJ6" s="143"/>
      <c r="CCK6" s="143"/>
      <c r="CCL6" s="143"/>
      <c r="CCM6" s="143"/>
      <c r="CCN6" s="143"/>
      <c r="CCO6" s="143"/>
      <c r="CCP6" s="143"/>
      <c r="CCQ6" s="143"/>
      <c r="CCR6" s="143"/>
      <c r="CCS6" s="143"/>
      <c r="CCT6" s="143"/>
      <c r="CCU6" s="143"/>
      <c r="CCV6" s="143"/>
      <c r="CCW6" s="143"/>
      <c r="CCX6" s="143"/>
      <c r="CCY6" s="143"/>
      <c r="CCZ6" s="143"/>
      <c r="CDA6" s="143"/>
      <c r="CDB6" s="143"/>
      <c r="CDC6" s="143"/>
      <c r="CDD6" s="143"/>
      <c r="CDE6" s="143"/>
      <c r="CDF6" s="143"/>
      <c r="CDG6" s="143"/>
      <c r="CDH6" s="143"/>
      <c r="CDI6" s="143"/>
      <c r="CDJ6" s="143"/>
      <c r="CDK6" s="143"/>
      <c r="CDL6" s="143"/>
      <c r="CDM6" s="143"/>
      <c r="CDN6" s="143"/>
      <c r="CDO6" s="143"/>
      <c r="CDP6" s="143"/>
      <c r="CDQ6" s="143"/>
      <c r="CDR6" s="143"/>
      <c r="CDS6" s="143"/>
      <c r="CDT6" s="143"/>
      <c r="CDU6" s="143"/>
      <c r="CDV6" s="143"/>
      <c r="CDW6" s="143"/>
      <c r="CDX6" s="143"/>
      <c r="CDY6" s="143"/>
      <c r="CDZ6" s="143"/>
      <c r="CEA6" s="143"/>
      <c r="CEB6" s="143"/>
      <c r="CEC6" s="143"/>
      <c r="CED6" s="143"/>
      <c r="CEE6" s="143"/>
      <c r="CEF6" s="143"/>
      <c r="CEG6" s="143"/>
      <c r="CEH6" s="143"/>
      <c r="CEI6" s="143"/>
      <c r="CEJ6" s="143"/>
      <c r="CEK6" s="143"/>
      <c r="CEL6" s="143"/>
      <c r="CEM6" s="143"/>
      <c r="CEN6" s="143"/>
      <c r="CEO6" s="143"/>
      <c r="CEP6" s="143"/>
      <c r="CEQ6" s="143"/>
      <c r="CER6" s="143"/>
      <c r="CES6" s="143"/>
      <c r="CET6" s="143"/>
      <c r="CEU6" s="143"/>
      <c r="CEV6" s="143"/>
      <c r="CEW6" s="143"/>
      <c r="CEX6" s="143"/>
      <c r="CEY6" s="143"/>
      <c r="CEZ6" s="143"/>
      <c r="CFA6" s="143"/>
      <c r="CFB6" s="143"/>
      <c r="CFC6" s="143"/>
      <c r="CFD6" s="143"/>
      <c r="CFE6" s="143"/>
      <c r="CFF6" s="143"/>
      <c r="CFG6" s="143"/>
      <c r="CFH6" s="143"/>
      <c r="CFI6" s="143"/>
      <c r="CFJ6" s="143"/>
      <c r="CFK6" s="143"/>
      <c r="CFL6" s="143"/>
      <c r="CFM6" s="143"/>
      <c r="CFN6" s="143"/>
      <c r="CFO6" s="143"/>
      <c r="CFP6" s="143"/>
      <c r="CFQ6" s="143"/>
      <c r="CFR6" s="143"/>
      <c r="CFS6" s="143"/>
      <c r="CFT6" s="143"/>
      <c r="CFU6" s="143"/>
      <c r="CFV6" s="143"/>
      <c r="CFW6" s="143"/>
      <c r="CFX6" s="143"/>
      <c r="CFY6" s="143"/>
      <c r="CFZ6" s="143"/>
      <c r="CGA6" s="143"/>
      <c r="CGB6" s="143"/>
      <c r="CGC6" s="143"/>
      <c r="CGD6" s="143"/>
      <c r="CGE6" s="143"/>
      <c r="CGF6" s="143"/>
      <c r="CGG6" s="143"/>
      <c r="CGH6" s="143"/>
      <c r="CGI6" s="143"/>
      <c r="CGJ6" s="143"/>
      <c r="CGK6" s="143"/>
      <c r="CGL6" s="143"/>
      <c r="CGM6" s="143"/>
      <c r="CGN6" s="143"/>
      <c r="CGO6" s="143"/>
      <c r="CGP6" s="143"/>
      <c r="CGQ6" s="143"/>
      <c r="CGR6" s="143"/>
      <c r="CGS6" s="143"/>
      <c r="CGT6" s="143"/>
      <c r="CGU6" s="143"/>
      <c r="CGV6" s="143"/>
      <c r="CGW6" s="143"/>
      <c r="CGX6" s="143"/>
      <c r="CGY6" s="143"/>
      <c r="CGZ6" s="143"/>
      <c r="CHA6" s="143"/>
      <c r="CHB6" s="143"/>
      <c r="CHC6" s="143"/>
      <c r="CHD6" s="143"/>
      <c r="CHE6" s="143"/>
      <c r="CHF6" s="143"/>
      <c r="CHG6" s="143"/>
      <c r="CHH6" s="143"/>
      <c r="CHI6" s="143"/>
      <c r="CHJ6" s="143"/>
      <c r="CHK6" s="143"/>
      <c r="CHL6" s="143"/>
      <c r="CHM6" s="143"/>
      <c r="CHN6" s="143"/>
      <c r="CHO6" s="143"/>
      <c r="CHP6" s="143"/>
      <c r="CHQ6" s="143"/>
      <c r="CHR6" s="143"/>
      <c r="CHS6" s="143"/>
      <c r="CHT6" s="143"/>
      <c r="CHU6" s="143"/>
      <c r="CHV6" s="143"/>
      <c r="CHW6" s="143"/>
      <c r="CHX6" s="143"/>
      <c r="CHY6" s="143"/>
      <c r="CHZ6" s="143"/>
      <c r="CIA6" s="143"/>
      <c r="CIB6" s="143"/>
      <c r="CIC6" s="143"/>
      <c r="CID6" s="143"/>
      <c r="CIE6" s="143"/>
      <c r="CIF6" s="143"/>
      <c r="CIG6" s="143"/>
      <c r="CIH6" s="143"/>
      <c r="CII6" s="143"/>
      <c r="CIJ6" s="143"/>
      <c r="CIK6" s="143"/>
      <c r="CIL6" s="143"/>
      <c r="CIM6" s="143"/>
      <c r="CIN6" s="143"/>
      <c r="CIO6" s="143"/>
      <c r="CIP6" s="143"/>
      <c r="CIQ6" s="143"/>
      <c r="CIR6" s="143"/>
      <c r="CIS6" s="143"/>
      <c r="CIT6" s="143"/>
      <c r="CIU6" s="143"/>
      <c r="CIV6" s="143"/>
      <c r="CIW6" s="143"/>
      <c r="CIX6" s="143"/>
      <c r="CIY6" s="143"/>
      <c r="CIZ6" s="143"/>
      <c r="CJA6" s="143"/>
      <c r="CJB6" s="143"/>
      <c r="CJC6" s="143"/>
      <c r="CJD6" s="143"/>
      <c r="CJE6" s="143"/>
      <c r="CJF6" s="143"/>
      <c r="CJG6" s="143"/>
      <c r="CJH6" s="143"/>
      <c r="CJI6" s="143"/>
      <c r="CJJ6" s="143"/>
      <c r="CJK6" s="143"/>
      <c r="CJL6" s="143"/>
      <c r="CJM6" s="143"/>
      <c r="CJN6" s="143"/>
      <c r="CJO6" s="143"/>
      <c r="CJP6" s="143"/>
      <c r="CJQ6" s="143"/>
      <c r="CJR6" s="143"/>
      <c r="CJS6" s="143"/>
      <c r="CJT6" s="143"/>
      <c r="CJU6" s="143"/>
      <c r="CJV6" s="143"/>
      <c r="CJW6" s="143"/>
      <c r="CJX6" s="143"/>
      <c r="CJY6" s="143"/>
      <c r="CJZ6" s="143"/>
      <c r="CKA6" s="143"/>
      <c r="CKB6" s="143"/>
      <c r="CKC6" s="143"/>
      <c r="CKD6" s="143"/>
      <c r="CKE6" s="143"/>
      <c r="CKF6" s="143"/>
      <c r="CKG6" s="143"/>
      <c r="CKH6" s="143"/>
      <c r="CKI6" s="143"/>
      <c r="CKJ6" s="143"/>
      <c r="CKK6" s="143"/>
      <c r="CKL6" s="143"/>
      <c r="CKM6" s="143"/>
      <c r="CKN6" s="143"/>
      <c r="CKO6" s="143"/>
      <c r="CKP6" s="143"/>
      <c r="CKQ6" s="143"/>
      <c r="CKR6" s="143"/>
      <c r="CKS6" s="143"/>
      <c r="CKT6" s="143"/>
      <c r="CKU6" s="143"/>
      <c r="CKV6" s="143"/>
      <c r="CKW6" s="143"/>
      <c r="CKX6" s="143"/>
      <c r="CKY6" s="143"/>
      <c r="CKZ6" s="143"/>
      <c r="CLA6" s="143"/>
      <c r="CLB6" s="143"/>
      <c r="CLC6" s="143"/>
      <c r="CLD6" s="143"/>
      <c r="CLE6" s="143"/>
      <c r="CLF6" s="143"/>
      <c r="CLG6" s="143"/>
      <c r="CLH6" s="143"/>
      <c r="CLI6" s="143"/>
      <c r="CLJ6" s="143"/>
      <c r="CLK6" s="143"/>
      <c r="CLL6" s="143"/>
      <c r="CLM6" s="143"/>
      <c r="CLN6" s="143"/>
      <c r="CLO6" s="143"/>
      <c r="CLP6" s="143"/>
      <c r="CLQ6" s="143"/>
      <c r="CLR6" s="143"/>
      <c r="CLS6" s="143"/>
      <c r="CLT6" s="143"/>
      <c r="CLU6" s="143"/>
      <c r="CLV6" s="143"/>
      <c r="CLW6" s="143"/>
      <c r="CLX6" s="143"/>
      <c r="CLY6" s="143"/>
      <c r="CLZ6" s="143"/>
      <c r="CMA6" s="143"/>
      <c r="CMB6" s="143"/>
      <c r="CMC6" s="143"/>
      <c r="CMD6" s="143"/>
      <c r="CME6" s="143"/>
      <c r="CMF6" s="143"/>
      <c r="CMG6" s="143"/>
      <c r="CMH6" s="143"/>
      <c r="CMI6" s="143"/>
      <c r="CMJ6" s="143"/>
      <c r="CMK6" s="143"/>
      <c r="CML6" s="143"/>
      <c r="CMM6" s="143"/>
      <c r="CMN6" s="143"/>
      <c r="CMO6" s="143"/>
      <c r="CMP6" s="143"/>
      <c r="CMQ6" s="143"/>
      <c r="CMR6" s="143"/>
      <c r="CMS6" s="143"/>
      <c r="CMT6" s="143"/>
      <c r="CMU6" s="143"/>
      <c r="CMV6" s="143"/>
      <c r="CMW6" s="143"/>
      <c r="CMX6" s="143"/>
      <c r="CMY6" s="143"/>
      <c r="CMZ6" s="143"/>
      <c r="CNA6" s="143"/>
      <c r="CNB6" s="143"/>
      <c r="CNC6" s="143"/>
      <c r="CND6" s="143"/>
      <c r="CNE6" s="143"/>
      <c r="CNF6" s="143"/>
      <c r="CNG6" s="143"/>
      <c r="CNH6" s="143"/>
      <c r="CNI6" s="143"/>
      <c r="CNJ6" s="143"/>
      <c r="CNK6" s="143"/>
      <c r="CNL6" s="143"/>
      <c r="CNM6" s="143"/>
      <c r="CNN6" s="143"/>
      <c r="CNO6" s="143"/>
      <c r="CNP6" s="143"/>
      <c r="CNQ6" s="143"/>
      <c r="CNR6" s="143"/>
      <c r="CNS6" s="143"/>
      <c r="CNT6" s="143"/>
      <c r="CNU6" s="143"/>
      <c r="CNV6" s="143"/>
      <c r="CNW6" s="143"/>
      <c r="CNX6" s="143"/>
      <c r="CNY6" s="143"/>
      <c r="CNZ6" s="143"/>
      <c r="COA6" s="143"/>
      <c r="COB6" s="143"/>
      <c r="COC6" s="143"/>
      <c r="COD6" s="143"/>
      <c r="COE6" s="143"/>
      <c r="COF6" s="143"/>
      <c r="COG6" s="143"/>
      <c r="COH6" s="143"/>
      <c r="COI6" s="143"/>
      <c r="COJ6" s="143"/>
      <c r="COK6" s="143"/>
      <c r="COL6" s="143"/>
      <c r="COM6" s="143"/>
      <c r="CON6" s="143"/>
      <c r="COO6" s="143"/>
      <c r="COP6" s="143"/>
      <c r="COQ6" s="143"/>
      <c r="COR6" s="143"/>
      <c r="COS6" s="143"/>
      <c r="COT6" s="143"/>
      <c r="COU6" s="143"/>
      <c r="COV6" s="143"/>
      <c r="COW6" s="143"/>
      <c r="COX6" s="143"/>
      <c r="COY6" s="143"/>
      <c r="COZ6" s="143"/>
      <c r="CPA6" s="143"/>
      <c r="CPB6" s="143"/>
      <c r="CPC6" s="143"/>
      <c r="CPD6" s="143"/>
      <c r="CPE6" s="143"/>
      <c r="CPF6" s="143"/>
      <c r="CPG6" s="143"/>
      <c r="CPH6" s="143"/>
      <c r="CPI6" s="143"/>
      <c r="CPJ6" s="143"/>
      <c r="CPK6" s="143"/>
      <c r="CPL6" s="143"/>
      <c r="CPM6" s="143"/>
      <c r="CPN6" s="143"/>
      <c r="CPO6" s="143"/>
      <c r="CPP6" s="143"/>
      <c r="CPQ6" s="143"/>
      <c r="CPR6" s="143"/>
      <c r="CPS6" s="143"/>
      <c r="CPT6" s="143"/>
      <c r="CPU6" s="143"/>
      <c r="CPV6" s="143"/>
      <c r="CPW6" s="143"/>
      <c r="CPX6" s="143"/>
      <c r="CPY6" s="143"/>
      <c r="CPZ6" s="143"/>
      <c r="CQA6" s="143"/>
      <c r="CQB6" s="143"/>
      <c r="CQC6" s="143"/>
      <c r="CQD6" s="143"/>
      <c r="CQE6" s="143"/>
      <c r="CQF6" s="143"/>
      <c r="CQG6" s="143"/>
      <c r="CQH6" s="143"/>
      <c r="CQI6" s="143"/>
      <c r="CQJ6" s="143"/>
      <c r="CQK6" s="143"/>
      <c r="CQL6" s="143"/>
      <c r="CQM6" s="143"/>
      <c r="CQN6" s="143"/>
      <c r="CQO6" s="143"/>
      <c r="CQP6" s="143"/>
      <c r="CQQ6" s="143"/>
      <c r="CQR6" s="143"/>
      <c r="CQS6" s="143"/>
      <c r="CQT6" s="143"/>
      <c r="CQU6" s="143"/>
      <c r="CQV6" s="143"/>
      <c r="CQW6" s="143"/>
      <c r="CQX6" s="143"/>
      <c r="CQY6" s="143"/>
      <c r="CQZ6" s="143"/>
      <c r="CRA6" s="143"/>
      <c r="CRB6" s="143"/>
      <c r="CRC6" s="143"/>
      <c r="CRD6" s="143"/>
      <c r="CRE6" s="143"/>
      <c r="CRF6" s="143"/>
      <c r="CRG6" s="143"/>
      <c r="CRH6" s="143"/>
      <c r="CRI6" s="143"/>
      <c r="CRJ6" s="143"/>
      <c r="CRK6" s="143"/>
      <c r="CRL6" s="143"/>
      <c r="CRM6" s="143"/>
      <c r="CRN6" s="143"/>
      <c r="CRO6" s="143"/>
      <c r="CRP6" s="143"/>
      <c r="CRQ6" s="143"/>
      <c r="CRR6" s="143"/>
      <c r="CRS6" s="143"/>
      <c r="CRT6" s="143"/>
      <c r="CRU6" s="143"/>
      <c r="CRV6" s="143"/>
      <c r="CRW6" s="143"/>
      <c r="CRX6" s="143"/>
      <c r="CRY6" s="143"/>
      <c r="CRZ6" s="143"/>
      <c r="CSA6" s="143"/>
      <c r="CSB6" s="143"/>
      <c r="CSC6" s="143"/>
      <c r="CSD6" s="143"/>
      <c r="CSE6" s="143"/>
      <c r="CSF6" s="143"/>
      <c r="CSG6" s="143"/>
      <c r="CSH6" s="143"/>
      <c r="CSI6" s="143"/>
      <c r="CSJ6" s="143"/>
      <c r="CSK6" s="143"/>
      <c r="CSL6" s="143"/>
      <c r="CSM6" s="143"/>
      <c r="CSN6" s="143"/>
      <c r="CSO6" s="143"/>
      <c r="CSP6" s="143"/>
      <c r="CSQ6" s="143"/>
      <c r="CSR6" s="143"/>
      <c r="CSS6" s="143"/>
      <c r="CST6" s="143"/>
      <c r="CSU6" s="143"/>
      <c r="CSV6" s="143"/>
      <c r="CSW6" s="143"/>
      <c r="CSX6" s="143"/>
      <c r="CSY6" s="143"/>
      <c r="CSZ6" s="143"/>
      <c r="CTA6" s="143"/>
      <c r="CTB6" s="143"/>
      <c r="CTC6" s="143"/>
      <c r="CTD6" s="143"/>
      <c r="CTE6" s="143"/>
      <c r="CTF6" s="143"/>
      <c r="CTG6" s="143"/>
      <c r="CTH6" s="143"/>
      <c r="CTI6" s="143"/>
      <c r="CTJ6" s="143"/>
      <c r="CTK6" s="143"/>
      <c r="CTL6" s="143"/>
      <c r="CTM6" s="143"/>
      <c r="CTN6" s="143"/>
      <c r="CTO6" s="143"/>
      <c r="CTP6" s="143"/>
      <c r="CTQ6" s="143"/>
      <c r="CTR6" s="143"/>
      <c r="CTS6" s="143"/>
      <c r="CTT6" s="143"/>
      <c r="CTU6" s="143"/>
      <c r="CTV6" s="143"/>
      <c r="CTW6" s="143"/>
      <c r="CTX6" s="143"/>
      <c r="CTY6" s="143"/>
      <c r="CTZ6" s="143"/>
      <c r="CUA6" s="143"/>
      <c r="CUB6" s="143"/>
      <c r="CUC6" s="143"/>
      <c r="CUD6" s="143"/>
      <c r="CUE6" s="143"/>
      <c r="CUF6" s="143"/>
      <c r="CUG6" s="143"/>
      <c r="CUH6" s="143"/>
      <c r="CUI6" s="143"/>
      <c r="CUJ6" s="143"/>
      <c r="CUK6" s="143"/>
      <c r="CUL6" s="143"/>
      <c r="CUM6" s="143"/>
      <c r="CUN6" s="143"/>
      <c r="CUO6" s="143"/>
      <c r="CUP6" s="143"/>
      <c r="CUQ6" s="143"/>
      <c r="CUR6" s="143"/>
      <c r="CUS6" s="143"/>
      <c r="CUT6" s="143"/>
      <c r="CUU6" s="143"/>
      <c r="CUV6" s="143"/>
      <c r="CUW6" s="143"/>
      <c r="CUX6" s="143"/>
      <c r="CUY6" s="143"/>
      <c r="CUZ6" s="143"/>
      <c r="CVA6" s="143"/>
      <c r="CVB6" s="143"/>
      <c r="CVC6" s="143"/>
      <c r="CVD6" s="143"/>
      <c r="CVE6" s="143"/>
      <c r="CVF6" s="143"/>
      <c r="CVG6" s="143"/>
      <c r="CVH6" s="143"/>
      <c r="CVI6" s="143"/>
      <c r="CVJ6" s="143"/>
      <c r="CVK6" s="143"/>
      <c r="CVL6" s="143"/>
      <c r="CVM6" s="143"/>
      <c r="CVN6" s="143"/>
      <c r="CVO6" s="143"/>
      <c r="CVP6" s="143"/>
      <c r="CVQ6" s="143"/>
      <c r="CVR6" s="143"/>
      <c r="CVS6" s="143"/>
      <c r="CVT6" s="143"/>
      <c r="CVU6" s="143"/>
      <c r="CVV6" s="143"/>
      <c r="CVW6" s="143"/>
      <c r="CVX6" s="143"/>
      <c r="CVY6" s="143"/>
      <c r="CVZ6" s="143"/>
      <c r="CWA6" s="143"/>
      <c r="CWB6" s="143"/>
      <c r="CWC6" s="143"/>
      <c r="CWD6" s="143"/>
      <c r="CWE6" s="143"/>
      <c r="CWF6" s="143"/>
      <c r="CWG6" s="143"/>
      <c r="CWH6" s="143"/>
      <c r="CWI6" s="143"/>
      <c r="CWJ6" s="143"/>
      <c r="CWK6" s="143"/>
      <c r="CWL6" s="143"/>
      <c r="CWM6" s="143"/>
      <c r="CWN6" s="143"/>
      <c r="CWO6" s="143"/>
      <c r="CWP6" s="143"/>
      <c r="CWQ6" s="143"/>
      <c r="CWR6" s="143"/>
      <c r="CWS6" s="143"/>
      <c r="CWT6" s="143"/>
      <c r="CWU6" s="143"/>
      <c r="CWV6" s="143"/>
      <c r="CWW6" s="143"/>
      <c r="CWX6" s="143"/>
      <c r="CWY6" s="143"/>
      <c r="CWZ6" s="143"/>
      <c r="CXA6" s="143"/>
      <c r="CXB6" s="143"/>
      <c r="CXC6" s="143"/>
      <c r="CXD6" s="143"/>
      <c r="CXE6" s="143"/>
      <c r="CXF6" s="143"/>
      <c r="CXG6" s="143"/>
      <c r="CXH6" s="143"/>
      <c r="CXI6" s="143"/>
      <c r="CXJ6" s="143"/>
      <c r="CXK6" s="143"/>
      <c r="CXL6" s="143"/>
      <c r="CXM6" s="143"/>
      <c r="CXN6" s="143"/>
      <c r="CXO6" s="143"/>
      <c r="CXP6" s="143"/>
      <c r="CXQ6" s="143"/>
      <c r="CXR6" s="143"/>
      <c r="CXS6" s="143"/>
      <c r="CXT6" s="143"/>
      <c r="CXU6" s="143"/>
      <c r="CXV6" s="143"/>
      <c r="CXW6" s="143"/>
      <c r="CXX6" s="143"/>
      <c r="CXY6" s="143"/>
      <c r="CXZ6" s="143"/>
      <c r="CYA6" s="143"/>
      <c r="CYB6" s="143"/>
      <c r="CYC6" s="143"/>
      <c r="CYD6" s="143"/>
      <c r="CYE6" s="143"/>
      <c r="CYF6" s="143"/>
      <c r="CYG6" s="143"/>
      <c r="CYH6" s="143"/>
      <c r="CYI6" s="143"/>
      <c r="CYJ6" s="143"/>
      <c r="CYK6" s="143"/>
      <c r="CYL6" s="143"/>
      <c r="CYM6" s="143"/>
      <c r="CYN6" s="143"/>
      <c r="CYO6" s="143"/>
      <c r="CYP6" s="143"/>
      <c r="CYQ6" s="143"/>
      <c r="CYR6" s="143"/>
      <c r="CYS6" s="143"/>
      <c r="CYT6" s="143"/>
      <c r="CYU6" s="143"/>
      <c r="CYV6" s="143"/>
      <c r="CYW6" s="143"/>
      <c r="CYX6" s="143"/>
      <c r="CYY6" s="143"/>
      <c r="CYZ6" s="143"/>
      <c r="CZA6" s="143"/>
      <c r="CZB6" s="143"/>
      <c r="CZC6" s="143"/>
      <c r="CZD6" s="143"/>
      <c r="CZE6" s="143"/>
      <c r="CZF6" s="143"/>
      <c r="CZG6" s="143"/>
      <c r="CZH6" s="143"/>
      <c r="CZI6" s="143"/>
      <c r="CZJ6" s="143"/>
      <c r="CZK6" s="143"/>
      <c r="CZL6" s="143"/>
      <c r="CZM6" s="143"/>
      <c r="CZN6" s="143"/>
      <c r="CZO6" s="143"/>
      <c r="CZP6" s="143"/>
      <c r="CZQ6" s="143"/>
      <c r="CZR6" s="143"/>
      <c r="CZS6" s="143"/>
      <c r="CZT6" s="143"/>
      <c r="CZU6" s="143"/>
      <c r="CZV6" s="143"/>
      <c r="CZW6" s="143"/>
      <c r="CZX6" s="143"/>
      <c r="CZY6" s="143"/>
      <c r="CZZ6" s="143"/>
      <c r="DAA6" s="143"/>
      <c r="DAB6" s="143"/>
      <c r="DAC6" s="143"/>
      <c r="DAD6" s="143"/>
      <c r="DAE6" s="143"/>
      <c r="DAF6" s="143"/>
      <c r="DAG6" s="143"/>
      <c r="DAH6" s="143"/>
      <c r="DAI6" s="143"/>
      <c r="DAJ6" s="143"/>
      <c r="DAK6" s="143"/>
      <c r="DAL6" s="143"/>
      <c r="DAM6" s="143"/>
      <c r="DAN6" s="143"/>
      <c r="DAO6" s="143"/>
      <c r="DAP6" s="143"/>
      <c r="DAQ6" s="143"/>
      <c r="DAR6" s="143"/>
      <c r="DAS6" s="143"/>
      <c r="DAT6" s="143"/>
      <c r="DAU6" s="143"/>
      <c r="DAV6" s="143"/>
      <c r="DAW6" s="143"/>
      <c r="DAX6" s="143"/>
      <c r="DAY6" s="143"/>
      <c r="DAZ6" s="143"/>
      <c r="DBA6" s="143"/>
      <c r="DBB6" s="143"/>
      <c r="DBC6" s="143"/>
      <c r="DBD6" s="143"/>
      <c r="DBE6" s="143"/>
      <c r="DBF6" s="143"/>
      <c r="DBG6" s="143"/>
      <c r="DBH6" s="143"/>
      <c r="DBI6" s="143"/>
      <c r="DBJ6" s="143"/>
      <c r="DBK6" s="143"/>
      <c r="DBL6" s="143"/>
      <c r="DBM6" s="143"/>
      <c r="DBN6" s="143"/>
      <c r="DBO6" s="143"/>
      <c r="DBP6" s="143"/>
      <c r="DBQ6" s="143"/>
      <c r="DBR6" s="143"/>
      <c r="DBS6" s="143"/>
      <c r="DBT6" s="143"/>
      <c r="DBU6" s="143"/>
      <c r="DBV6" s="143"/>
      <c r="DBW6" s="143"/>
      <c r="DBX6" s="143"/>
      <c r="DBY6" s="143"/>
      <c r="DBZ6" s="143"/>
      <c r="DCA6" s="143"/>
      <c r="DCB6" s="143"/>
      <c r="DCC6" s="143"/>
      <c r="DCD6" s="143"/>
      <c r="DCE6" s="143"/>
      <c r="DCF6" s="143"/>
      <c r="DCG6" s="143"/>
      <c r="DCH6" s="143"/>
      <c r="DCI6" s="143"/>
      <c r="DCJ6" s="143"/>
      <c r="DCK6" s="143"/>
      <c r="DCL6" s="143"/>
      <c r="DCM6" s="143"/>
      <c r="DCN6" s="143"/>
      <c r="DCO6" s="143"/>
      <c r="DCP6" s="143"/>
      <c r="DCQ6" s="143"/>
      <c r="DCR6" s="143"/>
      <c r="DCS6" s="143"/>
      <c r="DCT6" s="143"/>
      <c r="DCU6" s="143"/>
      <c r="DCV6" s="143"/>
      <c r="DCW6" s="143"/>
      <c r="DCX6" s="143"/>
      <c r="DCY6" s="143"/>
      <c r="DCZ6" s="143"/>
      <c r="DDA6" s="143"/>
      <c r="DDB6" s="143"/>
      <c r="DDC6" s="143"/>
      <c r="DDD6" s="143"/>
      <c r="DDE6" s="143"/>
      <c r="DDF6" s="143"/>
      <c r="DDG6" s="143"/>
      <c r="DDH6" s="143"/>
      <c r="DDI6" s="143"/>
      <c r="DDJ6" s="143"/>
      <c r="DDK6" s="143"/>
      <c r="DDL6" s="143"/>
      <c r="DDM6" s="143"/>
      <c r="DDN6" s="143"/>
      <c r="DDO6" s="143"/>
      <c r="DDP6" s="143"/>
      <c r="DDQ6" s="143"/>
      <c r="DDR6" s="143"/>
      <c r="DDS6" s="143"/>
      <c r="DDT6" s="143"/>
      <c r="DDU6" s="143"/>
      <c r="DDV6" s="143"/>
      <c r="DDW6" s="143"/>
      <c r="DDX6" s="143"/>
      <c r="DDY6" s="143"/>
      <c r="DDZ6" s="143"/>
      <c r="DEA6" s="143"/>
      <c r="DEB6" s="143"/>
      <c r="DEC6" s="143"/>
      <c r="DED6" s="143"/>
      <c r="DEE6" s="143"/>
      <c r="DEF6" s="143"/>
      <c r="DEG6" s="143"/>
      <c r="DEH6" s="143"/>
      <c r="DEI6" s="143"/>
      <c r="DEJ6" s="143"/>
      <c r="DEK6" s="143"/>
      <c r="DEL6" s="143"/>
      <c r="DEM6" s="143"/>
      <c r="DEN6" s="143"/>
      <c r="DEO6" s="143"/>
      <c r="DEP6" s="143"/>
      <c r="DEQ6" s="143"/>
      <c r="DER6" s="143"/>
      <c r="DES6" s="143"/>
      <c r="DET6" s="143"/>
      <c r="DEU6" s="143"/>
      <c r="DEV6" s="143"/>
      <c r="DEW6" s="143"/>
      <c r="DEX6" s="143"/>
      <c r="DEY6" s="143"/>
      <c r="DEZ6" s="143"/>
      <c r="DFA6" s="143"/>
      <c r="DFB6" s="143"/>
      <c r="DFC6" s="143"/>
      <c r="DFD6" s="143"/>
      <c r="DFE6" s="143"/>
      <c r="DFF6" s="143"/>
      <c r="DFG6" s="143"/>
      <c r="DFH6" s="143"/>
      <c r="DFI6" s="143"/>
      <c r="DFJ6" s="143"/>
      <c r="DFK6" s="143"/>
      <c r="DFL6" s="143"/>
      <c r="DFM6" s="143"/>
      <c r="DFN6" s="143"/>
      <c r="DFO6" s="143"/>
      <c r="DFP6" s="143"/>
      <c r="DFQ6" s="143"/>
      <c r="DFR6" s="143"/>
      <c r="DFS6" s="143"/>
      <c r="DFT6" s="143"/>
      <c r="DFU6" s="143"/>
      <c r="DFV6" s="143"/>
      <c r="DFW6" s="143"/>
      <c r="DFX6" s="143"/>
      <c r="DFY6" s="143"/>
      <c r="DFZ6" s="143"/>
      <c r="DGA6" s="143"/>
      <c r="DGB6" s="143"/>
      <c r="DGC6" s="143"/>
      <c r="DGD6" s="143"/>
      <c r="DGE6" s="143"/>
      <c r="DGF6" s="143"/>
      <c r="DGG6" s="143"/>
      <c r="DGH6" s="143"/>
      <c r="DGI6" s="143"/>
      <c r="DGJ6" s="143"/>
      <c r="DGK6" s="143"/>
      <c r="DGL6" s="143"/>
      <c r="DGM6" s="143"/>
      <c r="DGN6" s="143"/>
      <c r="DGO6" s="143"/>
      <c r="DGP6" s="143"/>
      <c r="DGQ6" s="143"/>
      <c r="DGR6" s="143"/>
      <c r="DGS6" s="143"/>
      <c r="DGT6" s="143"/>
      <c r="DGU6" s="143"/>
      <c r="DGV6" s="143"/>
      <c r="DGW6" s="143"/>
      <c r="DGX6" s="143"/>
      <c r="DGY6" s="143"/>
      <c r="DGZ6" s="143"/>
      <c r="DHA6" s="143"/>
      <c r="DHB6" s="143"/>
      <c r="DHC6" s="143"/>
      <c r="DHD6" s="143"/>
      <c r="DHE6" s="143"/>
      <c r="DHF6" s="143"/>
      <c r="DHG6" s="143"/>
      <c r="DHH6" s="143"/>
      <c r="DHI6" s="143"/>
      <c r="DHJ6" s="143"/>
      <c r="DHK6" s="143"/>
      <c r="DHL6" s="143"/>
      <c r="DHM6" s="143"/>
      <c r="DHN6" s="143"/>
      <c r="DHO6" s="143"/>
      <c r="DHP6" s="143"/>
      <c r="DHQ6" s="143"/>
      <c r="DHR6" s="143"/>
      <c r="DHS6" s="143"/>
      <c r="DHT6" s="143"/>
      <c r="DHU6" s="143"/>
      <c r="DHV6" s="143"/>
      <c r="DHW6" s="143"/>
      <c r="DHX6" s="143"/>
      <c r="DHY6" s="143"/>
      <c r="DHZ6" s="143"/>
      <c r="DIA6" s="143"/>
      <c r="DIB6" s="143"/>
      <c r="DIC6" s="143"/>
      <c r="DID6" s="143"/>
      <c r="DIE6" s="143"/>
      <c r="DIF6" s="143"/>
      <c r="DIG6" s="143"/>
      <c r="DIH6" s="143"/>
      <c r="DII6" s="143"/>
      <c r="DIJ6" s="143"/>
      <c r="DIK6" s="143"/>
      <c r="DIL6" s="143"/>
      <c r="DIM6" s="143"/>
      <c r="DIN6" s="143"/>
      <c r="DIO6" s="143"/>
      <c r="DIP6" s="143"/>
      <c r="DIQ6" s="143"/>
      <c r="DIR6" s="143"/>
      <c r="DIS6" s="143"/>
      <c r="DIT6" s="143"/>
      <c r="DIU6" s="143"/>
      <c r="DIV6" s="143"/>
      <c r="DIW6" s="143"/>
      <c r="DIX6" s="143"/>
      <c r="DIY6" s="143"/>
      <c r="DIZ6" s="143"/>
      <c r="DJA6" s="143"/>
      <c r="DJB6" s="143"/>
      <c r="DJC6" s="143"/>
      <c r="DJD6" s="143"/>
      <c r="DJE6" s="143"/>
      <c r="DJF6" s="143"/>
      <c r="DJG6" s="143"/>
      <c r="DJH6" s="143"/>
      <c r="DJI6" s="143"/>
      <c r="DJJ6" s="143"/>
      <c r="DJK6" s="143"/>
      <c r="DJL6" s="143"/>
      <c r="DJM6" s="143"/>
      <c r="DJN6" s="143"/>
      <c r="DJO6" s="143"/>
      <c r="DJP6" s="143"/>
      <c r="DJQ6" s="143"/>
      <c r="DJR6" s="143"/>
      <c r="DJS6" s="143"/>
      <c r="DJT6" s="143"/>
      <c r="DJU6" s="143"/>
      <c r="DJV6" s="143"/>
      <c r="DJW6" s="143"/>
      <c r="DJX6" s="143"/>
      <c r="DJY6" s="143"/>
      <c r="DJZ6" s="143"/>
      <c r="DKA6" s="143"/>
      <c r="DKB6" s="143"/>
      <c r="DKC6" s="143"/>
      <c r="DKD6" s="143"/>
      <c r="DKE6" s="143"/>
      <c r="DKF6" s="143"/>
      <c r="DKG6" s="143"/>
      <c r="DKH6" s="143"/>
      <c r="DKI6" s="143"/>
      <c r="DKJ6" s="143"/>
      <c r="DKK6" s="143"/>
      <c r="DKL6" s="143"/>
      <c r="DKM6" s="143"/>
      <c r="DKN6" s="143"/>
      <c r="DKO6" s="143"/>
      <c r="DKP6" s="143"/>
      <c r="DKQ6" s="143"/>
      <c r="DKR6" s="143"/>
      <c r="DKS6" s="143"/>
      <c r="DKT6" s="143"/>
      <c r="DKU6" s="143"/>
      <c r="DKV6" s="143"/>
      <c r="DKW6" s="143"/>
      <c r="DKX6" s="143"/>
      <c r="DKY6" s="143"/>
      <c r="DKZ6" s="143"/>
      <c r="DLA6" s="143"/>
      <c r="DLB6" s="143"/>
      <c r="DLC6" s="143"/>
      <c r="DLD6" s="143"/>
      <c r="DLE6" s="143"/>
      <c r="DLF6" s="143"/>
      <c r="DLG6" s="143"/>
      <c r="DLH6" s="143"/>
      <c r="DLI6" s="143"/>
      <c r="DLJ6" s="143"/>
      <c r="DLK6" s="143"/>
      <c r="DLL6" s="143"/>
      <c r="DLM6" s="143"/>
      <c r="DLN6" s="143"/>
      <c r="DLO6" s="143"/>
      <c r="DLP6" s="143"/>
      <c r="DLQ6" s="143"/>
      <c r="DLR6" s="143"/>
      <c r="DLS6" s="143"/>
      <c r="DLT6" s="143"/>
      <c r="DLU6" s="143"/>
      <c r="DLV6" s="143"/>
      <c r="DLW6" s="143"/>
      <c r="DLX6" s="143"/>
      <c r="DLY6" s="143"/>
      <c r="DLZ6" s="143"/>
      <c r="DMA6" s="143"/>
      <c r="DMB6" s="143"/>
      <c r="DMC6" s="143"/>
      <c r="DMD6" s="143"/>
      <c r="DME6" s="143"/>
      <c r="DMF6" s="143"/>
      <c r="DMG6" s="143"/>
      <c r="DMH6" s="143"/>
      <c r="DMI6" s="143"/>
      <c r="DMJ6" s="143"/>
      <c r="DMK6" s="143"/>
      <c r="DML6" s="143"/>
      <c r="DMM6" s="143"/>
      <c r="DMN6" s="143"/>
      <c r="DMO6" s="143"/>
      <c r="DMP6" s="143"/>
      <c r="DMQ6" s="143"/>
      <c r="DMR6" s="143"/>
      <c r="DMS6" s="143"/>
      <c r="DMT6" s="143"/>
      <c r="DMU6" s="143"/>
      <c r="DMV6" s="143"/>
      <c r="DMW6" s="143"/>
      <c r="DMX6" s="143"/>
      <c r="DMY6" s="143"/>
      <c r="DMZ6" s="143"/>
      <c r="DNA6" s="143"/>
      <c r="DNB6" s="143"/>
      <c r="DNC6" s="143"/>
      <c r="DND6" s="143"/>
      <c r="DNE6" s="143"/>
      <c r="DNF6" s="143"/>
      <c r="DNG6" s="143"/>
      <c r="DNH6" s="143"/>
      <c r="DNI6" s="143"/>
      <c r="DNJ6" s="143"/>
      <c r="DNK6" s="143"/>
      <c r="DNL6" s="143"/>
      <c r="DNM6" s="143"/>
      <c r="DNN6" s="143"/>
      <c r="DNO6" s="143"/>
      <c r="DNP6" s="143"/>
      <c r="DNQ6" s="143"/>
      <c r="DNR6" s="143"/>
      <c r="DNS6" s="143"/>
      <c r="DNT6" s="143"/>
      <c r="DNU6" s="143"/>
      <c r="DNV6" s="143"/>
      <c r="DNW6" s="143"/>
      <c r="DNX6" s="143"/>
      <c r="DNY6" s="143"/>
      <c r="DNZ6" s="143"/>
      <c r="DOA6" s="143"/>
      <c r="DOB6" s="143"/>
      <c r="DOC6" s="143"/>
      <c r="DOD6" s="143"/>
      <c r="DOE6" s="143"/>
      <c r="DOF6" s="143"/>
      <c r="DOG6" s="143"/>
      <c r="DOH6" s="143"/>
      <c r="DOI6" s="143"/>
      <c r="DOJ6" s="143"/>
      <c r="DOK6" s="143"/>
      <c r="DOL6" s="143"/>
      <c r="DOM6" s="143"/>
      <c r="DON6" s="143"/>
      <c r="DOO6" s="143"/>
      <c r="DOP6" s="143"/>
      <c r="DOQ6" s="143"/>
      <c r="DOR6" s="143"/>
      <c r="DOS6" s="143"/>
      <c r="DOT6" s="143"/>
      <c r="DOU6" s="143"/>
      <c r="DOV6" s="143"/>
      <c r="DOW6" s="143"/>
      <c r="DOX6" s="143"/>
      <c r="DOY6" s="143"/>
      <c r="DOZ6" s="143"/>
      <c r="DPA6" s="143"/>
      <c r="DPB6" s="143"/>
      <c r="DPC6" s="143"/>
      <c r="DPD6" s="143"/>
      <c r="DPE6" s="143"/>
      <c r="DPF6" s="143"/>
      <c r="DPG6" s="143"/>
      <c r="DPH6" s="143"/>
      <c r="DPI6" s="143"/>
      <c r="DPJ6" s="143"/>
      <c r="DPK6" s="143"/>
      <c r="DPL6" s="143"/>
      <c r="DPM6" s="143"/>
      <c r="DPN6" s="143"/>
      <c r="DPO6" s="143"/>
      <c r="DPP6" s="143"/>
      <c r="DPQ6" s="143"/>
      <c r="DPR6" s="143"/>
      <c r="DPS6" s="143"/>
      <c r="DPT6" s="143"/>
      <c r="DPU6" s="143"/>
      <c r="DPV6" s="143"/>
      <c r="DPW6" s="143"/>
      <c r="DPX6" s="143"/>
      <c r="DPY6" s="143"/>
      <c r="DPZ6" s="143"/>
      <c r="DQA6" s="143"/>
      <c r="DQB6" s="143"/>
      <c r="DQC6" s="143"/>
      <c r="DQD6" s="143"/>
      <c r="DQE6" s="143"/>
      <c r="DQF6" s="143"/>
      <c r="DQG6" s="143"/>
      <c r="DQH6" s="143"/>
      <c r="DQI6" s="143"/>
      <c r="DQJ6" s="143"/>
      <c r="DQK6" s="143"/>
      <c r="DQL6" s="143"/>
      <c r="DQM6" s="143"/>
      <c r="DQN6" s="143"/>
      <c r="DQO6" s="143"/>
      <c r="DQP6" s="143"/>
      <c r="DQQ6" s="143"/>
      <c r="DQR6" s="143"/>
      <c r="DQS6" s="143"/>
      <c r="DQT6" s="143"/>
      <c r="DQU6" s="143"/>
      <c r="DQV6" s="143"/>
      <c r="DQW6" s="143"/>
      <c r="DQX6" s="143"/>
      <c r="DQY6" s="143"/>
      <c r="DQZ6" s="143"/>
      <c r="DRA6" s="143"/>
      <c r="DRB6" s="143"/>
      <c r="DRC6" s="143"/>
      <c r="DRD6" s="143"/>
      <c r="DRE6" s="143"/>
      <c r="DRF6" s="143"/>
      <c r="DRG6" s="143"/>
      <c r="DRH6" s="143"/>
      <c r="DRI6" s="143"/>
      <c r="DRJ6" s="143"/>
      <c r="DRK6" s="143"/>
      <c r="DRL6" s="143"/>
      <c r="DRM6" s="143"/>
      <c r="DRN6" s="143"/>
      <c r="DRO6" s="143"/>
      <c r="DRP6" s="143"/>
      <c r="DRQ6" s="143"/>
      <c r="DRR6" s="143"/>
      <c r="DRS6" s="143"/>
      <c r="DRT6" s="143"/>
      <c r="DRU6" s="143"/>
      <c r="DRV6" s="143"/>
      <c r="DRW6" s="143"/>
      <c r="DRX6" s="143"/>
      <c r="DRY6" s="143"/>
      <c r="DRZ6" s="143"/>
      <c r="DSA6" s="143"/>
      <c r="DSB6" s="143"/>
      <c r="DSC6" s="143"/>
      <c r="DSD6" s="143"/>
      <c r="DSE6" s="143"/>
      <c r="DSF6" s="143"/>
      <c r="DSG6" s="143"/>
      <c r="DSH6" s="143"/>
      <c r="DSI6" s="143"/>
      <c r="DSJ6" s="143"/>
      <c r="DSK6" s="143"/>
      <c r="DSL6" s="143"/>
      <c r="DSM6" s="143"/>
      <c r="DSN6" s="143"/>
      <c r="DSO6" s="143"/>
      <c r="DSP6" s="143"/>
      <c r="DSQ6" s="143"/>
      <c r="DSR6" s="143"/>
      <c r="DSS6" s="143"/>
      <c r="DST6" s="143"/>
      <c r="DSU6" s="143"/>
      <c r="DSV6" s="143"/>
      <c r="DSW6" s="143"/>
      <c r="DSX6" s="143"/>
      <c r="DSY6" s="143"/>
      <c r="DSZ6" s="143"/>
      <c r="DTA6" s="143"/>
      <c r="DTB6" s="143"/>
      <c r="DTC6" s="143"/>
      <c r="DTD6" s="143"/>
      <c r="DTE6" s="143"/>
      <c r="DTF6" s="143"/>
      <c r="DTG6" s="143"/>
      <c r="DTH6" s="143"/>
      <c r="DTI6" s="143"/>
      <c r="DTJ6" s="143"/>
      <c r="DTK6" s="143"/>
      <c r="DTL6" s="143"/>
      <c r="DTM6" s="143"/>
      <c r="DTN6" s="143"/>
      <c r="DTO6" s="143"/>
      <c r="DTP6" s="143"/>
      <c r="DTQ6" s="143"/>
      <c r="DTR6" s="143"/>
      <c r="DTS6" s="143"/>
      <c r="DTT6" s="143"/>
      <c r="DTU6" s="143"/>
      <c r="DTV6" s="143"/>
      <c r="DTW6" s="143"/>
      <c r="DTX6" s="143"/>
      <c r="DTY6" s="143"/>
      <c r="DTZ6" s="143"/>
      <c r="DUA6" s="143"/>
      <c r="DUB6" s="143"/>
      <c r="DUC6" s="143"/>
      <c r="DUD6" s="143"/>
      <c r="DUE6" s="143"/>
      <c r="DUF6" s="143"/>
      <c r="DUG6" s="143"/>
      <c r="DUH6" s="143"/>
      <c r="DUI6" s="143"/>
      <c r="DUJ6" s="143"/>
      <c r="DUK6" s="143"/>
      <c r="DUL6" s="143"/>
      <c r="DUM6" s="143"/>
      <c r="DUN6" s="143"/>
      <c r="DUO6" s="143"/>
      <c r="DUP6" s="143"/>
      <c r="DUQ6" s="143"/>
      <c r="DUR6" s="143"/>
      <c r="DUS6" s="143"/>
      <c r="DUT6" s="143"/>
      <c r="DUU6" s="143"/>
      <c r="DUV6" s="143"/>
      <c r="DUW6" s="143"/>
      <c r="DUX6" s="143"/>
      <c r="DUY6" s="143"/>
      <c r="DUZ6" s="143"/>
      <c r="DVA6" s="143"/>
      <c r="DVB6" s="143"/>
      <c r="DVC6" s="143"/>
      <c r="DVD6" s="143"/>
      <c r="DVE6" s="143"/>
      <c r="DVF6" s="143"/>
      <c r="DVG6" s="143"/>
      <c r="DVH6" s="143"/>
      <c r="DVI6" s="143"/>
      <c r="DVJ6" s="143"/>
      <c r="DVK6" s="143"/>
      <c r="DVL6" s="143"/>
      <c r="DVM6" s="143"/>
      <c r="DVN6" s="143"/>
      <c r="DVO6" s="143"/>
      <c r="DVP6" s="143"/>
      <c r="DVQ6" s="143"/>
      <c r="DVR6" s="143"/>
      <c r="DVS6" s="143"/>
      <c r="DVT6" s="143"/>
      <c r="DVU6" s="143"/>
      <c r="DVV6" s="143"/>
      <c r="DVW6" s="143"/>
      <c r="DVX6" s="143"/>
      <c r="DVY6" s="143"/>
      <c r="DVZ6" s="143"/>
      <c r="DWA6" s="143"/>
      <c r="DWB6" s="143"/>
      <c r="DWC6" s="143"/>
      <c r="DWD6" s="143"/>
      <c r="DWE6" s="143"/>
      <c r="DWF6" s="143"/>
      <c r="DWG6" s="143"/>
      <c r="DWH6" s="143"/>
      <c r="DWI6" s="143"/>
      <c r="DWJ6" s="143"/>
      <c r="DWK6" s="143"/>
      <c r="DWL6" s="143"/>
      <c r="DWM6" s="143"/>
      <c r="DWN6" s="143"/>
      <c r="DWO6" s="143"/>
      <c r="DWP6" s="143"/>
      <c r="DWQ6" s="143"/>
      <c r="DWR6" s="143"/>
      <c r="DWS6" s="143"/>
      <c r="DWT6" s="143"/>
      <c r="DWU6" s="143"/>
      <c r="DWV6" s="143"/>
      <c r="DWW6" s="143"/>
      <c r="DWX6" s="143"/>
      <c r="DWY6" s="143"/>
      <c r="DWZ6" s="143"/>
      <c r="DXA6" s="143"/>
      <c r="DXB6" s="143"/>
      <c r="DXC6" s="143"/>
      <c r="DXD6" s="143"/>
      <c r="DXE6" s="143"/>
      <c r="DXF6" s="143"/>
      <c r="DXG6" s="143"/>
      <c r="DXH6" s="143"/>
      <c r="DXI6" s="143"/>
      <c r="DXJ6" s="143"/>
      <c r="DXK6" s="143"/>
      <c r="DXL6" s="143"/>
      <c r="DXM6" s="143"/>
      <c r="DXN6" s="143"/>
      <c r="DXO6" s="143"/>
      <c r="DXP6" s="143"/>
      <c r="DXQ6" s="143"/>
      <c r="DXR6" s="143"/>
      <c r="DXS6" s="143"/>
      <c r="DXT6" s="143"/>
      <c r="DXU6" s="143"/>
      <c r="DXV6" s="143"/>
      <c r="DXW6" s="143"/>
      <c r="DXX6" s="143"/>
      <c r="DXY6" s="143"/>
      <c r="DXZ6" s="143"/>
      <c r="DYA6" s="143"/>
      <c r="DYB6" s="143"/>
      <c r="DYC6" s="143"/>
      <c r="DYD6" s="143"/>
      <c r="DYE6" s="143"/>
      <c r="DYF6" s="143"/>
      <c r="DYG6" s="143"/>
      <c r="DYH6" s="143"/>
      <c r="DYI6" s="143"/>
      <c r="DYJ6" s="143"/>
      <c r="DYK6" s="143"/>
      <c r="DYL6" s="143"/>
      <c r="DYM6" s="143"/>
      <c r="DYN6" s="143"/>
      <c r="DYO6" s="143"/>
      <c r="DYP6" s="143"/>
      <c r="DYQ6" s="143"/>
      <c r="DYR6" s="143"/>
      <c r="DYS6" s="143"/>
      <c r="DYT6" s="143"/>
      <c r="DYU6" s="143"/>
      <c r="DYV6" s="143"/>
      <c r="DYW6" s="143"/>
      <c r="DYX6" s="143"/>
      <c r="DYY6" s="143"/>
      <c r="DYZ6" s="143"/>
      <c r="DZA6" s="143"/>
      <c r="DZB6" s="143"/>
      <c r="DZC6" s="143"/>
      <c r="DZD6" s="143"/>
      <c r="DZE6" s="143"/>
      <c r="DZF6" s="143"/>
      <c r="DZG6" s="143"/>
      <c r="DZH6" s="143"/>
      <c r="DZI6" s="143"/>
      <c r="DZJ6" s="143"/>
      <c r="DZK6" s="143"/>
      <c r="DZL6" s="143"/>
      <c r="DZM6" s="143"/>
      <c r="DZN6" s="143"/>
      <c r="DZO6" s="143"/>
      <c r="DZP6" s="143"/>
      <c r="DZQ6" s="143"/>
      <c r="DZR6" s="143"/>
      <c r="DZS6" s="143"/>
      <c r="DZT6" s="143"/>
      <c r="DZU6" s="143"/>
      <c r="DZV6" s="143"/>
      <c r="DZW6" s="143"/>
      <c r="DZX6" s="143"/>
      <c r="DZY6" s="143"/>
      <c r="DZZ6" s="143"/>
      <c r="EAA6" s="143"/>
      <c r="EAB6" s="143"/>
      <c r="EAC6" s="143"/>
      <c r="EAD6" s="143"/>
      <c r="EAE6" s="143"/>
      <c r="EAF6" s="143"/>
      <c r="EAG6" s="143"/>
      <c r="EAH6" s="143"/>
      <c r="EAI6" s="143"/>
      <c r="EAJ6" s="143"/>
      <c r="EAK6" s="143"/>
      <c r="EAL6" s="143"/>
      <c r="EAM6" s="143"/>
      <c r="EAN6" s="143"/>
      <c r="EAO6" s="143"/>
      <c r="EAP6" s="143"/>
      <c r="EAQ6" s="143"/>
      <c r="EAR6" s="143"/>
      <c r="EAS6" s="143"/>
      <c r="EAT6" s="143"/>
      <c r="EAU6" s="143"/>
      <c r="EAV6" s="143"/>
      <c r="EAW6" s="143"/>
      <c r="EAX6" s="143"/>
      <c r="EAY6" s="143"/>
      <c r="EAZ6" s="143"/>
      <c r="EBA6" s="143"/>
      <c r="EBB6" s="143"/>
      <c r="EBC6" s="143"/>
      <c r="EBD6" s="143"/>
      <c r="EBE6" s="143"/>
      <c r="EBF6" s="143"/>
      <c r="EBG6" s="143"/>
      <c r="EBH6" s="143"/>
      <c r="EBI6" s="143"/>
      <c r="EBJ6" s="143"/>
      <c r="EBK6" s="143"/>
      <c r="EBL6" s="143"/>
      <c r="EBM6" s="143"/>
      <c r="EBN6" s="143"/>
      <c r="EBO6" s="143"/>
      <c r="EBP6" s="143"/>
      <c r="EBQ6" s="143"/>
      <c r="EBR6" s="143"/>
      <c r="EBS6" s="143"/>
      <c r="EBT6" s="143"/>
      <c r="EBU6" s="143"/>
      <c r="EBV6" s="143"/>
      <c r="EBW6" s="143"/>
      <c r="EBX6" s="143"/>
      <c r="EBY6" s="143"/>
      <c r="EBZ6" s="143"/>
      <c r="ECA6" s="143"/>
      <c r="ECB6" s="143"/>
      <c r="ECC6" s="143"/>
      <c r="ECD6" s="143"/>
      <c r="ECE6" s="143"/>
      <c r="ECF6" s="143"/>
      <c r="ECG6" s="143"/>
      <c r="ECH6" s="143"/>
      <c r="ECI6" s="143"/>
      <c r="ECJ6" s="143"/>
      <c r="ECK6" s="143"/>
      <c r="ECL6" s="143"/>
      <c r="ECM6" s="143"/>
      <c r="ECN6" s="143"/>
      <c r="ECO6" s="143"/>
      <c r="ECP6" s="143"/>
      <c r="ECQ6" s="143"/>
      <c r="ECR6" s="143"/>
      <c r="ECS6" s="143"/>
      <c r="ECT6" s="143"/>
      <c r="ECU6" s="143"/>
      <c r="ECV6" s="143"/>
      <c r="ECW6" s="143"/>
      <c r="ECX6" s="143"/>
      <c r="ECY6" s="143"/>
      <c r="ECZ6" s="143"/>
      <c r="EDA6" s="143"/>
      <c r="EDB6" s="143"/>
      <c r="EDC6" s="143"/>
      <c r="EDD6" s="143"/>
      <c r="EDE6" s="143"/>
      <c r="EDF6" s="143"/>
      <c r="EDG6" s="143"/>
      <c r="EDH6" s="143"/>
      <c r="EDI6" s="143"/>
      <c r="EDJ6" s="143"/>
      <c r="EDK6" s="143"/>
      <c r="EDL6" s="143"/>
      <c r="EDM6" s="143"/>
      <c r="EDN6" s="143"/>
      <c r="EDO6" s="143"/>
      <c r="EDP6" s="143"/>
      <c r="EDQ6" s="143"/>
      <c r="EDR6" s="143"/>
      <c r="EDS6" s="143"/>
      <c r="EDT6" s="143"/>
      <c r="EDU6" s="143"/>
      <c r="EDV6" s="143"/>
      <c r="EDW6" s="143"/>
      <c r="EDX6" s="143"/>
      <c r="EDY6" s="143"/>
      <c r="EDZ6" s="143"/>
      <c r="EEA6" s="143"/>
      <c r="EEB6" s="143"/>
      <c r="EEC6" s="143"/>
      <c r="EED6" s="143"/>
      <c r="EEE6" s="143"/>
      <c r="EEF6" s="143"/>
      <c r="EEG6" s="143"/>
      <c r="EEH6" s="143"/>
      <c r="EEI6" s="143"/>
      <c r="EEJ6" s="143"/>
      <c r="EEK6" s="143"/>
      <c r="EEL6" s="143"/>
      <c r="EEM6" s="143"/>
      <c r="EEN6" s="143"/>
      <c r="EEO6" s="143"/>
      <c r="EEP6" s="143"/>
      <c r="EEQ6" s="143"/>
      <c r="EER6" s="143"/>
      <c r="EES6" s="143"/>
      <c r="EET6" s="143"/>
      <c r="EEU6" s="143"/>
      <c r="EEV6" s="143"/>
      <c r="EEW6" s="143"/>
      <c r="EEX6" s="143"/>
      <c r="EEY6" s="143"/>
      <c r="EEZ6" s="143"/>
      <c r="EFA6" s="143"/>
      <c r="EFB6" s="143"/>
      <c r="EFC6" s="143"/>
      <c r="EFD6" s="143"/>
      <c r="EFE6" s="143"/>
      <c r="EFF6" s="143"/>
      <c r="EFG6" s="143"/>
      <c r="EFH6" s="143"/>
      <c r="EFI6" s="143"/>
      <c r="EFJ6" s="143"/>
      <c r="EFK6" s="143"/>
      <c r="EFL6" s="143"/>
      <c r="EFM6" s="143"/>
      <c r="EFN6" s="143"/>
      <c r="EFO6" s="143"/>
      <c r="EFP6" s="143"/>
      <c r="EFQ6" s="143"/>
      <c r="EFR6" s="143"/>
      <c r="EFS6" s="143"/>
      <c r="EFT6" s="143"/>
      <c r="EFU6" s="143"/>
      <c r="EFV6" s="143"/>
      <c r="EFW6" s="143"/>
      <c r="EFX6" s="143"/>
      <c r="EFY6" s="143"/>
      <c r="EFZ6" s="143"/>
      <c r="EGA6" s="143"/>
      <c r="EGB6" s="143"/>
      <c r="EGC6" s="143"/>
      <c r="EGD6" s="143"/>
      <c r="EGE6" s="143"/>
      <c r="EGF6" s="143"/>
      <c r="EGG6" s="143"/>
      <c r="EGH6" s="143"/>
      <c r="EGI6" s="143"/>
      <c r="EGJ6" s="143"/>
      <c r="EGK6" s="143"/>
      <c r="EGL6" s="143"/>
      <c r="EGM6" s="143"/>
      <c r="EGN6" s="143"/>
      <c r="EGO6" s="143"/>
      <c r="EGP6" s="143"/>
      <c r="EGQ6" s="143"/>
      <c r="EGR6" s="143"/>
      <c r="EGS6" s="143"/>
      <c r="EGT6" s="143"/>
      <c r="EGU6" s="143"/>
      <c r="EGV6" s="143"/>
      <c r="EGW6" s="143"/>
      <c r="EGX6" s="143"/>
      <c r="EGY6" s="143"/>
      <c r="EGZ6" s="143"/>
      <c r="EHA6" s="143"/>
      <c r="EHB6" s="143"/>
      <c r="EHC6" s="143"/>
      <c r="EHD6" s="143"/>
      <c r="EHE6" s="143"/>
      <c r="EHF6" s="143"/>
      <c r="EHG6" s="143"/>
      <c r="EHH6" s="143"/>
      <c r="EHI6" s="143"/>
      <c r="EHJ6" s="143"/>
      <c r="EHK6" s="143"/>
      <c r="EHL6" s="143"/>
      <c r="EHM6" s="143"/>
      <c r="EHN6" s="143"/>
      <c r="EHO6" s="143"/>
      <c r="EHP6" s="143"/>
      <c r="EHQ6" s="143"/>
      <c r="EHR6" s="143"/>
      <c r="EHS6" s="143"/>
      <c r="EHT6" s="143"/>
      <c r="EHU6" s="143"/>
      <c r="EHV6" s="143"/>
      <c r="EHW6" s="143"/>
      <c r="EHX6" s="143"/>
      <c r="EHY6" s="143"/>
      <c r="EHZ6" s="143"/>
      <c r="EIA6" s="143"/>
      <c r="EIB6" s="143"/>
      <c r="EIC6" s="143"/>
      <c r="EID6" s="143"/>
      <c r="EIE6" s="143"/>
      <c r="EIF6" s="143"/>
      <c r="EIG6" s="143"/>
      <c r="EIH6" s="143"/>
      <c r="EII6" s="143"/>
      <c r="EIJ6" s="143"/>
      <c r="EIK6" s="143"/>
      <c r="EIL6" s="143"/>
      <c r="EIM6" s="143"/>
      <c r="EIN6" s="143"/>
      <c r="EIO6" s="143"/>
      <c r="EIP6" s="143"/>
      <c r="EIQ6" s="143"/>
      <c r="EIR6" s="143"/>
      <c r="EIS6" s="143"/>
      <c r="EIT6" s="143"/>
      <c r="EIU6" s="143"/>
      <c r="EIV6" s="143"/>
      <c r="EIW6" s="143"/>
      <c r="EIX6" s="143"/>
      <c r="EIY6" s="143"/>
      <c r="EIZ6" s="143"/>
      <c r="EJA6" s="143"/>
      <c r="EJB6" s="143"/>
      <c r="EJC6" s="143"/>
      <c r="EJD6" s="143"/>
      <c r="EJE6" s="143"/>
      <c r="EJF6" s="143"/>
      <c r="EJG6" s="143"/>
      <c r="EJH6" s="143"/>
      <c r="EJI6" s="143"/>
      <c r="EJJ6" s="143"/>
      <c r="EJK6" s="143"/>
      <c r="EJL6" s="143"/>
      <c r="EJM6" s="143"/>
      <c r="EJN6" s="143"/>
      <c r="EJO6" s="143"/>
      <c r="EJP6" s="143"/>
      <c r="EJQ6" s="143"/>
      <c r="EJR6" s="143"/>
      <c r="EJS6" s="143"/>
      <c r="EJT6" s="143"/>
      <c r="EJU6" s="143"/>
      <c r="EJV6" s="143"/>
      <c r="EJW6" s="143"/>
      <c r="EJX6" s="143"/>
      <c r="EJY6" s="143"/>
      <c r="EJZ6" s="143"/>
      <c r="EKA6" s="143"/>
      <c r="EKB6" s="143"/>
      <c r="EKC6" s="143"/>
      <c r="EKD6" s="143"/>
      <c r="EKE6" s="143"/>
      <c r="EKF6" s="143"/>
      <c r="EKG6" s="143"/>
      <c r="EKH6" s="143"/>
      <c r="EKI6" s="143"/>
      <c r="EKJ6" s="143"/>
      <c r="EKK6" s="143"/>
      <c r="EKL6" s="143"/>
      <c r="EKM6" s="143"/>
      <c r="EKN6" s="143"/>
      <c r="EKO6" s="143"/>
      <c r="EKP6" s="143"/>
      <c r="EKQ6" s="143"/>
      <c r="EKR6" s="143"/>
      <c r="EKS6" s="143"/>
      <c r="EKT6" s="143"/>
      <c r="EKU6" s="143"/>
      <c r="EKV6" s="143"/>
      <c r="EKW6" s="143"/>
      <c r="EKX6" s="143"/>
      <c r="EKY6" s="143"/>
      <c r="EKZ6" s="143"/>
      <c r="ELA6" s="143"/>
      <c r="ELB6" s="143"/>
      <c r="ELC6" s="143"/>
      <c r="ELD6" s="143"/>
      <c r="ELE6" s="143"/>
      <c r="ELF6" s="143"/>
      <c r="ELG6" s="143"/>
      <c r="ELH6" s="143"/>
      <c r="ELI6" s="143"/>
      <c r="ELJ6" s="143"/>
      <c r="ELK6" s="143"/>
      <c r="ELL6" s="143"/>
      <c r="ELM6" s="143"/>
      <c r="ELN6" s="143"/>
      <c r="ELO6" s="143"/>
      <c r="ELP6" s="143"/>
      <c r="ELQ6" s="143"/>
      <c r="ELR6" s="143"/>
      <c r="ELS6" s="143"/>
      <c r="ELT6" s="143"/>
      <c r="ELU6" s="143"/>
      <c r="ELV6" s="143"/>
      <c r="ELW6" s="143"/>
      <c r="ELX6" s="143"/>
      <c r="ELY6" s="143"/>
      <c r="ELZ6" s="143"/>
      <c r="EMA6" s="143"/>
      <c r="EMB6" s="143"/>
      <c r="EMC6" s="143"/>
      <c r="EMD6" s="143"/>
      <c r="EME6" s="143"/>
      <c r="EMF6" s="143"/>
      <c r="EMG6" s="143"/>
      <c r="EMH6" s="143"/>
      <c r="EMI6" s="143"/>
      <c r="EMJ6" s="143"/>
      <c r="EMK6" s="143"/>
      <c r="EML6" s="143"/>
      <c r="EMM6" s="143"/>
      <c r="EMN6" s="143"/>
      <c r="EMO6" s="143"/>
      <c r="EMP6" s="143"/>
      <c r="EMQ6" s="143"/>
      <c r="EMR6" s="143"/>
      <c r="EMS6" s="143"/>
      <c r="EMT6" s="143"/>
      <c r="EMU6" s="143"/>
      <c r="EMV6" s="143"/>
      <c r="EMW6" s="143"/>
      <c r="EMX6" s="143"/>
      <c r="EMY6" s="143"/>
      <c r="EMZ6" s="143"/>
      <c r="ENA6" s="143"/>
      <c r="ENB6" s="143"/>
      <c r="ENC6" s="143"/>
      <c r="END6" s="143"/>
      <c r="ENE6" s="143"/>
      <c r="ENF6" s="143"/>
      <c r="ENG6" s="143"/>
      <c r="ENH6" s="143"/>
      <c r="ENI6" s="143"/>
      <c r="ENJ6" s="143"/>
      <c r="ENK6" s="143"/>
      <c r="ENL6" s="143"/>
      <c r="ENM6" s="143"/>
      <c r="ENN6" s="143"/>
      <c r="ENO6" s="143"/>
      <c r="ENP6" s="143"/>
      <c r="ENQ6" s="143"/>
      <c r="ENR6" s="143"/>
      <c r="ENS6" s="143"/>
      <c r="ENT6" s="143"/>
      <c r="ENU6" s="143"/>
      <c r="ENV6" s="143"/>
      <c r="ENW6" s="143"/>
      <c r="ENX6" s="143"/>
      <c r="ENY6" s="143"/>
      <c r="ENZ6" s="143"/>
      <c r="EOA6" s="143"/>
      <c r="EOB6" s="143"/>
      <c r="EOC6" s="143"/>
      <c r="EOD6" s="143"/>
      <c r="EOE6" s="143"/>
      <c r="EOF6" s="143"/>
      <c r="EOG6" s="143"/>
      <c r="EOH6" s="143"/>
      <c r="EOI6" s="143"/>
      <c r="EOJ6" s="143"/>
      <c r="EOK6" s="143"/>
      <c r="EOL6" s="143"/>
      <c r="EOM6" s="143"/>
      <c r="EON6" s="143"/>
      <c r="EOO6" s="143"/>
      <c r="EOP6" s="143"/>
      <c r="EOQ6" s="143"/>
      <c r="EOR6" s="143"/>
      <c r="EOS6" s="143"/>
      <c r="EOT6" s="143"/>
      <c r="EOU6" s="143"/>
      <c r="EOV6" s="143"/>
      <c r="EOW6" s="143"/>
      <c r="EOX6" s="143"/>
      <c r="EOY6" s="143"/>
      <c r="EOZ6" s="143"/>
      <c r="EPA6" s="143"/>
      <c r="EPB6" s="143"/>
      <c r="EPC6" s="143"/>
      <c r="EPD6" s="143"/>
      <c r="EPE6" s="143"/>
      <c r="EPF6" s="143"/>
      <c r="EPG6" s="143"/>
      <c r="EPH6" s="143"/>
      <c r="EPI6" s="143"/>
      <c r="EPJ6" s="143"/>
      <c r="EPK6" s="143"/>
      <c r="EPL6" s="143"/>
      <c r="EPM6" s="143"/>
      <c r="EPN6" s="143"/>
      <c r="EPO6" s="143"/>
      <c r="EPP6" s="143"/>
      <c r="EPQ6" s="143"/>
      <c r="EPR6" s="143"/>
      <c r="EPS6" s="143"/>
      <c r="EPT6" s="143"/>
      <c r="EPU6" s="143"/>
      <c r="EPV6" s="143"/>
      <c r="EPW6" s="143"/>
      <c r="EPX6" s="143"/>
      <c r="EPY6" s="143"/>
      <c r="EPZ6" s="143"/>
      <c r="EQA6" s="143"/>
      <c r="EQB6" s="143"/>
      <c r="EQC6" s="143"/>
      <c r="EQD6" s="143"/>
      <c r="EQE6" s="143"/>
      <c r="EQF6" s="143"/>
      <c r="EQG6" s="143"/>
      <c r="EQH6" s="143"/>
      <c r="EQI6" s="143"/>
      <c r="EQJ6" s="143"/>
      <c r="EQK6" s="143"/>
      <c r="EQL6" s="143"/>
      <c r="EQM6" s="143"/>
      <c r="EQN6" s="143"/>
      <c r="EQO6" s="143"/>
      <c r="EQP6" s="143"/>
      <c r="EQQ6" s="143"/>
      <c r="EQR6" s="143"/>
      <c r="EQS6" s="143"/>
      <c r="EQT6" s="143"/>
      <c r="EQU6" s="143"/>
      <c r="EQV6" s="143"/>
      <c r="EQW6" s="143"/>
      <c r="EQX6" s="143"/>
      <c r="EQY6" s="143"/>
      <c r="EQZ6" s="143"/>
      <c r="ERA6" s="143"/>
      <c r="ERB6" s="143"/>
      <c r="ERC6" s="143"/>
      <c r="ERD6" s="143"/>
      <c r="ERE6" s="143"/>
      <c r="ERF6" s="143"/>
      <c r="ERG6" s="143"/>
      <c r="ERH6" s="143"/>
      <c r="ERI6" s="143"/>
      <c r="ERJ6" s="143"/>
      <c r="ERK6" s="143"/>
      <c r="ERL6" s="143"/>
      <c r="ERM6" s="143"/>
      <c r="ERN6" s="143"/>
      <c r="ERO6" s="143"/>
      <c r="ERP6" s="143"/>
      <c r="ERQ6" s="143"/>
      <c r="ERR6" s="143"/>
      <c r="ERS6" s="143"/>
      <c r="ERT6" s="143"/>
      <c r="ERU6" s="143"/>
      <c r="ERV6" s="143"/>
      <c r="ERW6" s="143"/>
      <c r="ERX6" s="143"/>
      <c r="ERY6" s="143"/>
      <c r="ERZ6" s="143"/>
      <c r="ESA6" s="143"/>
      <c r="ESB6" s="143"/>
      <c r="ESC6" s="143"/>
      <c r="ESD6" s="143"/>
      <c r="ESE6" s="143"/>
      <c r="ESF6" s="143"/>
      <c r="ESG6" s="143"/>
      <c r="ESH6" s="143"/>
      <c r="ESI6" s="143"/>
      <c r="ESJ6" s="143"/>
      <c r="ESK6" s="143"/>
      <c r="ESL6" s="143"/>
      <c r="ESM6" s="143"/>
      <c r="ESN6" s="143"/>
      <c r="ESO6" s="143"/>
      <c r="ESP6" s="143"/>
      <c r="ESQ6" s="143"/>
      <c r="ESR6" s="143"/>
      <c r="ESS6" s="143"/>
      <c r="EST6" s="143"/>
      <c r="ESU6" s="143"/>
      <c r="ESV6" s="143"/>
      <c r="ESW6" s="143"/>
      <c r="ESX6" s="143"/>
      <c r="ESY6" s="143"/>
      <c r="ESZ6" s="143"/>
      <c r="ETA6" s="143"/>
      <c r="ETB6" s="143"/>
      <c r="ETC6" s="143"/>
      <c r="ETD6" s="143"/>
      <c r="ETE6" s="143"/>
      <c r="ETF6" s="143"/>
      <c r="ETG6" s="143"/>
      <c r="ETH6" s="143"/>
      <c r="ETI6" s="143"/>
      <c r="ETJ6" s="143"/>
      <c r="ETK6" s="143"/>
      <c r="ETL6" s="143"/>
      <c r="ETM6" s="143"/>
      <c r="ETN6" s="143"/>
      <c r="ETO6" s="143"/>
      <c r="ETP6" s="143"/>
      <c r="ETQ6" s="143"/>
      <c r="ETR6" s="143"/>
      <c r="ETS6" s="143"/>
      <c r="ETT6" s="143"/>
      <c r="ETU6" s="143"/>
      <c r="ETV6" s="143"/>
      <c r="ETW6" s="143"/>
      <c r="ETX6" s="143"/>
      <c r="ETY6" s="143"/>
      <c r="ETZ6" s="143"/>
      <c r="EUA6" s="143"/>
      <c r="EUB6" s="143"/>
      <c r="EUC6" s="143"/>
      <c r="EUD6" s="143"/>
      <c r="EUE6" s="143"/>
      <c r="EUF6" s="143"/>
      <c r="EUG6" s="143"/>
      <c r="EUH6" s="143"/>
      <c r="EUI6" s="143"/>
      <c r="EUJ6" s="143"/>
      <c r="EUK6" s="143"/>
      <c r="EUL6" s="143"/>
      <c r="EUM6" s="143"/>
      <c r="EUN6" s="143"/>
      <c r="EUO6" s="143"/>
      <c r="EUP6" s="143"/>
      <c r="EUQ6" s="143"/>
      <c r="EUR6" s="143"/>
      <c r="EUS6" s="143"/>
      <c r="EUT6" s="143"/>
      <c r="EUU6" s="143"/>
      <c r="EUV6" s="143"/>
      <c r="EUW6" s="143"/>
      <c r="EUX6" s="143"/>
      <c r="EUY6" s="143"/>
      <c r="EUZ6" s="143"/>
      <c r="EVA6" s="143"/>
      <c r="EVB6" s="143"/>
      <c r="EVC6" s="143"/>
      <c r="EVD6" s="143"/>
      <c r="EVE6" s="143"/>
      <c r="EVF6" s="143"/>
      <c r="EVG6" s="143"/>
    </row>
    <row r="7" spans="1:3959" s="146" customFormat="1" ht="15" x14ac:dyDescent="0.25">
      <c r="A7" s="807" t="s">
        <v>1664</v>
      </c>
      <c r="B7" s="609" t="s">
        <v>2022</v>
      </c>
      <c r="C7" s="573">
        <v>2</v>
      </c>
      <c r="D7" s="618">
        <f>'Notes BS'!D24+'Notes BS'!D35</f>
        <v>0</v>
      </c>
      <c r="E7" s="152"/>
      <c r="F7" s="618">
        <f>'Notes BS'!E24+'Notes BS'!E35</f>
        <v>0</v>
      </c>
      <c r="G7" s="4"/>
      <c r="H7" s="624">
        <f>'Notes BS'!F24+'Notes BS'!F35</f>
        <v>0</v>
      </c>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3"/>
      <c r="JW7" s="143"/>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3"/>
      <c r="LP7" s="143"/>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3"/>
      <c r="NI7" s="143"/>
      <c r="NJ7" s="143"/>
      <c r="NK7" s="143"/>
      <c r="NL7" s="143"/>
      <c r="NM7" s="143"/>
      <c r="NN7" s="143"/>
      <c r="NO7" s="143"/>
      <c r="NP7" s="143"/>
      <c r="NQ7" s="143"/>
      <c r="NR7" s="143"/>
      <c r="NS7" s="143"/>
      <c r="NT7" s="143"/>
      <c r="NU7" s="143"/>
      <c r="NV7" s="143"/>
      <c r="NW7" s="143"/>
      <c r="NX7" s="143"/>
      <c r="NY7" s="143"/>
      <c r="NZ7" s="143"/>
      <c r="OA7" s="143"/>
      <c r="OB7" s="143"/>
      <c r="OC7" s="143"/>
      <c r="OD7" s="143"/>
      <c r="OE7" s="143"/>
      <c r="OF7" s="143"/>
      <c r="OG7" s="143"/>
      <c r="OH7" s="143"/>
      <c r="OI7" s="143"/>
      <c r="OJ7" s="143"/>
      <c r="OK7" s="143"/>
      <c r="OL7" s="143"/>
      <c r="OM7" s="143"/>
      <c r="ON7" s="143"/>
      <c r="OO7" s="143"/>
      <c r="OP7" s="143"/>
      <c r="OQ7" s="143"/>
      <c r="OR7" s="143"/>
      <c r="OS7" s="143"/>
      <c r="OT7" s="143"/>
      <c r="OU7" s="143"/>
      <c r="OV7" s="143"/>
      <c r="OW7" s="143"/>
      <c r="OX7" s="143"/>
      <c r="OY7" s="143"/>
      <c r="OZ7" s="143"/>
      <c r="PA7" s="143"/>
      <c r="PB7" s="143"/>
      <c r="PC7" s="143"/>
      <c r="PD7" s="143"/>
      <c r="PE7" s="143"/>
      <c r="PF7" s="143"/>
      <c r="PG7" s="143"/>
      <c r="PH7" s="143"/>
      <c r="PI7" s="143"/>
      <c r="PJ7" s="143"/>
      <c r="PK7" s="143"/>
      <c r="PL7" s="143"/>
      <c r="PM7" s="143"/>
      <c r="PN7" s="143"/>
      <c r="PO7" s="143"/>
      <c r="PP7" s="143"/>
      <c r="PQ7" s="143"/>
      <c r="PR7" s="143"/>
      <c r="PS7" s="143"/>
      <c r="PT7" s="143"/>
      <c r="PU7" s="143"/>
      <c r="PV7" s="143"/>
      <c r="PW7" s="143"/>
      <c r="PX7" s="143"/>
      <c r="PY7" s="143"/>
      <c r="PZ7" s="143"/>
      <c r="QA7" s="143"/>
      <c r="QB7" s="143"/>
      <c r="QC7" s="143"/>
      <c r="QD7" s="143"/>
      <c r="QE7" s="143"/>
      <c r="QF7" s="143"/>
      <c r="QG7" s="143"/>
      <c r="QH7" s="143"/>
      <c r="QI7" s="143"/>
      <c r="QJ7" s="143"/>
      <c r="QK7" s="143"/>
      <c r="QL7" s="143"/>
      <c r="QM7" s="143"/>
      <c r="QN7" s="143"/>
      <c r="QO7" s="143"/>
      <c r="QP7" s="143"/>
      <c r="QQ7" s="143"/>
      <c r="QR7" s="143"/>
      <c r="QS7" s="143"/>
      <c r="QT7" s="143"/>
      <c r="QU7" s="143"/>
      <c r="QV7" s="143"/>
      <c r="QW7" s="143"/>
      <c r="QX7" s="143"/>
      <c r="QY7" s="143"/>
      <c r="QZ7" s="143"/>
      <c r="RA7" s="143"/>
      <c r="RB7" s="143"/>
      <c r="RC7" s="143"/>
      <c r="RD7" s="143"/>
      <c r="RE7" s="143"/>
      <c r="RF7" s="143"/>
      <c r="RG7" s="143"/>
      <c r="RH7" s="143"/>
      <c r="RI7" s="143"/>
      <c r="RJ7" s="143"/>
      <c r="RK7" s="143"/>
      <c r="RL7" s="143"/>
      <c r="RM7" s="143"/>
      <c r="RN7" s="143"/>
      <c r="RO7" s="143"/>
      <c r="RP7" s="143"/>
      <c r="RQ7" s="143"/>
      <c r="RR7" s="143"/>
      <c r="RS7" s="143"/>
      <c r="RT7" s="143"/>
      <c r="RU7" s="143"/>
      <c r="RV7" s="143"/>
      <c r="RW7" s="143"/>
      <c r="RX7" s="143"/>
      <c r="RY7" s="143"/>
      <c r="RZ7" s="143"/>
      <c r="SA7" s="143"/>
      <c r="SB7" s="143"/>
      <c r="SC7" s="143"/>
      <c r="SD7" s="143"/>
      <c r="SE7" s="143"/>
      <c r="SF7" s="143"/>
      <c r="SG7" s="143"/>
      <c r="SH7" s="143"/>
      <c r="SI7" s="143"/>
      <c r="SJ7" s="143"/>
      <c r="SK7" s="143"/>
      <c r="SL7" s="143"/>
      <c r="SM7" s="143"/>
      <c r="SN7" s="143"/>
      <c r="SO7" s="143"/>
      <c r="SP7" s="143"/>
      <c r="SQ7" s="143"/>
      <c r="SR7" s="143"/>
      <c r="SS7" s="143"/>
      <c r="ST7" s="143"/>
      <c r="SU7" s="143"/>
      <c r="SV7" s="143"/>
      <c r="SW7" s="143"/>
      <c r="SX7" s="143"/>
      <c r="SY7" s="143"/>
      <c r="SZ7" s="143"/>
      <c r="TA7" s="143"/>
      <c r="TB7" s="143"/>
      <c r="TC7" s="143"/>
      <c r="TD7" s="143"/>
      <c r="TE7" s="143"/>
      <c r="TF7" s="143"/>
      <c r="TG7" s="143"/>
      <c r="TH7" s="143"/>
      <c r="TI7" s="143"/>
      <c r="TJ7" s="143"/>
      <c r="TK7" s="143"/>
      <c r="TL7" s="143"/>
      <c r="TM7" s="143"/>
      <c r="TN7" s="143"/>
      <c r="TO7" s="143"/>
      <c r="TP7" s="143"/>
      <c r="TQ7" s="143"/>
      <c r="TR7" s="143"/>
      <c r="TS7" s="143"/>
      <c r="TT7" s="143"/>
      <c r="TU7" s="143"/>
      <c r="TV7" s="143"/>
      <c r="TW7" s="143"/>
      <c r="TX7" s="143"/>
      <c r="TY7" s="143"/>
      <c r="TZ7" s="143"/>
      <c r="UA7" s="143"/>
      <c r="UB7" s="143"/>
      <c r="UC7" s="143"/>
      <c r="UD7" s="143"/>
      <c r="UE7" s="143"/>
      <c r="UF7" s="143"/>
      <c r="UG7" s="143"/>
      <c r="UH7" s="143"/>
      <c r="UI7" s="143"/>
      <c r="UJ7" s="143"/>
      <c r="UK7" s="143"/>
      <c r="UL7" s="143"/>
      <c r="UM7" s="143"/>
      <c r="UN7" s="143"/>
      <c r="UO7" s="143"/>
      <c r="UP7" s="143"/>
      <c r="UQ7" s="143"/>
      <c r="UR7" s="143"/>
      <c r="US7" s="143"/>
      <c r="UT7" s="143"/>
      <c r="UU7" s="143"/>
      <c r="UV7" s="143"/>
      <c r="UW7" s="143"/>
      <c r="UX7" s="143"/>
      <c r="UY7" s="143"/>
      <c r="UZ7" s="143"/>
      <c r="VA7" s="143"/>
      <c r="VB7" s="143"/>
      <c r="VC7" s="143"/>
      <c r="VD7" s="143"/>
      <c r="VE7" s="143"/>
      <c r="VF7" s="143"/>
      <c r="VG7" s="143"/>
      <c r="VH7" s="143"/>
      <c r="VI7" s="143"/>
      <c r="VJ7" s="143"/>
      <c r="VK7" s="143"/>
      <c r="VL7" s="143"/>
      <c r="VM7" s="143"/>
      <c r="VN7" s="143"/>
      <c r="VO7" s="143"/>
      <c r="VP7" s="143"/>
      <c r="VQ7" s="143"/>
      <c r="VR7" s="143"/>
      <c r="VS7" s="143"/>
      <c r="VT7" s="143"/>
      <c r="VU7" s="143"/>
      <c r="VV7" s="143"/>
      <c r="VW7" s="143"/>
      <c r="VX7" s="143"/>
      <c r="VY7" s="143"/>
      <c r="VZ7" s="143"/>
      <c r="WA7" s="143"/>
      <c r="WB7" s="143"/>
      <c r="WC7" s="143"/>
      <c r="WD7" s="143"/>
      <c r="WE7" s="143"/>
      <c r="WF7" s="143"/>
      <c r="WG7" s="143"/>
      <c r="WH7" s="143"/>
      <c r="WI7" s="143"/>
      <c r="WJ7" s="143"/>
      <c r="WK7" s="143"/>
      <c r="WL7" s="143"/>
      <c r="WM7" s="143"/>
      <c r="WN7" s="143"/>
      <c r="WO7" s="143"/>
      <c r="WP7" s="143"/>
      <c r="WQ7" s="143"/>
      <c r="WR7" s="143"/>
      <c r="WS7" s="143"/>
      <c r="WT7" s="143"/>
      <c r="WU7" s="143"/>
      <c r="WV7" s="143"/>
      <c r="WW7" s="143"/>
      <c r="WX7" s="143"/>
      <c r="WY7" s="143"/>
      <c r="WZ7" s="143"/>
      <c r="XA7" s="143"/>
      <c r="XB7" s="143"/>
      <c r="XC7" s="143"/>
      <c r="XD7" s="143"/>
      <c r="XE7" s="143"/>
      <c r="XF7" s="143"/>
      <c r="XG7" s="143"/>
      <c r="XH7" s="143"/>
      <c r="XI7" s="143"/>
      <c r="XJ7" s="143"/>
      <c r="XK7" s="143"/>
      <c r="XL7" s="143"/>
      <c r="XM7" s="143"/>
      <c r="XN7" s="143"/>
      <c r="XO7" s="143"/>
      <c r="XP7" s="143"/>
      <c r="XQ7" s="143"/>
      <c r="XR7" s="143"/>
      <c r="XS7" s="143"/>
      <c r="XT7" s="143"/>
      <c r="XU7" s="143"/>
      <c r="XV7" s="143"/>
      <c r="XW7" s="143"/>
      <c r="XX7" s="143"/>
      <c r="XY7" s="143"/>
      <c r="XZ7" s="143"/>
      <c r="YA7" s="143"/>
      <c r="YB7" s="143"/>
      <c r="YC7" s="143"/>
      <c r="YD7" s="143"/>
      <c r="YE7" s="143"/>
      <c r="YF7" s="143"/>
      <c r="YG7" s="143"/>
      <c r="YH7" s="143"/>
      <c r="YI7" s="143"/>
      <c r="YJ7" s="143"/>
      <c r="YK7" s="143"/>
      <c r="YL7" s="143"/>
      <c r="YM7" s="143"/>
      <c r="YN7" s="143"/>
      <c r="YO7" s="143"/>
      <c r="YP7" s="143"/>
      <c r="YQ7" s="143"/>
      <c r="YR7" s="143"/>
      <c r="YS7" s="143"/>
      <c r="YT7" s="143"/>
      <c r="YU7" s="143"/>
      <c r="YV7" s="143"/>
      <c r="YW7" s="143"/>
      <c r="YX7" s="143"/>
      <c r="YY7" s="143"/>
      <c r="YZ7" s="143"/>
      <c r="ZA7" s="143"/>
      <c r="ZB7" s="143"/>
      <c r="ZC7" s="143"/>
      <c r="ZD7" s="143"/>
      <c r="ZE7" s="143"/>
      <c r="ZF7" s="143"/>
      <c r="ZG7" s="143"/>
      <c r="ZH7" s="143"/>
      <c r="ZI7" s="143"/>
      <c r="ZJ7" s="143"/>
      <c r="ZK7" s="143"/>
      <c r="ZL7" s="143"/>
      <c r="ZM7" s="143"/>
      <c r="ZN7" s="143"/>
      <c r="ZO7" s="143"/>
      <c r="ZP7" s="143"/>
      <c r="ZQ7" s="143"/>
      <c r="ZR7" s="143"/>
      <c r="ZS7" s="143"/>
      <c r="ZT7" s="143"/>
      <c r="ZU7" s="143"/>
      <c r="ZV7" s="143"/>
      <c r="ZW7" s="143"/>
      <c r="ZX7" s="143"/>
      <c r="ZY7" s="143"/>
      <c r="ZZ7" s="143"/>
      <c r="AAA7" s="143"/>
      <c r="AAB7" s="143"/>
      <c r="AAC7" s="143"/>
      <c r="AAD7" s="143"/>
      <c r="AAE7" s="143"/>
      <c r="AAF7" s="143"/>
      <c r="AAG7" s="143"/>
      <c r="AAH7" s="143"/>
      <c r="AAI7" s="143"/>
      <c r="AAJ7" s="143"/>
      <c r="AAK7" s="143"/>
      <c r="AAL7" s="143"/>
      <c r="AAM7" s="143"/>
      <c r="AAN7" s="143"/>
      <c r="AAO7" s="143"/>
      <c r="AAP7" s="143"/>
      <c r="AAQ7" s="143"/>
      <c r="AAR7" s="143"/>
      <c r="AAS7" s="143"/>
      <c r="AAT7" s="143"/>
      <c r="AAU7" s="143"/>
      <c r="AAV7" s="143"/>
      <c r="AAW7" s="143"/>
      <c r="AAX7" s="143"/>
      <c r="AAY7" s="143"/>
      <c r="AAZ7" s="143"/>
      <c r="ABA7" s="143"/>
      <c r="ABB7" s="143"/>
      <c r="ABC7" s="143"/>
      <c r="ABD7" s="143"/>
      <c r="ABE7" s="143"/>
      <c r="ABF7" s="143"/>
      <c r="ABG7" s="143"/>
      <c r="ABH7" s="143"/>
      <c r="ABI7" s="143"/>
      <c r="ABJ7" s="143"/>
      <c r="ABK7" s="143"/>
      <c r="ABL7" s="143"/>
      <c r="ABM7" s="143"/>
      <c r="ABN7" s="143"/>
      <c r="ABO7" s="143"/>
      <c r="ABP7" s="143"/>
      <c r="ABQ7" s="143"/>
      <c r="ABR7" s="143"/>
      <c r="ABS7" s="143"/>
      <c r="ABT7" s="143"/>
      <c r="ABU7" s="143"/>
      <c r="ABV7" s="143"/>
      <c r="ABW7" s="143"/>
      <c r="ABX7" s="143"/>
      <c r="ABY7" s="143"/>
      <c r="ABZ7" s="143"/>
      <c r="ACA7" s="143"/>
      <c r="ACB7" s="143"/>
      <c r="ACC7" s="143"/>
      <c r="ACD7" s="143"/>
      <c r="ACE7" s="143"/>
      <c r="ACF7" s="143"/>
      <c r="ACG7" s="143"/>
      <c r="ACH7" s="143"/>
      <c r="ACI7" s="143"/>
      <c r="ACJ7" s="143"/>
      <c r="ACK7" s="143"/>
      <c r="ACL7" s="143"/>
      <c r="ACM7" s="143"/>
      <c r="ACN7" s="143"/>
      <c r="ACO7" s="143"/>
      <c r="ACP7" s="143"/>
      <c r="ACQ7" s="143"/>
      <c r="ACR7" s="143"/>
      <c r="ACS7" s="143"/>
      <c r="ACT7" s="143"/>
      <c r="ACU7" s="143"/>
      <c r="ACV7" s="143"/>
      <c r="ACW7" s="143"/>
      <c r="ACX7" s="143"/>
      <c r="ACY7" s="143"/>
      <c r="ACZ7" s="143"/>
      <c r="ADA7" s="143"/>
      <c r="ADB7" s="143"/>
      <c r="ADC7" s="143"/>
      <c r="ADD7" s="143"/>
      <c r="ADE7" s="143"/>
      <c r="ADF7" s="143"/>
      <c r="ADG7" s="143"/>
      <c r="ADH7" s="143"/>
      <c r="ADI7" s="143"/>
      <c r="ADJ7" s="143"/>
      <c r="ADK7" s="143"/>
      <c r="ADL7" s="143"/>
      <c r="ADM7" s="143"/>
      <c r="ADN7" s="143"/>
      <c r="ADO7" s="143"/>
      <c r="ADP7" s="143"/>
      <c r="ADQ7" s="143"/>
      <c r="ADR7" s="143"/>
      <c r="ADS7" s="143"/>
      <c r="ADT7" s="143"/>
      <c r="ADU7" s="143"/>
      <c r="ADV7" s="143"/>
      <c r="ADW7" s="143"/>
      <c r="ADX7" s="143"/>
      <c r="ADY7" s="143"/>
      <c r="ADZ7" s="143"/>
      <c r="AEA7" s="143"/>
      <c r="AEB7" s="143"/>
      <c r="AEC7" s="143"/>
      <c r="AED7" s="143"/>
      <c r="AEE7" s="143"/>
      <c r="AEF7" s="143"/>
      <c r="AEG7" s="143"/>
      <c r="AEH7" s="143"/>
      <c r="AEI7" s="143"/>
      <c r="AEJ7" s="143"/>
      <c r="AEK7" s="143"/>
      <c r="AEL7" s="143"/>
      <c r="AEM7" s="143"/>
      <c r="AEN7" s="143"/>
      <c r="AEO7" s="143"/>
      <c r="AEP7" s="143"/>
      <c r="AEQ7" s="143"/>
      <c r="AER7" s="143"/>
      <c r="AES7" s="143"/>
      <c r="AET7" s="143"/>
      <c r="AEU7" s="143"/>
      <c r="AEV7" s="143"/>
      <c r="AEW7" s="143"/>
      <c r="AEX7" s="143"/>
      <c r="AEY7" s="143"/>
      <c r="AEZ7" s="143"/>
      <c r="AFA7" s="143"/>
      <c r="AFB7" s="143"/>
      <c r="AFC7" s="143"/>
      <c r="AFD7" s="143"/>
      <c r="AFE7" s="143"/>
      <c r="AFF7" s="143"/>
      <c r="AFG7" s="143"/>
      <c r="AFH7" s="143"/>
      <c r="AFI7" s="143"/>
      <c r="AFJ7" s="143"/>
      <c r="AFK7" s="143"/>
      <c r="AFL7" s="143"/>
      <c r="AFM7" s="143"/>
      <c r="AFN7" s="143"/>
      <c r="AFO7" s="143"/>
      <c r="AFP7" s="143"/>
      <c r="AFQ7" s="143"/>
      <c r="AFR7" s="143"/>
      <c r="AFS7" s="143"/>
      <c r="AFT7" s="143"/>
      <c r="AFU7" s="143"/>
      <c r="AFV7" s="143"/>
      <c r="AFW7" s="143"/>
      <c r="AFX7" s="143"/>
      <c r="AFY7" s="143"/>
      <c r="AFZ7" s="143"/>
      <c r="AGA7" s="143"/>
      <c r="AGB7" s="143"/>
      <c r="AGC7" s="143"/>
      <c r="AGD7" s="143"/>
      <c r="AGE7" s="143"/>
      <c r="AGF7" s="143"/>
      <c r="AGG7" s="143"/>
      <c r="AGH7" s="143"/>
      <c r="AGI7" s="143"/>
      <c r="AGJ7" s="143"/>
      <c r="AGK7" s="143"/>
      <c r="AGL7" s="143"/>
      <c r="AGM7" s="143"/>
      <c r="AGN7" s="143"/>
      <c r="AGO7" s="143"/>
      <c r="AGP7" s="143"/>
      <c r="AGQ7" s="143"/>
      <c r="AGR7" s="143"/>
      <c r="AGS7" s="143"/>
      <c r="AGT7" s="143"/>
      <c r="AGU7" s="143"/>
      <c r="AGV7" s="143"/>
      <c r="AGW7" s="143"/>
      <c r="AGX7" s="143"/>
      <c r="AGY7" s="143"/>
      <c r="AGZ7" s="143"/>
      <c r="AHA7" s="143"/>
      <c r="AHB7" s="143"/>
      <c r="AHC7" s="143"/>
      <c r="AHD7" s="143"/>
      <c r="AHE7" s="143"/>
      <c r="AHF7" s="143"/>
      <c r="AHG7" s="143"/>
      <c r="AHH7" s="143"/>
      <c r="AHI7" s="143"/>
      <c r="AHJ7" s="143"/>
      <c r="AHK7" s="143"/>
      <c r="AHL7" s="143"/>
      <c r="AHM7" s="143"/>
      <c r="AHN7" s="143"/>
      <c r="AHO7" s="143"/>
      <c r="AHP7" s="143"/>
      <c r="AHQ7" s="143"/>
      <c r="AHR7" s="143"/>
      <c r="AHS7" s="143"/>
      <c r="AHT7" s="143"/>
      <c r="AHU7" s="143"/>
      <c r="AHV7" s="143"/>
      <c r="AHW7" s="143"/>
      <c r="AHX7" s="143"/>
      <c r="AHY7" s="143"/>
      <c r="AHZ7" s="143"/>
      <c r="AIA7" s="143"/>
      <c r="AIB7" s="143"/>
      <c r="AIC7" s="143"/>
      <c r="AID7" s="143"/>
      <c r="AIE7" s="143"/>
      <c r="AIF7" s="143"/>
      <c r="AIG7" s="143"/>
      <c r="AIH7" s="143"/>
      <c r="AII7" s="143"/>
      <c r="AIJ7" s="143"/>
      <c r="AIK7" s="143"/>
      <c r="AIL7" s="143"/>
      <c r="AIM7" s="143"/>
      <c r="AIN7" s="143"/>
      <c r="AIO7" s="143"/>
      <c r="AIP7" s="143"/>
      <c r="AIQ7" s="143"/>
      <c r="AIR7" s="143"/>
      <c r="AIS7" s="143"/>
      <c r="AIT7" s="143"/>
      <c r="AIU7" s="143"/>
      <c r="AIV7" s="143"/>
      <c r="AIW7" s="143"/>
      <c r="AIX7" s="143"/>
      <c r="AIY7" s="143"/>
      <c r="AIZ7" s="143"/>
      <c r="AJA7" s="143"/>
      <c r="AJB7" s="143"/>
      <c r="AJC7" s="143"/>
      <c r="AJD7" s="143"/>
      <c r="AJE7" s="143"/>
      <c r="AJF7" s="143"/>
      <c r="AJG7" s="143"/>
      <c r="AJH7" s="143"/>
      <c r="AJI7" s="143"/>
      <c r="AJJ7" s="143"/>
      <c r="AJK7" s="143"/>
      <c r="AJL7" s="143"/>
      <c r="AJM7" s="143"/>
      <c r="AJN7" s="143"/>
      <c r="AJO7" s="143"/>
      <c r="AJP7" s="143"/>
      <c r="AJQ7" s="143"/>
      <c r="AJR7" s="143"/>
      <c r="AJS7" s="143"/>
      <c r="AJT7" s="143"/>
      <c r="AJU7" s="143"/>
      <c r="AJV7" s="143"/>
      <c r="AJW7" s="143"/>
      <c r="AJX7" s="143"/>
      <c r="AJY7" s="143"/>
      <c r="AJZ7" s="143"/>
      <c r="AKA7" s="143"/>
      <c r="AKB7" s="143"/>
      <c r="AKC7" s="143"/>
      <c r="AKD7" s="143"/>
      <c r="AKE7" s="143"/>
      <c r="AKF7" s="143"/>
      <c r="AKG7" s="143"/>
      <c r="AKH7" s="143"/>
      <c r="AKI7" s="143"/>
      <c r="AKJ7" s="143"/>
      <c r="AKK7" s="143"/>
      <c r="AKL7" s="143"/>
      <c r="AKM7" s="143"/>
      <c r="AKN7" s="143"/>
      <c r="AKO7" s="143"/>
      <c r="AKP7" s="143"/>
      <c r="AKQ7" s="143"/>
      <c r="AKR7" s="143"/>
      <c r="AKS7" s="143"/>
      <c r="AKT7" s="143"/>
      <c r="AKU7" s="143"/>
      <c r="AKV7" s="143"/>
      <c r="AKW7" s="143"/>
      <c r="AKX7" s="143"/>
      <c r="AKY7" s="143"/>
      <c r="AKZ7" s="143"/>
      <c r="ALA7" s="143"/>
      <c r="ALB7" s="143"/>
      <c r="ALC7" s="143"/>
      <c r="ALD7" s="143"/>
      <c r="ALE7" s="143"/>
      <c r="ALF7" s="143"/>
      <c r="ALG7" s="143"/>
      <c r="ALH7" s="143"/>
      <c r="ALI7" s="143"/>
      <c r="ALJ7" s="143"/>
      <c r="ALK7" s="143"/>
      <c r="ALL7" s="143"/>
      <c r="ALM7" s="143"/>
      <c r="ALN7" s="143"/>
      <c r="ALO7" s="143"/>
      <c r="ALP7" s="143"/>
      <c r="ALQ7" s="143"/>
      <c r="ALR7" s="143"/>
      <c r="ALS7" s="143"/>
      <c r="ALT7" s="143"/>
      <c r="ALU7" s="143"/>
      <c r="ALV7" s="143"/>
      <c r="ALW7" s="143"/>
      <c r="ALX7" s="143"/>
      <c r="ALY7" s="143"/>
      <c r="ALZ7" s="143"/>
      <c r="AMA7" s="143"/>
      <c r="AMB7" s="143"/>
      <c r="AMC7" s="143"/>
      <c r="AMD7" s="143"/>
      <c r="AME7" s="143"/>
      <c r="AMF7" s="143"/>
      <c r="AMG7" s="143"/>
      <c r="AMH7" s="143"/>
      <c r="AMI7" s="143"/>
      <c r="AMJ7" s="143"/>
      <c r="AMK7" s="143"/>
      <c r="AML7" s="143"/>
      <c r="AMM7" s="143"/>
      <c r="AMN7" s="143"/>
      <c r="AMO7" s="143"/>
      <c r="AMP7" s="143"/>
      <c r="AMQ7" s="143"/>
      <c r="AMR7" s="143"/>
      <c r="AMS7" s="143"/>
      <c r="AMT7" s="143"/>
      <c r="AMU7" s="143"/>
      <c r="AMV7" s="143"/>
      <c r="AMW7" s="143"/>
      <c r="AMX7" s="143"/>
      <c r="AMY7" s="143"/>
      <c r="AMZ7" s="143"/>
      <c r="ANA7" s="143"/>
      <c r="ANB7" s="143"/>
      <c r="ANC7" s="143"/>
      <c r="AND7" s="143"/>
      <c r="ANE7" s="143"/>
      <c r="ANF7" s="143"/>
      <c r="ANG7" s="143"/>
      <c r="ANH7" s="143"/>
      <c r="ANI7" s="143"/>
      <c r="ANJ7" s="143"/>
      <c r="ANK7" s="143"/>
      <c r="ANL7" s="143"/>
      <c r="ANM7" s="143"/>
      <c r="ANN7" s="143"/>
      <c r="ANO7" s="143"/>
      <c r="ANP7" s="143"/>
      <c r="ANQ7" s="143"/>
      <c r="ANR7" s="143"/>
      <c r="ANS7" s="143"/>
      <c r="ANT7" s="143"/>
      <c r="ANU7" s="143"/>
      <c r="ANV7" s="143"/>
      <c r="ANW7" s="143"/>
      <c r="ANX7" s="143"/>
      <c r="ANY7" s="143"/>
      <c r="ANZ7" s="143"/>
      <c r="AOA7" s="143"/>
      <c r="AOB7" s="143"/>
      <c r="AOC7" s="143"/>
      <c r="AOD7" s="143"/>
      <c r="AOE7" s="143"/>
      <c r="AOF7" s="143"/>
      <c r="AOG7" s="143"/>
      <c r="AOH7" s="143"/>
      <c r="AOI7" s="143"/>
      <c r="AOJ7" s="143"/>
      <c r="AOK7" s="143"/>
      <c r="AOL7" s="143"/>
      <c r="AOM7" s="143"/>
      <c r="AON7" s="143"/>
      <c r="AOO7" s="143"/>
      <c r="AOP7" s="143"/>
      <c r="AOQ7" s="143"/>
      <c r="AOR7" s="143"/>
      <c r="AOS7" s="143"/>
      <c r="AOT7" s="143"/>
      <c r="AOU7" s="143"/>
      <c r="AOV7" s="143"/>
      <c r="AOW7" s="143"/>
      <c r="AOX7" s="143"/>
      <c r="AOY7" s="143"/>
      <c r="AOZ7" s="143"/>
      <c r="APA7" s="143"/>
      <c r="APB7" s="143"/>
      <c r="APC7" s="143"/>
      <c r="APD7" s="143"/>
      <c r="APE7" s="143"/>
      <c r="APF7" s="143"/>
      <c r="APG7" s="143"/>
      <c r="APH7" s="143"/>
      <c r="API7" s="143"/>
      <c r="APJ7" s="143"/>
      <c r="APK7" s="143"/>
      <c r="APL7" s="143"/>
      <c r="APM7" s="143"/>
      <c r="APN7" s="143"/>
      <c r="APO7" s="143"/>
      <c r="APP7" s="143"/>
      <c r="APQ7" s="143"/>
      <c r="APR7" s="143"/>
      <c r="APS7" s="143"/>
      <c r="APT7" s="143"/>
      <c r="APU7" s="143"/>
      <c r="APV7" s="143"/>
      <c r="APW7" s="143"/>
      <c r="APX7" s="143"/>
      <c r="APY7" s="143"/>
      <c r="APZ7" s="143"/>
      <c r="AQA7" s="143"/>
      <c r="AQB7" s="143"/>
      <c r="AQC7" s="143"/>
      <c r="AQD7" s="143"/>
      <c r="AQE7" s="143"/>
      <c r="AQF7" s="143"/>
      <c r="AQG7" s="143"/>
      <c r="AQH7" s="143"/>
      <c r="AQI7" s="143"/>
      <c r="AQJ7" s="143"/>
      <c r="AQK7" s="143"/>
      <c r="AQL7" s="143"/>
      <c r="AQM7" s="143"/>
      <c r="AQN7" s="143"/>
      <c r="AQO7" s="143"/>
      <c r="AQP7" s="143"/>
      <c r="AQQ7" s="143"/>
      <c r="AQR7" s="143"/>
      <c r="AQS7" s="143"/>
      <c r="AQT7" s="143"/>
      <c r="AQU7" s="143"/>
      <c r="AQV7" s="143"/>
      <c r="AQW7" s="143"/>
      <c r="AQX7" s="143"/>
      <c r="AQY7" s="143"/>
      <c r="AQZ7" s="143"/>
      <c r="ARA7" s="143"/>
      <c r="ARB7" s="143"/>
      <c r="ARC7" s="143"/>
      <c r="ARD7" s="143"/>
      <c r="ARE7" s="143"/>
      <c r="ARF7" s="143"/>
      <c r="ARG7" s="143"/>
      <c r="ARH7" s="143"/>
      <c r="ARI7" s="143"/>
      <c r="ARJ7" s="143"/>
      <c r="ARK7" s="143"/>
      <c r="ARL7" s="143"/>
      <c r="ARM7" s="143"/>
      <c r="ARN7" s="143"/>
      <c r="ARO7" s="143"/>
      <c r="ARP7" s="143"/>
      <c r="ARQ7" s="143"/>
      <c r="ARR7" s="143"/>
      <c r="ARS7" s="143"/>
      <c r="ART7" s="143"/>
      <c r="ARU7" s="143"/>
      <c r="ARV7" s="143"/>
      <c r="ARW7" s="143"/>
      <c r="ARX7" s="143"/>
      <c r="ARY7" s="143"/>
      <c r="ARZ7" s="143"/>
      <c r="ASA7" s="143"/>
      <c r="ASB7" s="143"/>
      <c r="ASC7" s="143"/>
      <c r="ASD7" s="143"/>
      <c r="ASE7" s="143"/>
      <c r="ASF7" s="143"/>
      <c r="ASG7" s="143"/>
      <c r="ASH7" s="143"/>
      <c r="ASI7" s="143"/>
      <c r="ASJ7" s="143"/>
      <c r="ASK7" s="143"/>
      <c r="ASL7" s="143"/>
      <c r="ASM7" s="143"/>
      <c r="ASN7" s="143"/>
      <c r="ASO7" s="143"/>
      <c r="ASP7" s="143"/>
      <c r="ASQ7" s="143"/>
      <c r="ASR7" s="143"/>
      <c r="ASS7" s="143"/>
      <c r="AST7" s="143"/>
      <c r="ASU7" s="143"/>
      <c r="ASV7" s="143"/>
      <c r="ASW7" s="143"/>
      <c r="ASX7" s="143"/>
      <c r="ASY7" s="143"/>
      <c r="ASZ7" s="143"/>
      <c r="ATA7" s="143"/>
      <c r="ATB7" s="143"/>
      <c r="ATC7" s="143"/>
      <c r="ATD7" s="143"/>
      <c r="ATE7" s="143"/>
      <c r="ATF7" s="143"/>
      <c r="ATG7" s="143"/>
      <c r="ATH7" s="143"/>
      <c r="ATI7" s="143"/>
      <c r="ATJ7" s="143"/>
      <c r="ATK7" s="143"/>
      <c r="ATL7" s="143"/>
      <c r="ATM7" s="143"/>
      <c r="ATN7" s="143"/>
      <c r="ATO7" s="143"/>
      <c r="ATP7" s="143"/>
      <c r="ATQ7" s="143"/>
      <c r="ATR7" s="143"/>
      <c r="ATS7" s="143"/>
      <c r="ATT7" s="143"/>
      <c r="ATU7" s="143"/>
      <c r="ATV7" s="143"/>
      <c r="ATW7" s="143"/>
      <c r="ATX7" s="143"/>
      <c r="ATY7" s="143"/>
      <c r="ATZ7" s="143"/>
      <c r="AUA7" s="143"/>
      <c r="AUB7" s="143"/>
      <c r="AUC7" s="143"/>
      <c r="AUD7" s="143"/>
      <c r="AUE7" s="143"/>
      <c r="AUF7" s="143"/>
      <c r="AUG7" s="143"/>
      <c r="AUH7" s="143"/>
      <c r="AUI7" s="143"/>
      <c r="AUJ7" s="143"/>
      <c r="AUK7" s="143"/>
      <c r="AUL7" s="143"/>
      <c r="AUM7" s="143"/>
      <c r="AUN7" s="143"/>
      <c r="AUO7" s="143"/>
      <c r="AUP7" s="143"/>
      <c r="AUQ7" s="143"/>
      <c r="AUR7" s="143"/>
      <c r="AUS7" s="143"/>
      <c r="AUT7" s="143"/>
      <c r="AUU7" s="143"/>
      <c r="AUV7" s="143"/>
      <c r="AUW7" s="143"/>
      <c r="AUX7" s="143"/>
      <c r="AUY7" s="143"/>
      <c r="AUZ7" s="143"/>
      <c r="AVA7" s="143"/>
      <c r="AVB7" s="143"/>
      <c r="AVC7" s="143"/>
      <c r="AVD7" s="143"/>
      <c r="AVE7" s="143"/>
      <c r="AVF7" s="143"/>
      <c r="AVG7" s="143"/>
      <c r="AVH7" s="143"/>
      <c r="AVI7" s="143"/>
      <c r="AVJ7" s="143"/>
      <c r="AVK7" s="143"/>
      <c r="AVL7" s="143"/>
      <c r="AVM7" s="143"/>
      <c r="AVN7" s="143"/>
      <c r="AVO7" s="143"/>
      <c r="AVP7" s="143"/>
      <c r="AVQ7" s="143"/>
      <c r="AVR7" s="143"/>
      <c r="AVS7" s="143"/>
      <c r="AVT7" s="143"/>
      <c r="AVU7" s="143"/>
      <c r="AVV7" s="143"/>
      <c r="AVW7" s="143"/>
      <c r="AVX7" s="143"/>
      <c r="AVY7" s="143"/>
      <c r="AVZ7" s="143"/>
      <c r="AWA7" s="143"/>
      <c r="AWB7" s="143"/>
      <c r="AWC7" s="143"/>
      <c r="AWD7" s="143"/>
      <c r="AWE7" s="143"/>
      <c r="AWF7" s="143"/>
      <c r="AWG7" s="143"/>
      <c r="AWH7" s="143"/>
      <c r="AWI7" s="143"/>
      <c r="AWJ7" s="143"/>
      <c r="AWK7" s="143"/>
      <c r="AWL7" s="143"/>
      <c r="AWM7" s="143"/>
      <c r="AWN7" s="143"/>
      <c r="AWO7" s="143"/>
      <c r="AWP7" s="143"/>
      <c r="AWQ7" s="143"/>
      <c r="AWR7" s="143"/>
      <c r="AWS7" s="143"/>
      <c r="AWT7" s="143"/>
      <c r="AWU7" s="143"/>
      <c r="AWV7" s="143"/>
      <c r="AWW7" s="143"/>
      <c r="AWX7" s="143"/>
      <c r="AWY7" s="143"/>
      <c r="AWZ7" s="143"/>
      <c r="AXA7" s="143"/>
      <c r="AXB7" s="143"/>
      <c r="AXC7" s="143"/>
      <c r="AXD7" s="143"/>
      <c r="AXE7" s="143"/>
      <c r="AXF7" s="143"/>
      <c r="AXG7" s="143"/>
      <c r="AXH7" s="143"/>
      <c r="AXI7" s="143"/>
      <c r="AXJ7" s="143"/>
      <c r="AXK7" s="143"/>
      <c r="AXL7" s="143"/>
      <c r="AXM7" s="143"/>
      <c r="AXN7" s="143"/>
      <c r="AXO7" s="143"/>
      <c r="AXP7" s="143"/>
      <c r="AXQ7" s="143"/>
      <c r="AXR7" s="143"/>
      <c r="AXS7" s="143"/>
      <c r="AXT7" s="143"/>
      <c r="AXU7" s="143"/>
      <c r="AXV7" s="143"/>
      <c r="AXW7" s="143"/>
      <c r="AXX7" s="143"/>
      <c r="AXY7" s="143"/>
      <c r="AXZ7" s="143"/>
      <c r="AYA7" s="143"/>
      <c r="AYB7" s="143"/>
      <c r="AYC7" s="143"/>
      <c r="AYD7" s="143"/>
      <c r="AYE7" s="143"/>
      <c r="AYF7" s="143"/>
      <c r="AYG7" s="143"/>
      <c r="AYH7" s="143"/>
      <c r="AYI7" s="143"/>
      <c r="AYJ7" s="143"/>
      <c r="AYK7" s="143"/>
      <c r="AYL7" s="143"/>
      <c r="AYM7" s="143"/>
      <c r="AYN7" s="143"/>
      <c r="AYO7" s="143"/>
      <c r="AYP7" s="143"/>
      <c r="AYQ7" s="143"/>
      <c r="AYR7" s="143"/>
      <c r="AYS7" s="143"/>
      <c r="AYT7" s="143"/>
      <c r="AYU7" s="143"/>
      <c r="AYV7" s="143"/>
      <c r="AYW7" s="143"/>
      <c r="AYX7" s="143"/>
      <c r="AYY7" s="143"/>
      <c r="AYZ7" s="143"/>
      <c r="AZA7" s="143"/>
      <c r="AZB7" s="143"/>
      <c r="AZC7" s="143"/>
      <c r="AZD7" s="143"/>
      <c r="AZE7" s="143"/>
      <c r="AZF7" s="143"/>
      <c r="AZG7" s="143"/>
      <c r="AZH7" s="143"/>
      <c r="AZI7" s="143"/>
      <c r="AZJ7" s="143"/>
      <c r="AZK7" s="143"/>
      <c r="AZL7" s="143"/>
      <c r="AZM7" s="143"/>
      <c r="AZN7" s="143"/>
      <c r="AZO7" s="143"/>
      <c r="AZP7" s="143"/>
      <c r="AZQ7" s="143"/>
      <c r="AZR7" s="143"/>
      <c r="AZS7" s="143"/>
      <c r="AZT7" s="143"/>
      <c r="AZU7" s="143"/>
      <c r="AZV7" s="143"/>
      <c r="AZW7" s="143"/>
      <c r="AZX7" s="143"/>
      <c r="AZY7" s="143"/>
      <c r="AZZ7" s="143"/>
      <c r="BAA7" s="143"/>
      <c r="BAB7" s="143"/>
      <c r="BAC7" s="143"/>
      <c r="BAD7" s="143"/>
      <c r="BAE7" s="143"/>
      <c r="BAF7" s="143"/>
      <c r="BAG7" s="143"/>
      <c r="BAH7" s="143"/>
      <c r="BAI7" s="143"/>
      <c r="BAJ7" s="143"/>
      <c r="BAK7" s="143"/>
      <c r="BAL7" s="143"/>
      <c r="BAM7" s="143"/>
      <c r="BAN7" s="143"/>
      <c r="BAO7" s="143"/>
      <c r="BAP7" s="143"/>
      <c r="BAQ7" s="143"/>
      <c r="BAR7" s="143"/>
      <c r="BAS7" s="143"/>
      <c r="BAT7" s="143"/>
      <c r="BAU7" s="143"/>
      <c r="BAV7" s="143"/>
      <c r="BAW7" s="143"/>
      <c r="BAX7" s="143"/>
      <c r="BAY7" s="143"/>
      <c r="BAZ7" s="143"/>
      <c r="BBA7" s="143"/>
      <c r="BBB7" s="143"/>
      <c r="BBC7" s="143"/>
      <c r="BBD7" s="143"/>
      <c r="BBE7" s="143"/>
      <c r="BBF7" s="143"/>
      <c r="BBG7" s="143"/>
      <c r="BBH7" s="143"/>
      <c r="BBI7" s="143"/>
      <c r="BBJ7" s="143"/>
      <c r="BBK7" s="143"/>
      <c r="BBL7" s="143"/>
      <c r="BBM7" s="143"/>
      <c r="BBN7" s="143"/>
      <c r="BBO7" s="143"/>
      <c r="BBP7" s="143"/>
      <c r="BBQ7" s="143"/>
      <c r="BBR7" s="143"/>
      <c r="BBS7" s="143"/>
      <c r="BBT7" s="143"/>
      <c r="BBU7" s="143"/>
      <c r="BBV7" s="143"/>
      <c r="BBW7" s="143"/>
      <c r="BBX7" s="143"/>
      <c r="BBY7" s="143"/>
      <c r="BBZ7" s="143"/>
      <c r="BCA7" s="143"/>
      <c r="BCB7" s="143"/>
      <c r="BCC7" s="143"/>
      <c r="BCD7" s="143"/>
      <c r="BCE7" s="143"/>
      <c r="BCF7" s="143"/>
      <c r="BCG7" s="143"/>
      <c r="BCH7" s="143"/>
      <c r="BCI7" s="143"/>
      <c r="BCJ7" s="143"/>
      <c r="BCK7" s="143"/>
      <c r="BCL7" s="143"/>
      <c r="BCM7" s="143"/>
      <c r="BCN7" s="143"/>
      <c r="BCO7" s="143"/>
      <c r="BCP7" s="143"/>
      <c r="BCQ7" s="143"/>
      <c r="BCR7" s="143"/>
      <c r="BCS7" s="143"/>
      <c r="BCT7" s="143"/>
      <c r="BCU7" s="143"/>
      <c r="BCV7" s="143"/>
      <c r="BCW7" s="143"/>
      <c r="BCX7" s="143"/>
      <c r="BCY7" s="143"/>
      <c r="BCZ7" s="143"/>
      <c r="BDA7" s="143"/>
      <c r="BDB7" s="143"/>
      <c r="BDC7" s="143"/>
      <c r="BDD7" s="143"/>
      <c r="BDE7" s="143"/>
      <c r="BDF7" s="143"/>
      <c r="BDG7" s="143"/>
      <c r="BDH7" s="143"/>
      <c r="BDI7" s="143"/>
      <c r="BDJ7" s="143"/>
      <c r="BDK7" s="143"/>
      <c r="BDL7" s="143"/>
      <c r="BDM7" s="143"/>
      <c r="BDN7" s="143"/>
      <c r="BDO7" s="143"/>
      <c r="BDP7" s="143"/>
      <c r="BDQ7" s="143"/>
      <c r="BDR7" s="143"/>
      <c r="BDS7" s="143"/>
      <c r="BDT7" s="143"/>
      <c r="BDU7" s="143"/>
      <c r="BDV7" s="143"/>
      <c r="BDW7" s="143"/>
      <c r="BDX7" s="143"/>
      <c r="BDY7" s="143"/>
      <c r="BDZ7" s="143"/>
      <c r="BEA7" s="143"/>
      <c r="BEB7" s="143"/>
      <c r="BEC7" s="143"/>
      <c r="BED7" s="143"/>
      <c r="BEE7" s="143"/>
      <c r="BEF7" s="143"/>
      <c r="BEG7" s="143"/>
      <c r="BEH7" s="143"/>
      <c r="BEI7" s="143"/>
      <c r="BEJ7" s="143"/>
      <c r="BEK7" s="143"/>
      <c r="BEL7" s="143"/>
      <c r="BEM7" s="143"/>
      <c r="BEN7" s="143"/>
      <c r="BEO7" s="143"/>
      <c r="BEP7" s="143"/>
      <c r="BEQ7" s="143"/>
      <c r="BER7" s="143"/>
      <c r="BES7" s="143"/>
      <c r="BET7" s="143"/>
      <c r="BEU7" s="143"/>
      <c r="BEV7" s="143"/>
      <c r="BEW7" s="143"/>
      <c r="BEX7" s="143"/>
      <c r="BEY7" s="143"/>
      <c r="BEZ7" s="143"/>
      <c r="BFA7" s="143"/>
      <c r="BFB7" s="143"/>
      <c r="BFC7" s="143"/>
      <c r="BFD7" s="143"/>
      <c r="BFE7" s="143"/>
      <c r="BFF7" s="143"/>
      <c r="BFG7" s="143"/>
      <c r="BFH7" s="143"/>
      <c r="BFI7" s="143"/>
      <c r="BFJ7" s="143"/>
      <c r="BFK7" s="143"/>
      <c r="BFL7" s="143"/>
      <c r="BFM7" s="143"/>
      <c r="BFN7" s="143"/>
      <c r="BFO7" s="143"/>
      <c r="BFP7" s="143"/>
      <c r="BFQ7" s="143"/>
      <c r="BFR7" s="143"/>
      <c r="BFS7" s="143"/>
      <c r="BFT7" s="143"/>
      <c r="BFU7" s="143"/>
      <c r="BFV7" s="143"/>
      <c r="BFW7" s="143"/>
      <c r="BFX7" s="143"/>
      <c r="BFY7" s="143"/>
      <c r="BFZ7" s="143"/>
      <c r="BGA7" s="143"/>
      <c r="BGB7" s="143"/>
      <c r="BGC7" s="143"/>
      <c r="BGD7" s="143"/>
      <c r="BGE7" s="143"/>
      <c r="BGF7" s="143"/>
      <c r="BGG7" s="143"/>
      <c r="BGH7" s="143"/>
      <c r="BGI7" s="143"/>
      <c r="BGJ7" s="143"/>
      <c r="BGK7" s="143"/>
      <c r="BGL7" s="143"/>
      <c r="BGM7" s="143"/>
      <c r="BGN7" s="143"/>
      <c r="BGO7" s="143"/>
      <c r="BGP7" s="143"/>
      <c r="BGQ7" s="143"/>
      <c r="BGR7" s="143"/>
      <c r="BGS7" s="143"/>
      <c r="BGT7" s="143"/>
      <c r="BGU7" s="143"/>
      <c r="BGV7" s="143"/>
      <c r="BGW7" s="143"/>
      <c r="BGX7" s="143"/>
      <c r="BGY7" s="143"/>
      <c r="BGZ7" s="143"/>
      <c r="BHA7" s="143"/>
      <c r="BHB7" s="143"/>
      <c r="BHC7" s="143"/>
      <c r="BHD7" s="143"/>
      <c r="BHE7" s="143"/>
      <c r="BHF7" s="143"/>
      <c r="BHG7" s="143"/>
      <c r="BHH7" s="143"/>
      <c r="BHI7" s="143"/>
      <c r="BHJ7" s="143"/>
      <c r="BHK7" s="143"/>
      <c r="BHL7" s="143"/>
      <c r="BHM7" s="143"/>
      <c r="BHN7" s="143"/>
      <c r="BHO7" s="143"/>
      <c r="BHP7" s="143"/>
      <c r="BHQ7" s="143"/>
      <c r="BHR7" s="143"/>
      <c r="BHS7" s="143"/>
      <c r="BHT7" s="143"/>
      <c r="BHU7" s="143"/>
      <c r="BHV7" s="143"/>
      <c r="BHW7" s="143"/>
      <c r="BHX7" s="143"/>
      <c r="BHY7" s="143"/>
      <c r="BHZ7" s="143"/>
      <c r="BIA7" s="143"/>
      <c r="BIB7" s="143"/>
      <c r="BIC7" s="143"/>
      <c r="BID7" s="143"/>
      <c r="BIE7" s="143"/>
      <c r="BIF7" s="143"/>
      <c r="BIG7" s="143"/>
      <c r="BIH7" s="143"/>
      <c r="BII7" s="143"/>
      <c r="BIJ7" s="143"/>
      <c r="BIK7" s="143"/>
      <c r="BIL7" s="143"/>
      <c r="BIM7" s="143"/>
      <c r="BIN7" s="143"/>
      <c r="BIO7" s="143"/>
      <c r="BIP7" s="143"/>
      <c r="BIQ7" s="143"/>
      <c r="BIR7" s="143"/>
      <c r="BIS7" s="143"/>
      <c r="BIT7" s="143"/>
      <c r="BIU7" s="143"/>
      <c r="BIV7" s="143"/>
      <c r="BIW7" s="143"/>
      <c r="BIX7" s="143"/>
      <c r="BIY7" s="143"/>
      <c r="BIZ7" s="143"/>
      <c r="BJA7" s="143"/>
      <c r="BJB7" s="143"/>
      <c r="BJC7" s="143"/>
      <c r="BJD7" s="143"/>
      <c r="BJE7" s="143"/>
      <c r="BJF7" s="143"/>
      <c r="BJG7" s="143"/>
      <c r="BJH7" s="143"/>
      <c r="BJI7" s="143"/>
      <c r="BJJ7" s="143"/>
      <c r="BJK7" s="143"/>
      <c r="BJL7" s="143"/>
      <c r="BJM7" s="143"/>
      <c r="BJN7" s="143"/>
      <c r="BJO7" s="143"/>
      <c r="BJP7" s="143"/>
      <c r="BJQ7" s="143"/>
      <c r="BJR7" s="143"/>
      <c r="BJS7" s="143"/>
      <c r="BJT7" s="143"/>
      <c r="BJU7" s="143"/>
      <c r="BJV7" s="143"/>
      <c r="BJW7" s="143"/>
      <c r="BJX7" s="143"/>
      <c r="BJY7" s="143"/>
      <c r="BJZ7" s="143"/>
      <c r="BKA7" s="143"/>
      <c r="BKB7" s="143"/>
      <c r="BKC7" s="143"/>
      <c r="BKD7" s="143"/>
      <c r="BKE7" s="143"/>
      <c r="BKF7" s="143"/>
      <c r="BKG7" s="143"/>
      <c r="BKH7" s="143"/>
      <c r="BKI7" s="143"/>
      <c r="BKJ7" s="143"/>
      <c r="BKK7" s="143"/>
      <c r="BKL7" s="143"/>
      <c r="BKM7" s="143"/>
      <c r="BKN7" s="143"/>
      <c r="BKO7" s="143"/>
      <c r="BKP7" s="143"/>
      <c r="BKQ7" s="143"/>
      <c r="BKR7" s="143"/>
      <c r="BKS7" s="143"/>
      <c r="BKT7" s="143"/>
      <c r="BKU7" s="143"/>
      <c r="BKV7" s="143"/>
      <c r="BKW7" s="143"/>
      <c r="BKX7" s="143"/>
      <c r="BKY7" s="143"/>
      <c r="BKZ7" s="143"/>
      <c r="BLA7" s="143"/>
      <c r="BLB7" s="143"/>
      <c r="BLC7" s="143"/>
      <c r="BLD7" s="143"/>
      <c r="BLE7" s="143"/>
      <c r="BLF7" s="143"/>
      <c r="BLG7" s="143"/>
      <c r="BLH7" s="143"/>
      <c r="BLI7" s="143"/>
      <c r="BLJ7" s="143"/>
      <c r="BLK7" s="143"/>
      <c r="BLL7" s="143"/>
      <c r="BLM7" s="143"/>
      <c r="BLN7" s="143"/>
      <c r="BLO7" s="143"/>
      <c r="BLP7" s="143"/>
      <c r="BLQ7" s="143"/>
      <c r="BLR7" s="143"/>
      <c r="BLS7" s="143"/>
      <c r="BLT7" s="143"/>
      <c r="BLU7" s="143"/>
      <c r="BLV7" s="143"/>
      <c r="BLW7" s="143"/>
      <c r="BLX7" s="143"/>
      <c r="BLY7" s="143"/>
      <c r="BLZ7" s="143"/>
      <c r="BMA7" s="143"/>
      <c r="BMB7" s="143"/>
      <c r="BMC7" s="143"/>
      <c r="BMD7" s="143"/>
      <c r="BME7" s="143"/>
      <c r="BMF7" s="143"/>
      <c r="BMG7" s="143"/>
      <c r="BMH7" s="143"/>
      <c r="BMI7" s="143"/>
      <c r="BMJ7" s="143"/>
      <c r="BMK7" s="143"/>
      <c r="BML7" s="143"/>
      <c r="BMM7" s="143"/>
      <c r="BMN7" s="143"/>
      <c r="BMO7" s="143"/>
      <c r="BMP7" s="143"/>
      <c r="BMQ7" s="143"/>
      <c r="BMR7" s="143"/>
      <c r="BMS7" s="143"/>
      <c r="BMT7" s="143"/>
      <c r="BMU7" s="143"/>
      <c r="BMV7" s="143"/>
      <c r="BMW7" s="143"/>
      <c r="BMX7" s="143"/>
      <c r="BMY7" s="143"/>
      <c r="BMZ7" s="143"/>
      <c r="BNA7" s="143"/>
      <c r="BNB7" s="143"/>
      <c r="BNC7" s="143"/>
      <c r="BND7" s="143"/>
      <c r="BNE7" s="143"/>
      <c r="BNF7" s="143"/>
      <c r="BNG7" s="143"/>
      <c r="BNH7" s="143"/>
      <c r="BNI7" s="143"/>
      <c r="BNJ7" s="143"/>
      <c r="BNK7" s="143"/>
      <c r="BNL7" s="143"/>
      <c r="BNM7" s="143"/>
      <c r="BNN7" s="143"/>
      <c r="BNO7" s="143"/>
      <c r="BNP7" s="143"/>
      <c r="BNQ7" s="143"/>
      <c r="BNR7" s="143"/>
      <c r="BNS7" s="143"/>
      <c r="BNT7" s="143"/>
      <c r="BNU7" s="143"/>
      <c r="BNV7" s="143"/>
      <c r="BNW7" s="143"/>
      <c r="BNX7" s="143"/>
      <c r="BNY7" s="143"/>
      <c r="BNZ7" s="143"/>
      <c r="BOA7" s="143"/>
      <c r="BOB7" s="143"/>
      <c r="BOC7" s="143"/>
      <c r="BOD7" s="143"/>
      <c r="BOE7" s="143"/>
      <c r="BOF7" s="143"/>
      <c r="BOG7" s="143"/>
      <c r="BOH7" s="143"/>
      <c r="BOI7" s="143"/>
      <c r="BOJ7" s="143"/>
      <c r="BOK7" s="143"/>
      <c r="BOL7" s="143"/>
      <c r="BOM7" s="143"/>
      <c r="BON7" s="143"/>
      <c r="BOO7" s="143"/>
      <c r="BOP7" s="143"/>
      <c r="BOQ7" s="143"/>
      <c r="BOR7" s="143"/>
      <c r="BOS7" s="143"/>
      <c r="BOT7" s="143"/>
      <c r="BOU7" s="143"/>
      <c r="BOV7" s="143"/>
      <c r="BOW7" s="143"/>
      <c r="BOX7" s="143"/>
      <c r="BOY7" s="143"/>
      <c r="BOZ7" s="143"/>
      <c r="BPA7" s="143"/>
      <c r="BPB7" s="143"/>
      <c r="BPC7" s="143"/>
      <c r="BPD7" s="143"/>
      <c r="BPE7" s="143"/>
      <c r="BPF7" s="143"/>
      <c r="BPG7" s="143"/>
      <c r="BPH7" s="143"/>
      <c r="BPI7" s="143"/>
      <c r="BPJ7" s="143"/>
      <c r="BPK7" s="143"/>
      <c r="BPL7" s="143"/>
      <c r="BPM7" s="143"/>
      <c r="BPN7" s="143"/>
      <c r="BPO7" s="143"/>
      <c r="BPP7" s="143"/>
      <c r="BPQ7" s="143"/>
      <c r="BPR7" s="143"/>
      <c r="BPS7" s="143"/>
      <c r="BPT7" s="143"/>
      <c r="BPU7" s="143"/>
      <c r="BPV7" s="143"/>
      <c r="BPW7" s="143"/>
      <c r="BPX7" s="143"/>
      <c r="BPY7" s="143"/>
      <c r="BPZ7" s="143"/>
      <c r="BQA7" s="143"/>
      <c r="BQB7" s="143"/>
      <c r="BQC7" s="143"/>
      <c r="BQD7" s="143"/>
      <c r="BQE7" s="143"/>
      <c r="BQF7" s="143"/>
      <c r="BQG7" s="143"/>
      <c r="BQH7" s="143"/>
      <c r="BQI7" s="143"/>
      <c r="BQJ7" s="143"/>
      <c r="BQK7" s="143"/>
      <c r="BQL7" s="143"/>
      <c r="BQM7" s="143"/>
      <c r="BQN7" s="143"/>
      <c r="BQO7" s="143"/>
      <c r="BQP7" s="143"/>
      <c r="BQQ7" s="143"/>
      <c r="BQR7" s="143"/>
      <c r="BQS7" s="143"/>
      <c r="BQT7" s="143"/>
      <c r="BQU7" s="143"/>
      <c r="BQV7" s="143"/>
      <c r="BQW7" s="143"/>
      <c r="BQX7" s="143"/>
      <c r="BQY7" s="143"/>
      <c r="BQZ7" s="143"/>
      <c r="BRA7" s="143"/>
      <c r="BRB7" s="143"/>
      <c r="BRC7" s="143"/>
      <c r="BRD7" s="143"/>
      <c r="BRE7" s="143"/>
      <c r="BRF7" s="143"/>
      <c r="BRG7" s="143"/>
      <c r="BRH7" s="143"/>
      <c r="BRI7" s="143"/>
      <c r="BRJ7" s="143"/>
      <c r="BRK7" s="143"/>
      <c r="BRL7" s="143"/>
      <c r="BRM7" s="143"/>
      <c r="BRN7" s="143"/>
      <c r="BRO7" s="143"/>
      <c r="BRP7" s="143"/>
      <c r="BRQ7" s="143"/>
      <c r="BRR7" s="143"/>
      <c r="BRS7" s="143"/>
      <c r="BRT7" s="143"/>
      <c r="BRU7" s="143"/>
      <c r="BRV7" s="143"/>
      <c r="BRW7" s="143"/>
      <c r="BRX7" s="143"/>
      <c r="BRY7" s="143"/>
      <c r="BRZ7" s="143"/>
      <c r="BSA7" s="143"/>
      <c r="BSB7" s="143"/>
      <c r="BSC7" s="143"/>
      <c r="BSD7" s="143"/>
      <c r="BSE7" s="143"/>
      <c r="BSF7" s="143"/>
      <c r="BSG7" s="143"/>
      <c r="BSH7" s="143"/>
      <c r="BSI7" s="143"/>
      <c r="BSJ7" s="143"/>
      <c r="BSK7" s="143"/>
      <c r="BSL7" s="143"/>
      <c r="BSM7" s="143"/>
      <c r="BSN7" s="143"/>
      <c r="BSO7" s="143"/>
      <c r="BSP7" s="143"/>
      <c r="BSQ7" s="143"/>
      <c r="BSR7" s="143"/>
      <c r="BSS7" s="143"/>
      <c r="BST7" s="143"/>
      <c r="BSU7" s="143"/>
      <c r="BSV7" s="143"/>
      <c r="BSW7" s="143"/>
      <c r="BSX7" s="143"/>
      <c r="BSY7" s="143"/>
      <c r="BSZ7" s="143"/>
      <c r="BTA7" s="143"/>
      <c r="BTB7" s="143"/>
      <c r="BTC7" s="143"/>
      <c r="BTD7" s="143"/>
      <c r="BTE7" s="143"/>
      <c r="BTF7" s="143"/>
      <c r="BTG7" s="143"/>
      <c r="BTH7" s="143"/>
      <c r="BTI7" s="143"/>
      <c r="BTJ7" s="143"/>
      <c r="BTK7" s="143"/>
      <c r="BTL7" s="143"/>
      <c r="BTM7" s="143"/>
      <c r="BTN7" s="143"/>
      <c r="BTO7" s="143"/>
      <c r="BTP7" s="143"/>
      <c r="BTQ7" s="143"/>
      <c r="BTR7" s="143"/>
      <c r="BTS7" s="143"/>
      <c r="BTT7" s="143"/>
      <c r="BTU7" s="143"/>
      <c r="BTV7" s="143"/>
      <c r="BTW7" s="143"/>
      <c r="BTX7" s="143"/>
      <c r="BTY7" s="143"/>
      <c r="BTZ7" s="143"/>
      <c r="BUA7" s="143"/>
      <c r="BUB7" s="143"/>
      <c r="BUC7" s="143"/>
      <c r="BUD7" s="143"/>
      <c r="BUE7" s="143"/>
      <c r="BUF7" s="143"/>
      <c r="BUG7" s="143"/>
      <c r="BUH7" s="143"/>
      <c r="BUI7" s="143"/>
      <c r="BUJ7" s="143"/>
      <c r="BUK7" s="143"/>
      <c r="BUL7" s="143"/>
      <c r="BUM7" s="143"/>
      <c r="BUN7" s="143"/>
      <c r="BUO7" s="143"/>
      <c r="BUP7" s="143"/>
      <c r="BUQ7" s="143"/>
      <c r="BUR7" s="143"/>
      <c r="BUS7" s="143"/>
      <c r="BUT7" s="143"/>
      <c r="BUU7" s="143"/>
      <c r="BUV7" s="143"/>
      <c r="BUW7" s="143"/>
      <c r="BUX7" s="143"/>
      <c r="BUY7" s="143"/>
      <c r="BUZ7" s="143"/>
      <c r="BVA7" s="143"/>
      <c r="BVB7" s="143"/>
      <c r="BVC7" s="143"/>
      <c r="BVD7" s="143"/>
      <c r="BVE7" s="143"/>
      <c r="BVF7" s="143"/>
      <c r="BVG7" s="143"/>
      <c r="BVH7" s="143"/>
      <c r="BVI7" s="143"/>
      <c r="BVJ7" s="143"/>
      <c r="BVK7" s="143"/>
      <c r="BVL7" s="143"/>
      <c r="BVM7" s="143"/>
      <c r="BVN7" s="143"/>
      <c r="BVO7" s="143"/>
      <c r="BVP7" s="143"/>
      <c r="BVQ7" s="143"/>
      <c r="BVR7" s="143"/>
      <c r="BVS7" s="143"/>
      <c r="BVT7" s="143"/>
      <c r="BVU7" s="143"/>
      <c r="BVV7" s="143"/>
      <c r="BVW7" s="143"/>
      <c r="BVX7" s="143"/>
      <c r="BVY7" s="143"/>
      <c r="BVZ7" s="143"/>
      <c r="BWA7" s="143"/>
      <c r="BWB7" s="143"/>
      <c r="BWC7" s="143"/>
      <c r="BWD7" s="143"/>
      <c r="BWE7" s="143"/>
      <c r="BWF7" s="143"/>
      <c r="BWG7" s="143"/>
      <c r="BWH7" s="143"/>
      <c r="BWI7" s="143"/>
      <c r="BWJ7" s="143"/>
      <c r="BWK7" s="143"/>
      <c r="BWL7" s="143"/>
      <c r="BWM7" s="143"/>
      <c r="BWN7" s="143"/>
      <c r="BWO7" s="143"/>
      <c r="BWP7" s="143"/>
      <c r="BWQ7" s="143"/>
      <c r="BWR7" s="143"/>
      <c r="BWS7" s="143"/>
      <c r="BWT7" s="143"/>
      <c r="BWU7" s="143"/>
      <c r="BWV7" s="143"/>
      <c r="BWW7" s="143"/>
      <c r="BWX7" s="143"/>
      <c r="BWY7" s="143"/>
      <c r="BWZ7" s="143"/>
      <c r="BXA7" s="143"/>
      <c r="BXB7" s="143"/>
      <c r="BXC7" s="143"/>
      <c r="BXD7" s="143"/>
      <c r="BXE7" s="143"/>
      <c r="BXF7" s="143"/>
      <c r="BXG7" s="143"/>
      <c r="BXH7" s="143"/>
      <c r="BXI7" s="143"/>
      <c r="BXJ7" s="143"/>
      <c r="BXK7" s="143"/>
      <c r="BXL7" s="143"/>
      <c r="BXM7" s="143"/>
      <c r="BXN7" s="143"/>
      <c r="BXO7" s="143"/>
      <c r="BXP7" s="143"/>
      <c r="BXQ7" s="143"/>
      <c r="BXR7" s="143"/>
      <c r="BXS7" s="143"/>
      <c r="BXT7" s="143"/>
      <c r="BXU7" s="143"/>
      <c r="BXV7" s="143"/>
      <c r="BXW7" s="143"/>
      <c r="BXX7" s="143"/>
      <c r="BXY7" s="143"/>
      <c r="BXZ7" s="143"/>
      <c r="BYA7" s="143"/>
      <c r="BYB7" s="143"/>
      <c r="BYC7" s="143"/>
      <c r="BYD7" s="143"/>
      <c r="BYE7" s="143"/>
      <c r="BYF7" s="143"/>
      <c r="BYG7" s="143"/>
      <c r="BYH7" s="143"/>
      <c r="BYI7" s="143"/>
      <c r="BYJ7" s="143"/>
      <c r="BYK7" s="143"/>
      <c r="BYL7" s="143"/>
      <c r="BYM7" s="143"/>
      <c r="BYN7" s="143"/>
      <c r="BYO7" s="143"/>
      <c r="BYP7" s="143"/>
      <c r="BYQ7" s="143"/>
      <c r="BYR7" s="143"/>
      <c r="BYS7" s="143"/>
      <c r="BYT7" s="143"/>
      <c r="BYU7" s="143"/>
      <c r="BYV7" s="143"/>
      <c r="BYW7" s="143"/>
      <c r="BYX7" s="143"/>
      <c r="BYY7" s="143"/>
      <c r="BYZ7" s="143"/>
      <c r="BZA7" s="143"/>
      <c r="BZB7" s="143"/>
      <c r="BZC7" s="143"/>
      <c r="BZD7" s="143"/>
      <c r="BZE7" s="143"/>
      <c r="BZF7" s="143"/>
      <c r="BZG7" s="143"/>
      <c r="BZH7" s="143"/>
      <c r="BZI7" s="143"/>
      <c r="BZJ7" s="143"/>
      <c r="BZK7" s="143"/>
      <c r="BZL7" s="143"/>
      <c r="BZM7" s="143"/>
      <c r="BZN7" s="143"/>
      <c r="BZO7" s="143"/>
      <c r="BZP7" s="143"/>
      <c r="BZQ7" s="143"/>
      <c r="BZR7" s="143"/>
      <c r="BZS7" s="143"/>
      <c r="BZT7" s="143"/>
      <c r="BZU7" s="143"/>
      <c r="BZV7" s="143"/>
      <c r="BZW7" s="143"/>
      <c r="BZX7" s="143"/>
      <c r="BZY7" s="143"/>
      <c r="BZZ7" s="143"/>
      <c r="CAA7" s="143"/>
      <c r="CAB7" s="143"/>
      <c r="CAC7" s="143"/>
      <c r="CAD7" s="143"/>
      <c r="CAE7" s="143"/>
      <c r="CAF7" s="143"/>
      <c r="CAG7" s="143"/>
      <c r="CAH7" s="143"/>
      <c r="CAI7" s="143"/>
      <c r="CAJ7" s="143"/>
      <c r="CAK7" s="143"/>
      <c r="CAL7" s="143"/>
      <c r="CAM7" s="143"/>
      <c r="CAN7" s="143"/>
      <c r="CAO7" s="143"/>
      <c r="CAP7" s="143"/>
      <c r="CAQ7" s="143"/>
      <c r="CAR7" s="143"/>
      <c r="CAS7" s="143"/>
      <c r="CAT7" s="143"/>
      <c r="CAU7" s="143"/>
      <c r="CAV7" s="143"/>
      <c r="CAW7" s="143"/>
      <c r="CAX7" s="143"/>
      <c r="CAY7" s="143"/>
      <c r="CAZ7" s="143"/>
      <c r="CBA7" s="143"/>
      <c r="CBB7" s="143"/>
      <c r="CBC7" s="143"/>
      <c r="CBD7" s="143"/>
      <c r="CBE7" s="143"/>
      <c r="CBF7" s="143"/>
      <c r="CBG7" s="143"/>
      <c r="CBH7" s="143"/>
      <c r="CBI7" s="143"/>
      <c r="CBJ7" s="143"/>
      <c r="CBK7" s="143"/>
      <c r="CBL7" s="143"/>
      <c r="CBM7" s="143"/>
      <c r="CBN7" s="143"/>
      <c r="CBO7" s="143"/>
      <c r="CBP7" s="143"/>
      <c r="CBQ7" s="143"/>
      <c r="CBR7" s="143"/>
      <c r="CBS7" s="143"/>
      <c r="CBT7" s="143"/>
      <c r="CBU7" s="143"/>
      <c r="CBV7" s="143"/>
      <c r="CBW7" s="143"/>
      <c r="CBX7" s="143"/>
      <c r="CBY7" s="143"/>
      <c r="CBZ7" s="143"/>
      <c r="CCA7" s="143"/>
      <c r="CCB7" s="143"/>
      <c r="CCC7" s="143"/>
      <c r="CCD7" s="143"/>
      <c r="CCE7" s="143"/>
      <c r="CCF7" s="143"/>
      <c r="CCG7" s="143"/>
      <c r="CCH7" s="143"/>
      <c r="CCI7" s="143"/>
      <c r="CCJ7" s="143"/>
      <c r="CCK7" s="143"/>
      <c r="CCL7" s="143"/>
      <c r="CCM7" s="143"/>
      <c r="CCN7" s="143"/>
      <c r="CCO7" s="143"/>
      <c r="CCP7" s="143"/>
      <c r="CCQ7" s="143"/>
      <c r="CCR7" s="143"/>
      <c r="CCS7" s="143"/>
      <c r="CCT7" s="143"/>
      <c r="CCU7" s="143"/>
      <c r="CCV7" s="143"/>
      <c r="CCW7" s="143"/>
      <c r="CCX7" s="143"/>
      <c r="CCY7" s="143"/>
      <c r="CCZ7" s="143"/>
      <c r="CDA7" s="143"/>
      <c r="CDB7" s="143"/>
      <c r="CDC7" s="143"/>
      <c r="CDD7" s="143"/>
      <c r="CDE7" s="143"/>
      <c r="CDF7" s="143"/>
      <c r="CDG7" s="143"/>
      <c r="CDH7" s="143"/>
      <c r="CDI7" s="143"/>
      <c r="CDJ7" s="143"/>
      <c r="CDK7" s="143"/>
      <c r="CDL7" s="143"/>
      <c r="CDM7" s="143"/>
      <c r="CDN7" s="143"/>
      <c r="CDO7" s="143"/>
      <c r="CDP7" s="143"/>
      <c r="CDQ7" s="143"/>
      <c r="CDR7" s="143"/>
      <c r="CDS7" s="143"/>
      <c r="CDT7" s="143"/>
      <c r="CDU7" s="143"/>
      <c r="CDV7" s="143"/>
      <c r="CDW7" s="143"/>
      <c r="CDX7" s="143"/>
      <c r="CDY7" s="143"/>
      <c r="CDZ7" s="143"/>
      <c r="CEA7" s="143"/>
      <c r="CEB7" s="143"/>
      <c r="CEC7" s="143"/>
      <c r="CED7" s="143"/>
      <c r="CEE7" s="143"/>
      <c r="CEF7" s="143"/>
      <c r="CEG7" s="143"/>
      <c r="CEH7" s="143"/>
      <c r="CEI7" s="143"/>
      <c r="CEJ7" s="143"/>
      <c r="CEK7" s="143"/>
      <c r="CEL7" s="143"/>
      <c r="CEM7" s="143"/>
      <c r="CEN7" s="143"/>
      <c r="CEO7" s="143"/>
      <c r="CEP7" s="143"/>
      <c r="CEQ7" s="143"/>
      <c r="CER7" s="143"/>
      <c r="CES7" s="143"/>
      <c r="CET7" s="143"/>
      <c r="CEU7" s="143"/>
      <c r="CEV7" s="143"/>
      <c r="CEW7" s="143"/>
      <c r="CEX7" s="143"/>
      <c r="CEY7" s="143"/>
      <c r="CEZ7" s="143"/>
      <c r="CFA7" s="143"/>
      <c r="CFB7" s="143"/>
      <c r="CFC7" s="143"/>
      <c r="CFD7" s="143"/>
      <c r="CFE7" s="143"/>
      <c r="CFF7" s="143"/>
      <c r="CFG7" s="143"/>
      <c r="CFH7" s="143"/>
      <c r="CFI7" s="143"/>
      <c r="CFJ7" s="143"/>
      <c r="CFK7" s="143"/>
      <c r="CFL7" s="143"/>
      <c r="CFM7" s="143"/>
      <c r="CFN7" s="143"/>
      <c r="CFO7" s="143"/>
      <c r="CFP7" s="143"/>
      <c r="CFQ7" s="143"/>
      <c r="CFR7" s="143"/>
      <c r="CFS7" s="143"/>
      <c r="CFT7" s="143"/>
      <c r="CFU7" s="143"/>
      <c r="CFV7" s="143"/>
      <c r="CFW7" s="143"/>
      <c r="CFX7" s="143"/>
      <c r="CFY7" s="143"/>
      <c r="CFZ7" s="143"/>
      <c r="CGA7" s="143"/>
      <c r="CGB7" s="143"/>
      <c r="CGC7" s="143"/>
      <c r="CGD7" s="143"/>
      <c r="CGE7" s="143"/>
      <c r="CGF7" s="143"/>
      <c r="CGG7" s="143"/>
      <c r="CGH7" s="143"/>
      <c r="CGI7" s="143"/>
      <c r="CGJ7" s="143"/>
      <c r="CGK7" s="143"/>
      <c r="CGL7" s="143"/>
      <c r="CGM7" s="143"/>
      <c r="CGN7" s="143"/>
      <c r="CGO7" s="143"/>
      <c r="CGP7" s="143"/>
      <c r="CGQ7" s="143"/>
      <c r="CGR7" s="143"/>
      <c r="CGS7" s="143"/>
      <c r="CGT7" s="143"/>
      <c r="CGU7" s="143"/>
      <c r="CGV7" s="143"/>
      <c r="CGW7" s="143"/>
      <c r="CGX7" s="143"/>
      <c r="CGY7" s="143"/>
      <c r="CGZ7" s="143"/>
      <c r="CHA7" s="143"/>
      <c r="CHB7" s="143"/>
      <c r="CHC7" s="143"/>
      <c r="CHD7" s="143"/>
      <c r="CHE7" s="143"/>
      <c r="CHF7" s="143"/>
      <c r="CHG7" s="143"/>
      <c r="CHH7" s="143"/>
      <c r="CHI7" s="143"/>
      <c r="CHJ7" s="143"/>
      <c r="CHK7" s="143"/>
      <c r="CHL7" s="143"/>
      <c r="CHM7" s="143"/>
      <c r="CHN7" s="143"/>
      <c r="CHO7" s="143"/>
      <c r="CHP7" s="143"/>
      <c r="CHQ7" s="143"/>
      <c r="CHR7" s="143"/>
      <c r="CHS7" s="143"/>
      <c r="CHT7" s="143"/>
      <c r="CHU7" s="143"/>
      <c r="CHV7" s="143"/>
      <c r="CHW7" s="143"/>
      <c r="CHX7" s="143"/>
      <c r="CHY7" s="143"/>
      <c r="CHZ7" s="143"/>
      <c r="CIA7" s="143"/>
      <c r="CIB7" s="143"/>
      <c r="CIC7" s="143"/>
      <c r="CID7" s="143"/>
      <c r="CIE7" s="143"/>
      <c r="CIF7" s="143"/>
      <c r="CIG7" s="143"/>
      <c r="CIH7" s="143"/>
      <c r="CII7" s="143"/>
      <c r="CIJ7" s="143"/>
      <c r="CIK7" s="143"/>
      <c r="CIL7" s="143"/>
      <c r="CIM7" s="143"/>
      <c r="CIN7" s="143"/>
      <c r="CIO7" s="143"/>
      <c r="CIP7" s="143"/>
      <c r="CIQ7" s="143"/>
      <c r="CIR7" s="143"/>
      <c r="CIS7" s="143"/>
      <c r="CIT7" s="143"/>
      <c r="CIU7" s="143"/>
      <c r="CIV7" s="143"/>
      <c r="CIW7" s="143"/>
      <c r="CIX7" s="143"/>
      <c r="CIY7" s="143"/>
      <c r="CIZ7" s="143"/>
      <c r="CJA7" s="143"/>
      <c r="CJB7" s="143"/>
      <c r="CJC7" s="143"/>
      <c r="CJD7" s="143"/>
      <c r="CJE7" s="143"/>
      <c r="CJF7" s="143"/>
      <c r="CJG7" s="143"/>
      <c r="CJH7" s="143"/>
      <c r="CJI7" s="143"/>
      <c r="CJJ7" s="143"/>
      <c r="CJK7" s="143"/>
      <c r="CJL7" s="143"/>
      <c r="CJM7" s="143"/>
      <c r="CJN7" s="143"/>
      <c r="CJO7" s="143"/>
      <c r="CJP7" s="143"/>
      <c r="CJQ7" s="143"/>
      <c r="CJR7" s="143"/>
      <c r="CJS7" s="143"/>
      <c r="CJT7" s="143"/>
      <c r="CJU7" s="143"/>
      <c r="CJV7" s="143"/>
      <c r="CJW7" s="143"/>
      <c r="CJX7" s="143"/>
      <c r="CJY7" s="143"/>
      <c r="CJZ7" s="143"/>
      <c r="CKA7" s="143"/>
      <c r="CKB7" s="143"/>
      <c r="CKC7" s="143"/>
      <c r="CKD7" s="143"/>
      <c r="CKE7" s="143"/>
      <c r="CKF7" s="143"/>
      <c r="CKG7" s="143"/>
      <c r="CKH7" s="143"/>
      <c r="CKI7" s="143"/>
      <c r="CKJ7" s="143"/>
      <c r="CKK7" s="143"/>
      <c r="CKL7" s="143"/>
      <c r="CKM7" s="143"/>
      <c r="CKN7" s="143"/>
      <c r="CKO7" s="143"/>
      <c r="CKP7" s="143"/>
      <c r="CKQ7" s="143"/>
      <c r="CKR7" s="143"/>
      <c r="CKS7" s="143"/>
      <c r="CKT7" s="143"/>
      <c r="CKU7" s="143"/>
      <c r="CKV7" s="143"/>
      <c r="CKW7" s="143"/>
      <c r="CKX7" s="143"/>
      <c r="CKY7" s="143"/>
      <c r="CKZ7" s="143"/>
      <c r="CLA7" s="143"/>
      <c r="CLB7" s="143"/>
      <c r="CLC7" s="143"/>
      <c r="CLD7" s="143"/>
      <c r="CLE7" s="143"/>
      <c r="CLF7" s="143"/>
      <c r="CLG7" s="143"/>
      <c r="CLH7" s="143"/>
      <c r="CLI7" s="143"/>
      <c r="CLJ7" s="143"/>
      <c r="CLK7" s="143"/>
      <c r="CLL7" s="143"/>
      <c r="CLM7" s="143"/>
      <c r="CLN7" s="143"/>
      <c r="CLO7" s="143"/>
      <c r="CLP7" s="143"/>
      <c r="CLQ7" s="143"/>
      <c r="CLR7" s="143"/>
      <c r="CLS7" s="143"/>
      <c r="CLT7" s="143"/>
      <c r="CLU7" s="143"/>
      <c r="CLV7" s="143"/>
      <c r="CLW7" s="143"/>
      <c r="CLX7" s="143"/>
      <c r="CLY7" s="143"/>
      <c r="CLZ7" s="143"/>
      <c r="CMA7" s="143"/>
      <c r="CMB7" s="143"/>
      <c r="CMC7" s="143"/>
      <c r="CMD7" s="143"/>
      <c r="CME7" s="143"/>
      <c r="CMF7" s="143"/>
      <c r="CMG7" s="143"/>
      <c r="CMH7" s="143"/>
      <c r="CMI7" s="143"/>
      <c r="CMJ7" s="143"/>
      <c r="CMK7" s="143"/>
      <c r="CML7" s="143"/>
      <c r="CMM7" s="143"/>
      <c r="CMN7" s="143"/>
      <c r="CMO7" s="143"/>
      <c r="CMP7" s="143"/>
      <c r="CMQ7" s="143"/>
      <c r="CMR7" s="143"/>
      <c r="CMS7" s="143"/>
      <c r="CMT7" s="143"/>
      <c r="CMU7" s="143"/>
      <c r="CMV7" s="143"/>
      <c r="CMW7" s="143"/>
      <c r="CMX7" s="143"/>
      <c r="CMY7" s="143"/>
      <c r="CMZ7" s="143"/>
      <c r="CNA7" s="143"/>
      <c r="CNB7" s="143"/>
      <c r="CNC7" s="143"/>
      <c r="CND7" s="143"/>
      <c r="CNE7" s="143"/>
      <c r="CNF7" s="143"/>
      <c r="CNG7" s="143"/>
      <c r="CNH7" s="143"/>
      <c r="CNI7" s="143"/>
      <c r="CNJ7" s="143"/>
      <c r="CNK7" s="143"/>
      <c r="CNL7" s="143"/>
      <c r="CNM7" s="143"/>
      <c r="CNN7" s="143"/>
      <c r="CNO7" s="143"/>
      <c r="CNP7" s="143"/>
      <c r="CNQ7" s="143"/>
      <c r="CNR7" s="143"/>
      <c r="CNS7" s="143"/>
      <c r="CNT7" s="143"/>
      <c r="CNU7" s="143"/>
      <c r="CNV7" s="143"/>
      <c r="CNW7" s="143"/>
      <c r="CNX7" s="143"/>
      <c r="CNY7" s="143"/>
      <c r="CNZ7" s="143"/>
      <c r="COA7" s="143"/>
      <c r="COB7" s="143"/>
      <c r="COC7" s="143"/>
      <c r="COD7" s="143"/>
      <c r="COE7" s="143"/>
      <c r="COF7" s="143"/>
      <c r="COG7" s="143"/>
      <c r="COH7" s="143"/>
      <c r="COI7" s="143"/>
      <c r="COJ7" s="143"/>
      <c r="COK7" s="143"/>
      <c r="COL7" s="143"/>
      <c r="COM7" s="143"/>
      <c r="CON7" s="143"/>
      <c r="COO7" s="143"/>
      <c r="COP7" s="143"/>
      <c r="COQ7" s="143"/>
      <c r="COR7" s="143"/>
      <c r="COS7" s="143"/>
      <c r="COT7" s="143"/>
      <c r="COU7" s="143"/>
      <c r="COV7" s="143"/>
      <c r="COW7" s="143"/>
      <c r="COX7" s="143"/>
      <c r="COY7" s="143"/>
      <c r="COZ7" s="143"/>
      <c r="CPA7" s="143"/>
      <c r="CPB7" s="143"/>
      <c r="CPC7" s="143"/>
      <c r="CPD7" s="143"/>
      <c r="CPE7" s="143"/>
      <c r="CPF7" s="143"/>
      <c r="CPG7" s="143"/>
      <c r="CPH7" s="143"/>
      <c r="CPI7" s="143"/>
      <c r="CPJ7" s="143"/>
      <c r="CPK7" s="143"/>
      <c r="CPL7" s="143"/>
      <c r="CPM7" s="143"/>
      <c r="CPN7" s="143"/>
      <c r="CPO7" s="143"/>
      <c r="CPP7" s="143"/>
      <c r="CPQ7" s="143"/>
      <c r="CPR7" s="143"/>
      <c r="CPS7" s="143"/>
      <c r="CPT7" s="143"/>
      <c r="CPU7" s="143"/>
      <c r="CPV7" s="143"/>
      <c r="CPW7" s="143"/>
      <c r="CPX7" s="143"/>
      <c r="CPY7" s="143"/>
      <c r="CPZ7" s="143"/>
      <c r="CQA7" s="143"/>
      <c r="CQB7" s="143"/>
      <c r="CQC7" s="143"/>
      <c r="CQD7" s="143"/>
      <c r="CQE7" s="143"/>
      <c r="CQF7" s="143"/>
      <c r="CQG7" s="143"/>
      <c r="CQH7" s="143"/>
      <c r="CQI7" s="143"/>
      <c r="CQJ7" s="143"/>
      <c r="CQK7" s="143"/>
      <c r="CQL7" s="143"/>
      <c r="CQM7" s="143"/>
      <c r="CQN7" s="143"/>
      <c r="CQO7" s="143"/>
      <c r="CQP7" s="143"/>
      <c r="CQQ7" s="143"/>
      <c r="CQR7" s="143"/>
      <c r="CQS7" s="143"/>
      <c r="CQT7" s="143"/>
      <c r="CQU7" s="143"/>
      <c r="CQV7" s="143"/>
      <c r="CQW7" s="143"/>
      <c r="CQX7" s="143"/>
      <c r="CQY7" s="143"/>
      <c r="CQZ7" s="143"/>
      <c r="CRA7" s="143"/>
      <c r="CRB7" s="143"/>
      <c r="CRC7" s="143"/>
      <c r="CRD7" s="143"/>
      <c r="CRE7" s="143"/>
      <c r="CRF7" s="143"/>
      <c r="CRG7" s="143"/>
      <c r="CRH7" s="143"/>
      <c r="CRI7" s="143"/>
      <c r="CRJ7" s="143"/>
      <c r="CRK7" s="143"/>
      <c r="CRL7" s="143"/>
      <c r="CRM7" s="143"/>
      <c r="CRN7" s="143"/>
      <c r="CRO7" s="143"/>
      <c r="CRP7" s="143"/>
      <c r="CRQ7" s="143"/>
      <c r="CRR7" s="143"/>
      <c r="CRS7" s="143"/>
      <c r="CRT7" s="143"/>
      <c r="CRU7" s="143"/>
      <c r="CRV7" s="143"/>
      <c r="CRW7" s="143"/>
      <c r="CRX7" s="143"/>
      <c r="CRY7" s="143"/>
      <c r="CRZ7" s="143"/>
      <c r="CSA7" s="143"/>
      <c r="CSB7" s="143"/>
      <c r="CSC7" s="143"/>
      <c r="CSD7" s="143"/>
      <c r="CSE7" s="143"/>
      <c r="CSF7" s="143"/>
      <c r="CSG7" s="143"/>
      <c r="CSH7" s="143"/>
      <c r="CSI7" s="143"/>
      <c r="CSJ7" s="143"/>
      <c r="CSK7" s="143"/>
      <c r="CSL7" s="143"/>
      <c r="CSM7" s="143"/>
      <c r="CSN7" s="143"/>
      <c r="CSO7" s="143"/>
      <c r="CSP7" s="143"/>
      <c r="CSQ7" s="143"/>
      <c r="CSR7" s="143"/>
      <c r="CSS7" s="143"/>
      <c r="CST7" s="143"/>
      <c r="CSU7" s="143"/>
      <c r="CSV7" s="143"/>
      <c r="CSW7" s="143"/>
      <c r="CSX7" s="143"/>
      <c r="CSY7" s="143"/>
      <c r="CSZ7" s="143"/>
      <c r="CTA7" s="143"/>
      <c r="CTB7" s="143"/>
      <c r="CTC7" s="143"/>
      <c r="CTD7" s="143"/>
      <c r="CTE7" s="143"/>
      <c r="CTF7" s="143"/>
      <c r="CTG7" s="143"/>
      <c r="CTH7" s="143"/>
      <c r="CTI7" s="143"/>
      <c r="CTJ7" s="143"/>
      <c r="CTK7" s="143"/>
      <c r="CTL7" s="143"/>
      <c r="CTM7" s="143"/>
      <c r="CTN7" s="143"/>
      <c r="CTO7" s="143"/>
      <c r="CTP7" s="143"/>
      <c r="CTQ7" s="143"/>
      <c r="CTR7" s="143"/>
      <c r="CTS7" s="143"/>
      <c r="CTT7" s="143"/>
      <c r="CTU7" s="143"/>
      <c r="CTV7" s="143"/>
      <c r="CTW7" s="143"/>
      <c r="CTX7" s="143"/>
      <c r="CTY7" s="143"/>
      <c r="CTZ7" s="143"/>
      <c r="CUA7" s="143"/>
      <c r="CUB7" s="143"/>
      <c r="CUC7" s="143"/>
      <c r="CUD7" s="143"/>
      <c r="CUE7" s="143"/>
      <c r="CUF7" s="143"/>
      <c r="CUG7" s="143"/>
      <c r="CUH7" s="143"/>
      <c r="CUI7" s="143"/>
      <c r="CUJ7" s="143"/>
      <c r="CUK7" s="143"/>
      <c r="CUL7" s="143"/>
      <c r="CUM7" s="143"/>
      <c r="CUN7" s="143"/>
      <c r="CUO7" s="143"/>
      <c r="CUP7" s="143"/>
      <c r="CUQ7" s="143"/>
      <c r="CUR7" s="143"/>
      <c r="CUS7" s="143"/>
      <c r="CUT7" s="143"/>
      <c r="CUU7" s="143"/>
      <c r="CUV7" s="143"/>
      <c r="CUW7" s="143"/>
      <c r="CUX7" s="143"/>
      <c r="CUY7" s="143"/>
      <c r="CUZ7" s="143"/>
      <c r="CVA7" s="143"/>
      <c r="CVB7" s="143"/>
      <c r="CVC7" s="143"/>
      <c r="CVD7" s="143"/>
      <c r="CVE7" s="143"/>
      <c r="CVF7" s="143"/>
      <c r="CVG7" s="143"/>
      <c r="CVH7" s="143"/>
      <c r="CVI7" s="143"/>
      <c r="CVJ7" s="143"/>
      <c r="CVK7" s="143"/>
      <c r="CVL7" s="143"/>
      <c r="CVM7" s="143"/>
      <c r="CVN7" s="143"/>
      <c r="CVO7" s="143"/>
      <c r="CVP7" s="143"/>
      <c r="CVQ7" s="143"/>
      <c r="CVR7" s="143"/>
      <c r="CVS7" s="143"/>
      <c r="CVT7" s="143"/>
      <c r="CVU7" s="143"/>
      <c r="CVV7" s="143"/>
      <c r="CVW7" s="143"/>
      <c r="CVX7" s="143"/>
      <c r="CVY7" s="143"/>
      <c r="CVZ7" s="143"/>
      <c r="CWA7" s="143"/>
      <c r="CWB7" s="143"/>
      <c r="CWC7" s="143"/>
      <c r="CWD7" s="143"/>
      <c r="CWE7" s="143"/>
      <c r="CWF7" s="143"/>
      <c r="CWG7" s="143"/>
      <c r="CWH7" s="143"/>
      <c r="CWI7" s="143"/>
      <c r="CWJ7" s="143"/>
      <c r="CWK7" s="143"/>
      <c r="CWL7" s="143"/>
      <c r="CWM7" s="143"/>
      <c r="CWN7" s="143"/>
      <c r="CWO7" s="143"/>
      <c r="CWP7" s="143"/>
      <c r="CWQ7" s="143"/>
      <c r="CWR7" s="143"/>
      <c r="CWS7" s="143"/>
      <c r="CWT7" s="143"/>
      <c r="CWU7" s="143"/>
      <c r="CWV7" s="143"/>
      <c r="CWW7" s="143"/>
      <c r="CWX7" s="143"/>
      <c r="CWY7" s="143"/>
      <c r="CWZ7" s="143"/>
      <c r="CXA7" s="143"/>
      <c r="CXB7" s="143"/>
      <c r="CXC7" s="143"/>
      <c r="CXD7" s="143"/>
      <c r="CXE7" s="143"/>
      <c r="CXF7" s="143"/>
      <c r="CXG7" s="143"/>
      <c r="CXH7" s="143"/>
      <c r="CXI7" s="143"/>
      <c r="CXJ7" s="143"/>
      <c r="CXK7" s="143"/>
      <c r="CXL7" s="143"/>
      <c r="CXM7" s="143"/>
      <c r="CXN7" s="143"/>
      <c r="CXO7" s="143"/>
      <c r="CXP7" s="143"/>
      <c r="CXQ7" s="143"/>
      <c r="CXR7" s="143"/>
      <c r="CXS7" s="143"/>
      <c r="CXT7" s="143"/>
      <c r="CXU7" s="143"/>
      <c r="CXV7" s="143"/>
      <c r="CXW7" s="143"/>
      <c r="CXX7" s="143"/>
      <c r="CXY7" s="143"/>
      <c r="CXZ7" s="143"/>
      <c r="CYA7" s="143"/>
      <c r="CYB7" s="143"/>
      <c r="CYC7" s="143"/>
      <c r="CYD7" s="143"/>
      <c r="CYE7" s="143"/>
      <c r="CYF7" s="143"/>
      <c r="CYG7" s="143"/>
      <c r="CYH7" s="143"/>
      <c r="CYI7" s="143"/>
      <c r="CYJ7" s="143"/>
      <c r="CYK7" s="143"/>
      <c r="CYL7" s="143"/>
      <c r="CYM7" s="143"/>
      <c r="CYN7" s="143"/>
      <c r="CYO7" s="143"/>
      <c r="CYP7" s="143"/>
      <c r="CYQ7" s="143"/>
      <c r="CYR7" s="143"/>
      <c r="CYS7" s="143"/>
      <c r="CYT7" s="143"/>
      <c r="CYU7" s="143"/>
      <c r="CYV7" s="143"/>
      <c r="CYW7" s="143"/>
      <c r="CYX7" s="143"/>
      <c r="CYY7" s="143"/>
      <c r="CYZ7" s="143"/>
      <c r="CZA7" s="143"/>
      <c r="CZB7" s="143"/>
      <c r="CZC7" s="143"/>
      <c r="CZD7" s="143"/>
      <c r="CZE7" s="143"/>
      <c r="CZF7" s="143"/>
      <c r="CZG7" s="143"/>
      <c r="CZH7" s="143"/>
      <c r="CZI7" s="143"/>
      <c r="CZJ7" s="143"/>
      <c r="CZK7" s="143"/>
      <c r="CZL7" s="143"/>
      <c r="CZM7" s="143"/>
      <c r="CZN7" s="143"/>
      <c r="CZO7" s="143"/>
      <c r="CZP7" s="143"/>
      <c r="CZQ7" s="143"/>
      <c r="CZR7" s="143"/>
      <c r="CZS7" s="143"/>
      <c r="CZT7" s="143"/>
      <c r="CZU7" s="143"/>
      <c r="CZV7" s="143"/>
      <c r="CZW7" s="143"/>
      <c r="CZX7" s="143"/>
      <c r="CZY7" s="143"/>
      <c r="CZZ7" s="143"/>
      <c r="DAA7" s="143"/>
      <c r="DAB7" s="143"/>
      <c r="DAC7" s="143"/>
      <c r="DAD7" s="143"/>
      <c r="DAE7" s="143"/>
      <c r="DAF7" s="143"/>
      <c r="DAG7" s="143"/>
      <c r="DAH7" s="143"/>
      <c r="DAI7" s="143"/>
      <c r="DAJ7" s="143"/>
      <c r="DAK7" s="143"/>
      <c r="DAL7" s="143"/>
      <c r="DAM7" s="143"/>
      <c r="DAN7" s="143"/>
      <c r="DAO7" s="143"/>
      <c r="DAP7" s="143"/>
      <c r="DAQ7" s="143"/>
      <c r="DAR7" s="143"/>
      <c r="DAS7" s="143"/>
      <c r="DAT7" s="143"/>
      <c r="DAU7" s="143"/>
      <c r="DAV7" s="143"/>
      <c r="DAW7" s="143"/>
      <c r="DAX7" s="143"/>
      <c r="DAY7" s="143"/>
      <c r="DAZ7" s="143"/>
      <c r="DBA7" s="143"/>
      <c r="DBB7" s="143"/>
      <c r="DBC7" s="143"/>
      <c r="DBD7" s="143"/>
      <c r="DBE7" s="143"/>
      <c r="DBF7" s="143"/>
      <c r="DBG7" s="143"/>
      <c r="DBH7" s="143"/>
      <c r="DBI7" s="143"/>
      <c r="DBJ7" s="143"/>
      <c r="DBK7" s="143"/>
      <c r="DBL7" s="143"/>
      <c r="DBM7" s="143"/>
      <c r="DBN7" s="143"/>
      <c r="DBO7" s="143"/>
      <c r="DBP7" s="143"/>
      <c r="DBQ7" s="143"/>
      <c r="DBR7" s="143"/>
      <c r="DBS7" s="143"/>
      <c r="DBT7" s="143"/>
      <c r="DBU7" s="143"/>
      <c r="DBV7" s="143"/>
      <c r="DBW7" s="143"/>
      <c r="DBX7" s="143"/>
      <c r="DBY7" s="143"/>
      <c r="DBZ7" s="143"/>
      <c r="DCA7" s="143"/>
      <c r="DCB7" s="143"/>
      <c r="DCC7" s="143"/>
      <c r="DCD7" s="143"/>
      <c r="DCE7" s="143"/>
      <c r="DCF7" s="143"/>
      <c r="DCG7" s="143"/>
      <c r="DCH7" s="143"/>
      <c r="DCI7" s="143"/>
      <c r="DCJ7" s="143"/>
      <c r="DCK7" s="143"/>
      <c r="DCL7" s="143"/>
      <c r="DCM7" s="143"/>
      <c r="DCN7" s="143"/>
      <c r="DCO7" s="143"/>
      <c r="DCP7" s="143"/>
      <c r="DCQ7" s="143"/>
      <c r="DCR7" s="143"/>
      <c r="DCS7" s="143"/>
      <c r="DCT7" s="143"/>
      <c r="DCU7" s="143"/>
      <c r="DCV7" s="143"/>
      <c r="DCW7" s="143"/>
      <c r="DCX7" s="143"/>
      <c r="DCY7" s="143"/>
      <c r="DCZ7" s="143"/>
      <c r="DDA7" s="143"/>
      <c r="DDB7" s="143"/>
      <c r="DDC7" s="143"/>
      <c r="DDD7" s="143"/>
      <c r="DDE7" s="143"/>
      <c r="DDF7" s="143"/>
      <c r="DDG7" s="143"/>
      <c r="DDH7" s="143"/>
      <c r="DDI7" s="143"/>
      <c r="DDJ7" s="143"/>
      <c r="DDK7" s="143"/>
      <c r="DDL7" s="143"/>
      <c r="DDM7" s="143"/>
      <c r="DDN7" s="143"/>
      <c r="DDO7" s="143"/>
      <c r="DDP7" s="143"/>
      <c r="DDQ7" s="143"/>
      <c r="DDR7" s="143"/>
      <c r="DDS7" s="143"/>
      <c r="DDT7" s="143"/>
      <c r="DDU7" s="143"/>
      <c r="DDV7" s="143"/>
      <c r="DDW7" s="143"/>
      <c r="DDX7" s="143"/>
      <c r="DDY7" s="143"/>
      <c r="DDZ7" s="143"/>
      <c r="DEA7" s="143"/>
      <c r="DEB7" s="143"/>
      <c r="DEC7" s="143"/>
      <c r="DED7" s="143"/>
      <c r="DEE7" s="143"/>
      <c r="DEF7" s="143"/>
      <c r="DEG7" s="143"/>
      <c r="DEH7" s="143"/>
      <c r="DEI7" s="143"/>
      <c r="DEJ7" s="143"/>
      <c r="DEK7" s="143"/>
      <c r="DEL7" s="143"/>
      <c r="DEM7" s="143"/>
      <c r="DEN7" s="143"/>
      <c r="DEO7" s="143"/>
      <c r="DEP7" s="143"/>
      <c r="DEQ7" s="143"/>
      <c r="DER7" s="143"/>
      <c r="DES7" s="143"/>
      <c r="DET7" s="143"/>
      <c r="DEU7" s="143"/>
      <c r="DEV7" s="143"/>
      <c r="DEW7" s="143"/>
      <c r="DEX7" s="143"/>
      <c r="DEY7" s="143"/>
      <c r="DEZ7" s="143"/>
      <c r="DFA7" s="143"/>
      <c r="DFB7" s="143"/>
      <c r="DFC7" s="143"/>
      <c r="DFD7" s="143"/>
      <c r="DFE7" s="143"/>
      <c r="DFF7" s="143"/>
      <c r="DFG7" s="143"/>
      <c r="DFH7" s="143"/>
      <c r="DFI7" s="143"/>
      <c r="DFJ7" s="143"/>
      <c r="DFK7" s="143"/>
      <c r="DFL7" s="143"/>
      <c r="DFM7" s="143"/>
      <c r="DFN7" s="143"/>
      <c r="DFO7" s="143"/>
      <c r="DFP7" s="143"/>
      <c r="DFQ7" s="143"/>
      <c r="DFR7" s="143"/>
      <c r="DFS7" s="143"/>
      <c r="DFT7" s="143"/>
      <c r="DFU7" s="143"/>
      <c r="DFV7" s="143"/>
      <c r="DFW7" s="143"/>
      <c r="DFX7" s="143"/>
      <c r="DFY7" s="143"/>
      <c r="DFZ7" s="143"/>
      <c r="DGA7" s="143"/>
      <c r="DGB7" s="143"/>
      <c r="DGC7" s="143"/>
      <c r="DGD7" s="143"/>
      <c r="DGE7" s="143"/>
      <c r="DGF7" s="143"/>
      <c r="DGG7" s="143"/>
      <c r="DGH7" s="143"/>
      <c r="DGI7" s="143"/>
      <c r="DGJ7" s="143"/>
      <c r="DGK7" s="143"/>
      <c r="DGL7" s="143"/>
      <c r="DGM7" s="143"/>
      <c r="DGN7" s="143"/>
      <c r="DGO7" s="143"/>
      <c r="DGP7" s="143"/>
      <c r="DGQ7" s="143"/>
      <c r="DGR7" s="143"/>
      <c r="DGS7" s="143"/>
      <c r="DGT7" s="143"/>
      <c r="DGU7" s="143"/>
      <c r="DGV7" s="143"/>
      <c r="DGW7" s="143"/>
      <c r="DGX7" s="143"/>
      <c r="DGY7" s="143"/>
      <c r="DGZ7" s="143"/>
      <c r="DHA7" s="143"/>
      <c r="DHB7" s="143"/>
      <c r="DHC7" s="143"/>
      <c r="DHD7" s="143"/>
      <c r="DHE7" s="143"/>
      <c r="DHF7" s="143"/>
      <c r="DHG7" s="143"/>
      <c r="DHH7" s="143"/>
      <c r="DHI7" s="143"/>
      <c r="DHJ7" s="143"/>
      <c r="DHK7" s="143"/>
      <c r="DHL7" s="143"/>
      <c r="DHM7" s="143"/>
      <c r="DHN7" s="143"/>
      <c r="DHO7" s="143"/>
      <c r="DHP7" s="143"/>
      <c r="DHQ7" s="143"/>
      <c r="DHR7" s="143"/>
      <c r="DHS7" s="143"/>
      <c r="DHT7" s="143"/>
      <c r="DHU7" s="143"/>
      <c r="DHV7" s="143"/>
      <c r="DHW7" s="143"/>
      <c r="DHX7" s="143"/>
      <c r="DHY7" s="143"/>
      <c r="DHZ7" s="143"/>
      <c r="DIA7" s="143"/>
      <c r="DIB7" s="143"/>
      <c r="DIC7" s="143"/>
      <c r="DID7" s="143"/>
      <c r="DIE7" s="143"/>
      <c r="DIF7" s="143"/>
      <c r="DIG7" s="143"/>
      <c r="DIH7" s="143"/>
      <c r="DII7" s="143"/>
      <c r="DIJ7" s="143"/>
      <c r="DIK7" s="143"/>
      <c r="DIL7" s="143"/>
      <c r="DIM7" s="143"/>
      <c r="DIN7" s="143"/>
      <c r="DIO7" s="143"/>
      <c r="DIP7" s="143"/>
      <c r="DIQ7" s="143"/>
      <c r="DIR7" s="143"/>
      <c r="DIS7" s="143"/>
      <c r="DIT7" s="143"/>
      <c r="DIU7" s="143"/>
      <c r="DIV7" s="143"/>
      <c r="DIW7" s="143"/>
      <c r="DIX7" s="143"/>
      <c r="DIY7" s="143"/>
      <c r="DIZ7" s="143"/>
      <c r="DJA7" s="143"/>
      <c r="DJB7" s="143"/>
      <c r="DJC7" s="143"/>
      <c r="DJD7" s="143"/>
      <c r="DJE7" s="143"/>
      <c r="DJF7" s="143"/>
      <c r="DJG7" s="143"/>
      <c r="DJH7" s="143"/>
      <c r="DJI7" s="143"/>
      <c r="DJJ7" s="143"/>
      <c r="DJK7" s="143"/>
      <c r="DJL7" s="143"/>
      <c r="DJM7" s="143"/>
      <c r="DJN7" s="143"/>
      <c r="DJO7" s="143"/>
      <c r="DJP7" s="143"/>
      <c r="DJQ7" s="143"/>
      <c r="DJR7" s="143"/>
      <c r="DJS7" s="143"/>
      <c r="DJT7" s="143"/>
      <c r="DJU7" s="143"/>
      <c r="DJV7" s="143"/>
      <c r="DJW7" s="143"/>
      <c r="DJX7" s="143"/>
      <c r="DJY7" s="143"/>
      <c r="DJZ7" s="143"/>
      <c r="DKA7" s="143"/>
      <c r="DKB7" s="143"/>
      <c r="DKC7" s="143"/>
      <c r="DKD7" s="143"/>
      <c r="DKE7" s="143"/>
      <c r="DKF7" s="143"/>
      <c r="DKG7" s="143"/>
      <c r="DKH7" s="143"/>
      <c r="DKI7" s="143"/>
      <c r="DKJ7" s="143"/>
      <c r="DKK7" s="143"/>
      <c r="DKL7" s="143"/>
      <c r="DKM7" s="143"/>
      <c r="DKN7" s="143"/>
      <c r="DKO7" s="143"/>
      <c r="DKP7" s="143"/>
      <c r="DKQ7" s="143"/>
      <c r="DKR7" s="143"/>
      <c r="DKS7" s="143"/>
      <c r="DKT7" s="143"/>
      <c r="DKU7" s="143"/>
      <c r="DKV7" s="143"/>
      <c r="DKW7" s="143"/>
      <c r="DKX7" s="143"/>
      <c r="DKY7" s="143"/>
      <c r="DKZ7" s="143"/>
      <c r="DLA7" s="143"/>
      <c r="DLB7" s="143"/>
      <c r="DLC7" s="143"/>
      <c r="DLD7" s="143"/>
      <c r="DLE7" s="143"/>
      <c r="DLF7" s="143"/>
      <c r="DLG7" s="143"/>
      <c r="DLH7" s="143"/>
      <c r="DLI7" s="143"/>
      <c r="DLJ7" s="143"/>
      <c r="DLK7" s="143"/>
      <c r="DLL7" s="143"/>
      <c r="DLM7" s="143"/>
      <c r="DLN7" s="143"/>
      <c r="DLO7" s="143"/>
      <c r="DLP7" s="143"/>
      <c r="DLQ7" s="143"/>
      <c r="DLR7" s="143"/>
      <c r="DLS7" s="143"/>
      <c r="DLT7" s="143"/>
      <c r="DLU7" s="143"/>
      <c r="DLV7" s="143"/>
      <c r="DLW7" s="143"/>
      <c r="DLX7" s="143"/>
      <c r="DLY7" s="143"/>
      <c r="DLZ7" s="143"/>
      <c r="DMA7" s="143"/>
      <c r="DMB7" s="143"/>
      <c r="DMC7" s="143"/>
      <c r="DMD7" s="143"/>
      <c r="DME7" s="143"/>
      <c r="DMF7" s="143"/>
      <c r="DMG7" s="143"/>
      <c r="DMH7" s="143"/>
      <c r="DMI7" s="143"/>
      <c r="DMJ7" s="143"/>
      <c r="DMK7" s="143"/>
      <c r="DML7" s="143"/>
      <c r="DMM7" s="143"/>
      <c r="DMN7" s="143"/>
      <c r="DMO7" s="143"/>
      <c r="DMP7" s="143"/>
      <c r="DMQ7" s="143"/>
      <c r="DMR7" s="143"/>
      <c r="DMS7" s="143"/>
      <c r="DMT7" s="143"/>
      <c r="DMU7" s="143"/>
      <c r="DMV7" s="143"/>
      <c r="DMW7" s="143"/>
      <c r="DMX7" s="143"/>
      <c r="DMY7" s="143"/>
      <c r="DMZ7" s="143"/>
      <c r="DNA7" s="143"/>
      <c r="DNB7" s="143"/>
      <c r="DNC7" s="143"/>
      <c r="DND7" s="143"/>
      <c r="DNE7" s="143"/>
      <c r="DNF7" s="143"/>
      <c r="DNG7" s="143"/>
      <c r="DNH7" s="143"/>
      <c r="DNI7" s="143"/>
      <c r="DNJ7" s="143"/>
      <c r="DNK7" s="143"/>
      <c r="DNL7" s="143"/>
      <c r="DNM7" s="143"/>
      <c r="DNN7" s="143"/>
      <c r="DNO7" s="143"/>
      <c r="DNP7" s="143"/>
      <c r="DNQ7" s="143"/>
      <c r="DNR7" s="143"/>
      <c r="DNS7" s="143"/>
      <c r="DNT7" s="143"/>
      <c r="DNU7" s="143"/>
      <c r="DNV7" s="143"/>
      <c r="DNW7" s="143"/>
      <c r="DNX7" s="143"/>
      <c r="DNY7" s="143"/>
      <c r="DNZ7" s="143"/>
      <c r="DOA7" s="143"/>
      <c r="DOB7" s="143"/>
      <c r="DOC7" s="143"/>
      <c r="DOD7" s="143"/>
      <c r="DOE7" s="143"/>
      <c r="DOF7" s="143"/>
      <c r="DOG7" s="143"/>
      <c r="DOH7" s="143"/>
      <c r="DOI7" s="143"/>
      <c r="DOJ7" s="143"/>
      <c r="DOK7" s="143"/>
      <c r="DOL7" s="143"/>
      <c r="DOM7" s="143"/>
      <c r="DON7" s="143"/>
      <c r="DOO7" s="143"/>
      <c r="DOP7" s="143"/>
      <c r="DOQ7" s="143"/>
      <c r="DOR7" s="143"/>
      <c r="DOS7" s="143"/>
      <c r="DOT7" s="143"/>
      <c r="DOU7" s="143"/>
      <c r="DOV7" s="143"/>
      <c r="DOW7" s="143"/>
      <c r="DOX7" s="143"/>
      <c r="DOY7" s="143"/>
      <c r="DOZ7" s="143"/>
      <c r="DPA7" s="143"/>
      <c r="DPB7" s="143"/>
      <c r="DPC7" s="143"/>
      <c r="DPD7" s="143"/>
      <c r="DPE7" s="143"/>
      <c r="DPF7" s="143"/>
      <c r="DPG7" s="143"/>
      <c r="DPH7" s="143"/>
      <c r="DPI7" s="143"/>
      <c r="DPJ7" s="143"/>
      <c r="DPK7" s="143"/>
      <c r="DPL7" s="143"/>
      <c r="DPM7" s="143"/>
      <c r="DPN7" s="143"/>
      <c r="DPO7" s="143"/>
      <c r="DPP7" s="143"/>
      <c r="DPQ7" s="143"/>
      <c r="DPR7" s="143"/>
      <c r="DPS7" s="143"/>
      <c r="DPT7" s="143"/>
      <c r="DPU7" s="143"/>
      <c r="DPV7" s="143"/>
      <c r="DPW7" s="143"/>
      <c r="DPX7" s="143"/>
      <c r="DPY7" s="143"/>
      <c r="DPZ7" s="143"/>
      <c r="DQA7" s="143"/>
      <c r="DQB7" s="143"/>
      <c r="DQC7" s="143"/>
      <c r="DQD7" s="143"/>
      <c r="DQE7" s="143"/>
      <c r="DQF7" s="143"/>
      <c r="DQG7" s="143"/>
      <c r="DQH7" s="143"/>
      <c r="DQI7" s="143"/>
      <c r="DQJ7" s="143"/>
      <c r="DQK7" s="143"/>
      <c r="DQL7" s="143"/>
      <c r="DQM7" s="143"/>
      <c r="DQN7" s="143"/>
      <c r="DQO7" s="143"/>
      <c r="DQP7" s="143"/>
      <c r="DQQ7" s="143"/>
      <c r="DQR7" s="143"/>
      <c r="DQS7" s="143"/>
      <c r="DQT7" s="143"/>
      <c r="DQU7" s="143"/>
      <c r="DQV7" s="143"/>
      <c r="DQW7" s="143"/>
      <c r="DQX7" s="143"/>
      <c r="DQY7" s="143"/>
      <c r="DQZ7" s="143"/>
      <c r="DRA7" s="143"/>
      <c r="DRB7" s="143"/>
      <c r="DRC7" s="143"/>
      <c r="DRD7" s="143"/>
      <c r="DRE7" s="143"/>
      <c r="DRF7" s="143"/>
      <c r="DRG7" s="143"/>
      <c r="DRH7" s="143"/>
      <c r="DRI7" s="143"/>
      <c r="DRJ7" s="143"/>
      <c r="DRK7" s="143"/>
      <c r="DRL7" s="143"/>
      <c r="DRM7" s="143"/>
      <c r="DRN7" s="143"/>
      <c r="DRO7" s="143"/>
      <c r="DRP7" s="143"/>
      <c r="DRQ7" s="143"/>
      <c r="DRR7" s="143"/>
      <c r="DRS7" s="143"/>
      <c r="DRT7" s="143"/>
      <c r="DRU7" s="143"/>
      <c r="DRV7" s="143"/>
      <c r="DRW7" s="143"/>
      <c r="DRX7" s="143"/>
      <c r="DRY7" s="143"/>
      <c r="DRZ7" s="143"/>
      <c r="DSA7" s="143"/>
      <c r="DSB7" s="143"/>
      <c r="DSC7" s="143"/>
      <c r="DSD7" s="143"/>
      <c r="DSE7" s="143"/>
      <c r="DSF7" s="143"/>
      <c r="DSG7" s="143"/>
      <c r="DSH7" s="143"/>
      <c r="DSI7" s="143"/>
      <c r="DSJ7" s="143"/>
      <c r="DSK7" s="143"/>
      <c r="DSL7" s="143"/>
      <c r="DSM7" s="143"/>
      <c r="DSN7" s="143"/>
      <c r="DSO7" s="143"/>
      <c r="DSP7" s="143"/>
      <c r="DSQ7" s="143"/>
      <c r="DSR7" s="143"/>
      <c r="DSS7" s="143"/>
      <c r="DST7" s="143"/>
      <c r="DSU7" s="143"/>
      <c r="DSV7" s="143"/>
      <c r="DSW7" s="143"/>
      <c r="DSX7" s="143"/>
      <c r="DSY7" s="143"/>
      <c r="DSZ7" s="143"/>
      <c r="DTA7" s="143"/>
      <c r="DTB7" s="143"/>
      <c r="DTC7" s="143"/>
      <c r="DTD7" s="143"/>
      <c r="DTE7" s="143"/>
      <c r="DTF7" s="143"/>
      <c r="DTG7" s="143"/>
      <c r="DTH7" s="143"/>
      <c r="DTI7" s="143"/>
      <c r="DTJ7" s="143"/>
      <c r="DTK7" s="143"/>
      <c r="DTL7" s="143"/>
      <c r="DTM7" s="143"/>
      <c r="DTN7" s="143"/>
      <c r="DTO7" s="143"/>
      <c r="DTP7" s="143"/>
      <c r="DTQ7" s="143"/>
      <c r="DTR7" s="143"/>
      <c r="DTS7" s="143"/>
      <c r="DTT7" s="143"/>
      <c r="DTU7" s="143"/>
      <c r="DTV7" s="143"/>
      <c r="DTW7" s="143"/>
      <c r="DTX7" s="143"/>
      <c r="DTY7" s="143"/>
      <c r="DTZ7" s="143"/>
      <c r="DUA7" s="143"/>
      <c r="DUB7" s="143"/>
      <c r="DUC7" s="143"/>
      <c r="DUD7" s="143"/>
      <c r="DUE7" s="143"/>
      <c r="DUF7" s="143"/>
      <c r="DUG7" s="143"/>
      <c r="DUH7" s="143"/>
      <c r="DUI7" s="143"/>
      <c r="DUJ7" s="143"/>
      <c r="DUK7" s="143"/>
      <c r="DUL7" s="143"/>
      <c r="DUM7" s="143"/>
      <c r="DUN7" s="143"/>
      <c r="DUO7" s="143"/>
      <c r="DUP7" s="143"/>
      <c r="DUQ7" s="143"/>
      <c r="DUR7" s="143"/>
      <c r="DUS7" s="143"/>
      <c r="DUT7" s="143"/>
      <c r="DUU7" s="143"/>
      <c r="DUV7" s="143"/>
      <c r="DUW7" s="143"/>
      <c r="DUX7" s="143"/>
      <c r="DUY7" s="143"/>
      <c r="DUZ7" s="143"/>
      <c r="DVA7" s="143"/>
      <c r="DVB7" s="143"/>
      <c r="DVC7" s="143"/>
      <c r="DVD7" s="143"/>
      <c r="DVE7" s="143"/>
      <c r="DVF7" s="143"/>
      <c r="DVG7" s="143"/>
      <c r="DVH7" s="143"/>
      <c r="DVI7" s="143"/>
      <c r="DVJ7" s="143"/>
      <c r="DVK7" s="143"/>
      <c r="DVL7" s="143"/>
      <c r="DVM7" s="143"/>
      <c r="DVN7" s="143"/>
      <c r="DVO7" s="143"/>
      <c r="DVP7" s="143"/>
      <c r="DVQ7" s="143"/>
      <c r="DVR7" s="143"/>
      <c r="DVS7" s="143"/>
      <c r="DVT7" s="143"/>
      <c r="DVU7" s="143"/>
      <c r="DVV7" s="143"/>
      <c r="DVW7" s="143"/>
      <c r="DVX7" s="143"/>
      <c r="DVY7" s="143"/>
      <c r="DVZ7" s="143"/>
      <c r="DWA7" s="143"/>
      <c r="DWB7" s="143"/>
      <c r="DWC7" s="143"/>
      <c r="DWD7" s="143"/>
      <c r="DWE7" s="143"/>
      <c r="DWF7" s="143"/>
      <c r="DWG7" s="143"/>
      <c r="DWH7" s="143"/>
      <c r="DWI7" s="143"/>
      <c r="DWJ7" s="143"/>
      <c r="DWK7" s="143"/>
      <c r="DWL7" s="143"/>
      <c r="DWM7" s="143"/>
      <c r="DWN7" s="143"/>
      <c r="DWO7" s="143"/>
      <c r="DWP7" s="143"/>
      <c r="DWQ7" s="143"/>
      <c r="DWR7" s="143"/>
      <c r="DWS7" s="143"/>
      <c r="DWT7" s="143"/>
      <c r="DWU7" s="143"/>
      <c r="DWV7" s="143"/>
      <c r="DWW7" s="143"/>
      <c r="DWX7" s="143"/>
      <c r="DWY7" s="143"/>
      <c r="DWZ7" s="143"/>
      <c r="DXA7" s="143"/>
      <c r="DXB7" s="143"/>
      <c r="DXC7" s="143"/>
      <c r="DXD7" s="143"/>
      <c r="DXE7" s="143"/>
      <c r="DXF7" s="143"/>
      <c r="DXG7" s="143"/>
      <c r="DXH7" s="143"/>
      <c r="DXI7" s="143"/>
      <c r="DXJ7" s="143"/>
      <c r="DXK7" s="143"/>
      <c r="DXL7" s="143"/>
      <c r="DXM7" s="143"/>
      <c r="DXN7" s="143"/>
      <c r="DXO7" s="143"/>
      <c r="DXP7" s="143"/>
      <c r="DXQ7" s="143"/>
      <c r="DXR7" s="143"/>
      <c r="DXS7" s="143"/>
      <c r="DXT7" s="143"/>
      <c r="DXU7" s="143"/>
      <c r="DXV7" s="143"/>
      <c r="DXW7" s="143"/>
      <c r="DXX7" s="143"/>
      <c r="DXY7" s="143"/>
      <c r="DXZ7" s="143"/>
      <c r="DYA7" s="143"/>
      <c r="DYB7" s="143"/>
      <c r="DYC7" s="143"/>
      <c r="DYD7" s="143"/>
      <c r="DYE7" s="143"/>
      <c r="DYF7" s="143"/>
      <c r="DYG7" s="143"/>
      <c r="DYH7" s="143"/>
      <c r="DYI7" s="143"/>
      <c r="DYJ7" s="143"/>
      <c r="DYK7" s="143"/>
      <c r="DYL7" s="143"/>
      <c r="DYM7" s="143"/>
      <c r="DYN7" s="143"/>
      <c r="DYO7" s="143"/>
      <c r="DYP7" s="143"/>
      <c r="DYQ7" s="143"/>
      <c r="DYR7" s="143"/>
      <c r="DYS7" s="143"/>
      <c r="DYT7" s="143"/>
      <c r="DYU7" s="143"/>
      <c r="DYV7" s="143"/>
      <c r="DYW7" s="143"/>
      <c r="DYX7" s="143"/>
      <c r="DYY7" s="143"/>
      <c r="DYZ7" s="143"/>
      <c r="DZA7" s="143"/>
      <c r="DZB7" s="143"/>
      <c r="DZC7" s="143"/>
      <c r="DZD7" s="143"/>
      <c r="DZE7" s="143"/>
      <c r="DZF7" s="143"/>
      <c r="DZG7" s="143"/>
      <c r="DZH7" s="143"/>
      <c r="DZI7" s="143"/>
      <c r="DZJ7" s="143"/>
      <c r="DZK7" s="143"/>
      <c r="DZL7" s="143"/>
      <c r="DZM7" s="143"/>
      <c r="DZN7" s="143"/>
      <c r="DZO7" s="143"/>
      <c r="DZP7" s="143"/>
      <c r="DZQ7" s="143"/>
      <c r="DZR7" s="143"/>
      <c r="DZS7" s="143"/>
      <c r="DZT7" s="143"/>
      <c r="DZU7" s="143"/>
      <c r="DZV7" s="143"/>
      <c r="DZW7" s="143"/>
      <c r="DZX7" s="143"/>
      <c r="DZY7" s="143"/>
      <c r="DZZ7" s="143"/>
      <c r="EAA7" s="143"/>
      <c r="EAB7" s="143"/>
      <c r="EAC7" s="143"/>
      <c r="EAD7" s="143"/>
      <c r="EAE7" s="143"/>
      <c r="EAF7" s="143"/>
      <c r="EAG7" s="143"/>
      <c r="EAH7" s="143"/>
      <c r="EAI7" s="143"/>
      <c r="EAJ7" s="143"/>
      <c r="EAK7" s="143"/>
      <c r="EAL7" s="143"/>
      <c r="EAM7" s="143"/>
      <c r="EAN7" s="143"/>
      <c r="EAO7" s="143"/>
      <c r="EAP7" s="143"/>
      <c r="EAQ7" s="143"/>
      <c r="EAR7" s="143"/>
      <c r="EAS7" s="143"/>
      <c r="EAT7" s="143"/>
      <c r="EAU7" s="143"/>
      <c r="EAV7" s="143"/>
      <c r="EAW7" s="143"/>
      <c r="EAX7" s="143"/>
      <c r="EAY7" s="143"/>
      <c r="EAZ7" s="143"/>
      <c r="EBA7" s="143"/>
      <c r="EBB7" s="143"/>
      <c r="EBC7" s="143"/>
      <c r="EBD7" s="143"/>
      <c r="EBE7" s="143"/>
      <c r="EBF7" s="143"/>
      <c r="EBG7" s="143"/>
      <c r="EBH7" s="143"/>
      <c r="EBI7" s="143"/>
      <c r="EBJ7" s="143"/>
      <c r="EBK7" s="143"/>
      <c r="EBL7" s="143"/>
      <c r="EBM7" s="143"/>
      <c r="EBN7" s="143"/>
      <c r="EBO7" s="143"/>
      <c r="EBP7" s="143"/>
      <c r="EBQ7" s="143"/>
      <c r="EBR7" s="143"/>
      <c r="EBS7" s="143"/>
      <c r="EBT7" s="143"/>
      <c r="EBU7" s="143"/>
      <c r="EBV7" s="143"/>
      <c r="EBW7" s="143"/>
      <c r="EBX7" s="143"/>
      <c r="EBY7" s="143"/>
      <c r="EBZ7" s="143"/>
      <c r="ECA7" s="143"/>
      <c r="ECB7" s="143"/>
      <c r="ECC7" s="143"/>
      <c r="ECD7" s="143"/>
      <c r="ECE7" s="143"/>
      <c r="ECF7" s="143"/>
      <c r="ECG7" s="143"/>
      <c r="ECH7" s="143"/>
      <c r="ECI7" s="143"/>
      <c r="ECJ7" s="143"/>
      <c r="ECK7" s="143"/>
      <c r="ECL7" s="143"/>
      <c r="ECM7" s="143"/>
      <c r="ECN7" s="143"/>
      <c r="ECO7" s="143"/>
      <c r="ECP7" s="143"/>
      <c r="ECQ7" s="143"/>
      <c r="ECR7" s="143"/>
      <c r="ECS7" s="143"/>
      <c r="ECT7" s="143"/>
      <c r="ECU7" s="143"/>
      <c r="ECV7" s="143"/>
      <c r="ECW7" s="143"/>
      <c r="ECX7" s="143"/>
      <c r="ECY7" s="143"/>
      <c r="ECZ7" s="143"/>
      <c r="EDA7" s="143"/>
      <c r="EDB7" s="143"/>
      <c r="EDC7" s="143"/>
      <c r="EDD7" s="143"/>
      <c r="EDE7" s="143"/>
      <c r="EDF7" s="143"/>
      <c r="EDG7" s="143"/>
      <c r="EDH7" s="143"/>
      <c r="EDI7" s="143"/>
      <c r="EDJ7" s="143"/>
      <c r="EDK7" s="143"/>
      <c r="EDL7" s="143"/>
      <c r="EDM7" s="143"/>
      <c r="EDN7" s="143"/>
      <c r="EDO7" s="143"/>
      <c r="EDP7" s="143"/>
      <c r="EDQ7" s="143"/>
      <c r="EDR7" s="143"/>
      <c r="EDS7" s="143"/>
      <c r="EDT7" s="143"/>
      <c r="EDU7" s="143"/>
      <c r="EDV7" s="143"/>
      <c r="EDW7" s="143"/>
      <c r="EDX7" s="143"/>
      <c r="EDY7" s="143"/>
      <c r="EDZ7" s="143"/>
      <c r="EEA7" s="143"/>
      <c r="EEB7" s="143"/>
      <c r="EEC7" s="143"/>
      <c r="EED7" s="143"/>
      <c r="EEE7" s="143"/>
      <c r="EEF7" s="143"/>
      <c r="EEG7" s="143"/>
      <c r="EEH7" s="143"/>
      <c r="EEI7" s="143"/>
      <c r="EEJ7" s="143"/>
      <c r="EEK7" s="143"/>
      <c r="EEL7" s="143"/>
      <c r="EEM7" s="143"/>
      <c r="EEN7" s="143"/>
      <c r="EEO7" s="143"/>
      <c r="EEP7" s="143"/>
      <c r="EEQ7" s="143"/>
      <c r="EER7" s="143"/>
      <c r="EES7" s="143"/>
      <c r="EET7" s="143"/>
      <c r="EEU7" s="143"/>
      <c r="EEV7" s="143"/>
      <c r="EEW7" s="143"/>
      <c r="EEX7" s="143"/>
      <c r="EEY7" s="143"/>
      <c r="EEZ7" s="143"/>
      <c r="EFA7" s="143"/>
      <c r="EFB7" s="143"/>
      <c r="EFC7" s="143"/>
      <c r="EFD7" s="143"/>
      <c r="EFE7" s="143"/>
      <c r="EFF7" s="143"/>
      <c r="EFG7" s="143"/>
      <c r="EFH7" s="143"/>
      <c r="EFI7" s="143"/>
      <c r="EFJ7" s="143"/>
      <c r="EFK7" s="143"/>
      <c r="EFL7" s="143"/>
      <c r="EFM7" s="143"/>
      <c r="EFN7" s="143"/>
      <c r="EFO7" s="143"/>
      <c r="EFP7" s="143"/>
      <c r="EFQ7" s="143"/>
      <c r="EFR7" s="143"/>
      <c r="EFS7" s="143"/>
      <c r="EFT7" s="143"/>
      <c r="EFU7" s="143"/>
      <c r="EFV7" s="143"/>
      <c r="EFW7" s="143"/>
      <c r="EFX7" s="143"/>
      <c r="EFY7" s="143"/>
      <c r="EFZ7" s="143"/>
      <c r="EGA7" s="143"/>
      <c r="EGB7" s="143"/>
      <c r="EGC7" s="143"/>
      <c r="EGD7" s="143"/>
      <c r="EGE7" s="143"/>
      <c r="EGF7" s="143"/>
      <c r="EGG7" s="143"/>
      <c r="EGH7" s="143"/>
      <c r="EGI7" s="143"/>
      <c r="EGJ7" s="143"/>
      <c r="EGK7" s="143"/>
      <c r="EGL7" s="143"/>
      <c r="EGM7" s="143"/>
      <c r="EGN7" s="143"/>
      <c r="EGO7" s="143"/>
      <c r="EGP7" s="143"/>
      <c r="EGQ7" s="143"/>
      <c r="EGR7" s="143"/>
      <c r="EGS7" s="143"/>
      <c r="EGT7" s="143"/>
      <c r="EGU7" s="143"/>
      <c r="EGV7" s="143"/>
      <c r="EGW7" s="143"/>
      <c r="EGX7" s="143"/>
      <c r="EGY7" s="143"/>
      <c r="EGZ7" s="143"/>
      <c r="EHA7" s="143"/>
      <c r="EHB7" s="143"/>
      <c r="EHC7" s="143"/>
      <c r="EHD7" s="143"/>
      <c r="EHE7" s="143"/>
      <c r="EHF7" s="143"/>
      <c r="EHG7" s="143"/>
      <c r="EHH7" s="143"/>
      <c r="EHI7" s="143"/>
      <c r="EHJ7" s="143"/>
      <c r="EHK7" s="143"/>
      <c r="EHL7" s="143"/>
      <c r="EHM7" s="143"/>
      <c r="EHN7" s="143"/>
      <c r="EHO7" s="143"/>
      <c r="EHP7" s="143"/>
      <c r="EHQ7" s="143"/>
      <c r="EHR7" s="143"/>
      <c r="EHS7" s="143"/>
      <c r="EHT7" s="143"/>
      <c r="EHU7" s="143"/>
      <c r="EHV7" s="143"/>
      <c r="EHW7" s="143"/>
      <c r="EHX7" s="143"/>
      <c r="EHY7" s="143"/>
      <c r="EHZ7" s="143"/>
      <c r="EIA7" s="143"/>
      <c r="EIB7" s="143"/>
      <c r="EIC7" s="143"/>
      <c r="EID7" s="143"/>
      <c r="EIE7" s="143"/>
      <c r="EIF7" s="143"/>
      <c r="EIG7" s="143"/>
      <c r="EIH7" s="143"/>
      <c r="EII7" s="143"/>
      <c r="EIJ7" s="143"/>
      <c r="EIK7" s="143"/>
      <c r="EIL7" s="143"/>
      <c r="EIM7" s="143"/>
      <c r="EIN7" s="143"/>
      <c r="EIO7" s="143"/>
      <c r="EIP7" s="143"/>
      <c r="EIQ7" s="143"/>
      <c r="EIR7" s="143"/>
      <c r="EIS7" s="143"/>
      <c r="EIT7" s="143"/>
      <c r="EIU7" s="143"/>
      <c r="EIV7" s="143"/>
      <c r="EIW7" s="143"/>
      <c r="EIX7" s="143"/>
      <c r="EIY7" s="143"/>
      <c r="EIZ7" s="143"/>
      <c r="EJA7" s="143"/>
      <c r="EJB7" s="143"/>
      <c r="EJC7" s="143"/>
      <c r="EJD7" s="143"/>
      <c r="EJE7" s="143"/>
      <c r="EJF7" s="143"/>
      <c r="EJG7" s="143"/>
      <c r="EJH7" s="143"/>
      <c r="EJI7" s="143"/>
      <c r="EJJ7" s="143"/>
      <c r="EJK7" s="143"/>
      <c r="EJL7" s="143"/>
      <c r="EJM7" s="143"/>
      <c r="EJN7" s="143"/>
      <c r="EJO7" s="143"/>
      <c r="EJP7" s="143"/>
      <c r="EJQ7" s="143"/>
      <c r="EJR7" s="143"/>
      <c r="EJS7" s="143"/>
      <c r="EJT7" s="143"/>
      <c r="EJU7" s="143"/>
      <c r="EJV7" s="143"/>
      <c r="EJW7" s="143"/>
      <c r="EJX7" s="143"/>
      <c r="EJY7" s="143"/>
      <c r="EJZ7" s="143"/>
      <c r="EKA7" s="143"/>
      <c r="EKB7" s="143"/>
      <c r="EKC7" s="143"/>
      <c r="EKD7" s="143"/>
      <c r="EKE7" s="143"/>
      <c r="EKF7" s="143"/>
      <c r="EKG7" s="143"/>
      <c r="EKH7" s="143"/>
      <c r="EKI7" s="143"/>
      <c r="EKJ7" s="143"/>
      <c r="EKK7" s="143"/>
      <c r="EKL7" s="143"/>
      <c r="EKM7" s="143"/>
      <c r="EKN7" s="143"/>
      <c r="EKO7" s="143"/>
      <c r="EKP7" s="143"/>
      <c r="EKQ7" s="143"/>
      <c r="EKR7" s="143"/>
      <c r="EKS7" s="143"/>
      <c r="EKT7" s="143"/>
      <c r="EKU7" s="143"/>
      <c r="EKV7" s="143"/>
      <c r="EKW7" s="143"/>
      <c r="EKX7" s="143"/>
      <c r="EKY7" s="143"/>
      <c r="EKZ7" s="143"/>
      <c r="ELA7" s="143"/>
      <c r="ELB7" s="143"/>
      <c r="ELC7" s="143"/>
      <c r="ELD7" s="143"/>
      <c r="ELE7" s="143"/>
      <c r="ELF7" s="143"/>
      <c r="ELG7" s="143"/>
      <c r="ELH7" s="143"/>
      <c r="ELI7" s="143"/>
      <c r="ELJ7" s="143"/>
      <c r="ELK7" s="143"/>
      <c r="ELL7" s="143"/>
      <c r="ELM7" s="143"/>
      <c r="ELN7" s="143"/>
      <c r="ELO7" s="143"/>
      <c r="ELP7" s="143"/>
      <c r="ELQ7" s="143"/>
      <c r="ELR7" s="143"/>
      <c r="ELS7" s="143"/>
      <c r="ELT7" s="143"/>
      <c r="ELU7" s="143"/>
      <c r="ELV7" s="143"/>
      <c r="ELW7" s="143"/>
      <c r="ELX7" s="143"/>
      <c r="ELY7" s="143"/>
      <c r="ELZ7" s="143"/>
      <c r="EMA7" s="143"/>
      <c r="EMB7" s="143"/>
      <c r="EMC7" s="143"/>
      <c r="EMD7" s="143"/>
      <c r="EME7" s="143"/>
      <c r="EMF7" s="143"/>
      <c r="EMG7" s="143"/>
      <c r="EMH7" s="143"/>
      <c r="EMI7" s="143"/>
      <c r="EMJ7" s="143"/>
      <c r="EMK7" s="143"/>
      <c r="EML7" s="143"/>
      <c r="EMM7" s="143"/>
      <c r="EMN7" s="143"/>
      <c r="EMO7" s="143"/>
      <c r="EMP7" s="143"/>
      <c r="EMQ7" s="143"/>
      <c r="EMR7" s="143"/>
      <c r="EMS7" s="143"/>
      <c r="EMT7" s="143"/>
      <c r="EMU7" s="143"/>
      <c r="EMV7" s="143"/>
      <c r="EMW7" s="143"/>
      <c r="EMX7" s="143"/>
      <c r="EMY7" s="143"/>
      <c r="EMZ7" s="143"/>
      <c r="ENA7" s="143"/>
      <c r="ENB7" s="143"/>
      <c r="ENC7" s="143"/>
      <c r="END7" s="143"/>
      <c r="ENE7" s="143"/>
      <c r="ENF7" s="143"/>
      <c r="ENG7" s="143"/>
      <c r="ENH7" s="143"/>
      <c r="ENI7" s="143"/>
      <c r="ENJ7" s="143"/>
      <c r="ENK7" s="143"/>
      <c r="ENL7" s="143"/>
      <c r="ENM7" s="143"/>
      <c r="ENN7" s="143"/>
      <c r="ENO7" s="143"/>
      <c r="ENP7" s="143"/>
      <c r="ENQ7" s="143"/>
      <c r="ENR7" s="143"/>
      <c r="ENS7" s="143"/>
      <c r="ENT7" s="143"/>
      <c r="ENU7" s="143"/>
      <c r="ENV7" s="143"/>
      <c r="ENW7" s="143"/>
      <c r="ENX7" s="143"/>
      <c r="ENY7" s="143"/>
      <c r="ENZ7" s="143"/>
      <c r="EOA7" s="143"/>
      <c r="EOB7" s="143"/>
      <c r="EOC7" s="143"/>
      <c r="EOD7" s="143"/>
      <c r="EOE7" s="143"/>
      <c r="EOF7" s="143"/>
      <c r="EOG7" s="143"/>
      <c r="EOH7" s="143"/>
      <c r="EOI7" s="143"/>
      <c r="EOJ7" s="143"/>
      <c r="EOK7" s="143"/>
      <c r="EOL7" s="143"/>
      <c r="EOM7" s="143"/>
      <c r="EON7" s="143"/>
      <c r="EOO7" s="143"/>
      <c r="EOP7" s="143"/>
      <c r="EOQ7" s="143"/>
      <c r="EOR7" s="143"/>
      <c r="EOS7" s="143"/>
      <c r="EOT7" s="143"/>
      <c r="EOU7" s="143"/>
      <c r="EOV7" s="143"/>
      <c r="EOW7" s="143"/>
      <c r="EOX7" s="143"/>
      <c r="EOY7" s="143"/>
      <c r="EOZ7" s="143"/>
      <c r="EPA7" s="143"/>
      <c r="EPB7" s="143"/>
      <c r="EPC7" s="143"/>
      <c r="EPD7" s="143"/>
      <c r="EPE7" s="143"/>
      <c r="EPF7" s="143"/>
      <c r="EPG7" s="143"/>
      <c r="EPH7" s="143"/>
      <c r="EPI7" s="143"/>
      <c r="EPJ7" s="143"/>
      <c r="EPK7" s="143"/>
      <c r="EPL7" s="143"/>
      <c r="EPM7" s="143"/>
      <c r="EPN7" s="143"/>
      <c r="EPO7" s="143"/>
      <c r="EPP7" s="143"/>
      <c r="EPQ7" s="143"/>
      <c r="EPR7" s="143"/>
      <c r="EPS7" s="143"/>
      <c r="EPT7" s="143"/>
      <c r="EPU7" s="143"/>
      <c r="EPV7" s="143"/>
      <c r="EPW7" s="143"/>
      <c r="EPX7" s="143"/>
      <c r="EPY7" s="143"/>
      <c r="EPZ7" s="143"/>
      <c r="EQA7" s="143"/>
      <c r="EQB7" s="143"/>
      <c r="EQC7" s="143"/>
      <c r="EQD7" s="143"/>
      <c r="EQE7" s="143"/>
      <c r="EQF7" s="143"/>
      <c r="EQG7" s="143"/>
      <c r="EQH7" s="143"/>
      <c r="EQI7" s="143"/>
      <c r="EQJ7" s="143"/>
      <c r="EQK7" s="143"/>
      <c r="EQL7" s="143"/>
      <c r="EQM7" s="143"/>
      <c r="EQN7" s="143"/>
      <c r="EQO7" s="143"/>
      <c r="EQP7" s="143"/>
      <c r="EQQ7" s="143"/>
      <c r="EQR7" s="143"/>
      <c r="EQS7" s="143"/>
      <c r="EQT7" s="143"/>
      <c r="EQU7" s="143"/>
      <c r="EQV7" s="143"/>
      <c r="EQW7" s="143"/>
      <c r="EQX7" s="143"/>
      <c r="EQY7" s="143"/>
      <c r="EQZ7" s="143"/>
      <c r="ERA7" s="143"/>
      <c r="ERB7" s="143"/>
      <c r="ERC7" s="143"/>
      <c r="ERD7" s="143"/>
      <c r="ERE7" s="143"/>
      <c r="ERF7" s="143"/>
      <c r="ERG7" s="143"/>
      <c r="ERH7" s="143"/>
      <c r="ERI7" s="143"/>
      <c r="ERJ7" s="143"/>
      <c r="ERK7" s="143"/>
      <c r="ERL7" s="143"/>
      <c r="ERM7" s="143"/>
      <c r="ERN7" s="143"/>
      <c r="ERO7" s="143"/>
      <c r="ERP7" s="143"/>
      <c r="ERQ7" s="143"/>
      <c r="ERR7" s="143"/>
      <c r="ERS7" s="143"/>
      <c r="ERT7" s="143"/>
      <c r="ERU7" s="143"/>
      <c r="ERV7" s="143"/>
      <c r="ERW7" s="143"/>
      <c r="ERX7" s="143"/>
      <c r="ERY7" s="143"/>
      <c r="ERZ7" s="143"/>
      <c r="ESA7" s="143"/>
      <c r="ESB7" s="143"/>
      <c r="ESC7" s="143"/>
      <c r="ESD7" s="143"/>
      <c r="ESE7" s="143"/>
      <c r="ESF7" s="143"/>
      <c r="ESG7" s="143"/>
      <c r="ESH7" s="143"/>
      <c r="ESI7" s="143"/>
      <c r="ESJ7" s="143"/>
      <c r="ESK7" s="143"/>
      <c r="ESL7" s="143"/>
      <c r="ESM7" s="143"/>
      <c r="ESN7" s="143"/>
      <c r="ESO7" s="143"/>
      <c r="ESP7" s="143"/>
      <c r="ESQ7" s="143"/>
      <c r="ESR7" s="143"/>
      <c r="ESS7" s="143"/>
      <c r="EST7" s="143"/>
      <c r="ESU7" s="143"/>
      <c r="ESV7" s="143"/>
      <c r="ESW7" s="143"/>
      <c r="ESX7" s="143"/>
      <c r="ESY7" s="143"/>
      <c r="ESZ7" s="143"/>
      <c r="ETA7" s="143"/>
      <c r="ETB7" s="143"/>
      <c r="ETC7" s="143"/>
      <c r="ETD7" s="143"/>
      <c r="ETE7" s="143"/>
      <c r="ETF7" s="143"/>
      <c r="ETG7" s="143"/>
      <c r="ETH7" s="143"/>
      <c r="ETI7" s="143"/>
      <c r="ETJ7" s="143"/>
      <c r="ETK7" s="143"/>
      <c r="ETL7" s="143"/>
      <c r="ETM7" s="143"/>
      <c r="ETN7" s="143"/>
      <c r="ETO7" s="143"/>
      <c r="ETP7" s="143"/>
      <c r="ETQ7" s="143"/>
      <c r="ETR7" s="143"/>
      <c r="ETS7" s="143"/>
      <c r="ETT7" s="143"/>
      <c r="ETU7" s="143"/>
      <c r="ETV7" s="143"/>
      <c r="ETW7" s="143"/>
      <c r="ETX7" s="143"/>
      <c r="ETY7" s="143"/>
      <c r="ETZ7" s="143"/>
      <c r="EUA7" s="143"/>
      <c r="EUB7" s="143"/>
      <c r="EUC7" s="143"/>
      <c r="EUD7" s="143"/>
      <c r="EUE7" s="143"/>
      <c r="EUF7" s="143"/>
      <c r="EUG7" s="143"/>
      <c r="EUH7" s="143"/>
      <c r="EUI7" s="143"/>
      <c r="EUJ7" s="143"/>
      <c r="EUK7" s="143"/>
      <c r="EUL7" s="143"/>
      <c r="EUM7" s="143"/>
      <c r="EUN7" s="143"/>
      <c r="EUO7" s="143"/>
      <c r="EUP7" s="143"/>
      <c r="EUQ7" s="143"/>
      <c r="EUR7" s="143"/>
      <c r="EUS7" s="143"/>
      <c r="EUT7" s="143"/>
      <c r="EUU7" s="143"/>
      <c r="EUV7" s="143"/>
      <c r="EUW7" s="143"/>
      <c r="EUX7" s="143"/>
      <c r="EUY7" s="143"/>
      <c r="EUZ7" s="143"/>
      <c r="EVA7" s="143"/>
      <c r="EVB7" s="143"/>
      <c r="EVC7" s="143"/>
      <c r="EVD7" s="143"/>
      <c r="EVE7" s="143"/>
      <c r="EVF7" s="143"/>
      <c r="EVG7" s="143"/>
    </row>
    <row r="8" spans="1:3959" s="146" customFormat="1" ht="15" x14ac:dyDescent="0.25">
      <c r="A8" s="807" t="s">
        <v>1664</v>
      </c>
      <c r="B8" s="610" t="s">
        <v>52</v>
      </c>
      <c r="C8" s="573">
        <v>3</v>
      </c>
      <c r="D8" s="618">
        <f>'Notes BS'!D50</f>
        <v>0</v>
      </c>
      <c r="E8" s="152"/>
      <c r="F8" s="618">
        <f>'Notes BS'!E50</f>
        <v>0</v>
      </c>
      <c r="G8" s="4"/>
      <c r="H8" s="624">
        <f>'Notes BS'!F50</f>
        <v>0</v>
      </c>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3"/>
      <c r="JW8" s="143"/>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3"/>
      <c r="LP8" s="143"/>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3"/>
      <c r="NI8" s="143"/>
      <c r="NJ8" s="143"/>
      <c r="NK8" s="143"/>
      <c r="NL8" s="143"/>
      <c r="NM8" s="143"/>
      <c r="NN8" s="143"/>
      <c r="NO8" s="143"/>
      <c r="NP8" s="143"/>
      <c r="NQ8" s="143"/>
      <c r="NR8" s="143"/>
      <c r="NS8" s="143"/>
      <c r="NT8" s="143"/>
      <c r="NU8" s="143"/>
      <c r="NV8" s="143"/>
      <c r="NW8" s="143"/>
      <c r="NX8" s="143"/>
      <c r="NY8" s="143"/>
      <c r="NZ8" s="143"/>
      <c r="OA8" s="143"/>
      <c r="OB8" s="143"/>
      <c r="OC8" s="143"/>
      <c r="OD8" s="143"/>
      <c r="OE8" s="143"/>
      <c r="OF8" s="143"/>
      <c r="OG8" s="143"/>
      <c r="OH8" s="143"/>
      <c r="OI8" s="143"/>
      <c r="OJ8" s="143"/>
      <c r="OK8" s="143"/>
      <c r="OL8" s="143"/>
      <c r="OM8" s="143"/>
      <c r="ON8" s="143"/>
      <c r="OO8" s="143"/>
      <c r="OP8" s="143"/>
      <c r="OQ8" s="143"/>
      <c r="OR8" s="143"/>
      <c r="OS8" s="143"/>
      <c r="OT8" s="143"/>
      <c r="OU8" s="143"/>
      <c r="OV8" s="143"/>
      <c r="OW8" s="143"/>
      <c r="OX8" s="143"/>
      <c r="OY8" s="143"/>
      <c r="OZ8" s="143"/>
      <c r="PA8" s="143"/>
      <c r="PB8" s="143"/>
      <c r="PC8" s="143"/>
      <c r="PD8" s="143"/>
      <c r="PE8" s="143"/>
      <c r="PF8" s="143"/>
      <c r="PG8" s="143"/>
      <c r="PH8" s="143"/>
      <c r="PI8" s="143"/>
      <c r="PJ8" s="143"/>
      <c r="PK8" s="143"/>
      <c r="PL8" s="143"/>
      <c r="PM8" s="143"/>
      <c r="PN8" s="143"/>
      <c r="PO8" s="143"/>
      <c r="PP8" s="143"/>
      <c r="PQ8" s="143"/>
      <c r="PR8" s="143"/>
      <c r="PS8" s="143"/>
      <c r="PT8" s="143"/>
      <c r="PU8" s="143"/>
      <c r="PV8" s="143"/>
      <c r="PW8" s="143"/>
      <c r="PX8" s="143"/>
      <c r="PY8" s="143"/>
      <c r="PZ8" s="143"/>
      <c r="QA8" s="143"/>
      <c r="QB8" s="143"/>
      <c r="QC8" s="143"/>
      <c r="QD8" s="143"/>
      <c r="QE8" s="143"/>
      <c r="QF8" s="143"/>
      <c r="QG8" s="143"/>
      <c r="QH8" s="143"/>
      <c r="QI8" s="143"/>
      <c r="QJ8" s="143"/>
      <c r="QK8" s="143"/>
      <c r="QL8" s="143"/>
      <c r="QM8" s="143"/>
      <c r="QN8" s="143"/>
      <c r="QO8" s="143"/>
      <c r="QP8" s="143"/>
      <c r="QQ8" s="143"/>
      <c r="QR8" s="143"/>
      <c r="QS8" s="143"/>
      <c r="QT8" s="143"/>
      <c r="QU8" s="143"/>
      <c r="QV8" s="143"/>
      <c r="QW8" s="143"/>
      <c r="QX8" s="143"/>
      <c r="QY8" s="143"/>
      <c r="QZ8" s="143"/>
      <c r="RA8" s="143"/>
      <c r="RB8" s="143"/>
      <c r="RC8" s="143"/>
      <c r="RD8" s="143"/>
      <c r="RE8" s="143"/>
      <c r="RF8" s="143"/>
      <c r="RG8" s="143"/>
      <c r="RH8" s="143"/>
      <c r="RI8" s="143"/>
      <c r="RJ8" s="143"/>
      <c r="RK8" s="143"/>
      <c r="RL8" s="143"/>
      <c r="RM8" s="143"/>
      <c r="RN8" s="143"/>
      <c r="RO8" s="143"/>
      <c r="RP8" s="143"/>
      <c r="RQ8" s="143"/>
      <c r="RR8" s="143"/>
      <c r="RS8" s="143"/>
      <c r="RT8" s="143"/>
      <c r="RU8" s="143"/>
      <c r="RV8" s="143"/>
      <c r="RW8" s="143"/>
      <c r="RX8" s="143"/>
      <c r="RY8" s="143"/>
      <c r="RZ8" s="143"/>
      <c r="SA8" s="143"/>
      <c r="SB8" s="143"/>
      <c r="SC8" s="143"/>
      <c r="SD8" s="143"/>
      <c r="SE8" s="143"/>
      <c r="SF8" s="143"/>
      <c r="SG8" s="143"/>
      <c r="SH8" s="143"/>
      <c r="SI8" s="143"/>
      <c r="SJ8" s="143"/>
      <c r="SK8" s="143"/>
      <c r="SL8" s="143"/>
      <c r="SM8" s="143"/>
      <c r="SN8" s="143"/>
      <c r="SO8" s="143"/>
      <c r="SP8" s="143"/>
      <c r="SQ8" s="143"/>
      <c r="SR8" s="143"/>
      <c r="SS8" s="143"/>
      <c r="ST8" s="143"/>
      <c r="SU8" s="143"/>
      <c r="SV8" s="143"/>
      <c r="SW8" s="143"/>
      <c r="SX8" s="143"/>
      <c r="SY8" s="143"/>
      <c r="SZ8" s="143"/>
      <c r="TA8" s="143"/>
      <c r="TB8" s="143"/>
      <c r="TC8" s="143"/>
      <c r="TD8" s="143"/>
      <c r="TE8" s="143"/>
      <c r="TF8" s="143"/>
      <c r="TG8" s="143"/>
      <c r="TH8" s="143"/>
      <c r="TI8" s="143"/>
      <c r="TJ8" s="143"/>
      <c r="TK8" s="143"/>
      <c r="TL8" s="143"/>
      <c r="TM8" s="143"/>
      <c r="TN8" s="143"/>
      <c r="TO8" s="143"/>
      <c r="TP8" s="143"/>
      <c r="TQ8" s="143"/>
      <c r="TR8" s="143"/>
      <c r="TS8" s="143"/>
      <c r="TT8" s="143"/>
      <c r="TU8" s="143"/>
      <c r="TV8" s="143"/>
      <c r="TW8" s="143"/>
      <c r="TX8" s="143"/>
      <c r="TY8" s="143"/>
      <c r="TZ8" s="143"/>
      <c r="UA8" s="143"/>
      <c r="UB8" s="143"/>
      <c r="UC8" s="143"/>
      <c r="UD8" s="143"/>
      <c r="UE8" s="143"/>
      <c r="UF8" s="143"/>
      <c r="UG8" s="143"/>
      <c r="UH8" s="143"/>
      <c r="UI8" s="143"/>
      <c r="UJ8" s="143"/>
      <c r="UK8" s="143"/>
      <c r="UL8" s="143"/>
      <c r="UM8" s="143"/>
      <c r="UN8" s="143"/>
      <c r="UO8" s="143"/>
      <c r="UP8" s="143"/>
      <c r="UQ8" s="143"/>
      <c r="UR8" s="143"/>
      <c r="US8" s="143"/>
      <c r="UT8" s="143"/>
      <c r="UU8" s="143"/>
      <c r="UV8" s="143"/>
      <c r="UW8" s="143"/>
      <c r="UX8" s="143"/>
      <c r="UY8" s="143"/>
      <c r="UZ8" s="143"/>
      <c r="VA8" s="143"/>
      <c r="VB8" s="143"/>
      <c r="VC8" s="143"/>
      <c r="VD8" s="143"/>
      <c r="VE8" s="143"/>
      <c r="VF8" s="143"/>
      <c r="VG8" s="143"/>
      <c r="VH8" s="143"/>
      <c r="VI8" s="143"/>
      <c r="VJ8" s="143"/>
      <c r="VK8" s="143"/>
      <c r="VL8" s="143"/>
      <c r="VM8" s="143"/>
      <c r="VN8" s="143"/>
      <c r="VO8" s="143"/>
      <c r="VP8" s="143"/>
      <c r="VQ8" s="143"/>
      <c r="VR8" s="143"/>
      <c r="VS8" s="143"/>
      <c r="VT8" s="143"/>
      <c r="VU8" s="143"/>
      <c r="VV8" s="143"/>
      <c r="VW8" s="143"/>
      <c r="VX8" s="143"/>
      <c r="VY8" s="143"/>
      <c r="VZ8" s="143"/>
      <c r="WA8" s="143"/>
      <c r="WB8" s="143"/>
      <c r="WC8" s="143"/>
      <c r="WD8" s="143"/>
      <c r="WE8" s="143"/>
      <c r="WF8" s="143"/>
      <c r="WG8" s="143"/>
      <c r="WH8" s="143"/>
      <c r="WI8" s="143"/>
      <c r="WJ8" s="143"/>
      <c r="WK8" s="143"/>
      <c r="WL8" s="143"/>
      <c r="WM8" s="143"/>
      <c r="WN8" s="143"/>
      <c r="WO8" s="143"/>
      <c r="WP8" s="143"/>
      <c r="WQ8" s="143"/>
      <c r="WR8" s="143"/>
      <c r="WS8" s="143"/>
      <c r="WT8" s="143"/>
      <c r="WU8" s="143"/>
      <c r="WV8" s="143"/>
      <c r="WW8" s="143"/>
      <c r="WX8" s="143"/>
      <c r="WY8" s="143"/>
      <c r="WZ8" s="143"/>
      <c r="XA8" s="143"/>
      <c r="XB8" s="143"/>
      <c r="XC8" s="143"/>
      <c r="XD8" s="143"/>
      <c r="XE8" s="143"/>
      <c r="XF8" s="143"/>
      <c r="XG8" s="143"/>
      <c r="XH8" s="143"/>
      <c r="XI8" s="143"/>
      <c r="XJ8" s="143"/>
      <c r="XK8" s="143"/>
      <c r="XL8" s="143"/>
      <c r="XM8" s="143"/>
      <c r="XN8" s="143"/>
      <c r="XO8" s="143"/>
      <c r="XP8" s="143"/>
      <c r="XQ8" s="143"/>
      <c r="XR8" s="143"/>
      <c r="XS8" s="143"/>
      <c r="XT8" s="143"/>
      <c r="XU8" s="143"/>
      <c r="XV8" s="143"/>
      <c r="XW8" s="143"/>
      <c r="XX8" s="143"/>
      <c r="XY8" s="143"/>
      <c r="XZ8" s="143"/>
      <c r="YA8" s="143"/>
      <c r="YB8" s="143"/>
      <c r="YC8" s="143"/>
      <c r="YD8" s="143"/>
      <c r="YE8" s="143"/>
      <c r="YF8" s="143"/>
      <c r="YG8" s="143"/>
      <c r="YH8" s="143"/>
      <c r="YI8" s="143"/>
      <c r="YJ8" s="143"/>
      <c r="YK8" s="143"/>
      <c r="YL8" s="143"/>
      <c r="YM8" s="143"/>
      <c r="YN8" s="143"/>
      <c r="YO8" s="143"/>
      <c r="YP8" s="143"/>
      <c r="YQ8" s="143"/>
      <c r="YR8" s="143"/>
      <c r="YS8" s="143"/>
      <c r="YT8" s="143"/>
      <c r="YU8" s="143"/>
      <c r="YV8" s="143"/>
      <c r="YW8" s="143"/>
      <c r="YX8" s="143"/>
      <c r="YY8" s="143"/>
      <c r="YZ8" s="143"/>
      <c r="ZA8" s="143"/>
      <c r="ZB8" s="143"/>
      <c r="ZC8" s="143"/>
      <c r="ZD8" s="143"/>
      <c r="ZE8" s="143"/>
      <c r="ZF8" s="143"/>
      <c r="ZG8" s="143"/>
      <c r="ZH8" s="143"/>
      <c r="ZI8" s="143"/>
      <c r="ZJ8" s="143"/>
      <c r="ZK8" s="143"/>
      <c r="ZL8" s="143"/>
      <c r="ZM8" s="143"/>
      <c r="ZN8" s="143"/>
      <c r="ZO8" s="143"/>
      <c r="ZP8" s="143"/>
      <c r="ZQ8" s="143"/>
      <c r="ZR8" s="143"/>
      <c r="ZS8" s="143"/>
      <c r="ZT8" s="143"/>
      <c r="ZU8" s="143"/>
      <c r="ZV8" s="143"/>
      <c r="ZW8" s="143"/>
      <c r="ZX8" s="143"/>
      <c r="ZY8" s="143"/>
      <c r="ZZ8" s="143"/>
      <c r="AAA8" s="143"/>
      <c r="AAB8" s="143"/>
      <c r="AAC8" s="143"/>
      <c r="AAD8" s="143"/>
      <c r="AAE8" s="143"/>
      <c r="AAF8" s="143"/>
      <c r="AAG8" s="143"/>
      <c r="AAH8" s="143"/>
      <c r="AAI8" s="143"/>
      <c r="AAJ8" s="143"/>
      <c r="AAK8" s="143"/>
      <c r="AAL8" s="143"/>
      <c r="AAM8" s="143"/>
      <c r="AAN8" s="143"/>
      <c r="AAO8" s="143"/>
      <c r="AAP8" s="143"/>
      <c r="AAQ8" s="143"/>
      <c r="AAR8" s="143"/>
      <c r="AAS8" s="143"/>
      <c r="AAT8" s="143"/>
      <c r="AAU8" s="143"/>
      <c r="AAV8" s="143"/>
      <c r="AAW8" s="143"/>
      <c r="AAX8" s="143"/>
      <c r="AAY8" s="143"/>
      <c r="AAZ8" s="143"/>
      <c r="ABA8" s="143"/>
      <c r="ABB8" s="143"/>
      <c r="ABC8" s="143"/>
      <c r="ABD8" s="143"/>
      <c r="ABE8" s="143"/>
      <c r="ABF8" s="143"/>
      <c r="ABG8" s="143"/>
      <c r="ABH8" s="143"/>
      <c r="ABI8" s="143"/>
      <c r="ABJ8" s="143"/>
      <c r="ABK8" s="143"/>
      <c r="ABL8" s="143"/>
      <c r="ABM8" s="143"/>
      <c r="ABN8" s="143"/>
      <c r="ABO8" s="143"/>
      <c r="ABP8" s="143"/>
      <c r="ABQ8" s="143"/>
      <c r="ABR8" s="143"/>
      <c r="ABS8" s="143"/>
      <c r="ABT8" s="143"/>
      <c r="ABU8" s="143"/>
      <c r="ABV8" s="143"/>
      <c r="ABW8" s="143"/>
      <c r="ABX8" s="143"/>
      <c r="ABY8" s="143"/>
      <c r="ABZ8" s="143"/>
      <c r="ACA8" s="143"/>
      <c r="ACB8" s="143"/>
      <c r="ACC8" s="143"/>
      <c r="ACD8" s="143"/>
      <c r="ACE8" s="143"/>
      <c r="ACF8" s="143"/>
      <c r="ACG8" s="143"/>
      <c r="ACH8" s="143"/>
      <c r="ACI8" s="143"/>
      <c r="ACJ8" s="143"/>
      <c r="ACK8" s="143"/>
      <c r="ACL8" s="143"/>
      <c r="ACM8" s="143"/>
      <c r="ACN8" s="143"/>
      <c r="ACO8" s="143"/>
      <c r="ACP8" s="143"/>
      <c r="ACQ8" s="143"/>
      <c r="ACR8" s="143"/>
      <c r="ACS8" s="143"/>
      <c r="ACT8" s="143"/>
      <c r="ACU8" s="143"/>
      <c r="ACV8" s="143"/>
      <c r="ACW8" s="143"/>
      <c r="ACX8" s="143"/>
      <c r="ACY8" s="143"/>
      <c r="ACZ8" s="143"/>
      <c r="ADA8" s="143"/>
      <c r="ADB8" s="143"/>
      <c r="ADC8" s="143"/>
      <c r="ADD8" s="143"/>
      <c r="ADE8" s="143"/>
      <c r="ADF8" s="143"/>
      <c r="ADG8" s="143"/>
      <c r="ADH8" s="143"/>
      <c r="ADI8" s="143"/>
      <c r="ADJ8" s="143"/>
      <c r="ADK8" s="143"/>
      <c r="ADL8" s="143"/>
      <c r="ADM8" s="143"/>
      <c r="ADN8" s="143"/>
      <c r="ADO8" s="143"/>
      <c r="ADP8" s="143"/>
      <c r="ADQ8" s="143"/>
      <c r="ADR8" s="143"/>
      <c r="ADS8" s="143"/>
      <c r="ADT8" s="143"/>
      <c r="ADU8" s="143"/>
      <c r="ADV8" s="143"/>
      <c r="ADW8" s="143"/>
      <c r="ADX8" s="143"/>
      <c r="ADY8" s="143"/>
      <c r="ADZ8" s="143"/>
      <c r="AEA8" s="143"/>
      <c r="AEB8" s="143"/>
      <c r="AEC8" s="143"/>
      <c r="AED8" s="143"/>
      <c r="AEE8" s="143"/>
      <c r="AEF8" s="143"/>
      <c r="AEG8" s="143"/>
      <c r="AEH8" s="143"/>
      <c r="AEI8" s="143"/>
      <c r="AEJ8" s="143"/>
      <c r="AEK8" s="143"/>
      <c r="AEL8" s="143"/>
      <c r="AEM8" s="143"/>
      <c r="AEN8" s="143"/>
      <c r="AEO8" s="143"/>
      <c r="AEP8" s="143"/>
      <c r="AEQ8" s="143"/>
      <c r="AER8" s="143"/>
      <c r="AES8" s="143"/>
      <c r="AET8" s="143"/>
      <c r="AEU8" s="143"/>
      <c r="AEV8" s="143"/>
      <c r="AEW8" s="143"/>
      <c r="AEX8" s="143"/>
      <c r="AEY8" s="143"/>
      <c r="AEZ8" s="143"/>
      <c r="AFA8" s="143"/>
      <c r="AFB8" s="143"/>
      <c r="AFC8" s="143"/>
      <c r="AFD8" s="143"/>
      <c r="AFE8" s="143"/>
      <c r="AFF8" s="143"/>
      <c r="AFG8" s="143"/>
      <c r="AFH8" s="143"/>
      <c r="AFI8" s="143"/>
      <c r="AFJ8" s="143"/>
      <c r="AFK8" s="143"/>
      <c r="AFL8" s="143"/>
      <c r="AFM8" s="143"/>
      <c r="AFN8" s="143"/>
      <c r="AFO8" s="143"/>
      <c r="AFP8" s="143"/>
      <c r="AFQ8" s="143"/>
      <c r="AFR8" s="143"/>
      <c r="AFS8" s="143"/>
      <c r="AFT8" s="143"/>
      <c r="AFU8" s="143"/>
      <c r="AFV8" s="143"/>
      <c r="AFW8" s="143"/>
      <c r="AFX8" s="143"/>
      <c r="AFY8" s="143"/>
      <c r="AFZ8" s="143"/>
      <c r="AGA8" s="143"/>
      <c r="AGB8" s="143"/>
      <c r="AGC8" s="143"/>
      <c r="AGD8" s="143"/>
      <c r="AGE8" s="143"/>
      <c r="AGF8" s="143"/>
      <c r="AGG8" s="143"/>
      <c r="AGH8" s="143"/>
      <c r="AGI8" s="143"/>
      <c r="AGJ8" s="143"/>
      <c r="AGK8" s="143"/>
      <c r="AGL8" s="143"/>
      <c r="AGM8" s="143"/>
      <c r="AGN8" s="143"/>
      <c r="AGO8" s="143"/>
      <c r="AGP8" s="143"/>
      <c r="AGQ8" s="143"/>
      <c r="AGR8" s="143"/>
      <c r="AGS8" s="143"/>
      <c r="AGT8" s="143"/>
      <c r="AGU8" s="143"/>
      <c r="AGV8" s="143"/>
      <c r="AGW8" s="143"/>
      <c r="AGX8" s="143"/>
      <c r="AGY8" s="143"/>
      <c r="AGZ8" s="143"/>
      <c r="AHA8" s="143"/>
      <c r="AHB8" s="143"/>
      <c r="AHC8" s="143"/>
      <c r="AHD8" s="143"/>
      <c r="AHE8" s="143"/>
      <c r="AHF8" s="143"/>
      <c r="AHG8" s="143"/>
      <c r="AHH8" s="143"/>
      <c r="AHI8" s="143"/>
      <c r="AHJ8" s="143"/>
      <c r="AHK8" s="143"/>
      <c r="AHL8" s="143"/>
      <c r="AHM8" s="143"/>
      <c r="AHN8" s="143"/>
      <c r="AHO8" s="143"/>
      <c r="AHP8" s="143"/>
      <c r="AHQ8" s="143"/>
      <c r="AHR8" s="143"/>
      <c r="AHS8" s="143"/>
      <c r="AHT8" s="143"/>
      <c r="AHU8" s="143"/>
      <c r="AHV8" s="143"/>
      <c r="AHW8" s="143"/>
      <c r="AHX8" s="143"/>
      <c r="AHY8" s="143"/>
      <c r="AHZ8" s="143"/>
      <c r="AIA8" s="143"/>
      <c r="AIB8" s="143"/>
      <c r="AIC8" s="143"/>
      <c r="AID8" s="143"/>
      <c r="AIE8" s="143"/>
      <c r="AIF8" s="143"/>
      <c r="AIG8" s="143"/>
      <c r="AIH8" s="143"/>
      <c r="AII8" s="143"/>
      <c r="AIJ8" s="143"/>
      <c r="AIK8" s="143"/>
      <c r="AIL8" s="143"/>
      <c r="AIM8" s="143"/>
      <c r="AIN8" s="143"/>
      <c r="AIO8" s="143"/>
      <c r="AIP8" s="143"/>
      <c r="AIQ8" s="143"/>
      <c r="AIR8" s="143"/>
      <c r="AIS8" s="143"/>
      <c r="AIT8" s="143"/>
      <c r="AIU8" s="143"/>
      <c r="AIV8" s="143"/>
      <c r="AIW8" s="143"/>
      <c r="AIX8" s="143"/>
      <c r="AIY8" s="143"/>
      <c r="AIZ8" s="143"/>
      <c r="AJA8" s="143"/>
      <c r="AJB8" s="143"/>
      <c r="AJC8" s="143"/>
      <c r="AJD8" s="143"/>
      <c r="AJE8" s="143"/>
      <c r="AJF8" s="143"/>
      <c r="AJG8" s="143"/>
      <c r="AJH8" s="143"/>
      <c r="AJI8" s="143"/>
      <c r="AJJ8" s="143"/>
      <c r="AJK8" s="143"/>
      <c r="AJL8" s="143"/>
      <c r="AJM8" s="143"/>
      <c r="AJN8" s="143"/>
      <c r="AJO8" s="143"/>
      <c r="AJP8" s="143"/>
      <c r="AJQ8" s="143"/>
      <c r="AJR8" s="143"/>
      <c r="AJS8" s="143"/>
      <c r="AJT8" s="143"/>
      <c r="AJU8" s="143"/>
      <c r="AJV8" s="143"/>
      <c r="AJW8" s="143"/>
      <c r="AJX8" s="143"/>
      <c r="AJY8" s="143"/>
      <c r="AJZ8" s="143"/>
      <c r="AKA8" s="143"/>
      <c r="AKB8" s="143"/>
      <c r="AKC8" s="143"/>
      <c r="AKD8" s="143"/>
      <c r="AKE8" s="143"/>
      <c r="AKF8" s="143"/>
      <c r="AKG8" s="143"/>
      <c r="AKH8" s="143"/>
      <c r="AKI8" s="143"/>
      <c r="AKJ8" s="143"/>
      <c r="AKK8" s="143"/>
      <c r="AKL8" s="143"/>
      <c r="AKM8" s="143"/>
      <c r="AKN8" s="143"/>
      <c r="AKO8" s="143"/>
      <c r="AKP8" s="143"/>
      <c r="AKQ8" s="143"/>
      <c r="AKR8" s="143"/>
      <c r="AKS8" s="143"/>
      <c r="AKT8" s="143"/>
      <c r="AKU8" s="143"/>
      <c r="AKV8" s="143"/>
      <c r="AKW8" s="143"/>
      <c r="AKX8" s="143"/>
      <c r="AKY8" s="143"/>
      <c r="AKZ8" s="143"/>
      <c r="ALA8" s="143"/>
      <c r="ALB8" s="143"/>
      <c r="ALC8" s="143"/>
      <c r="ALD8" s="143"/>
      <c r="ALE8" s="143"/>
      <c r="ALF8" s="143"/>
      <c r="ALG8" s="143"/>
      <c r="ALH8" s="143"/>
      <c r="ALI8" s="143"/>
      <c r="ALJ8" s="143"/>
      <c r="ALK8" s="143"/>
      <c r="ALL8" s="143"/>
      <c r="ALM8" s="143"/>
      <c r="ALN8" s="143"/>
      <c r="ALO8" s="143"/>
      <c r="ALP8" s="143"/>
      <c r="ALQ8" s="143"/>
      <c r="ALR8" s="143"/>
      <c r="ALS8" s="143"/>
      <c r="ALT8" s="143"/>
      <c r="ALU8" s="143"/>
      <c r="ALV8" s="143"/>
      <c r="ALW8" s="143"/>
      <c r="ALX8" s="143"/>
      <c r="ALY8" s="143"/>
      <c r="ALZ8" s="143"/>
      <c r="AMA8" s="143"/>
      <c r="AMB8" s="143"/>
      <c r="AMC8" s="143"/>
      <c r="AMD8" s="143"/>
      <c r="AME8" s="143"/>
      <c r="AMF8" s="143"/>
      <c r="AMG8" s="143"/>
      <c r="AMH8" s="143"/>
      <c r="AMI8" s="143"/>
      <c r="AMJ8" s="143"/>
      <c r="AMK8" s="143"/>
      <c r="AML8" s="143"/>
      <c r="AMM8" s="143"/>
      <c r="AMN8" s="143"/>
      <c r="AMO8" s="143"/>
      <c r="AMP8" s="143"/>
      <c r="AMQ8" s="143"/>
      <c r="AMR8" s="143"/>
      <c r="AMS8" s="143"/>
      <c r="AMT8" s="143"/>
      <c r="AMU8" s="143"/>
      <c r="AMV8" s="143"/>
      <c r="AMW8" s="143"/>
      <c r="AMX8" s="143"/>
      <c r="AMY8" s="143"/>
      <c r="AMZ8" s="143"/>
      <c r="ANA8" s="143"/>
      <c r="ANB8" s="143"/>
      <c r="ANC8" s="143"/>
      <c r="AND8" s="143"/>
      <c r="ANE8" s="143"/>
      <c r="ANF8" s="143"/>
      <c r="ANG8" s="143"/>
      <c r="ANH8" s="143"/>
      <c r="ANI8" s="143"/>
      <c r="ANJ8" s="143"/>
      <c r="ANK8" s="143"/>
      <c r="ANL8" s="143"/>
      <c r="ANM8" s="143"/>
      <c r="ANN8" s="143"/>
      <c r="ANO8" s="143"/>
      <c r="ANP8" s="143"/>
      <c r="ANQ8" s="143"/>
      <c r="ANR8" s="143"/>
      <c r="ANS8" s="143"/>
      <c r="ANT8" s="143"/>
      <c r="ANU8" s="143"/>
      <c r="ANV8" s="143"/>
      <c r="ANW8" s="143"/>
      <c r="ANX8" s="143"/>
      <c r="ANY8" s="143"/>
      <c r="ANZ8" s="143"/>
      <c r="AOA8" s="143"/>
      <c r="AOB8" s="143"/>
      <c r="AOC8" s="143"/>
      <c r="AOD8" s="143"/>
      <c r="AOE8" s="143"/>
      <c r="AOF8" s="143"/>
      <c r="AOG8" s="143"/>
      <c r="AOH8" s="143"/>
      <c r="AOI8" s="143"/>
      <c r="AOJ8" s="143"/>
      <c r="AOK8" s="143"/>
      <c r="AOL8" s="143"/>
      <c r="AOM8" s="143"/>
      <c r="AON8" s="143"/>
      <c r="AOO8" s="143"/>
      <c r="AOP8" s="143"/>
      <c r="AOQ8" s="143"/>
      <c r="AOR8" s="143"/>
      <c r="AOS8" s="143"/>
      <c r="AOT8" s="143"/>
      <c r="AOU8" s="143"/>
      <c r="AOV8" s="143"/>
      <c r="AOW8" s="143"/>
      <c r="AOX8" s="143"/>
      <c r="AOY8" s="143"/>
      <c r="AOZ8" s="143"/>
      <c r="APA8" s="143"/>
      <c r="APB8" s="143"/>
      <c r="APC8" s="143"/>
      <c r="APD8" s="143"/>
      <c r="APE8" s="143"/>
      <c r="APF8" s="143"/>
      <c r="APG8" s="143"/>
      <c r="APH8" s="143"/>
      <c r="API8" s="143"/>
      <c r="APJ8" s="143"/>
      <c r="APK8" s="143"/>
      <c r="APL8" s="143"/>
      <c r="APM8" s="143"/>
      <c r="APN8" s="143"/>
      <c r="APO8" s="143"/>
      <c r="APP8" s="143"/>
      <c r="APQ8" s="143"/>
      <c r="APR8" s="143"/>
      <c r="APS8" s="143"/>
      <c r="APT8" s="143"/>
      <c r="APU8" s="143"/>
      <c r="APV8" s="143"/>
      <c r="APW8" s="143"/>
      <c r="APX8" s="143"/>
      <c r="APY8" s="143"/>
      <c r="APZ8" s="143"/>
      <c r="AQA8" s="143"/>
      <c r="AQB8" s="143"/>
      <c r="AQC8" s="143"/>
      <c r="AQD8" s="143"/>
      <c r="AQE8" s="143"/>
      <c r="AQF8" s="143"/>
      <c r="AQG8" s="143"/>
      <c r="AQH8" s="143"/>
      <c r="AQI8" s="143"/>
      <c r="AQJ8" s="143"/>
      <c r="AQK8" s="143"/>
      <c r="AQL8" s="143"/>
      <c r="AQM8" s="143"/>
      <c r="AQN8" s="143"/>
      <c r="AQO8" s="143"/>
      <c r="AQP8" s="143"/>
      <c r="AQQ8" s="143"/>
      <c r="AQR8" s="143"/>
      <c r="AQS8" s="143"/>
      <c r="AQT8" s="143"/>
      <c r="AQU8" s="143"/>
      <c r="AQV8" s="143"/>
      <c r="AQW8" s="143"/>
      <c r="AQX8" s="143"/>
      <c r="AQY8" s="143"/>
      <c r="AQZ8" s="143"/>
      <c r="ARA8" s="143"/>
      <c r="ARB8" s="143"/>
      <c r="ARC8" s="143"/>
      <c r="ARD8" s="143"/>
      <c r="ARE8" s="143"/>
      <c r="ARF8" s="143"/>
      <c r="ARG8" s="143"/>
      <c r="ARH8" s="143"/>
      <c r="ARI8" s="143"/>
      <c r="ARJ8" s="143"/>
      <c r="ARK8" s="143"/>
      <c r="ARL8" s="143"/>
      <c r="ARM8" s="143"/>
      <c r="ARN8" s="143"/>
      <c r="ARO8" s="143"/>
      <c r="ARP8" s="143"/>
      <c r="ARQ8" s="143"/>
      <c r="ARR8" s="143"/>
      <c r="ARS8" s="143"/>
      <c r="ART8" s="143"/>
      <c r="ARU8" s="143"/>
      <c r="ARV8" s="143"/>
      <c r="ARW8" s="143"/>
      <c r="ARX8" s="143"/>
      <c r="ARY8" s="143"/>
      <c r="ARZ8" s="143"/>
      <c r="ASA8" s="143"/>
      <c r="ASB8" s="143"/>
      <c r="ASC8" s="143"/>
      <c r="ASD8" s="143"/>
      <c r="ASE8" s="143"/>
      <c r="ASF8" s="143"/>
      <c r="ASG8" s="143"/>
      <c r="ASH8" s="143"/>
      <c r="ASI8" s="143"/>
      <c r="ASJ8" s="143"/>
      <c r="ASK8" s="143"/>
      <c r="ASL8" s="143"/>
      <c r="ASM8" s="143"/>
      <c r="ASN8" s="143"/>
      <c r="ASO8" s="143"/>
      <c r="ASP8" s="143"/>
      <c r="ASQ8" s="143"/>
      <c r="ASR8" s="143"/>
      <c r="ASS8" s="143"/>
      <c r="AST8" s="143"/>
      <c r="ASU8" s="143"/>
      <c r="ASV8" s="143"/>
      <c r="ASW8" s="143"/>
      <c r="ASX8" s="143"/>
      <c r="ASY8" s="143"/>
      <c r="ASZ8" s="143"/>
      <c r="ATA8" s="143"/>
      <c r="ATB8" s="143"/>
      <c r="ATC8" s="143"/>
      <c r="ATD8" s="143"/>
      <c r="ATE8" s="143"/>
      <c r="ATF8" s="143"/>
      <c r="ATG8" s="143"/>
      <c r="ATH8" s="143"/>
      <c r="ATI8" s="143"/>
      <c r="ATJ8" s="143"/>
      <c r="ATK8" s="143"/>
      <c r="ATL8" s="143"/>
      <c r="ATM8" s="143"/>
      <c r="ATN8" s="143"/>
      <c r="ATO8" s="143"/>
      <c r="ATP8" s="143"/>
      <c r="ATQ8" s="143"/>
      <c r="ATR8" s="143"/>
      <c r="ATS8" s="143"/>
      <c r="ATT8" s="143"/>
      <c r="ATU8" s="143"/>
      <c r="ATV8" s="143"/>
      <c r="ATW8" s="143"/>
      <c r="ATX8" s="143"/>
      <c r="ATY8" s="143"/>
      <c r="ATZ8" s="143"/>
      <c r="AUA8" s="143"/>
      <c r="AUB8" s="143"/>
      <c r="AUC8" s="143"/>
      <c r="AUD8" s="143"/>
      <c r="AUE8" s="143"/>
      <c r="AUF8" s="143"/>
      <c r="AUG8" s="143"/>
      <c r="AUH8" s="143"/>
      <c r="AUI8" s="143"/>
      <c r="AUJ8" s="143"/>
      <c r="AUK8" s="143"/>
      <c r="AUL8" s="143"/>
      <c r="AUM8" s="143"/>
      <c r="AUN8" s="143"/>
      <c r="AUO8" s="143"/>
      <c r="AUP8" s="143"/>
      <c r="AUQ8" s="143"/>
      <c r="AUR8" s="143"/>
      <c r="AUS8" s="143"/>
      <c r="AUT8" s="143"/>
      <c r="AUU8" s="143"/>
      <c r="AUV8" s="143"/>
      <c r="AUW8" s="143"/>
      <c r="AUX8" s="143"/>
      <c r="AUY8" s="143"/>
      <c r="AUZ8" s="143"/>
      <c r="AVA8" s="143"/>
      <c r="AVB8" s="143"/>
      <c r="AVC8" s="143"/>
      <c r="AVD8" s="143"/>
      <c r="AVE8" s="143"/>
      <c r="AVF8" s="143"/>
      <c r="AVG8" s="143"/>
      <c r="AVH8" s="143"/>
      <c r="AVI8" s="143"/>
      <c r="AVJ8" s="143"/>
      <c r="AVK8" s="143"/>
      <c r="AVL8" s="143"/>
      <c r="AVM8" s="143"/>
      <c r="AVN8" s="143"/>
      <c r="AVO8" s="143"/>
      <c r="AVP8" s="143"/>
      <c r="AVQ8" s="143"/>
      <c r="AVR8" s="143"/>
      <c r="AVS8" s="143"/>
      <c r="AVT8" s="143"/>
      <c r="AVU8" s="143"/>
      <c r="AVV8" s="143"/>
      <c r="AVW8" s="143"/>
      <c r="AVX8" s="143"/>
      <c r="AVY8" s="143"/>
      <c r="AVZ8" s="143"/>
      <c r="AWA8" s="143"/>
      <c r="AWB8" s="143"/>
      <c r="AWC8" s="143"/>
      <c r="AWD8" s="143"/>
      <c r="AWE8" s="143"/>
      <c r="AWF8" s="143"/>
      <c r="AWG8" s="143"/>
      <c r="AWH8" s="143"/>
      <c r="AWI8" s="143"/>
      <c r="AWJ8" s="143"/>
      <c r="AWK8" s="143"/>
      <c r="AWL8" s="143"/>
      <c r="AWM8" s="143"/>
      <c r="AWN8" s="143"/>
      <c r="AWO8" s="143"/>
      <c r="AWP8" s="143"/>
      <c r="AWQ8" s="143"/>
      <c r="AWR8" s="143"/>
      <c r="AWS8" s="143"/>
      <c r="AWT8" s="143"/>
      <c r="AWU8" s="143"/>
      <c r="AWV8" s="143"/>
      <c r="AWW8" s="143"/>
      <c r="AWX8" s="143"/>
      <c r="AWY8" s="143"/>
      <c r="AWZ8" s="143"/>
      <c r="AXA8" s="143"/>
      <c r="AXB8" s="143"/>
      <c r="AXC8" s="143"/>
      <c r="AXD8" s="143"/>
      <c r="AXE8" s="143"/>
      <c r="AXF8" s="143"/>
      <c r="AXG8" s="143"/>
      <c r="AXH8" s="143"/>
      <c r="AXI8" s="143"/>
      <c r="AXJ8" s="143"/>
      <c r="AXK8" s="143"/>
      <c r="AXL8" s="143"/>
      <c r="AXM8" s="143"/>
      <c r="AXN8" s="143"/>
      <c r="AXO8" s="143"/>
      <c r="AXP8" s="143"/>
      <c r="AXQ8" s="143"/>
      <c r="AXR8" s="143"/>
      <c r="AXS8" s="143"/>
      <c r="AXT8" s="143"/>
      <c r="AXU8" s="143"/>
      <c r="AXV8" s="143"/>
      <c r="AXW8" s="143"/>
      <c r="AXX8" s="143"/>
      <c r="AXY8" s="143"/>
      <c r="AXZ8" s="143"/>
      <c r="AYA8" s="143"/>
      <c r="AYB8" s="143"/>
      <c r="AYC8" s="143"/>
      <c r="AYD8" s="143"/>
      <c r="AYE8" s="143"/>
      <c r="AYF8" s="143"/>
      <c r="AYG8" s="143"/>
      <c r="AYH8" s="143"/>
      <c r="AYI8" s="143"/>
      <c r="AYJ8" s="143"/>
      <c r="AYK8" s="143"/>
      <c r="AYL8" s="143"/>
      <c r="AYM8" s="143"/>
      <c r="AYN8" s="143"/>
      <c r="AYO8" s="143"/>
      <c r="AYP8" s="143"/>
      <c r="AYQ8" s="143"/>
      <c r="AYR8" s="143"/>
      <c r="AYS8" s="143"/>
      <c r="AYT8" s="143"/>
      <c r="AYU8" s="143"/>
      <c r="AYV8" s="143"/>
      <c r="AYW8" s="143"/>
      <c r="AYX8" s="143"/>
      <c r="AYY8" s="143"/>
      <c r="AYZ8" s="143"/>
      <c r="AZA8" s="143"/>
      <c r="AZB8" s="143"/>
      <c r="AZC8" s="143"/>
      <c r="AZD8" s="143"/>
      <c r="AZE8" s="143"/>
      <c r="AZF8" s="143"/>
      <c r="AZG8" s="143"/>
      <c r="AZH8" s="143"/>
      <c r="AZI8" s="143"/>
      <c r="AZJ8" s="143"/>
      <c r="AZK8" s="143"/>
      <c r="AZL8" s="143"/>
      <c r="AZM8" s="143"/>
      <c r="AZN8" s="143"/>
      <c r="AZO8" s="143"/>
      <c r="AZP8" s="143"/>
      <c r="AZQ8" s="143"/>
      <c r="AZR8" s="143"/>
      <c r="AZS8" s="143"/>
      <c r="AZT8" s="143"/>
      <c r="AZU8" s="143"/>
      <c r="AZV8" s="143"/>
      <c r="AZW8" s="143"/>
      <c r="AZX8" s="143"/>
      <c r="AZY8" s="143"/>
      <c r="AZZ8" s="143"/>
      <c r="BAA8" s="143"/>
      <c r="BAB8" s="143"/>
      <c r="BAC8" s="143"/>
      <c r="BAD8" s="143"/>
      <c r="BAE8" s="143"/>
      <c r="BAF8" s="143"/>
      <c r="BAG8" s="143"/>
      <c r="BAH8" s="143"/>
      <c r="BAI8" s="143"/>
      <c r="BAJ8" s="143"/>
      <c r="BAK8" s="143"/>
      <c r="BAL8" s="143"/>
      <c r="BAM8" s="143"/>
      <c r="BAN8" s="143"/>
      <c r="BAO8" s="143"/>
      <c r="BAP8" s="143"/>
      <c r="BAQ8" s="143"/>
      <c r="BAR8" s="143"/>
      <c r="BAS8" s="143"/>
      <c r="BAT8" s="143"/>
      <c r="BAU8" s="143"/>
      <c r="BAV8" s="143"/>
      <c r="BAW8" s="143"/>
      <c r="BAX8" s="143"/>
      <c r="BAY8" s="143"/>
      <c r="BAZ8" s="143"/>
      <c r="BBA8" s="143"/>
      <c r="BBB8" s="143"/>
      <c r="BBC8" s="143"/>
      <c r="BBD8" s="143"/>
      <c r="BBE8" s="143"/>
      <c r="BBF8" s="143"/>
      <c r="BBG8" s="143"/>
      <c r="BBH8" s="143"/>
      <c r="BBI8" s="143"/>
      <c r="BBJ8" s="143"/>
      <c r="BBK8" s="143"/>
      <c r="BBL8" s="143"/>
      <c r="BBM8" s="143"/>
      <c r="BBN8" s="143"/>
      <c r="BBO8" s="143"/>
      <c r="BBP8" s="143"/>
      <c r="BBQ8" s="143"/>
      <c r="BBR8" s="143"/>
      <c r="BBS8" s="143"/>
      <c r="BBT8" s="143"/>
      <c r="BBU8" s="143"/>
      <c r="BBV8" s="143"/>
      <c r="BBW8" s="143"/>
      <c r="BBX8" s="143"/>
      <c r="BBY8" s="143"/>
      <c r="BBZ8" s="143"/>
      <c r="BCA8" s="143"/>
      <c r="BCB8" s="143"/>
      <c r="BCC8" s="143"/>
      <c r="BCD8" s="143"/>
      <c r="BCE8" s="143"/>
      <c r="BCF8" s="143"/>
      <c r="BCG8" s="143"/>
      <c r="BCH8" s="143"/>
      <c r="BCI8" s="143"/>
      <c r="BCJ8" s="143"/>
      <c r="BCK8" s="143"/>
      <c r="BCL8" s="143"/>
      <c r="BCM8" s="143"/>
      <c r="BCN8" s="143"/>
      <c r="BCO8" s="143"/>
      <c r="BCP8" s="143"/>
      <c r="BCQ8" s="143"/>
      <c r="BCR8" s="143"/>
      <c r="BCS8" s="143"/>
      <c r="BCT8" s="143"/>
      <c r="BCU8" s="143"/>
      <c r="BCV8" s="143"/>
      <c r="BCW8" s="143"/>
      <c r="BCX8" s="143"/>
      <c r="BCY8" s="143"/>
      <c r="BCZ8" s="143"/>
      <c r="BDA8" s="143"/>
      <c r="BDB8" s="143"/>
      <c r="BDC8" s="143"/>
      <c r="BDD8" s="143"/>
      <c r="BDE8" s="143"/>
      <c r="BDF8" s="143"/>
      <c r="BDG8" s="143"/>
      <c r="BDH8" s="143"/>
      <c r="BDI8" s="143"/>
      <c r="BDJ8" s="143"/>
      <c r="BDK8" s="143"/>
      <c r="BDL8" s="143"/>
      <c r="BDM8" s="143"/>
      <c r="BDN8" s="143"/>
      <c r="BDO8" s="143"/>
      <c r="BDP8" s="143"/>
      <c r="BDQ8" s="143"/>
      <c r="BDR8" s="143"/>
      <c r="BDS8" s="143"/>
      <c r="BDT8" s="143"/>
      <c r="BDU8" s="143"/>
      <c r="BDV8" s="143"/>
      <c r="BDW8" s="143"/>
      <c r="BDX8" s="143"/>
      <c r="BDY8" s="143"/>
      <c r="BDZ8" s="143"/>
      <c r="BEA8" s="143"/>
      <c r="BEB8" s="143"/>
      <c r="BEC8" s="143"/>
      <c r="BED8" s="143"/>
      <c r="BEE8" s="143"/>
      <c r="BEF8" s="143"/>
      <c r="BEG8" s="143"/>
      <c r="BEH8" s="143"/>
      <c r="BEI8" s="143"/>
      <c r="BEJ8" s="143"/>
      <c r="BEK8" s="143"/>
      <c r="BEL8" s="143"/>
      <c r="BEM8" s="143"/>
      <c r="BEN8" s="143"/>
      <c r="BEO8" s="143"/>
      <c r="BEP8" s="143"/>
      <c r="BEQ8" s="143"/>
      <c r="BER8" s="143"/>
      <c r="BES8" s="143"/>
      <c r="BET8" s="143"/>
      <c r="BEU8" s="143"/>
      <c r="BEV8" s="143"/>
      <c r="BEW8" s="143"/>
      <c r="BEX8" s="143"/>
      <c r="BEY8" s="143"/>
      <c r="BEZ8" s="143"/>
      <c r="BFA8" s="143"/>
      <c r="BFB8" s="143"/>
      <c r="BFC8" s="143"/>
      <c r="BFD8" s="143"/>
      <c r="BFE8" s="143"/>
      <c r="BFF8" s="143"/>
      <c r="BFG8" s="143"/>
      <c r="BFH8" s="143"/>
      <c r="BFI8" s="143"/>
      <c r="BFJ8" s="143"/>
      <c r="BFK8" s="143"/>
      <c r="BFL8" s="143"/>
      <c r="BFM8" s="143"/>
      <c r="BFN8" s="143"/>
      <c r="BFO8" s="143"/>
      <c r="BFP8" s="143"/>
      <c r="BFQ8" s="143"/>
      <c r="BFR8" s="143"/>
      <c r="BFS8" s="143"/>
      <c r="BFT8" s="143"/>
      <c r="BFU8" s="143"/>
      <c r="BFV8" s="143"/>
      <c r="BFW8" s="143"/>
      <c r="BFX8" s="143"/>
      <c r="BFY8" s="143"/>
      <c r="BFZ8" s="143"/>
      <c r="BGA8" s="143"/>
      <c r="BGB8" s="143"/>
      <c r="BGC8" s="143"/>
      <c r="BGD8" s="143"/>
      <c r="BGE8" s="143"/>
      <c r="BGF8" s="143"/>
      <c r="BGG8" s="143"/>
      <c r="BGH8" s="143"/>
      <c r="BGI8" s="143"/>
      <c r="BGJ8" s="143"/>
      <c r="BGK8" s="143"/>
      <c r="BGL8" s="143"/>
      <c r="BGM8" s="143"/>
      <c r="BGN8" s="143"/>
      <c r="BGO8" s="143"/>
      <c r="BGP8" s="143"/>
      <c r="BGQ8" s="143"/>
      <c r="BGR8" s="143"/>
      <c r="BGS8" s="143"/>
      <c r="BGT8" s="143"/>
      <c r="BGU8" s="143"/>
      <c r="BGV8" s="143"/>
      <c r="BGW8" s="143"/>
      <c r="BGX8" s="143"/>
      <c r="BGY8" s="143"/>
      <c r="BGZ8" s="143"/>
      <c r="BHA8" s="143"/>
      <c r="BHB8" s="143"/>
      <c r="BHC8" s="143"/>
      <c r="BHD8" s="143"/>
      <c r="BHE8" s="143"/>
      <c r="BHF8" s="143"/>
      <c r="BHG8" s="143"/>
      <c r="BHH8" s="143"/>
      <c r="BHI8" s="143"/>
      <c r="BHJ8" s="143"/>
      <c r="BHK8" s="143"/>
      <c r="BHL8" s="143"/>
      <c r="BHM8" s="143"/>
      <c r="BHN8" s="143"/>
      <c r="BHO8" s="143"/>
      <c r="BHP8" s="143"/>
      <c r="BHQ8" s="143"/>
      <c r="BHR8" s="143"/>
      <c r="BHS8" s="143"/>
      <c r="BHT8" s="143"/>
      <c r="BHU8" s="143"/>
      <c r="BHV8" s="143"/>
      <c r="BHW8" s="143"/>
      <c r="BHX8" s="143"/>
      <c r="BHY8" s="143"/>
      <c r="BHZ8" s="143"/>
      <c r="BIA8" s="143"/>
      <c r="BIB8" s="143"/>
      <c r="BIC8" s="143"/>
      <c r="BID8" s="143"/>
      <c r="BIE8" s="143"/>
      <c r="BIF8" s="143"/>
      <c r="BIG8" s="143"/>
      <c r="BIH8" s="143"/>
      <c r="BII8" s="143"/>
      <c r="BIJ8" s="143"/>
      <c r="BIK8" s="143"/>
      <c r="BIL8" s="143"/>
      <c r="BIM8" s="143"/>
      <c r="BIN8" s="143"/>
      <c r="BIO8" s="143"/>
      <c r="BIP8" s="143"/>
      <c r="BIQ8" s="143"/>
      <c r="BIR8" s="143"/>
      <c r="BIS8" s="143"/>
      <c r="BIT8" s="143"/>
      <c r="BIU8" s="143"/>
      <c r="BIV8" s="143"/>
      <c r="BIW8" s="143"/>
      <c r="BIX8" s="143"/>
      <c r="BIY8" s="143"/>
      <c r="BIZ8" s="143"/>
      <c r="BJA8" s="143"/>
      <c r="BJB8" s="143"/>
      <c r="BJC8" s="143"/>
      <c r="BJD8" s="143"/>
      <c r="BJE8" s="143"/>
      <c r="BJF8" s="143"/>
      <c r="BJG8" s="143"/>
      <c r="BJH8" s="143"/>
      <c r="BJI8" s="143"/>
      <c r="BJJ8" s="143"/>
      <c r="BJK8" s="143"/>
      <c r="BJL8" s="143"/>
      <c r="BJM8" s="143"/>
      <c r="BJN8" s="143"/>
      <c r="BJO8" s="143"/>
      <c r="BJP8" s="143"/>
      <c r="BJQ8" s="143"/>
      <c r="BJR8" s="143"/>
      <c r="BJS8" s="143"/>
      <c r="BJT8" s="143"/>
      <c r="BJU8" s="143"/>
      <c r="BJV8" s="143"/>
      <c r="BJW8" s="143"/>
      <c r="BJX8" s="143"/>
      <c r="BJY8" s="143"/>
      <c r="BJZ8" s="143"/>
      <c r="BKA8" s="143"/>
      <c r="BKB8" s="143"/>
      <c r="BKC8" s="143"/>
      <c r="BKD8" s="143"/>
      <c r="BKE8" s="143"/>
      <c r="BKF8" s="143"/>
      <c r="BKG8" s="143"/>
      <c r="BKH8" s="143"/>
      <c r="BKI8" s="143"/>
      <c r="BKJ8" s="143"/>
      <c r="BKK8" s="143"/>
      <c r="BKL8" s="143"/>
      <c r="BKM8" s="143"/>
      <c r="BKN8" s="143"/>
      <c r="BKO8" s="143"/>
      <c r="BKP8" s="143"/>
      <c r="BKQ8" s="143"/>
      <c r="BKR8" s="143"/>
      <c r="BKS8" s="143"/>
      <c r="BKT8" s="143"/>
      <c r="BKU8" s="143"/>
      <c r="BKV8" s="143"/>
      <c r="BKW8" s="143"/>
      <c r="BKX8" s="143"/>
      <c r="BKY8" s="143"/>
      <c r="BKZ8" s="143"/>
      <c r="BLA8" s="143"/>
      <c r="BLB8" s="143"/>
      <c r="BLC8" s="143"/>
      <c r="BLD8" s="143"/>
      <c r="BLE8" s="143"/>
      <c r="BLF8" s="143"/>
      <c r="BLG8" s="143"/>
      <c r="BLH8" s="143"/>
      <c r="BLI8" s="143"/>
      <c r="BLJ8" s="143"/>
      <c r="BLK8" s="143"/>
      <c r="BLL8" s="143"/>
      <c r="BLM8" s="143"/>
      <c r="BLN8" s="143"/>
      <c r="BLO8" s="143"/>
      <c r="BLP8" s="143"/>
      <c r="BLQ8" s="143"/>
      <c r="BLR8" s="143"/>
      <c r="BLS8" s="143"/>
      <c r="BLT8" s="143"/>
      <c r="BLU8" s="143"/>
      <c r="BLV8" s="143"/>
      <c r="BLW8" s="143"/>
      <c r="BLX8" s="143"/>
      <c r="BLY8" s="143"/>
      <c r="BLZ8" s="143"/>
      <c r="BMA8" s="143"/>
      <c r="BMB8" s="143"/>
      <c r="BMC8" s="143"/>
      <c r="BMD8" s="143"/>
      <c r="BME8" s="143"/>
      <c r="BMF8" s="143"/>
      <c r="BMG8" s="143"/>
      <c r="BMH8" s="143"/>
      <c r="BMI8" s="143"/>
      <c r="BMJ8" s="143"/>
      <c r="BMK8" s="143"/>
      <c r="BML8" s="143"/>
      <c r="BMM8" s="143"/>
      <c r="BMN8" s="143"/>
      <c r="BMO8" s="143"/>
      <c r="BMP8" s="143"/>
      <c r="BMQ8" s="143"/>
      <c r="BMR8" s="143"/>
      <c r="BMS8" s="143"/>
      <c r="BMT8" s="143"/>
      <c r="BMU8" s="143"/>
      <c r="BMV8" s="143"/>
      <c r="BMW8" s="143"/>
      <c r="BMX8" s="143"/>
      <c r="BMY8" s="143"/>
      <c r="BMZ8" s="143"/>
      <c r="BNA8" s="143"/>
      <c r="BNB8" s="143"/>
      <c r="BNC8" s="143"/>
      <c r="BND8" s="143"/>
      <c r="BNE8" s="143"/>
      <c r="BNF8" s="143"/>
      <c r="BNG8" s="143"/>
      <c r="BNH8" s="143"/>
      <c r="BNI8" s="143"/>
      <c r="BNJ8" s="143"/>
      <c r="BNK8" s="143"/>
      <c r="BNL8" s="143"/>
      <c r="BNM8" s="143"/>
      <c r="BNN8" s="143"/>
      <c r="BNO8" s="143"/>
      <c r="BNP8" s="143"/>
      <c r="BNQ8" s="143"/>
      <c r="BNR8" s="143"/>
      <c r="BNS8" s="143"/>
      <c r="BNT8" s="143"/>
      <c r="BNU8" s="143"/>
      <c r="BNV8" s="143"/>
      <c r="BNW8" s="143"/>
      <c r="BNX8" s="143"/>
      <c r="BNY8" s="143"/>
      <c r="BNZ8" s="143"/>
      <c r="BOA8" s="143"/>
      <c r="BOB8" s="143"/>
      <c r="BOC8" s="143"/>
      <c r="BOD8" s="143"/>
      <c r="BOE8" s="143"/>
      <c r="BOF8" s="143"/>
      <c r="BOG8" s="143"/>
      <c r="BOH8" s="143"/>
      <c r="BOI8" s="143"/>
      <c r="BOJ8" s="143"/>
      <c r="BOK8" s="143"/>
      <c r="BOL8" s="143"/>
      <c r="BOM8" s="143"/>
      <c r="BON8" s="143"/>
      <c r="BOO8" s="143"/>
      <c r="BOP8" s="143"/>
      <c r="BOQ8" s="143"/>
      <c r="BOR8" s="143"/>
      <c r="BOS8" s="143"/>
      <c r="BOT8" s="143"/>
      <c r="BOU8" s="143"/>
      <c r="BOV8" s="143"/>
      <c r="BOW8" s="143"/>
      <c r="BOX8" s="143"/>
      <c r="BOY8" s="143"/>
      <c r="BOZ8" s="143"/>
      <c r="BPA8" s="143"/>
      <c r="BPB8" s="143"/>
      <c r="BPC8" s="143"/>
      <c r="BPD8" s="143"/>
      <c r="BPE8" s="143"/>
      <c r="BPF8" s="143"/>
      <c r="BPG8" s="143"/>
      <c r="BPH8" s="143"/>
      <c r="BPI8" s="143"/>
      <c r="BPJ8" s="143"/>
      <c r="BPK8" s="143"/>
      <c r="BPL8" s="143"/>
      <c r="BPM8" s="143"/>
      <c r="BPN8" s="143"/>
      <c r="BPO8" s="143"/>
      <c r="BPP8" s="143"/>
      <c r="BPQ8" s="143"/>
      <c r="BPR8" s="143"/>
      <c r="BPS8" s="143"/>
      <c r="BPT8" s="143"/>
      <c r="BPU8" s="143"/>
      <c r="BPV8" s="143"/>
      <c r="BPW8" s="143"/>
      <c r="BPX8" s="143"/>
      <c r="BPY8" s="143"/>
      <c r="BPZ8" s="143"/>
      <c r="BQA8" s="143"/>
      <c r="BQB8" s="143"/>
      <c r="BQC8" s="143"/>
      <c r="BQD8" s="143"/>
      <c r="BQE8" s="143"/>
      <c r="BQF8" s="143"/>
      <c r="BQG8" s="143"/>
      <c r="BQH8" s="143"/>
      <c r="BQI8" s="143"/>
      <c r="BQJ8" s="143"/>
      <c r="BQK8" s="143"/>
      <c r="BQL8" s="143"/>
      <c r="BQM8" s="143"/>
      <c r="BQN8" s="143"/>
      <c r="BQO8" s="143"/>
      <c r="BQP8" s="143"/>
      <c r="BQQ8" s="143"/>
      <c r="BQR8" s="143"/>
      <c r="BQS8" s="143"/>
      <c r="BQT8" s="143"/>
      <c r="BQU8" s="143"/>
      <c r="BQV8" s="143"/>
      <c r="BQW8" s="143"/>
      <c r="BQX8" s="143"/>
      <c r="BQY8" s="143"/>
      <c r="BQZ8" s="143"/>
      <c r="BRA8" s="143"/>
      <c r="BRB8" s="143"/>
      <c r="BRC8" s="143"/>
      <c r="BRD8" s="143"/>
      <c r="BRE8" s="143"/>
      <c r="BRF8" s="143"/>
      <c r="BRG8" s="143"/>
      <c r="BRH8" s="143"/>
      <c r="BRI8" s="143"/>
      <c r="BRJ8" s="143"/>
      <c r="BRK8" s="143"/>
      <c r="BRL8" s="143"/>
      <c r="BRM8" s="143"/>
      <c r="BRN8" s="143"/>
      <c r="BRO8" s="143"/>
      <c r="BRP8" s="143"/>
      <c r="BRQ8" s="143"/>
      <c r="BRR8" s="143"/>
      <c r="BRS8" s="143"/>
      <c r="BRT8" s="143"/>
      <c r="BRU8" s="143"/>
      <c r="BRV8" s="143"/>
      <c r="BRW8" s="143"/>
      <c r="BRX8" s="143"/>
      <c r="BRY8" s="143"/>
      <c r="BRZ8" s="143"/>
      <c r="BSA8" s="143"/>
      <c r="BSB8" s="143"/>
      <c r="BSC8" s="143"/>
      <c r="BSD8" s="143"/>
      <c r="BSE8" s="143"/>
      <c r="BSF8" s="143"/>
      <c r="BSG8" s="143"/>
      <c r="BSH8" s="143"/>
      <c r="BSI8" s="143"/>
      <c r="BSJ8" s="143"/>
      <c r="BSK8" s="143"/>
      <c r="BSL8" s="143"/>
      <c r="BSM8" s="143"/>
      <c r="BSN8" s="143"/>
      <c r="BSO8" s="143"/>
      <c r="BSP8" s="143"/>
      <c r="BSQ8" s="143"/>
      <c r="BSR8" s="143"/>
      <c r="BSS8" s="143"/>
      <c r="BST8" s="143"/>
      <c r="BSU8" s="143"/>
      <c r="BSV8" s="143"/>
      <c r="BSW8" s="143"/>
      <c r="BSX8" s="143"/>
      <c r="BSY8" s="143"/>
      <c r="BSZ8" s="143"/>
      <c r="BTA8" s="143"/>
      <c r="BTB8" s="143"/>
      <c r="BTC8" s="143"/>
      <c r="BTD8" s="143"/>
      <c r="BTE8" s="143"/>
      <c r="BTF8" s="143"/>
      <c r="BTG8" s="143"/>
      <c r="BTH8" s="143"/>
      <c r="BTI8" s="143"/>
      <c r="BTJ8" s="143"/>
      <c r="BTK8" s="143"/>
      <c r="BTL8" s="143"/>
      <c r="BTM8" s="143"/>
      <c r="BTN8" s="143"/>
      <c r="BTO8" s="143"/>
      <c r="BTP8" s="143"/>
      <c r="BTQ8" s="143"/>
      <c r="BTR8" s="143"/>
      <c r="BTS8" s="143"/>
      <c r="BTT8" s="143"/>
      <c r="BTU8" s="143"/>
      <c r="BTV8" s="143"/>
      <c r="BTW8" s="143"/>
      <c r="BTX8" s="143"/>
      <c r="BTY8" s="143"/>
      <c r="BTZ8" s="143"/>
      <c r="BUA8" s="143"/>
      <c r="BUB8" s="143"/>
      <c r="BUC8" s="143"/>
      <c r="BUD8" s="143"/>
      <c r="BUE8" s="143"/>
      <c r="BUF8" s="143"/>
      <c r="BUG8" s="143"/>
      <c r="BUH8" s="143"/>
      <c r="BUI8" s="143"/>
      <c r="BUJ8" s="143"/>
      <c r="BUK8" s="143"/>
      <c r="BUL8" s="143"/>
      <c r="BUM8" s="143"/>
      <c r="BUN8" s="143"/>
      <c r="BUO8" s="143"/>
      <c r="BUP8" s="143"/>
      <c r="BUQ8" s="143"/>
      <c r="BUR8" s="143"/>
      <c r="BUS8" s="143"/>
      <c r="BUT8" s="143"/>
      <c r="BUU8" s="143"/>
      <c r="BUV8" s="143"/>
      <c r="BUW8" s="143"/>
      <c r="BUX8" s="143"/>
      <c r="BUY8" s="143"/>
      <c r="BUZ8" s="143"/>
      <c r="BVA8" s="143"/>
      <c r="BVB8" s="143"/>
      <c r="BVC8" s="143"/>
      <c r="BVD8" s="143"/>
      <c r="BVE8" s="143"/>
      <c r="BVF8" s="143"/>
      <c r="BVG8" s="143"/>
      <c r="BVH8" s="143"/>
      <c r="BVI8" s="143"/>
      <c r="BVJ8" s="143"/>
      <c r="BVK8" s="143"/>
      <c r="BVL8" s="143"/>
      <c r="BVM8" s="143"/>
      <c r="BVN8" s="143"/>
      <c r="BVO8" s="143"/>
      <c r="BVP8" s="143"/>
      <c r="BVQ8" s="143"/>
      <c r="BVR8" s="143"/>
      <c r="BVS8" s="143"/>
      <c r="BVT8" s="143"/>
      <c r="BVU8" s="143"/>
      <c r="BVV8" s="143"/>
      <c r="BVW8" s="143"/>
      <c r="BVX8" s="143"/>
      <c r="BVY8" s="143"/>
      <c r="BVZ8" s="143"/>
      <c r="BWA8" s="143"/>
      <c r="BWB8" s="143"/>
      <c r="BWC8" s="143"/>
      <c r="BWD8" s="143"/>
      <c r="BWE8" s="143"/>
      <c r="BWF8" s="143"/>
      <c r="BWG8" s="143"/>
      <c r="BWH8" s="143"/>
      <c r="BWI8" s="143"/>
      <c r="BWJ8" s="143"/>
      <c r="BWK8" s="143"/>
      <c r="BWL8" s="143"/>
      <c r="BWM8" s="143"/>
      <c r="BWN8" s="143"/>
      <c r="BWO8" s="143"/>
      <c r="BWP8" s="143"/>
      <c r="BWQ8" s="143"/>
      <c r="BWR8" s="143"/>
      <c r="BWS8" s="143"/>
      <c r="BWT8" s="143"/>
      <c r="BWU8" s="143"/>
      <c r="BWV8" s="143"/>
      <c r="BWW8" s="143"/>
      <c r="BWX8" s="143"/>
      <c r="BWY8" s="143"/>
      <c r="BWZ8" s="143"/>
      <c r="BXA8" s="143"/>
      <c r="BXB8" s="143"/>
      <c r="BXC8" s="143"/>
      <c r="BXD8" s="143"/>
      <c r="BXE8" s="143"/>
      <c r="BXF8" s="143"/>
      <c r="BXG8" s="143"/>
      <c r="BXH8" s="143"/>
      <c r="BXI8" s="143"/>
      <c r="BXJ8" s="143"/>
      <c r="BXK8" s="143"/>
      <c r="BXL8" s="143"/>
      <c r="BXM8" s="143"/>
      <c r="BXN8" s="143"/>
      <c r="BXO8" s="143"/>
      <c r="BXP8" s="143"/>
      <c r="BXQ8" s="143"/>
      <c r="BXR8" s="143"/>
      <c r="BXS8" s="143"/>
      <c r="BXT8" s="143"/>
      <c r="BXU8" s="143"/>
      <c r="BXV8" s="143"/>
      <c r="BXW8" s="143"/>
      <c r="BXX8" s="143"/>
      <c r="BXY8" s="143"/>
      <c r="BXZ8" s="143"/>
      <c r="BYA8" s="143"/>
      <c r="BYB8" s="143"/>
      <c r="BYC8" s="143"/>
      <c r="BYD8" s="143"/>
      <c r="BYE8" s="143"/>
      <c r="BYF8" s="143"/>
      <c r="BYG8" s="143"/>
      <c r="BYH8" s="143"/>
      <c r="BYI8" s="143"/>
      <c r="BYJ8" s="143"/>
      <c r="BYK8" s="143"/>
      <c r="BYL8" s="143"/>
      <c r="BYM8" s="143"/>
      <c r="BYN8" s="143"/>
      <c r="BYO8" s="143"/>
      <c r="BYP8" s="143"/>
      <c r="BYQ8" s="143"/>
      <c r="BYR8" s="143"/>
      <c r="BYS8" s="143"/>
      <c r="BYT8" s="143"/>
      <c r="BYU8" s="143"/>
      <c r="BYV8" s="143"/>
      <c r="BYW8" s="143"/>
      <c r="BYX8" s="143"/>
      <c r="BYY8" s="143"/>
      <c r="BYZ8" s="143"/>
      <c r="BZA8" s="143"/>
      <c r="BZB8" s="143"/>
      <c r="BZC8" s="143"/>
      <c r="BZD8" s="143"/>
      <c r="BZE8" s="143"/>
      <c r="BZF8" s="143"/>
      <c r="BZG8" s="143"/>
      <c r="BZH8" s="143"/>
      <c r="BZI8" s="143"/>
      <c r="BZJ8" s="143"/>
      <c r="BZK8" s="143"/>
      <c r="BZL8" s="143"/>
      <c r="BZM8" s="143"/>
      <c r="BZN8" s="143"/>
      <c r="BZO8" s="143"/>
      <c r="BZP8" s="143"/>
      <c r="BZQ8" s="143"/>
      <c r="BZR8" s="143"/>
      <c r="BZS8" s="143"/>
      <c r="BZT8" s="143"/>
      <c r="BZU8" s="143"/>
      <c r="BZV8" s="143"/>
      <c r="BZW8" s="143"/>
      <c r="BZX8" s="143"/>
      <c r="BZY8" s="143"/>
      <c r="BZZ8" s="143"/>
      <c r="CAA8" s="143"/>
      <c r="CAB8" s="143"/>
      <c r="CAC8" s="143"/>
      <c r="CAD8" s="143"/>
      <c r="CAE8" s="143"/>
      <c r="CAF8" s="143"/>
      <c r="CAG8" s="143"/>
      <c r="CAH8" s="143"/>
      <c r="CAI8" s="143"/>
      <c r="CAJ8" s="143"/>
      <c r="CAK8" s="143"/>
      <c r="CAL8" s="143"/>
      <c r="CAM8" s="143"/>
      <c r="CAN8" s="143"/>
      <c r="CAO8" s="143"/>
      <c r="CAP8" s="143"/>
      <c r="CAQ8" s="143"/>
      <c r="CAR8" s="143"/>
      <c r="CAS8" s="143"/>
      <c r="CAT8" s="143"/>
      <c r="CAU8" s="143"/>
      <c r="CAV8" s="143"/>
      <c r="CAW8" s="143"/>
      <c r="CAX8" s="143"/>
      <c r="CAY8" s="143"/>
      <c r="CAZ8" s="143"/>
      <c r="CBA8" s="143"/>
      <c r="CBB8" s="143"/>
      <c r="CBC8" s="143"/>
      <c r="CBD8" s="143"/>
      <c r="CBE8" s="143"/>
      <c r="CBF8" s="143"/>
      <c r="CBG8" s="143"/>
      <c r="CBH8" s="143"/>
      <c r="CBI8" s="143"/>
      <c r="CBJ8" s="143"/>
      <c r="CBK8" s="143"/>
      <c r="CBL8" s="143"/>
      <c r="CBM8" s="143"/>
      <c r="CBN8" s="143"/>
      <c r="CBO8" s="143"/>
      <c r="CBP8" s="143"/>
      <c r="CBQ8" s="143"/>
      <c r="CBR8" s="143"/>
      <c r="CBS8" s="143"/>
      <c r="CBT8" s="143"/>
      <c r="CBU8" s="143"/>
      <c r="CBV8" s="143"/>
      <c r="CBW8" s="143"/>
      <c r="CBX8" s="143"/>
      <c r="CBY8" s="143"/>
      <c r="CBZ8" s="143"/>
      <c r="CCA8" s="143"/>
      <c r="CCB8" s="143"/>
      <c r="CCC8" s="143"/>
      <c r="CCD8" s="143"/>
      <c r="CCE8" s="143"/>
      <c r="CCF8" s="143"/>
      <c r="CCG8" s="143"/>
      <c r="CCH8" s="143"/>
      <c r="CCI8" s="143"/>
      <c r="CCJ8" s="143"/>
      <c r="CCK8" s="143"/>
      <c r="CCL8" s="143"/>
      <c r="CCM8" s="143"/>
      <c r="CCN8" s="143"/>
      <c r="CCO8" s="143"/>
      <c r="CCP8" s="143"/>
      <c r="CCQ8" s="143"/>
      <c r="CCR8" s="143"/>
      <c r="CCS8" s="143"/>
      <c r="CCT8" s="143"/>
      <c r="CCU8" s="143"/>
      <c r="CCV8" s="143"/>
      <c r="CCW8" s="143"/>
      <c r="CCX8" s="143"/>
      <c r="CCY8" s="143"/>
      <c r="CCZ8" s="143"/>
      <c r="CDA8" s="143"/>
      <c r="CDB8" s="143"/>
      <c r="CDC8" s="143"/>
      <c r="CDD8" s="143"/>
      <c r="CDE8" s="143"/>
      <c r="CDF8" s="143"/>
      <c r="CDG8" s="143"/>
      <c r="CDH8" s="143"/>
      <c r="CDI8" s="143"/>
      <c r="CDJ8" s="143"/>
      <c r="CDK8" s="143"/>
      <c r="CDL8" s="143"/>
      <c r="CDM8" s="143"/>
      <c r="CDN8" s="143"/>
      <c r="CDO8" s="143"/>
      <c r="CDP8" s="143"/>
      <c r="CDQ8" s="143"/>
      <c r="CDR8" s="143"/>
      <c r="CDS8" s="143"/>
      <c r="CDT8" s="143"/>
      <c r="CDU8" s="143"/>
      <c r="CDV8" s="143"/>
      <c r="CDW8" s="143"/>
      <c r="CDX8" s="143"/>
      <c r="CDY8" s="143"/>
      <c r="CDZ8" s="143"/>
      <c r="CEA8" s="143"/>
      <c r="CEB8" s="143"/>
      <c r="CEC8" s="143"/>
      <c r="CED8" s="143"/>
      <c r="CEE8" s="143"/>
      <c r="CEF8" s="143"/>
      <c r="CEG8" s="143"/>
      <c r="CEH8" s="143"/>
      <c r="CEI8" s="143"/>
      <c r="CEJ8" s="143"/>
      <c r="CEK8" s="143"/>
      <c r="CEL8" s="143"/>
      <c r="CEM8" s="143"/>
      <c r="CEN8" s="143"/>
      <c r="CEO8" s="143"/>
      <c r="CEP8" s="143"/>
      <c r="CEQ8" s="143"/>
      <c r="CER8" s="143"/>
      <c r="CES8" s="143"/>
      <c r="CET8" s="143"/>
      <c r="CEU8" s="143"/>
      <c r="CEV8" s="143"/>
      <c r="CEW8" s="143"/>
      <c r="CEX8" s="143"/>
      <c r="CEY8" s="143"/>
      <c r="CEZ8" s="143"/>
      <c r="CFA8" s="143"/>
      <c r="CFB8" s="143"/>
      <c r="CFC8" s="143"/>
      <c r="CFD8" s="143"/>
      <c r="CFE8" s="143"/>
      <c r="CFF8" s="143"/>
      <c r="CFG8" s="143"/>
      <c r="CFH8" s="143"/>
      <c r="CFI8" s="143"/>
      <c r="CFJ8" s="143"/>
      <c r="CFK8" s="143"/>
      <c r="CFL8" s="143"/>
      <c r="CFM8" s="143"/>
      <c r="CFN8" s="143"/>
      <c r="CFO8" s="143"/>
      <c r="CFP8" s="143"/>
      <c r="CFQ8" s="143"/>
      <c r="CFR8" s="143"/>
      <c r="CFS8" s="143"/>
      <c r="CFT8" s="143"/>
      <c r="CFU8" s="143"/>
      <c r="CFV8" s="143"/>
      <c r="CFW8" s="143"/>
      <c r="CFX8" s="143"/>
      <c r="CFY8" s="143"/>
      <c r="CFZ8" s="143"/>
      <c r="CGA8" s="143"/>
      <c r="CGB8" s="143"/>
      <c r="CGC8" s="143"/>
      <c r="CGD8" s="143"/>
      <c r="CGE8" s="143"/>
      <c r="CGF8" s="143"/>
      <c r="CGG8" s="143"/>
      <c r="CGH8" s="143"/>
      <c r="CGI8" s="143"/>
      <c r="CGJ8" s="143"/>
      <c r="CGK8" s="143"/>
      <c r="CGL8" s="143"/>
      <c r="CGM8" s="143"/>
      <c r="CGN8" s="143"/>
      <c r="CGO8" s="143"/>
      <c r="CGP8" s="143"/>
      <c r="CGQ8" s="143"/>
      <c r="CGR8" s="143"/>
      <c r="CGS8" s="143"/>
      <c r="CGT8" s="143"/>
      <c r="CGU8" s="143"/>
      <c r="CGV8" s="143"/>
      <c r="CGW8" s="143"/>
      <c r="CGX8" s="143"/>
      <c r="CGY8" s="143"/>
      <c r="CGZ8" s="143"/>
      <c r="CHA8" s="143"/>
      <c r="CHB8" s="143"/>
      <c r="CHC8" s="143"/>
      <c r="CHD8" s="143"/>
      <c r="CHE8" s="143"/>
      <c r="CHF8" s="143"/>
      <c r="CHG8" s="143"/>
      <c r="CHH8" s="143"/>
      <c r="CHI8" s="143"/>
      <c r="CHJ8" s="143"/>
      <c r="CHK8" s="143"/>
      <c r="CHL8" s="143"/>
      <c r="CHM8" s="143"/>
      <c r="CHN8" s="143"/>
      <c r="CHO8" s="143"/>
      <c r="CHP8" s="143"/>
      <c r="CHQ8" s="143"/>
      <c r="CHR8" s="143"/>
      <c r="CHS8" s="143"/>
      <c r="CHT8" s="143"/>
      <c r="CHU8" s="143"/>
      <c r="CHV8" s="143"/>
      <c r="CHW8" s="143"/>
      <c r="CHX8" s="143"/>
      <c r="CHY8" s="143"/>
      <c r="CHZ8" s="143"/>
      <c r="CIA8" s="143"/>
      <c r="CIB8" s="143"/>
      <c r="CIC8" s="143"/>
      <c r="CID8" s="143"/>
      <c r="CIE8" s="143"/>
      <c r="CIF8" s="143"/>
      <c r="CIG8" s="143"/>
      <c r="CIH8" s="143"/>
      <c r="CII8" s="143"/>
      <c r="CIJ8" s="143"/>
      <c r="CIK8" s="143"/>
      <c r="CIL8" s="143"/>
      <c r="CIM8" s="143"/>
      <c r="CIN8" s="143"/>
      <c r="CIO8" s="143"/>
      <c r="CIP8" s="143"/>
      <c r="CIQ8" s="143"/>
      <c r="CIR8" s="143"/>
      <c r="CIS8" s="143"/>
      <c r="CIT8" s="143"/>
      <c r="CIU8" s="143"/>
      <c r="CIV8" s="143"/>
      <c r="CIW8" s="143"/>
      <c r="CIX8" s="143"/>
      <c r="CIY8" s="143"/>
      <c r="CIZ8" s="143"/>
      <c r="CJA8" s="143"/>
      <c r="CJB8" s="143"/>
      <c r="CJC8" s="143"/>
      <c r="CJD8" s="143"/>
      <c r="CJE8" s="143"/>
      <c r="CJF8" s="143"/>
      <c r="CJG8" s="143"/>
      <c r="CJH8" s="143"/>
      <c r="CJI8" s="143"/>
      <c r="CJJ8" s="143"/>
      <c r="CJK8" s="143"/>
      <c r="CJL8" s="143"/>
      <c r="CJM8" s="143"/>
      <c r="CJN8" s="143"/>
      <c r="CJO8" s="143"/>
      <c r="CJP8" s="143"/>
      <c r="CJQ8" s="143"/>
      <c r="CJR8" s="143"/>
      <c r="CJS8" s="143"/>
      <c r="CJT8" s="143"/>
      <c r="CJU8" s="143"/>
      <c r="CJV8" s="143"/>
      <c r="CJW8" s="143"/>
      <c r="CJX8" s="143"/>
      <c r="CJY8" s="143"/>
      <c r="CJZ8" s="143"/>
      <c r="CKA8" s="143"/>
      <c r="CKB8" s="143"/>
      <c r="CKC8" s="143"/>
      <c r="CKD8" s="143"/>
      <c r="CKE8" s="143"/>
      <c r="CKF8" s="143"/>
      <c r="CKG8" s="143"/>
      <c r="CKH8" s="143"/>
      <c r="CKI8" s="143"/>
      <c r="CKJ8" s="143"/>
      <c r="CKK8" s="143"/>
      <c r="CKL8" s="143"/>
      <c r="CKM8" s="143"/>
      <c r="CKN8" s="143"/>
      <c r="CKO8" s="143"/>
      <c r="CKP8" s="143"/>
      <c r="CKQ8" s="143"/>
      <c r="CKR8" s="143"/>
      <c r="CKS8" s="143"/>
      <c r="CKT8" s="143"/>
      <c r="CKU8" s="143"/>
      <c r="CKV8" s="143"/>
      <c r="CKW8" s="143"/>
      <c r="CKX8" s="143"/>
      <c r="CKY8" s="143"/>
      <c r="CKZ8" s="143"/>
      <c r="CLA8" s="143"/>
      <c r="CLB8" s="143"/>
      <c r="CLC8" s="143"/>
      <c r="CLD8" s="143"/>
      <c r="CLE8" s="143"/>
      <c r="CLF8" s="143"/>
      <c r="CLG8" s="143"/>
      <c r="CLH8" s="143"/>
      <c r="CLI8" s="143"/>
      <c r="CLJ8" s="143"/>
      <c r="CLK8" s="143"/>
      <c r="CLL8" s="143"/>
      <c r="CLM8" s="143"/>
      <c r="CLN8" s="143"/>
      <c r="CLO8" s="143"/>
      <c r="CLP8" s="143"/>
      <c r="CLQ8" s="143"/>
      <c r="CLR8" s="143"/>
      <c r="CLS8" s="143"/>
      <c r="CLT8" s="143"/>
      <c r="CLU8" s="143"/>
      <c r="CLV8" s="143"/>
      <c r="CLW8" s="143"/>
      <c r="CLX8" s="143"/>
      <c r="CLY8" s="143"/>
      <c r="CLZ8" s="143"/>
      <c r="CMA8" s="143"/>
      <c r="CMB8" s="143"/>
      <c r="CMC8" s="143"/>
      <c r="CMD8" s="143"/>
      <c r="CME8" s="143"/>
      <c r="CMF8" s="143"/>
      <c r="CMG8" s="143"/>
      <c r="CMH8" s="143"/>
      <c r="CMI8" s="143"/>
      <c r="CMJ8" s="143"/>
      <c r="CMK8" s="143"/>
      <c r="CML8" s="143"/>
      <c r="CMM8" s="143"/>
      <c r="CMN8" s="143"/>
      <c r="CMO8" s="143"/>
      <c r="CMP8" s="143"/>
      <c r="CMQ8" s="143"/>
      <c r="CMR8" s="143"/>
      <c r="CMS8" s="143"/>
      <c r="CMT8" s="143"/>
      <c r="CMU8" s="143"/>
      <c r="CMV8" s="143"/>
      <c r="CMW8" s="143"/>
      <c r="CMX8" s="143"/>
      <c r="CMY8" s="143"/>
      <c r="CMZ8" s="143"/>
      <c r="CNA8" s="143"/>
      <c r="CNB8" s="143"/>
      <c r="CNC8" s="143"/>
      <c r="CND8" s="143"/>
      <c r="CNE8" s="143"/>
      <c r="CNF8" s="143"/>
      <c r="CNG8" s="143"/>
      <c r="CNH8" s="143"/>
      <c r="CNI8" s="143"/>
      <c r="CNJ8" s="143"/>
      <c r="CNK8" s="143"/>
      <c r="CNL8" s="143"/>
      <c r="CNM8" s="143"/>
      <c r="CNN8" s="143"/>
      <c r="CNO8" s="143"/>
      <c r="CNP8" s="143"/>
      <c r="CNQ8" s="143"/>
      <c r="CNR8" s="143"/>
      <c r="CNS8" s="143"/>
      <c r="CNT8" s="143"/>
      <c r="CNU8" s="143"/>
      <c r="CNV8" s="143"/>
      <c r="CNW8" s="143"/>
      <c r="CNX8" s="143"/>
      <c r="CNY8" s="143"/>
      <c r="CNZ8" s="143"/>
      <c r="COA8" s="143"/>
      <c r="COB8" s="143"/>
      <c r="COC8" s="143"/>
      <c r="COD8" s="143"/>
      <c r="COE8" s="143"/>
      <c r="COF8" s="143"/>
      <c r="COG8" s="143"/>
      <c r="COH8" s="143"/>
      <c r="COI8" s="143"/>
      <c r="COJ8" s="143"/>
      <c r="COK8" s="143"/>
      <c r="COL8" s="143"/>
      <c r="COM8" s="143"/>
      <c r="CON8" s="143"/>
      <c r="COO8" s="143"/>
      <c r="COP8" s="143"/>
      <c r="COQ8" s="143"/>
      <c r="COR8" s="143"/>
      <c r="COS8" s="143"/>
      <c r="COT8" s="143"/>
      <c r="COU8" s="143"/>
      <c r="COV8" s="143"/>
      <c r="COW8" s="143"/>
      <c r="COX8" s="143"/>
      <c r="COY8" s="143"/>
      <c r="COZ8" s="143"/>
      <c r="CPA8" s="143"/>
      <c r="CPB8" s="143"/>
      <c r="CPC8" s="143"/>
      <c r="CPD8" s="143"/>
      <c r="CPE8" s="143"/>
      <c r="CPF8" s="143"/>
      <c r="CPG8" s="143"/>
      <c r="CPH8" s="143"/>
      <c r="CPI8" s="143"/>
      <c r="CPJ8" s="143"/>
      <c r="CPK8" s="143"/>
      <c r="CPL8" s="143"/>
      <c r="CPM8" s="143"/>
      <c r="CPN8" s="143"/>
      <c r="CPO8" s="143"/>
      <c r="CPP8" s="143"/>
      <c r="CPQ8" s="143"/>
      <c r="CPR8" s="143"/>
      <c r="CPS8" s="143"/>
      <c r="CPT8" s="143"/>
      <c r="CPU8" s="143"/>
      <c r="CPV8" s="143"/>
      <c r="CPW8" s="143"/>
      <c r="CPX8" s="143"/>
      <c r="CPY8" s="143"/>
      <c r="CPZ8" s="143"/>
      <c r="CQA8" s="143"/>
      <c r="CQB8" s="143"/>
      <c r="CQC8" s="143"/>
      <c r="CQD8" s="143"/>
      <c r="CQE8" s="143"/>
      <c r="CQF8" s="143"/>
      <c r="CQG8" s="143"/>
      <c r="CQH8" s="143"/>
      <c r="CQI8" s="143"/>
      <c r="CQJ8" s="143"/>
      <c r="CQK8" s="143"/>
      <c r="CQL8" s="143"/>
      <c r="CQM8" s="143"/>
      <c r="CQN8" s="143"/>
      <c r="CQO8" s="143"/>
      <c r="CQP8" s="143"/>
      <c r="CQQ8" s="143"/>
      <c r="CQR8" s="143"/>
      <c r="CQS8" s="143"/>
      <c r="CQT8" s="143"/>
      <c r="CQU8" s="143"/>
      <c r="CQV8" s="143"/>
      <c r="CQW8" s="143"/>
      <c r="CQX8" s="143"/>
      <c r="CQY8" s="143"/>
      <c r="CQZ8" s="143"/>
      <c r="CRA8" s="143"/>
      <c r="CRB8" s="143"/>
      <c r="CRC8" s="143"/>
      <c r="CRD8" s="143"/>
      <c r="CRE8" s="143"/>
      <c r="CRF8" s="143"/>
      <c r="CRG8" s="143"/>
      <c r="CRH8" s="143"/>
      <c r="CRI8" s="143"/>
      <c r="CRJ8" s="143"/>
      <c r="CRK8" s="143"/>
      <c r="CRL8" s="143"/>
      <c r="CRM8" s="143"/>
      <c r="CRN8" s="143"/>
      <c r="CRO8" s="143"/>
      <c r="CRP8" s="143"/>
      <c r="CRQ8" s="143"/>
      <c r="CRR8" s="143"/>
      <c r="CRS8" s="143"/>
      <c r="CRT8" s="143"/>
      <c r="CRU8" s="143"/>
      <c r="CRV8" s="143"/>
      <c r="CRW8" s="143"/>
      <c r="CRX8" s="143"/>
      <c r="CRY8" s="143"/>
      <c r="CRZ8" s="143"/>
      <c r="CSA8" s="143"/>
      <c r="CSB8" s="143"/>
      <c r="CSC8" s="143"/>
      <c r="CSD8" s="143"/>
      <c r="CSE8" s="143"/>
      <c r="CSF8" s="143"/>
      <c r="CSG8" s="143"/>
      <c r="CSH8" s="143"/>
      <c r="CSI8" s="143"/>
      <c r="CSJ8" s="143"/>
      <c r="CSK8" s="143"/>
      <c r="CSL8" s="143"/>
      <c r="CSM8" s="143"/>
      <c r="CSN8" s="143"/>
      <c r="CSO8" s="143"/>
      <c r="CSP8" s="143"/>
      <c r="CSQ8" s="143"/>
      <c r="CSR8" s="143"/>
      <c r="CSS8" s="143"/>
      <c r="CST8" s="143"/>
      <c r="CSU8" s="143"/>
      <c r="CSV8" s="143"/>
      <c r="CSW8" s="143"/>
      <c r="CSX8" s="143"/>
      <c r="CSY8" s="143"/>
      <c r="CSZ8" s="143"/>
      <c r="CTA8" s="143"/>
      <c r="CTB8" s="143"/>
      <c r="CTC8" s="143"/>
      <c r="CTD8" s="143"/>
      <c r="CTE8" s="143"/>
      <c r="CTF8" s="143"/>
      <c r="CTG8" s="143"/>
      <c r="CTH8" s="143"/>
      <c r="CTI8" s="143"/>
      <c r="CTJ8" s="143"/>
      <c r="CTK8" s="143"/>
      <c r="CTL8" s="143"/>
      <c r="CTM8" s="143"/>
      <c r="CTN8" s="143"/>
      <c r="CTO8" s="143"/>
      <c r="CTP8" s="143"/>
      <c r="CTQ8" s="143"/>
      <c r="CTR8" s="143"/>
      <c r="CTS8" s="143"/>
      <c r="CTT8" s="143"/>
      <c r="CTU8" s="143"/>
      <c r="CTV8" s="143"/>
      <c r="CTW8" s="143"/>
      <c r="CTX8" s="143"/>
      <c r="CTY8" s="143"/>
      <c r="CTZ8" s="143"/>
      <c r="CUA8" s="143"/>
      <c r="CUB8" s="143"/>
      <c r="CUC8" s="143"/>
      <c r="CUD8" s="143"/>
      <c r="CUE8" s="143"/>
      <c r="CUF8" s="143"/>
      <c r="CUG8" s="143"/>
      <c r="CUH8" s="143"/>
      <c r="CUI8" s="143"/>
      <c r="CUJ8" s="143"/>
      <c r="CUK8" s="143"/>
      <c r="CUL8" s="143"/>
      <c r="CUM8" s="143"/>
      <c r="CUN8" s="143"/>
      <c r="CUO8" s="143"/>
      <c r="CUP8" s="143"/>
      <c r="CUQ8" s="143"/>
      <c r="CUR8" s="143"/>
      <c r="CUS8" s="143"/>
      <c r="CUT8" s="143"/>
      <c r="CUU8" s="143"/>
      <c r="CUV8" s="143"/>
      <c r="CUW8" s="143"/>
      <c r="CUX8" s="143"/>
      <c r="CUY8" s="143"/>
      <c r="CUZ8" s="143"/>
      <c r="CVA8" s="143"/>
      <c r="CVB8" s="143"/>
      <c r="CVC8" s="143"/>
      <c r="CVD8" s="143"/>
      <c r="CVE8" s="143"/>
      <c r="CVF8" s="143"/>
      <c r="CVG8" s="143"/>
      <c r="CVH8" s="143"/>
      <c r="CVI8" s="143"/>
      <c r="CVJ8" s="143"/>
      <c r="CVK8" s="143"/>
      <c r="CVL8" s="143"/>
      <c r="CVM8" s="143"/>
      <c r="CVN8" s="143"/>
      <c r="CVO8" s="143"/>
      <c r="CVP8" s="143"/>
      <c r="CVQ8" s="143"/>
      <c r="CVR8" s="143"/>
      <c r="CVS8" s="143"/>
      <c r="CVT8" s="143"/>
      <c r="CVU8" s="143"/>
      <c r="CVV8" s="143"/>
      <c r="CVW8" s="143"/>
      <c r="CVX8" s="143"/>
      <c r="CVY8" s="143"/>
      <c r="CVZ8" s="143"/>
      <c r="CWA8" s="143"/>
      <c r="CWB8" s="143"/>
      <c r="CWC8" s="143"/>
      <c r="CWD8" s="143"/>
      <c r="CWE8" s="143"/>
      <c r="CWF8" s="143"/>
      <c r="CWG8" s="143"/>
      <c r="CWH8" s="143"/>
      <c r="CWI8" s="143"/>
      <c r="CWJ8" s="143"/>
      <c r="CWK8" s="143"/>
      <c r="CWL8" s="143"/>
      <c r="CWM8" s="143"/>
      <c r="CWN8" s="143"/>
      <c r="CWO8" s="143"/>
      <c r="CWP8" s="143"/>
      <c r="CWQ8" s="143"/>
      <c r="CWR8" s="143"/>
      <c r="CWS8" s="143"/>
      <c r="CWT8" s="143"/>
      <c r="CWU8" s="143"/>
      <c r="CWV8" s="143"/>
      <c r="CWW8" s="143"/>
      <c r="CWX8" s="143"/>
      <c r="CWY8" s="143"/>
      <c r="CWZ8" s="143"/>
      <c r="CXA8" s="143"/>
      <c r="CXB8" s="143"/>
      <c r="CXC8" s="143"/>
      <c r="CXD8" s="143"/>
      <c r="CXE8" s="143"/>
      <c r="CXF8" s="143"/>
      <c r="CXG8" s="143"/>
      <c r="CXH8" s="143"/>
      <c r="CXI8" s="143"/>
      <c r="CXJ8" s="143"/>
      <c r="CXK8" s="143"/>
      <c r="CXL8" s="143"/>
      <c r="CXM8" s="143"/>
      <c r="CXN8" s="143"/>
      <c r="CXO8" s="143"/>
      <c r="CXP8" s="143"/>
      <c r="CXQ8" s="143"/>
      <c r="CXR8" s="143"/>
      <c r="CXS8" s="143"/>
      <c r="CXT8" s="143"/>
      <c r="CXU8" s="143"/>
      <c r="CXV8" s="143"/>
      <c r="CXW8" s="143"/>
      <c r="CXX8" s="143"/>
      <c r="CXY8" s="143"/>
      <c r="CXZ8" s="143"/>
      <c r="CYA8" s="143"/>
      <c r="CYB8" s="143"/>
      <c r="CYC8" s="143"/>
      <c r="CYD8" s="143"/>
      <c r="CYE8" s="143"/>
      <c r="CYF8" s="143"/>
      <c r="CYG8" s="143"/>
      <c r="CYH8" s="143"/>
      <c r="CYI8" s="143"/>
      <c r="CYJ8" s="143"/>
      <c r="CYK8" s="143"/>
      <c r="CYL8" s="143"/>
      <c r="CYM8" s="143"/>
      <c r="CYN8" s="143"/>
      <c r="CYO8" s="143"/>
      <c r="CYP8" s="143"/>
      <c r="CYQ8" s="143"/>
      <c r="CYR8" s="143"/>
      <c r="CYS8" s="143"/>
      <c r="CYT8" s="143"/>
      <c r="CYU8" s="143"/>
      <c r="CYV8" s="143"/>
      <c r="CYW8" s="143"/>
      <c r="CYX8" s="143"/>
      <c r="CYY8" s="143"/>
      <c r="CYZ8" s="143"/>
      <c r="CZA8" s="143"/>
      <c r="CZB8" s="143"/>
      <c r="CZC8" s="143"/>
      <c r="CZD8" s="143"/>
      <c r="CZE8" s="143"/>
      <c r="CZF8" s="143"/>
      <c r="CZG8" s="143"/>
      <c r="CZH8" s="143"/>
      <c r="CZI8" s="143"/>
      <c r="CZJ8" s="143"/>
      <c r="CZK8" s="143"/>
      <c r="CZL8" s="143"/>
      <c r="CZM8" s="143"/>
      <c r="CZN8" s="143"/>
      <c r="CZO8" s="143"/>
      <c r="CZP8" s="143"/>
      <c r="CZQ8" s="143"/>
      <c r="CZR8" s="143"/>
      <c r="CZS8" s="143"/>
      <c r="CZT8" s="143"/>
      <c r="CZU8" s="143"/>
      <c r="CZV8" s="143"/>
      <c r="CZW8" s="143"/>
      <c r="CZX8" s="143"/>
      <c r="CZY8" s="143"/>
      <c r="CZZ8" s="143"/>
      <c r="DAA8" s="143"/>
      <c r="DAB8" s="143"/>
      <c r="DAC8" s="143"/>
      <c r="DAD8" s="143"/>
      <c r="DAE8" s="143"/>
      <c r="DAF8" s="143"/>
      <c r="DAG8" s="143"/>
      <c r="DAH8" s="143"/>
      <c r="DAI8" s="143"/>
      <c r="DAJ8" s="143"/>
      <c r="DAK8" s="143"/>
      <c r="DAL8" s="143"/>
      <c r="DAM8" s="143"/>
      <c r="DAN8" s="143"/>
      <c r="DAO8" s="143"/>
      <c r="DAP8" s="143"/>
      <c r="DAQ8" s="143"/>
      <c r="DAR8" s="143"/>
      <c r="DAS8" s="143"/>
      <c r="DAT8" s="143"/>
      <c r="DAU8" s="143"/>
      <c r="DAV8" s="143"/>
      <c r="DAW8" s="143"/>
      <c r="DAX8" s="143"/>
      <c r="DAY8" s="143"/>
      <c r="DAZ8" s="143"/>
      <c r="DBA8" s="143"/>
      <c r="DBB8" s="143"/>
      <c r="DBC8" s="143"/>
      <c r="DBD8" s="143"/>
      <c r="DBE8" s="143"/>
      <c r="DBF8" s="143"/>
      <c r="DBG8" s="143"/>
      <c r="DBH8" s="143"/>
      <c r="DBI8" s="143"/>
      <c r="DBJ8" s="143"/>
      <c r="DBK8" s="143"/>
      <c r="DBL8" s="143"/>
      <c r="DBM8" s="143"/>
      <c r="DBN8" s="143"/>
      <c r="DBO8" s="143"/>
      <c r="DBP8" s="143"/>
      <c r="DBQ8" s="143"/>
      <c r="DBR8" s="143"/>
      <c r="DBS8" s="143"/>
      <c r="DBT8" s="143"/>
      <c r="DBU8" s="143"/>
      <c r="DBV8" s="143"/>
      <c r="DBW8" s="143"/>
      <c r="DBX8" s="143"/>
      <c r="DBY8" s="143"/>
      <c r="DBZ8" s="143"/>
      <c r="DCA8" s="143"/>
      <c r="DCB8" s="143"/>
      <c r="DCC8" s="143"/>
      <c r="DCD8" s="143"/>
      <c r="DCE8" s="143"/>
      <c r="DCF8" s="143"/>
      <c r="DCG8" s="143"/>
      <c r="DCH8" s="143"/>
      <c r="DCI8" s="143"/>
      <c r="DCJ8" s="143"/>
      <c r="DCK8" s="143"/>
      <c r="DCL8" s="143"/>
      <c r="DCM8" s="143"/>
      <c r="DCN8" s="143"/>
      <c r="DCO8" s="143"/>
      <c r="DCP8" s="143"/>
      <c r="DCQ8" s="143"/>
      <c r="DCR8" s="143"/>
      <c r="DCS8" s="143"/>
      <c r="DCT8" s="143"/>
      <c r="DCU8" s="143"/>
      <c r="DCV8" s="143"/>
      <c r="DCW8" s="143"/>
      <c r="DCX8" s="143"/>
      <c r="DCY8" s="143"/>
      <c r="DCZ8" s="143"/>
      <c r="DDA8" s="143"/>
      <c r="DDB8" s="143"/>
      <c r="DDC8" s="143"/>
      <c r="DDD8" s="143"/>
      <c r="DDE8" s="143"/>
      <c r="DDF8" s="143"/>
      <c r="DDG8" s="143"/>
      <c r="DDH8" s="143"/>
      <c r="DDI8" s="143"/>
      <c r="DDJ8" s="143"/>
      <c r="DDK8" s="143"/>
      <c r="DDL8" s="143"/>
      <c r="DDM8" s="143"/>
      <c r="DDN8" s="143"/>
      <c r="DDO8" s="143"/>
      <c r="DDP8" s="143"/>
      <c r="DDQ8" s="143"/>
      <c r="DDR8" s="143"/>
      <c r="DDS8" s="143"/>
      <c r="DDT8" s="143"/>
      <c r="DDU8" s="143"/>
      <c r="DDV8" s="143"/>
      <c r="DDW8" s="143"/>
      <c r="DDX8" s="143"/>
      <c r="DDY8" s="143"/>
      <c r="DDZ8" s="143"/>
      <c r="DEA8" s="143"/>
      <c r="DEB8" s="143"/>
      <c r="DEC8" s="143"/>
      <c r="DED8" s="143"/>
      <c r="DEE8" s="143"/>
      <c r="DEF8" s="143"/>
      <c r="DEG8" s="143"/>
      <c r="DEH8" s="143"/>
      <c r="DEI8" s="143"/>
      <c r="DEJ8" s="143"/>
      <c r="DEK8" s="143"/>
      <c r="DEL8" s="143"/>
      <c r="DEM8" s="143"/>
      <c r="DEN8" s="143"/>
      <c r="DEO8" s="143"/>
      <c r="DEP8" s="143"/>
      <c r="DEQ8" s="143"/>
      <c r="DER8" s="143"/>
      <c r="DES8" s="143"/>
      <c r="DET8" s="143"/>
      <c r="DEU8" s="143"/>
      <c r="DEV8" s="143"/>
      <c r="DEW8" s="143"/>
      <c r="DEX8" s="143"/>
      <c r="DEY8" s="143"/>
      <c r="DEZ8" s="143"/>
      <c r="DFA8" s="143"/>
      <c r="DFB8" s="143"/>
      <c r="DFC8" s="143"/>
      <c r="DFD8" s="143"/>
      <c r="DFE8" s="143"/>
      <c r="DFF8" s="143"/>
      <c r="DFG8" s="143"/>
      <c r="DFH8" s="143"/>
      <c r="DFI8" s="143"/>
      <c r="DFJ8" s="143"/>
      <c r="DFK8" s="143"/>
      <c r="DFL8" s="143"/>
      <c r="DFM8" s="143"/>
      <c r="DFN8" s="143"/>
      <c r="DFO8" s="143"/>
      <c r="DFP8" s="143"/>
      <c r="DFQ8" s="143"/>
      <c r="DFR8" s="143"/>
      <c r="DFS8" s="143"/>
      <c r="DFT8" s="143"/>
      <c r="DFU8" s="143"/>
      <c r="DFV8" s="143"/>
      <c r="DFW8" s="143"/>
      <c r="DFX8" s="143"/>
      <c r="DFY8" s="143"/>
      <c r="DFZ8" s="143"/>
      <c r="DGA8" s="143"/>
      <c r="DGB8" s="143"/>
      <c r="DGC8" s="143"/>
      <c r="DGD8" s="143"/>
      <c r="DGE8" s="143"/>
      <c r="DGF8" s="143"/>
      <c r="DGG8" s="143"/>
      <c r="DGH8" s="143"/>
      <c r="DGI8" s="143"/>
      <c r="DGJ8" s="143"/>
      <c r="DGK8" s="143"/>
      <c r="DGL8" s="143"/>
      <c r="DGM8" s="143"/>
      <c r="DGN8" s="143"/>
      <c r="DGO8" s="143"/>
      <c r="DGP8" s="143"/>
      <c r="DGQ8" s="143"/>
      <c r="DGR8" s="143"/>
      <c r="DGS8" s="143"/>
      <c r="DGT8" s="143"/>
      <c r="DGU8" s="143"/>
      <c r="DGV8" s="143"/>
      <c r="DGW8" s="143"/>
      <c r="DGX8" s="143"/>
      <c r="DGY8" s="143"/>
      <c r="DGZ8" s="143"/>
      <c r="DHA8" s="143"/>
      <c r="DHB8" s="143"/>
      <c r="DHC8" s="143"/>
      <c r="DHD8" s="143"/>
      <c r="DHE8" s="143"/>
      <c r="DHF8" s="143"/>
      <c r="DHG8" s="143"/>
      <c r="DHH8" s="143"/>
      <c r="DHI8" s="143"/>
      <c r="DHJ8" s="143"/>
      <c r="DHK8" s="143"/>
      <c r="DHL8" s="143"/>
      <c r="DHM8" s="143"/>
      <c r="DHN8" s="143"/>
      <c r="DHO8" s="143"/>
      <c r="DHP8" s="143"/>
      <c r="DHQ8" s="143"/>
      <c r="DHR8" s="143"/>
      <c r="DHS8" s="143"/>
      <c r="DHT8" s="143"/>
      <c r="DHU8" s="143"/>
      <c r="DHV8" s="143"/>
      <c r="DHW8" s="143"/>
      <c r="DHX8" s="143"/>
      <c r="DHY8" s="143"/>
      <c r="DHZ8" s="143"/>
      <c r="DIA8" s="143"/>
      <c r="DIB8" s="143"/>
      <c r="DIC8" s="143"/>
      <c r="DID8" s="143"/>
      <c r="DIE8" s="143"/>
      <c r="DIF8" s="143"/>
      <c r="DIG8" s="143"/>
      <c r="DIH8" s="143"/>
      <c r="DII8" s="143"/>
      <c r="DIJ8" s="143"/>
      <c r="DIK8" s="143"/>
      <c r="DIL8" s="143"/>
      <c r="DIM8" s="143"/>
      <c r="DIN8" s="143"/>
      <c r="DIO8" s="143"/>
      <c r="DIP8" s="143"/>
      <c r="DIQ8" s="143"/>
      <c r="DIR8" s="143"/>
      <c r="DIS8" s="143"/>
      <c r="DIT8" s="143"/>
      <c r="DIU8" s="143"/>
      <c r="DIV8" s="143"/>
      <c r="DIW8" s="143"/>
      <c r="DIX8" s="143"/>
      <c r="DIY8" s="143"/>
      <c r="DIZ8" s="143"/>
      <c r="DJA8" s="143"/>
      <c r="DJB8" s="143"/>
      <c r="DJC8" s="143"/>
      <c r="DJD8" s="143"/>
      <c r="DJE8" s="143"/>
      <c r="DJF8" s="143"/>
      <c r="DJG8" s="143"/>
      <c r="DJH8" s="143"/>
      <c r="DJI8" s="143"/>
      <c r="DJJ8" s="143"/>
      <c r="DJK8" s="143"/>
      <c r="DJL8" s="143"/>
      <c r="DJM8" s="143"/>
      <c r="DJN8" s="143"/>
      <c r="DJO8" s="143"/>
      <c r="DJP8" s="143"/>
      <c r="DJQ8" s="143"/>
      <c r="DJR8" s="143"/>
      <c r="DJS8" s="143"/>
      <c r="DJT8" s="143"/>
      <c r="DJU8" s="143"/>
      <c r="DJV8" s="143"/>
      <c r="DJW8" s="143"/>
      <c r="DJX8" s="143"/>
      <c r="DJY8" s="143"/>
      <c r="DJZ8" s="143"/>
      <c r="DKA8" s="143"/>
      <c r="DKB8" s="143"/>
      <c r="DKC8" s="143"/>
      <c r="DKD8" s="143"/>
      <c r="DKE8" s="143"/>
      <c r="DKF8" s="143"/>
      <c r="DKG8" s="143"/>
      <c r="DKH8" s="143"/>
      <c r="DKI8" s="143"/>
      <c r="DKJ8" s="143"/>
      <c r="DKK8" s="143"/>
      <c r="DKL8" s="143"/>
      <c r="DKM8" s="143"/>
      <c r="DKN8" s="143"/>
      <c r="DKO8" s="143"/>
      <c r="DKP8" s="143"/>
      <c r="DKQ8" s="143"/>
      <c r="DKR8" s="143"/>
      <c r="DKS8" s="143"/>
      <c r="DKT8" s="143"/>
      <c r="DKU8" s="143"/>
      <c r="DKV8" s="143"/>
      <c r="DKW8" s="143"/>
      <c r="DKX8" s="143"/>
      <c r="DKY8" s="143"/>
      <c r="DKZ8" s="143"/>
      <c r="DLA8" s="143"/>
      <c r="DLB8" s="143"/>
      <c r="DLC8" s="143"/>
      <c r="DLD8" s="143"/>
      <c r="DLE8" s="143"/>
      <c r="DLF8" s="143"/>
      <c r="DLG8" s="143"/>
      <c r="DLH8" s="143"/>
      <c r="DLI8" s="143"/>
      <c r="DLJ8" s="143"/>
      <c r="DLK8" s="143"/>
      <c r="DLL8" s="143"/>
      <c r="DLM8" s="143"/>
      <c r="DLN8" s="143"/>
      <c r="DLO8" s="143"/>
      <c r="DLP8" s="143"/>
      <c r="DLQ8" s="143"/>
      <c r="DLR8" s="143"/>
      <c r="DLS8" s="143"/>
      <c r="DLT8" s="143"/>
      <c r="DLU8" s="143"/>
      <c r="DLV8" s="143"/>
      <c r="DLW8" s="143"/>
      <c r="DLX8" s="143"/>
      <c r="DLY8" s="143"/>
      <c r="DLZ8" s="143"/>
      <c r="DMA8" s="143"/>
      <c r="DMB8" s="143"/>
      <c r="DMC8" s="143"/>
      <c r="DMD8" s="143"/>
      <c r="DME8" s="143"/>
      <c r="DMF8" s="143"/>
      <c r="DMG8" s="143"/>
      <c r="DMH8" s="143"/>
      <c r="DMI8" s="143"/>
      <c r="DMJ8" s="143"/>
      <c r="DMK8" s="143"/>
      <c r="DML8" s="143"/>
      <c r="DMM8" s="143"/>
      <c r="DMN8" s="143"/>
      <c r="DMO8" s="143"/>
      <c r="DMP8" s="143"/>
      <c r="DMQ8" s="143"/>
      <c r="DMR8" s="143"/>
      <c r="DMS8" s="143"/>
      <c r="DMT8" s="143"/>
      <c r="DMU8" s="143"/>
      <c r="DMV8" s="143"/>
      <c r="DMW8" s="143"/>
      <c r="DMX8" s="143"/>
      <c r="DMY8" s="143"/>
      <c r="DMZ8" s="143"/>
      <c r="DNA8" s="143"/>
      <c r="DNB8" s="143"/>
      <c r="DNC8" s="143"/>
      <c r="DND8" s="143"/>
      <c r="DNE8" s="143"/>
      <c r="DNF8" s="143"/>
      <c r="DNG8" s="143"/>
      <c r="DNH8" s="143"/>
      <c r="DNI8" s="143"/>
      <c r="DNJ8" s="143"/>
      <c r="DNK8" s="143"/>
      <c r="DNL8" s="143"/>
      <c r="DNM8" s="143"/>
      <c r="DNN8" s="143"/>
      <c r="DNO8" s="143"/>
      <c r="DNP8" s="143"/>
      <c r="DNQ8" s="143"/>
      <c r="DNR8" s="143"/>
      <c r="DNS8" s="143"/>
      <c r="DNT8" s="143"/>
      <c r="DNU8" s="143"/>
      <c r="DNV8" s="143"/>
      <c r="DNW8" s="143"/>
      <c r="DNX8" s="143"/>
      <c r="DNY8" s="143"/>
      <c r="DNZ8" s="143"/>
      <c r="DOA8" s="143"/>
      <c r="DOB8" s="143"/>
      <c r="DOC8" s="143"/>
      <c r="DOD8" s="143"/>
      <c r="DOE8" s="143"/>
      <c r="DOF8" s="143"/>
      <c r="DOG8" s="143"/>
      <c r="DOH8" s="143"/>
      <c r="DOI8" s="143"/>
      <c r="DOJ8" s="143"/>
      <c r="DOK8" s="143"/>
      <c r="DOL8" s="143"/>
      <c r="DOM8" s="143"/>
      <c r="DON8" s="143"/>
      <c r="DOO8" s="143"/>
      <c r="DOP8" s="143"/>
      <c r="DOQ8" s="143"/>
      <c r="DOR8" s="143"/>
      <c r="DOS8" s="143"/>
      <c r="DOT8" s="143"/>
      <c r="DOU8" s="143"/>
      <c r="DOV8" s="143"/>
      <c r="DOW8" s="143"/>
      <c r="DOX8" s="143"/>
      <c r="DOY8" s="143"/>
      <c r="DOZ8" s="143"/>
      <c r="DPA8" s="143"/>
      <c r="DPB8" s="143"/>
      <c r="DPC8" s="143"/>
      <c r="DPD8" s="143"/>
      <c r="DPE8" s="143"/>
      <c r="DPF8" s="143"/>
      <c r="DPG8" s="143"/>
      <c r="DPH8" s="143"/>
      <c r="DPI8" s="143"/>
      <c r="DPJ8" s="143"/>
      <c r="DPK8" s="143"/>
      <c r="DPL8" s="143"/>
      <c r="DPM8" s="143"/>
      <c r="DPN8" s="143"/>
      <c r="DPO8" s="143"/>
      <c r="DPP8" s="143"/>
      <c r="DPQ8" s="143"/>
      <c r="DPR8" s="143"/>
      <c r="DPS8" s="143"/>
      <c r="DPT8" s="143"/>
      <c r="DPU8" s="143"/>
      <c r="DPV8" s="143"/>
      <c r="DPW8" s="143"/>
      <c r="DPX8" s="143"/>
      <c r="DPY8" s="143"/>
      <c r="DPZ8" s="143"/>
      <c r="DQA8" s="143"/>
      <c r="DQB8" s="143"/>
      <c r="DQC8" s="143"/>
      <c r="DQD8" s="143"/>
      <c r="DQE8" s="143"/>
      <c r="DQF8" s="143"/>
      <c r="DQG8" s="143"/>
      <c r="DQH8" s="143"/>
      <c r="DQI8" s="143"/>
      <c r="DQJ8" s="143"/>
      <c r="DQK8" s="143"/>
      <c r="DQL8" s="143"/>
      <c r="DQM8" s="143"/>
      <c r="DQN8" s="143"/>
      <c r="DQO8" s="143"/>
      <c r="DQP8" s="143"/>
      <c r="DQQ8" s="143"/>
      <c r="DQR8" s="143"/>
      <c r="DQS8" s="143"/>
      <c r="DQT8" s="143"/>
      <c r="DQU8" s="143"/>
      <c r="DQV8" s="143"/>
      <c r="DQW8" s="143"/>
      <c r="DQX8" s="143"/>
      <c r="DQY8" s="143"/>
      <c r="DQZ8" s="143"/>
      <c r="DRA8" s="143"/>
      <c r="DRB8" s="143"/>
      <c r="DRC8" s="143"/>
      <c r="DRD8" s="143"/>
      <c r="DRE8" s="143"/>
      <c r="DRF8" s="143"/>
      <c r="DRG8" s="143"/>
      <c r="DRH8" s="143"/>
      <c r="DRI8" s="143"/>
      <c r="DRJ8" s="143"/>
      <c r="DRK8" s="143"/>
      <c r="DRL8" s="143"/>
      <c r="DRM8" s="143"/>
      <c r="DRN8" s="143"/>
      <c r="DRO8" s="143"/>
      <c r="DRP8" s="143"/>
      <c r="DRQ8" s="143"/>
      <c r="DRR8" s="143"/>
      <c r="DRS8" s="143"/>
      <c r="DRT8" s="143"/>
      <c r="DRU8" s="143"/>
      <c r="DRV8" s="143"/>
      <c r="DRW8" s="143"/>
      <c r="DRX8" s="143"/>
      <c r="DRY8" s="143"/>
      <c r="DRZ8" s="143"/>
      <c r="DSA8" s="143"/>
      <c r="DSB8" s="143"/>
      <c r="DSC8" s="143"/>
      <c r="DSD8" s="143"/>
      <c r="DSE8" s="143"/>
      <c r="DSF8" s="143"/>
      <c r="DSG8" s="143"/>
      <c r="DSH8" s="143"/>
      <c r="DSI8" s="143"/>
      <c r="DSJ8" s="143"/>
      <c r="DSK8" s="143"/>
      <c r="DSL8" s="143"/>
      <c r="DSM8" s="143"/>
      <c r="DSN8" s="143"/>
      <c r="DSO8" s="143"/>
      <c r="DSP8" s="143"/>
      <c r="DSQ8" s="143"/>
      <c r="DSR8" s="143"/>
      <c r="DSS8" s="143"/>
      <c r="DST8" s="143"/>
      <c r="DSU8" s="143"/>
      <c r="DSV8" s="143"/>
      <c r="DSW8" s="143"/>
      <c r="DSX8" s="143"/>
      <c r="DSY8" s="143"/>
      <c r="DSZ8" s="143"/>
      <c r="DTA8" s="143"/>
      <c r="DTB8" s="143"/>
      <c r="DTC8" s="143"/>
      <c r="DTD8" s="143"/>
      <c r="DTE8" s="143"/>
      <c r="DTF8" s="143"/>
      <c r="DTG8" s="143"/>
      <c r="DTH8" s="143"/>
      <c r="DTI8" s="143"/>
      <c r="DTJ8" s="143"/>
      <c r="DTK8" s="143"/>
      <c r="DTL8" s="143"/>
      <c r="DTM8" s="143"/>
      <c r="DTN8" s="143"/>
      <c r="DTO8" s="143"/>
      <c r="DTP8" s="143"/>
      <c r="DTQ8" s="143"/>
      <c r="DTR8" s="143"/>
      <c r="DTS8" s="143"/>
      <c r="DTT8" s="143"/>
      <c r="DTU8" s="143"/>
      <c r="DTV8" s="143"/>
      <c r="DTW8" s="143"/>
      <c r="DTX8" s="143"/>
      <c r="DTY8" s="143"/>
      <c r="DTZ8" s="143"/>
      <c r="DUA8" s="143"/>
      <c r="DUB8" s="143"/>
      <c r="DUC8" s="143"/>
      <c r="DUD8" s="143"/>
      <c r="DUE8" s="143"/>
      <c r="DUF8" s="143"/>
      <c r="DUG8" s="143"/>
      <c r="DUH8" s="143"/>
      <c r="DUI8" s="143"/>
      <c r="DUJ8" s="143"/>
      <c r="DUK8" s="143"/>
      <c r="DUL8" s="143"/>
      <c r="DUM8" s="143"/>
      <c r="DUN8" s="143"/>
      <c r="DUO8" s="143"/>
      <c r="DUP8" s="143"/>
      <c r="DUQ8" s="143"/>
      <c r="DUR8" s="143"/>
      <c r="DUS8" s="143"/>
      <c r="DUT8" s="143"/>
      <c r="DUU8" s="143"/>
      <c r="DUV8" s="143"/>
      <c r="DUW8" s="143"/>
      <c r="DUX8" s="143"/>
      <c r="DUY8" s="143"/>
      <c r="DUZ8" s="143"/>
      <c r="DVA8" s="143"/>
      <c r="DVB8" s="143"/>
      <c r="DVC8" s="143"/>
      <c r="DVD8" s="143"/>
      <c r="DVE8" s="143"/>
      <c r="DVF8" s="143"/>
      <c r="DVG8" s="143"/>
      <c r="DVH8" s="143"/>
      <c r="DVI8" s="143"/>
      <c r="DVJ8" s="143"/>
      <c r="DVK8" s="143"/>
      <c r="DVL8" s="143"/>
      <c r="DVM8" s="143"/>
      <c r="DVN8" s="143"/>
      <c r="DVO8" s="143"/>
      <c r="DVP8" s="143"/>
      <c r="DVQ8" s="143"/>
      <c r="DVR8" s="143"/>
      <c r="DVS8" s="143"/>
      <c r="DVT8" s="143"/>
      <c r="DVU8" s="143"/>
      <c r="DVV8" s="143"/>
      <c r="DVW8" s="143"/>
      <c r="DVX8" s="143"/>
      <c r="DVY8" s="143"/>
      <c r="DVZ8" s="143"/>
      <c r="DWA8" s="143"/>
      <c r="DWB8" s="143"/>
      <c r="DWC8" s="143"/>
      <c r="DWD8" s="143"/>
      <c r="DWE8" s="143"/>
      <c r="DWF8" s="143"/>
      <c r="DWG8" s="143"/>
      <c r="DWH8" s="143"/>
      <c r="DWI8" s="143"/>
      <c r="DWJ8" s="143"/>
      <c r="DWK8" s="143"/>
      <c r="DWL8" s="143"/>
      <c r="DWM8" s="143"/>
      <c r="DWN8" s="143"/>
      <c r="DWO8" s="143"/>
      <c r="DWP8" s="143"/>
      <c r="DWQ8" s="143"/>
      <c r="DWR8" s="143"/>
      <c r="DWS8" s="143"/>
      <c r="DWT8" s="143"/>
      <c r="DWU8" s="143"/>
      <c r="DWV8" s="143"/>
      <c r="DWW8" s="143"/>
      <c r="DWX8" s="143"/>
      <c r="DWY8" s="143"/>
      <c r="DWZ8" s="143"/>
      <c r="DXA8" s="143"/>
      <c r="DXB8" s="143"/>
      <c r="DXC8" s="143"/>
      <c r="DXD8" s="143"/>
      <c r="DXE8" s="143"/>
      <c r="DXF8" s="143"/>
      <c r="DXG8" s="143"/>
      <c r="DXH8" s="143"/>
      <c r="DXI8" s="143"/>
      <c r="DXJ8" s="143"/>
      <c r="DXK8" s="143"/>
      <c r="DXL8" s="143"/>
      <c r="DXM8" s="143"/>
      <c r="DXN8" s="143"/>
      <c r="DXO8" s="143"/>
      <c r="DXP8" s="143"/>
      <c r="DXQ8" s="143"/>
      <c r="DXR8" s="143"/>
      <c r="DXS8" s="143"/>
      <c r="DXT8" s="143"/>
      <c r="DXU8" s="143"/>
      <c r="DXV8" s="143"/>
      <c r="DXW8" s="143"/>
      <c r="DXX8" s="143"/>
      <c r="DXY8" s="143"/>
      <c r="DXZ8" s="143"/>
      <c r="DYA8" s="143"/>
      <c r="DYB8" s="143"/>
      <c r="DYC8" s="143"/>
      <c r="DYD8" s="143"/>
      <c r="DYE8" s="143"/>
      <c r="DYF8" s="143"/>
      <c r="DYG8" s="143"/>
      <c r="DYH8" s="143"/>
      <c r="DYI8" s="143"/>
      <c r="DYJ8" s="143"/>
      <c r="DYK8" s="143"/>
      <c r="DYL8" s="143"/>
      <c r="DYM8" s="143"/>
      <c r="DYN8" s="143"/>
      <c r="DYO8" s="143"/>
      <c r="DYP8" s="143"/>
      <c r="DYQ8" s="143"/>
      <c r="DYR8" s="143"/>
      <c r="DYS8" s="143"/>
      <c r="DYT8" s="143"/>
      <c r="DYU8" s="143"/>
      <c r="DYV8" s="143"/>
      <c r="DYW8" s="143"/>
      <c r="DYX8" s="143"/>
      <c r="DYY8" s="143"/>
      <c r="DYZ8" s="143"/>
      <c r="DZA8" s="143"/>
      <c r="DZB8" s="143"/>
      <c r="DZC8" s="143"/>
      <c r="DZD8" s="143"/>
      <c r="DZE8" s="143"/>
      <c r="DZF8" s="143"/>
      <c r="DZG8" s="143"/>
      <c r="DZH8" s="143"/>
      <c r="DZI8" s="143"/>
      <c r="DZJ8" s="143"/>
      <c r="DZK8" s="143"/>
      <c r="DZL8" s="143"/>
      <c r="DZM8" s="143"/>
      <c r="DZN8" s="143"/>
      <c r="DZO8" s="143"/>
      <c r="DZP8" s="143"/>
      <c r="DZQ8" s="143"/>
      <c r="DZR8" s="143"/>
      <c r="DZS8" s="143"/>
      <c r="DZT8" s="143"/>
      <c r="DZU8" s="143"/>
      <c r="DZV8" s="143"/>
      <c r="DZW8" s="143"/>
      <c r="DZX8" s="143"/>
      <c r="DZY8" s="143"/>
      <c r="DZZ8" s="143"/>
      <c r="EAA8" s="143"/>
      <c r="EAB8" s="143"/>
      <c r="EAC8" s="143"/>
      <c r="EAD8" s="143"/>
      <c r="EAE8" s="143"/>
      <c r="EAF8" s="143"/>
      <c r="EAG8" s="143"/>
      <c r="EAH8" s="143"/>
      <c r="EAI8" s="143"/>
      <c r="EAJ8" s="143"/>
      <c r="EAK8" s="143"/>
      <c r="EAL8" s="143"/>
      <c r="EAM8" s="143"/>
      <c r="EAN8" s="143"/>
      <c r="EAO8" s="143"/>
      <c r="EAP8" s="143"/>
      <c r="EAQ8" s="143"/>
      <c r="EAR8" s="143"/>
      <c r="EAS8" s="143"/>
      <c r="EAT8" s="143"/>
      <c r="EAU8" s="143"/>
      <c r="EAV8" s="143"/>
      <c r="EAW8" s="143"/>
      <c r="EAX8" s="143"/>
      <c r="EAY8" s="143"/>
      <c r="EAZ8" s="143"/>
      <c r="EBA8" s="143"/>
      <c r="EBB8" s="143"/>
      <c r="EBC8" s="143"/>
      <c r="EBD8" s="143"/>
      <c r="EBE8" s="143"/>
      <c r="EBF8" s="143"/>
      <c r="EBG8" s="143"/>
      <c r="EBH8" s="143"/>
      <c r="EBI8" s="143"/>
      <c r="EBJ8" s="143"/>
      <c r="EBK8" s="143"/>
      <c r="EBL8" s="143"/>
      <c r="EBM8" s="143"/>
      <c r="EBN8" s="143"/>
      <c r="EBO8" s="143"/>
      <c r="EBP8" s="143"/>
      <c r="EBQ8" s="143"/>
      <c r="EBR8" s="143"/>
      <c r="EBS8" s="143"/>
      <c r="EBT8" s="143"/>
      <c r="EBU8" s="143"/>
      <c r="EBV8" s="143"/>
      <c r="EBW8" s="143"/>
      <c r="EBX8" s="143"/>
      <c r="EBY8" s="143"/>
      <c r="EBZ8" s="143"/>
      <c r="ECA8" s="143"/>
      <c r="ECB8" s="143"/>
      <c r="ECC8" s="143"/>
      <c r="ECD8" s="143"/>
      <c r="ECE8" s="143"/>
      <c r="ECF8" s="143"/>
      <c r="ECG8" s="143"/>
      <c r="ECH8" s="143"/>
      <c r="ECI8" s="143"/>
      <c r="ECJ8" s="143"/>
      <c r="ECK8" s="143"/>
      <c r="ECL8" s="143"/>
      <c r="ECM8" s="143"/>
      <c r="ECN8" s="143"/>
      <c r="ECO8" s="143"/>
      <c r="ECP8" s="143"/>
      <c r="ECQ8" s="143"/>
      <c r="ECR8" s="143"/>
      <c r="ECS8" s="143"/>
      <c r="ECT8" s="143"/>
      <c r="ECU8" s="143"/>
      <c r="ECV8" s="143"/>
      <c r="ECW8" s="143"/>
      <c r="ECX8" s="143"/>
      <c r="ECY8" s="143"/>
      <c r="ECZ8" s="143"/>
      <c r="EDA8" s="143"/>
      <c r="EDB8" s="143"/>
      <c r="EDC8" s="143"/>
      <c r="EDD8" s="143"/>
      <c r="EDE8" s="143"/>
      <c r="EDF8" s="143"/>
      <c r="EDG8" s="143"/>
      <c r="EDH8" s="143"/>
      <c r="EDI8" s="143"/>
      <c r="EDJ8" s="143"/>
      <c r="EDK8" s="143"/>
      <c r="EDL8" s="143"/>
      <c r="EDM8" s="143"/>
      <c r="EDN8" s="143"/>
      <c r="EDO8" s="143"/>
      <c r="EDP8" s="143"/>
      <c r="EDQ8" s="143"/>
      <c r="EDR8" s="143"/>
      <c r="EDS8" s="143"/>
      <c r="EDT8" s="143"/>
      <c r="EDU8" s="143"/>
      <c r="EDV8" s="143"/>
      <c r="EDW8" s="143"/>
      <c r="EDX8" s="143"/>
      <c r="EDY8" s="143"/>
      <c r="EDZ8" s="143"/>
      <c r="EEA8" s="143"/>
      <c r="EEB8" s="143"/>
      <c r="EEC8" s="143"/>
      <c r="EED8" s="143"/>
      <c r="EEE8" s="143"/>
      <c r="EEF8" s="143"/>
      <c r="EEG8" s="143"/>
      <c r="EEH8" s="143"/>
      <c r="EEI8" s="143"/>
      <c r="EEJ8" s="143"/>
      <c r="EEK8" s="143"/>
      <c r="EEL8" s="143"/>
      <c r="EEM8" s="143"/>
      <c r="EEN8" s="143"/>
      <c r="EEO8" s="143"/>
      <c r="EEP8" s="143"/>
      <c r="EEQ8" s="143"/>
      <c r="EER8" s="143"/>
      <c r="EES8" s="143"/>
      <c r="EET8" s="143"/>
      <c r="EEU8" s="143"/>
      <c r="EEV8" s="143"/>
      <c r="EEW8" s="143"/>
      <c r="EEX8" s="143"/>
      <c r="EEY8" s="143"/>
      <c r="EEZ8" s="143"/>
      <c r="EFA8" s="143"/>
      <c r="EFB8" s="143"/>
      <c r="EFC8" s="143"/>
      <c r="EFD8" s="143"/>
      <c r="EFE8" s="143"/>
      <c r="EFF8" s="143"/>
      <c r="EFG8" s="143"/>
      <c r="EFH8" s="143"/>
      <c r="EFI8" s="143"/>
      <c r="EFJ8" s="143"/>
      <c r="EFK8" s="143"/>
      <c r="EFL8" s="143"/>
      <c r="EFM8" s="143"/>
      <c r="EFN8" s="143"/>
      <c r="EFO8" s="143"/>
      <c r="EFP8" s="143"/>
      <c r="EFQ8" s="143"/>
      <c r="EFR8" s="143"/>
      <c r="EFS8" s="143"/>
      <c r="EFT8" s="143"/>
      <c r="EFU8" s="143"/>
      <c r="EFV8" s="143"/>
      <c r="EFW8" s="143"/>
      <c r="EFX8" s="143"/>
      <c r="EFY8" s="143"/>
      <c r="EFZ8" s="143"/>
      <c r="EGA8" s="143"/>
      <c r="EGB8" s="143"/>
      <c r="EGC8" s="143"/>
      <c r="EGD8" s="143"/>
      <c r="EGE8" s="143"/>
      <c r="EGF8" s="143"/>
      <c r="EGG8" s="143"/>
      <c r="EGH8" s="143"/>
      <c r="EGI8" s="143"/>
      <c r="EGJ8" s="143"/>
      <c r="EGK8" s="143"/>
      <c r="EGL8" s="143"/>
      <c r="EGM8" s="143"/>
      <c r="EGN8" s="143"/>
      <c r="EGO8" s="143"/>
      <c r="EGP8" s="143"/>
      <c r="EGQ8" s="143"/>
      <c r="EGR8" s="143"/>
      <c r="EGS8" s="143"/>
      <c r="EGT8" s="143"/>
      <c r="EGU8" s="143"/>
      <c r="EGV8" s="143"/>
      <c r="EGW8" s="143"/>
      <c r="EGX8" s="143"/>
      <c r="EGY8" s="143"/>
      <c r="EGZ8" s="143"/>
      <c r="EHA8" s="143"/>
      <c r="EHB8" s="143"/>
      <c r="EHC8" s="143"/>
      <c r="EHD8" s="143"/>
      <c r="EHE8" s="143"/>
      <c r="EHF8" s="143"/>
      <c r="EHG8" s="143"/>
      <c r="EHH8" s="143"/>
      <c r="EHI8" s="143"/>
      <c r="EHJ8" s="143"/>
      <c r="EHK8" s="143"/>
      <c r="EHL8" s="143"/>
      <c r="EHM8" s="143"/>
      <c r="EHN8" s="143"/>
      <c r="EHO8" s="143"/>
      <c r="EHP8" s="143"/>
      <c r="EHQ8" s="143"/>
      <c r="EHR8" s="143"/>
      <c r="EHS8" s="143"/>
      <c r="EHT8" s="143"/>
      <c r="EHU8" s="143"/>
      <c r="EHV8" s="143"/>
      <c r="EHW8" s="143"/>
      <c r="EHX8" s="143"/>
      <c r="EHY8" s="143"/>
      <c r="EHZ8" s="143"/>
      <c r="EIA8" s="143"/>
      <c r="EIB8" s="143"/>
      <c r="EIC8" s="143"/>
      <c r="EID8" s="143"/>
      <c r="EIE8" s="143"/>
      <c r="EIF8" s="143"/>
      <c r="EIG8" s="143"/>
      <c r="EIH8" s="143"/>
      <c r="EII8" s="143"/>
      <c r="EIJ8" s="143"/>
      <c r="EIK8" s="143"/>
      <c r="EIL8" s="143"/>
      <c r="EIM8" s="143"/>
      <c r="EIN8" s="143"/>
      <c r="EIO8" s="143"/>
      <c r="EIP8" s="143"/>
      <c r="EIQ8" s="143"/>
      <c r="EIR8" s="143"/>
      <c r="EIS8" s="143"/>
      <c r="EIT8" s="143"/>
      <c r="EIU8" s="143"/>
      <c r="EIV8" s="143"/>
      <c r="EIW8" s="143"/>
      <c r="EIX8" s="143"/>
      <c r="EIY8" s="143"/>
      <c r="EIZ8" s="143"/>
      <c r="EJA8" s="143"/>
      <c r="EJB8" s="143"/>
      <c r="EJC8" s="143"/>
      <c r="EJD8" s="143"/>
      <c r="EJE8" s="143"/>
      <c r="EJF8" s="143"/>
      <c r="EJG8" s="143"/>
      <c r="EJH8" s="143"/>
      <c r="EJI8" s="143"/>
      <c r="EJJ8" s="143"/>
      <c r="EJK8" s="143"/>
      <c r="EJL8" s="143"/>
      <c r="EJM8" s="143"/>
      <c r="EJN8" s="143"/>
      <c r="EJO8" s="143"/>
      <c r="EJP8" s="143"/>
      <c r="EJQ8" s="143"/>
      <c r="EJR8" s="143"/>
      <c r="EJS8" s="143"/>
      <c r="EJT8" s="143"/>
      <c r="EJU8" s="143"/>
      <c r="EJV8" s="143"/>
      <c r="EJW8" s="143"/>
      <c r="EJX8" s="143"/>
      <c r="EJY8" s="143"/>
      <c r="EJZ8" s="143"/>
      <c r="EKA8" s="143"/>
      <c r="EKB8" s="143"/>
      <c r="EKC8" s="143"/>
      <c r="EKD8" s="143"/>
      <c r="EKE8" s="143"/>
      <c r="EKF8" s="143"/>
      <c r="EKG8" s="143"/>
      <c r="EKH8" s="143"/>
      <c r="EKI8" s="143"/>
      <c r="EKJ8" s="143"/>
      <c r="EKK8" s="143"/>
      <c r="EKL8" s="143"/>
      <c r="EKM8" s="143"/>
      <c r="EKN8" s="143"/>
      <c r="EKO8" s="143"/>
      <c r="EKP8" s="143"/>
      <c r="EKQ8" s="143"/>
      <c r="EKR8" s="143"/>
      <c r="EKS8" s="143"/>
      <c r="EKT8" s="143"/>
      <c r="EKU8" s="143"/>
      <c r="EKV8" s="143"/>
      <c r="EKW8" s="143"/>
      <c r="EKX8" s="143"/>
      <c r="EKY8" s="143"/>
      <c r="EKZ8" s="143"/>
      <c r="ELA8" s="143"/>
      <c r="ELB8" s="143"/>
      <c r="ELC8" s="143"/>
      <c r="ELD8" s="143"/>
      <c r="ELE8" s="143"/>
      <c r="ELF8" s="143"/>
      <c r="ELG8" s="143"/>
      <c r="ELH8" s="143"/>
      <c r="ELI8" s="143"/>
      <c r="ELJ8" s="143"/>
      <c r="ELK8" s="143"/>
      <c r="ELL8" s="143"/>
      <c r="ELM8" s="143"/>
      <c r="ELN8" s="143"/>
      <c r="ELO8" s="143"/>
      <c r="ELP8" s="143"/>
      <c r="ELQ8" s="143"/>
      <c r="ELR8" s="143"/>
      <c r="ELS8" s="143"/>
      <c r="ELT8" s="143"/>
      <c r="ELU8" s="143"/>
      <c r="ELV8" s="143"/>
      <c r="ELW8" s="143"/>
      <c r="ELX8" s="143"/>
      <c r="ELY8" s="143"/>
      <c r="ELZ8" s="143"/>
      <c r="EMA8" s="143"/>
      <c r="EMB8" s="143"/>
      <c r="EMC8" s="143"/>
      <c r="EMD8" s="143"/>
      <c r="EME8" s="143"/>
      <c r="EMF8" s="143"/>
      <c r="EMG8" s="143"/>
      <c r="EMH8" s="143"/>
      <c r="EMI8" s="143"/>
      <c r="EMJ8" s="143"/>
      <c r="EMK8" s="143"/>
      <c r="EML8" s="143"/>
      <c r="EMM8" s="143"/>
      <c r="EMN8" s="143"/>
      <c r="EMO8" s="143"/>
      <c r="EMP8" s="143"/>
      <c r="EMQ8" s="143"/>
      <c r="EMR8" s="143"/>
      <c r="EMS8" s="143"/>
      <c r="EMT8" s="143"/>
      <c r="EMU8" s="143"/>
      <c r="EMV8" s="143"/>
      <c r="EMW8" s="143"/>
      <c r="EMX8" s="143"/>
      <c r="EMY8" s="143"/>
      <c r="EMZ8" s="143"/>
      <c r="ENA8" s="143"/>
      <c r="ENB8" s="143"/>
      <c r="ENC8" s="143"/>
      <c r="END8" s="143"/>
      <c r="ENE8" s="143"/>
      <c r="ENF8" s="143"/>
      <c r="ENG8" s="143"/>
      <c r="ENH8" s="143"/>
      <c r="ENI8" s="143"/>
      <c r="ENJ8" s="143"/>
      <c r="ENK8" s="143"/>
      <c r="ENL8" s="143"/>
      <c r="ENM8" s="143"/>
      <c r="ENN8" s="143"/>
      <c r="ENO8" s="143"/>
      <c r="ENP8" s="143"/>
      <c r="ENQ8" s="143"/>
      <c r="ENR8" s="143"/>
      <c r="ENS8" s="143"/>
      <c r="ENT8" s="143"/>
      <c r="ENU8" s="143"/>
      <c r="ENV8" s="143"/>
      <c r="ENW8" s="143"/>
      <c r="ENX8" s="143"/>
      <c r="ENY8" s="143"/>
      <c r="ENZ8" s="143"/>
      <c r="EOA8" s="143"/>
      <c r="EOB8" s="143"/>
      <c r="EOC8" s="143"/>
      <c r="EOD8" s="143"/>
      <c r="EOE8" s="143"/>
      <c r="EOF8" s="143"/>
      <c r="EOG8" s="143"/>
      <c r="EOH8" s="143"/>
      <c r="EOI8" s="143"/>
      <c r="EOJ8" s="143"/>
      <c r="EOK8" s="143"/>
      <c r="EOL8" s="143"/>
      <c r="EOM8" s="143"/>
      <c r="EON8" s="143"/>
      <c r="EOO8" s="143"/>
      <c r="EOP8" s="143"/>
      <c r="EOQ8" s="143"/>
      <c r="EOR8" s="143"/>
      <c r="EOS8" s="143"/>
      <c r="EOT8" s="143"/>
      <c r="EOU8" s="143"/>
      <c r="EOV8" s="143"/>
      <c r="EOW8" s="143"/>
      <c r="EOX8" s="143"/>
      <c r="EOY8" s="143"/>
      <c r="EOZ8" s="143"/>
      <c r="EPA8" s="143"/>
      <c r="EPB8" s="143"/>
      <c r="EPC8" s="143"/>
      <c r="EPD8" s="143"/>
      <c r="EPE8" s="143"/>
      <c r="EPF8" s="143"/>
      <c r="EPG8" s="143"/>
      <c r="EPH8" s="143"/>
      <c r="EPI8" s="143"/>
      <c r="EPJ8" s="143"/>
      <c r="EPK8" s="143"/>
      <c r="EPL8" s="143"/>
      <c r="EPM8" s="143"/>
      <c r="EPN8" s="143"/>
      <c r="EPO8" s="143"/>
      <c r="EPP8" s="143"/>
      <c r="EPQ8" s="143"/>
      <c r="EPR8" s="143"/>
      <c r="EPS8" s="143"/>
      <c r="EPT8" s="143"/>
      <c r="EPU8" s="143"/>
      <c r="EPV8" s="143"/>
      <c r="EPW8" s="143"/>
      <c r="EPX8" s="143"/>
      <c r="EPY8" s="143"/>
      <c r="EPZ8" s="143"/>
      <c r="EQA8" s="143"/>
      <c r="EQB8" s="143"/>
      <c r="EQC8" s="143"/>
      <c r="EQD8" s="143"/>
      <c r="EQE8" s="143"/>
      <c r="EQF8" s="143"/>
      <c r="EQG8" s="143"/>
      <c r="EQH8" s="143"/>
      <c r="EQI8" s="143"/>
      <c r="EQJ8" s="143"/>
      <c r="EQK8" s="143"/>
      <c r="EQL8" s="143"/>
      <c r="EQM8" s="143"/>
      <c r="EQN8" s="143"/>
      <c r="EQO8" s="143"/>
      <c r="EQP8" s="143"/>
      <c r="EQQ8" s="143"/>
      <c r="EQR8" s="143"/>
      <c r="EQS8" s="143"/>
      <c r="EQT8" s="143"/>
      <c r="EQU8" s="143"/>
      <c r="EQV8" s="143"/>
      <c r="EQW8" s="143"/>
      <c r="EQX8" s="143"/>
      <c r="EQY8" s="143"/>
      <c r="EQZ8" s="143"/>
      <c r="ERA8" s="143"/>
      <c r="ERB8" s="143"/>
      <c r="ERC8" s="143"/>
      <c r="ERD8" s="143"/>
      <c r="ERE8" s="143"/>
      <c r="ERF8" s="143"/>
      <c r="ERG8" s="143"/>
      <c r="ERH8" s="143"/>
      <c r="ERI8" s="143"/>
      <c r="ERJ8" s="143"/>
      <c r="ERK8" s="143"/>
      <c r="ERL8" s="143"/>
      <c r="ERM8" s="143"/>
      <c r="ERN8" s="143"/>
      <c r="ERO8" s="143"/>
      <c r="ERP8" s="143"/>
      <c r="ERQ8" s="143"/>
      <c r="ERR8" s="143"/>
      <c r="ERS8" s="143"/>
      <c r="ERT8" s="143"/>
      <c r="ERU8" s="143"/>
      <c r="ERV8" s="143"/>
      <c r="ERW8" s="143"/>
      <c r="ERX8" s="143"/>
      <c r="ERY8" s="143"/>
      <c r="ERZ8" s="143"/>
      <c r="ESA8" s="143"/>
      <c r="ESB8" s="143"/>
      <c r="ESC8" s="143"/>
      <c r="ESD8" s="143"/>
      <c r="ESE8" s="143"/>
      <c r="ESF8" s="143"/>
      <c r="ESG8" s="143"/>
      <c r="ESH8" s="143"/>
      <c r="ESI8" s="143"/>
      <c r="ESJ8" s="143"/>
      <c r="ESK8" s="143"/>
      <c r="ESL8" s="143"/>
      <c r="ESM8" s="143"/>
      <c r="ESN8" s="143"/>
      <c r="ESO8" s="143"/>
      <c r="ESP8" s="143"/>
      <c r="ESQ8" s="143"/>
      <c r="ESR8" s="143"/>
      <c r="ESS8" s="143"/>
      <c r="EST8" s="143"/>
      <c r="ESU8" s="143"/>
      <c r="ESV8" s="143"/>
      <c r="ESW8" s="143"/>
      <c r="ESX8" s="143"/>
      <c r="ESY8" s="143"/>
      <c r="ESZ8" s="143"/>
      <c r="ETA8" s="143"/>
      <c r="ETB8" s="143"/>
      <c r="ETC8" s="143"/>
      <c r="ETD8" s="143"/>
      <c r="ETE8" s="143"/>
      <c r="ETF8" s="143"/>
      <c r="ETG8" s="143"/>
      <c r="ETH8" s="143"/>
      <c r="ETI8" s="143"/>
      <c r="ETJ8" s="143"/>
      <c r="ETK8" s="143"/>
      <c r="ETL8" s="143"/>
      <c r="ETM8" s="143"/>
      <c r="ETN8" s="143"/>
      <c r="ETO8" s="143"/>
      <c r="ETP8" s="143"/>
      <c r="ETQ8" s="143"/>
      <c r="ETR8" s="143"/>
      <c r="ETS8" s="143"/>
      <c r="ETT8" s="143"/>
      <c r="ETU8" s="143"/>
      <c r="ETV8" s="143"/>
      <c r="ETW8" s="143"/>
      <c r="ETX8" s="143"/>
      <c r="ETY8" s="143"/>
      <c r="ETZ8" s="143"/>
      <c r="EUA8" s="143"/>
      <c r="EUB8" s="143"/>
      <c r="EUC8" s="143"/>
      <c r="EUD8" s="143"/>
      <c r="EUE8" s="143"/>
      <c r="EUF8" s="143"/>
      <c r="EUG8" s="143"/>
      <c r="EUH8" s="143"/>
      <c r="EUI8" s="143"/>
      <c r="EUJ8" s="143"/>
      <c r="EUK8" s="143"/>
      <c r="EUL8" s="143"/>
      <c r="EUM8" s="143"/>
      <c r="EUN8" s="143"/>
      <c r="EUO8" s="143"/>
      <c r="EUP8" s="143"/>
      <c r="EUQ8" s="143"/>
      <c r="EUR8" s="143"/>
      <c r="EUS8" s="143"/>
      <c r="EUT8" s="143"/>
      <c r="EUU8" s="143"/>
      <c r="EUV8" s="143"/>
      <c r="EUW8" s="143"/>
      <c r="EUX8" s="143"/>
      <c r="EUY8" s="143"/>
      <c r="EUZ8" s="143"/>
      <c r="EVA8" s="143"/>
      <c r="EVB8" s="143"/>
      <c r="EVC8" s="143"/>
      <c r="EVD8" s="143"/>
      <c r="EVE8" s="143"/>
      <c r="EVF8" s="143"/>
      <c r="EVG8" s="143"/>
    </row>
    <row r="9" spans="1:3959" s="146" customFormat="1" ht="15" x14ac:dyDescent="0.25">
      <c r="A9" s="807" t="s">
        <v>1664</v>
      </c>
      <c r="B9" s="609" t="s">
        <v>1790</v>
      </c>
      <c r="C9" s="573">
        <v>4</v>
      </c>
      <c r="D9" s="618">
        <f>'Notes BS'!D62+'Notes BS'!D75</f>
        <v>0</v>
      </c>
      <c r="E9" s="124"/>
      <c r="F9" s="618">
        <f>'Notes BS'!E62+'Notes BS'!E75</f>
        <v>0</v>
      </c>
      <c r="G9" s="4"/>
      <c r="H9" s="624">
        <f>'Notes BS'!F62+'Notes BS'!F75</f>
        <v>0</v>
      </c>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3"/>
      <c r="LP9" s="143"/>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3"/>
      <c r="NI9" s="143"/>
      <c r="NJ9" s="143"/>
      <c r="NK9" s="143"/>
      <c r="NL9" s="143"/>
      <c r="NM9" s="143"/>
      <c r="NN9" s="143"/>
      <c r="NO9" s="143"/>
      <c r="NP9" s="143"/>
      <c r="NQ9" s="143"/>
      <c r="NR9" s="143"/>
      <c r="NS9" s="143"/>
      <c r="NT9" s="143"/>
      <c r="NU9" s="143"/>
      <c r="NV9" s="143"/>
      <c r="NW9" s="143"/>
      <c r="NX9" s="143"/>
      <c r="NY9" s="143"/>
      <c r="NZ9" s="143"/>
      <c r="OA9" s="143"/>
      <c r="OB9" s="143"/>
      <c r="OC9" s="143"/>
      <c r="OD9" s="143"/>
      <c r="OE9" s="143"/>
      <c r="OF9" s="143"/>
      <c r="OG9" s="143"/>
      <c r="OH9" s="143"/>
      <c r="OI9" s="143"/>
      <c r="OJ9" s="143"/>
      <c r="OK9" s="143"/>
      <c r="OL9" s="143"/>
      <c r="OM9" s="143"/>
      <c r="ON9" s="143"/>
      <c r="OO9" s="143"/>
      <c r="OP9" s="143"/>
      <c r="OQ9" s="143"/>
      <c r="OR9" s="143"/>
      <c r="OS9" s="143"/>
      <c r="OT9" s="143"/>
      <c r="OU9" s="143"/>
      <c r="OV9" s="143"/>
      <c r="OW9" s="143"/>
      <c r="OX9" s="143"/>
      <c r="OY9" s="143"/>
      <c r="OZ9" s="143"/>
      <c r="PA9" s="143"/>
      <c r="PB9" s="143"/>
      <c r="PC9" s="143"/>
      <c r="PD9" s="143"/>
      <c r="PE9" s="143"/>
      <c r="PF9" s="143"/>
      <c r="PG9" s="143"/>
      <c r="PH9" s="143"/>
      <c r="PI9" s="143"/>
      <c r="PJ9" s="143"/>
      <c r="PK9" s="143"/>
      <c r="PL9" s="143"/>
      <c r="PM9" s="143"/>
      <c r="PN9" s="143"/>
      <c r="PO9" s="143"/>
      <c r="PP9" s="143"/>
      <c r="PQ9" s="143"/>
      <c r="PR9" s="143"/>
      <c r="PS9" s="143"/>
      <c r="PT9" s="143"/>
      <c r="PU9" s="143"/>
      <c r="PV9" s="143"/>
      <c r="PW9" s="143"/>
      <c r="PX9" s="143"/>
      <c r="PY9" s="143"/>
      <c r="PZ9" s="143"/>
      <c r="QA9" s="143"/>
      <c r="QB9" s="143"/>
      <c r="QC9" s="143"/>
      <c r="QD9" s="143"/>
      <c r="QE9" s="143"/>
      <c r="QF9" s="143"/>
      <c r="QG9" s="143"/>
      <c r="QH9" s="143"/>
      <c r="QI9" s="143"/>
      <c r="QJ9" s="143"/>
      <c r="QK9" s="143"/>
      <c r="QL9" s="143"/>
      <c r="QM9" s="143"/>
      <c r="QN9" s="143"/>
      <c r="QO9" s="143"/>
      <c r="QP9" s="143"/>
      <c r="QQ9" s="143"/>
      <c r="QR9" s="143"/>
      <c r="QS9" s="143"/>
      <c r="QT9" s="143"/>
      <c r="QU9" s="143"/>
      <c r="QV9" s="143"/>
      <c r="QW9" s="143"/>
      <c r="QX9" s="143"/>
      <c r="QY9" s="143"/>
      <c r="QZ9" s="143"/>
      <c r="RA9" s="143"/>
      <c r="RB9" s="143"/>
      <c r="RC9" s="143"/>
      <c r="RD9" s="143"/>
      <c r="RE9" s="143"/>
      <c r="RF9" s="143"/>
      <c r="RG9" s="143"/>
      <c r="RH9" s="143"/>
      <c r="RI9" s="143"/>
      <c r="RJ9" s="143"/>
      <c r="RK9" s="143"/>
      <c r="RL9" s="143"/>
      <c r="RM9" s="143"/>
      <c r="RN9" s="143"/>
      <c r="RO9" s="143"/>
      <c r="RP9" s="143"/>
      <c r="RQ9" s="143"/>
      <c r="RR9" s="143"/>
      <c r="RS9" s="143"/>
      <c r="RT9" s="143"/>
      <c r="RU9" s="143"/>
      <c r="RV9" s="143"/>
      <c r="RW9" s="143"/>
      <c r="RX9" s="143"/>
      <c r="RY9" s="143"/>
      <c r="RZ9" s="143"/>
      <c r="SA9" s="143"/>
      <c r="SB9" s="143"/>
      <c r="SC9" s="143"/>
      <c r="SD9" s="143"/>
      <c r="SE9" s="143"/>
      <c r="SF9" s="143"/>
      <c r="SG9" s="143"/>
      <c r="SH9" s="143"/>
      <c r="SI9" s="143"/>
      <c r="SJ9" s="143"/>
      <c r="SK9" s="143"/>
      <c r="SL9" s="143"/>
      <c r="SM9" s="143"/>
      <c r="SN9" s="143"/>
      <c r="SO9" s="143"/>
      <c r="SP9" s="143"/>
      <c r="SQ9" s="143"/>
      <c r="SR9" s="143"/>
      <c r="SS9" s="143"/>
      <c r="ST9" s="143"/>
      <c r="SU9" s="143"/>
      <c r="SV9" s="143"/>
      <c r="SW9" s="143"/>
      <c r="SX9" s="143"/>
      <c r="SY9" s="143"/>
      <c r="SZ9" s="143"/>
      <c r="TA9" s="143"/>
      <c r="TB9" s="143"/>
      <c r="TC9" s="143"/>
      <c r="TD9" s="143"/>
      <c r="TE9" s="143"/>
      <c r="TF9" s="143"/>
      <c r="TG9" s="143"/>
      <c r="TH9" s="143"/>
      <c r="TI9" s="143"/>
      <c r="TJ9" s="143"/>
      <c r="TK9" s="143"/>
      <c r="TL9" s="143"/>
      <c r="TM9" s="143"/>
      <c r="TN9" s="143"/>
      <c r="TO9" s="143"/>
      <c r="TP9" s="143"/>
      <c r="TQ9" s="143"/>
      <c r="TR9" s="143"/>
      <c r="TS9" s="143"/>
      <c r="TT9" s="143"/>
      <c r="TU9" s="143"/>
      <c r="TV9" s="143"/>
      <c r="TW9" s="143"/>
      <c r="TX9" s="143"/>
      <c r="TY9" s="143"/>
      <c r="TZ9" s="143"/>
      <c r="UA9" s="143"/>
      <c r="UB9" s="143"/>
      <c r="UC9" s="143"/>
      <c r="UD9" s="143"/>
      <c r="UE9" s="143"/>
      <c r="UF9" s="143"/>
      <c r="UG9" s="143"/>
      <c r="UH9" s="143"/>
      <c r="UI9" s="143"/>
      <c r="UJ9" s="143"/>
      <c r="UK9" s="143"/>
      <c r="UL9" s="143"/>
      <c r="UM9" s="143"/>
      <c r="UN9" s="143"/>
      <c r="UO9" s="143"/>
      <c r="UP9" s="143"/>
      <c r="UQ9" s="143"/>
      <c r="UR9" s="143"/>
      <c r="US9" s="143"/>
      <c r="UT9" s="143"/>
      <c r="UU9" s="143"/>
      <c r="UV9" s="143"/>
      <c r="UW9" s="143"/>
      <c r="UX9" s="143"/>
      <c r="UY9" s="143"/>
      <c r="UZ9" s="143"/>
      <c r="VA9" s="143"/>
      <c r="VB9" s="143"/>
      <c r="VC9" s="143"/>
      <c r="VD9" s="143"/>
      <c r="VE9" s="143"/>
      <c r="VF9" s="143"/>
      <c r="VG9" s="143"/>
      <c r="VH9" s="143"/>
      <c r="VI9" s="143"/>
      <c r="VJ9" s="143"/>
      <c r="VK9" s="143"/>
      <c r="VL9" s="143"/>
      <c r="VM9" s="143"/>
      <c r="VN9" s="143"/>
      <c r="VO9" s="143"/>
      <c r="VP9" s="143"/>
      <c r="VQ9" s="143"/>
      <c r="VR9" s="143"/>
      <c r="VS9" s="143"/>
      <c r="VT9" s="143"/>
      <c r="VU9" s="143"/>
      <c r="VV9" s="143"/>
      <c r="VW9" s="143"/>
      <c r="VX9" s="143"/>
      <c r="VY9" s="143"/>
      <c r="VZ9" s="143"/>
      <c r="WA9" s="143"/>
      <c r="WB9" s="143"/>
      <c r="WC9" s="143"/>
      <c r="WD9" s="143"/>
      <c r="WE9" s="143"/>
      <c r="WF9" s="143"/>
      <c r="WG9" s="143"/>
      <c r="WH9" s="143"/>
      <c r="WI9" s="143"/>
      <c r="WJ9" s="143"/>
      <c r="WK9" s="143"/>
      <c r="WL9" s="143"/>
      <c r="WM9" s="143"/>
      <c r="WN9" s="143"/>
      <c r="WO9" s="143"/>
      <c r="WP9" s="143"/>
      <c r="WQ9" s="143"/>
      <c r="WR9" s="143"/>
      <c r="WS9" s="143"/>
      <c r="WT9" s="143"/>
      <c r="WU9" s="143"/>
      <c r="WV9" s="143"/>
      <c r="WW9" s="143"/>
      <c r="WX9" s="143"/>
      <c r="WY9" s="143"/>
      <c r="WZ9" s="143"/>
      <c r="XA9" s="143"/>
      <c r="XB9" s="143"/>
      <c r="XC9" s="143"/>
      <c r="XD9" s="143"/>
      <c r="XE9" s="143"/>
      <c r="XF9" s="143"/>
      <c r="XG9" s="143"/>
      <c r="XH9" s="143"/>
      <c r="XI9" s="143"/>
      <c r="XJ9" s="143"/>
      <c r="XK9" s="143"/>
      <c r="XL9" s="143"/>
      <c r="XM9" s="143"/>
      <c r="XN9" s="143"/>
      <c r="XO9" s="143"/>
      <c r="XP9" s="143"/>
      <c r="XQ9" s="143"/>
      <c r="XR9" s="143"/>
      <c r="XS9" s="143"/>
      <c r="XT9" s="143"/>
      <c r="XU9" s="143"/>
      <c r="XV9" s="143"/>
      <c r="XW9" s="143"/>
      <c r="XX9" s="143"/>
      <c r="XY9" s="143"/>
      <c r="XZ9" s="143"/>
      <c r="YA9" s="143"/>
      <c r="YB9" s="143"/>
      <c r="YC9" s="143"/>
      <c r="YD9" s="143"/>
      <c r="YE9" s="143"/>
      <c r="YF9" s="143"/>
      <c r="YG9" s="143"/>
      <c r="YH9" s="143"/>
      <c r="YI9" s="143"/>
      <c r="YJ9" s="143"/>
      <c r="YK9" s="143"/>
      <c r="YL9" s="143"/>
      <c r="YM9" s="143"/>
      <c r="YN9" s="143"/>
      <c r="YO9" s="143"/>
      <c r="YP9" s="143"/>
      <c r="YQ9" s="143"/>
      <c r="YR9" s="143"/>
      <c r="YS9" s="143"/>
      <c r="YT9" s="143"/>
      <c r="YU9" s="143"/>
      <c r="YV9" s="143"/>
      <c r="YW9" s="143"/>
      <c r="YX9" s="143"/>
      <c r="YY9" s="143"/>
      <c r="YZ9" s="143"/>
      <c r="ZA9" s="143"/>
      <c r="ZB9" s="143"/>
      <c r="ZC9" s="143"/>
      <c r="ZD9" s="143"/>
      <c r="ZE9" s="143"/>
      <c r="ZF9" s="143"/>
      <c r="ZG9" s="143"/>
      <c r="ZH9" s="143"/>
      <c r="ZI9" s="143"/>
      <c r="ZJ9" s="143"/>
      <c r="ZK9" s="143"/>
      <c r="ZL9" s="143"/>
      <c r="ZM9" s="143"/>
      <c r="ZN9" s="143"/>
      <c r="ZO9" s="143"/>
      <c r="ZP9" s="143"/>
      <c r="ZQ9" s="143"/>
      <c r="ZR9" s="143"/>
      <c r="ZS9" s="143"/>
      <c r="ZT9" s="143"/>
      <c r="ZU9" s="143"/>
      <c r="ZV9" s="143"/>
      <c r="ZW9" s="143"/>
      <c r="ZX9" s="143"/>
      <c r="ZY9" s="143"/>
      <c r="ZZ9" s="143"/>
      <c r="AAA9" s="143"/>
      <c r="AAB9" s="143"/>
      <c r="AAC9" s="143"/>
      <c r="AAD9" s="143"/>
      <c r="AAE9" s="143"/>
      <c r="AAF9" s="143"/>
      <c r="AAG9" s="143"/>
      <c r="AAH9" s="143"/>
      <c r="AAI9" s="143"/>
      <c r="AAJ9" s="143"/>
      <c r="AAK9" s="143"/>
      <c r="AAL9" s="143"/>
      <c r="AAM9" s="143"/>
      <c r="AAN9" s="143"/>
      <c r="AAO9" s="143"/>
      <c r="AAP9" s="143"/>
      <c r="AAQ9" s="143"/>
      <c r="AAR9" s="143"/>
      <c r="AAS9" s="143"/>
      <c r="AAT9" s="143"/>
      <c r="AAU9" s="143"/>
      <c r="AAV9" s="143"/>
      <c r="AAW9" s="143"/>
      <c r="AAX9" s="143"/>
      <c r="AAY9" s="143"/>
      <c r="AAZ9" s="143"/>
      <c r="ABA9" s="143"/>
      <c r="ABB9" s="143"/>
      <c r="ABC9" s="143"/>
      <c r="ABD9" s="143"/>
      <c r="ABE9" s="143"/>
      <c r="ABF9" s="143"/>
      <c r="ABG9" s="143"/>
      <c r="ABH9" s="143"/>
      <c r="ABI9" s="143"/>
      <c r="ABJ9" s="143"/>
      <c r="ABK9" s="143"/>
      <c r="ABL9" s="143"/>
      <c r="ABM9" s="143"/>
      <c r="ABN9" s="143"/>
      <c r="ABO9" s="143"/>
      <c r="ABP9" s="143"/>
      <c r="ABQ9" s="143"/>
      <c r="ABR9" s="143"/>
      <c r="ABS9" s="143"/>
      <c r="ABT9" s="143"/>
      <c r="ABU9" s="143"/>
      <c r="ABV9" s="143"/>
      <c r="ABW9" s="143"/>
      <c r="ABX9" s="143"/>
      <c r="ABY9" s="143"/>
      <c r="ABZ9" s="143"/>
      <c r="ACA9" s="143"/>
      <c r="ACB9" s="143"/>
      <c r="ACC9" s="143"/>
      <c r="ACD9" s="143"/>
      <c r="ACE9" s="143"/>
      <c r="ACF9" s="143"/>
      <c r="ACG9" s="143"/>
      <c r="ACH9" s="143"/>
      <c r="ACI9" s="143"/>
      <c r="ACJ9" s="143"/>
      <c r="ACK9" s="143"/>
      <c r="ACL9" s="143"/>
      <c r="ACM9" s="143"/>
      <c r="ACN9" s="143"/>
      <c r="ACO9" s="143"/>
      <c r="ACP9" s="143"/>
      <c r="ACQ9" s="143"/>
      <c r="ACR9" s="143"/>
      <c r="ACS9" s="143"/>
      <c r="ACT9" s="143"/>
      <c r="ACU9" s="143"/>
      <c r="ACV9" s="143"/>
      <c r="ACW9" s="143"/>
      <c r="ACX9" s="143"/>
      <c r="ACY9" s="143"/>
      <c r="ACZ9" s="143"/>
      <c r="ADA9" s="143"/>
      <c r="ADB9" s="143"/>
      <c r="ADC9" s="143"/>
      <c r="ADD9" s="143"/>
      <c r="ADE9" s="143"/>
      <c r="ADF9" s="143"/>
      <c r="ADG9" s="143"/>
      <c r="ADH9" s="143"/>
      <c r="ADI9" s="143"/>
      <c r="ADJ9" s="143"/>
      <c r="ADK9" s="143"/>
      <c r="ADL9" s="143"/>
      <c r="ADM9" s="143"/>
      <c r="ADN9" s="143"/>
      <c r="ADO9" s="143"/>
      <c r="ADP9" s="143"/>
      <c r="ADQ9" s="143"/>
      <c r="ADR9" s="143"/>
      <c r="ADS9" s="143"/>
      <c r="ADT9" s="143"/>
      <c r="ADU9" s="143"/>
      <c r="ADV9" s="143"/>
      <c r="ADW9" s="143"/>
      <c r="ADX9" s="143"/>
      <c r="ADY9" s="143"/>
      <c r="ADZ9" s="143"/>
      <c r="AEA9" s="143"/>
      <c r="AEB9" s="143"/>
      <c r="AEC9" s="143"/>
      <c r="AED9" s="143"/>
      <c r="AEE9" s="143"/>
      <c r="AEF9" s="143"/>
      <c r="AEG9" s="143"/>
      <c r="AEH9" s="143"/>
      <c r="AEI9" s="143"/>
      <c r="AEJ9" s="143"/>
      <c r="AEK9" s="143"/>
      <c r="AEL9" s="143"/>
      <c r="AEM9" s="143"/>
      <c r="AEN9" s="143"/>
      <c r="AEO9" s="143"/>
      <c r="AEP9" s="143"/>
      <c r="AEQ9" s="143"/>
      <c r="AER9" s="143"/>
      <c r="AES9" s="143"/>
      <c r="AET9" s="143"/>
      <c r="AEU9" s="143"/>
      <c r="AEV9" s="143"/>
      <c r="AEW9" s="143"/>
      <c r="AEX9" s="143"/>
      <c r="AEY9" s="143"/>
      <c r="AEZ9" s="143"/>
      <c r="AFA9" s="143"/>
      <c r="AFB9" s="143"/>
      <c r="AFC9" s="143"/>
      <c r="AFD9" s="143"/>
      <c r="AFE9" s="143"/>
      <c r="AFF9" s="143"/>
      <c r="AFG9" s="143"/>
      <c r="AFH9" s="143"/>
      <c r="AFI9" s="143"/>
      <c r="AFJ9" s="143"/>
      <c r="AFK9" s="143"/>
      <c r="AFL9" s="143"/>
      <c r="AFM9" s="143"/>
      <c r="AFN9" s="143"/>
      <c r="AFO9" s="143"/>
      <c r="AFP9" s="143"/>
      <c r="AFQ9" s="143"/>
      <c r="AFR9" s="143"/>
      <c r="AFS9" s="143"/>
      <c r="AFT9" s="143"/>
      <c r="AFU9" s="143"/>
      <c r="AFV9" s="143"/>
      <c r="AFW9" s="143"/>
      <c r="AFX9" s="143"/>
      <c r="AFY9" s="143"/>
      <c r="AFZ9" s="143"/>
      <c r="AGA9" s="143"/>
      <c r="AGB9" s="143"/>
      <c r="AGC9" s="143"/>
      <c r="AGD9" s="143"/>
      <c r="AGE9" s="143"/>
      <c r="AGF9" s="143"/>
      <c r="AGG9" s="143"/>
      <c r="AGH9" s="143"/>
      <c r="AGI9" s="143"/>
      <c r="AGJ9" s="143"/>
      <c r="AGK9" s="143"/>
      <c r="AGL9" s="143"/>
      <c r="AGM9" s="143"/>
      <c r="AGN9" s="143"/>
      <c r="AGO9" s="143"/>
      <c r="AGP9" s="143"/>
      <c r="AGQ9" s="143"/>
      <c r="AGR9" s="143"/>
      <c r="AGS9" s="143"/>
      <c r="AGT9" s="143"/>
      <c r="AGU9" s="143"/>
      <c r="AGV9" s="143"/>
      <c r="AGW9" s="143"/>
      <c r="AGX9" s="143"/>
      <c r="AGY9" s="143"/>
      <c r="AGZ9" s="143"/>
      <c r="AHA9" s="143"/>
      <c r="AHB9" s="143"/>
      <c r="AHC9" s="143"/>
      <c r="AHD9" s="143"/>
      <c r="AHE9" s="143"/>
      <c r="AHF9" s="143"/>
      <c r="AHG9" s="143"/>
      <c r="AHH9" s="143"/>
      <c r="AHI9" s="143"/>
      <c r="AHJ9" s="143"/>
      <c r="AHK9" s="143"/>
      <c r="AHL9" s="143"/>
      <c r="AHM9" s="143"/>
      <c r="AHN9" s="143"/>
      <c r="AHO9" s="143"/>
      <c r="AHP9" s="143"/>
      <c r="AHQ9" s="143"/>
      <c r="AHR9" s="143"/>
      <c r="AHS9" s="143"/>
      <c r="AHT9" s="143"/>
      <c r="AHU9" s="143"/>
      <c r="AHV9" s="143"/>
      <c r="AHW9" s="143"/>
      <c r="AHX9" s="143"/>
      <c r="AHY9" s="143"/>
      <c r="AHZ9" s="143"/>
      <c r="AIA9" s="143"/>
      <c r="AIB9" s="143"/>
      <c r="AIC9" s="143"/>
      <c r="AID9" s="143"/>
      <c r="AIE9" s="143"/>
      <c r="AIF9" s="143"/>
      <c r="AIG9" s="143"/>
      <c r="AIH9" s="143"/>
      <c r="AII9" s="143"/>
      <c r="AIJ9" s="143"/>
      <c r="AIK9" s="143"/>
      <c r="AIL9" s="143"/>
      <c r="AIM9" s="143"/>
      <c r="AIN9" s="143"/>
      <c r="AIO9" s="143"/>
      <c r="AIP9" s="143"/>
      <c r="AIQ9" s="143"/>
      <c r="AIR9" s="143"/>
      <c r="AIS9" s="143"/>
      <c r="AIT9" s="143"/>
      <c r="AIU9" s="143"/>
      <c r="AIV9" s="143"/>
      <c r="AIW9" s="143"/>
      <c r="AIX9" s="143"/>
      <c r="AIY9" s="143"/>
      <c r="AIZ9" s="143"/>
      <c r="AJA9" s="143"/>
      <c r="AJB9" s="143"/>
      <c r="AJC9" s="143"/>
      <c r="AJD9" s="143"/>
      <c r="AJE9" s="143"/>
      <c r="AJF9" s="143"/>
      <c r="AJG9" s="143"/>
      <c r="AJH9" s="143"/>
      <c r="AJI9" s="143"/>
      <c r="AJJ9" s="143"/>
      <c r="AJK9" s="143"/>
      <c r="AJL9" s="143"/>
      <c r="AJM9" s="143"/>
      <c r="AJN9" s="143"/>
      <c r="AJO9" s="143"/>
      <c r="AJP9" s="143"/>
      <c r="AJQ9" s="143"/>
      <c r="AJR9" s="143"/>
      <c r="AJS9" s="143"/>
      <c r="AJT9" s="143"/>
      <c r="AJU9" s="143"/>
      <c r="AJV9" s="143"/>
      <c r="AJW9" s="143"/>
      <c r="AJX9" s="143"/>
      <c r="AJY9" s="143"/>
      <c r="AJZ9" s="143"/>
      <c r="AKA9" s="143"/>
      <c r="AKB9" s="143"/>
      <c r="AKC9" s="143"/>
      <c r="AKD9" s="143"/>
      <c r="AKE9" s="143"/>
      <c r="AKF9" s="143"/>
      <c r="AKG9" s="143"/>
      <c r="AKH9" s="143"/>
      <c r="AKI9" s="143"/>
      <c r="AKJ9" s="143"/>
      <c r="AKK9" s="143"/>
      <c r="AKL9" s="143"/>
      <c r="AKM9" s="143"/>
      <c r="AKN9" s="143"/>
      <c r="AKO9" s="143"/>
      <c r="AKP9" s="143"/>
      <c r="AKQ9" s="143"/>
      <c r="AKR9" s="143"/>
      <c r="AKS9" s="143"/>
      <c r="AKT9" s="143"/>
      <c r="AKU9" s="143"/>
      <c r="AKV9" s="143"/>
      <c r="AKW9" s="143"/>
      <c r="AKX9" s="143"/>
      <c r="AKY9" s="143"/>
      <c r="AKZ9" s="143"/>
      <c r="ALA9" s="143"/>
      <c r="ALB9" s="143"/>
      <c r="ALC9" s="143"/>
      <c r="ALD9" s="143"/>
      <c r="ALE9" s="143"/>
      <c r="ALF9" s="143"/>
      <c r="ALG9" s="143"/>
      <c r="ALH9" s="143"/>
      <c r="ALI9" s="143"/>
      <c r="ALJ9" s="143"/>
      <c r="ALK9" s="143"/>
      <c r="ALL9" s="143"/>
      <c r="ALM9" s="143"/>
      <c r="ALN9" s="143"/>
      <c r="ALO9" s="143"/>
      <c r="ALP9" s="143"/>
      <c r="ALQ9" s="143"/>
      <c r="ALR9" s="143"/>
      <c r="ALS9" s="143"/>
      <c r="ALT9" s="143"/>
      <c r="ALU9" s="143"/>
      <c r="ALV9" s="143"/>
      <c r="ALW9" s="143"/>
      <c r="ALX9" s="143"/>
      <c r="ALY9" s="143"/>
      <c r="ALZ9" s="143"/>
      <c r="AMA9" s="143"/>
      <c r="AMB9" s="143"/>
      <c r="AMC9" s="143"/>
      <c r="AMD9" s="143"/>
      <c r="AME9" s="143"/>
      <c r="AMF9" s="143"/>
      <c r="AMG9" s="143"/>
      <c r="AMH9" s="143"/>
      <c r="AMI9" s="143"/>
      <c r="AMJ9" s="143"/>
      <c r="AMK9" s="143"/>
      <c r="AML9" s="143"/>
      <c r="AMM9" s="143"/>
      <c r="AMN9" s="143"/>
      <c r="AMO9" s="143"/>
      <c r="AMP9" s="143"/>
      <c r="AMQ9" s="143"/>
      <c r="AMR9" s="143"/>
      <c r="AMS9" s="143"/>
      <c r="AMT9" s="143"/>
      <c r="AMU9" s="143"/>
      <c r="AMV9" s="143"/>
      <c r="AMW9" s="143"/>
      <c r="AMX9" s="143"/>
      <c r="AMY9" s="143"/>
      <c r="AMZ9" s="143"/>
      <c r="ANA9" s="143"/>
      <c r="ANB9" s="143"/>
      <c r="ANC9" s="143"/>
      <c r="AND9" s="143"/>
      <c r="ANE9" s="143"/>
      <c r="ANF9" s="143"/>
      <c r="ANG9" s="143"/>
      <c r="ANH9" s="143"/>
      <c r="ANI9" s="143"/>
      <c r="ANJ9" s="143"/>
      <c r="ANK9" s="143"/>
      <c r="ANL9" s="143"/>
      <c r="ANM9" s="143"/>
      <c r="ANN9" s="143"/>
      <c r="ANO9" s="143"/>
      <c r="ANP9" s="143"/>
      <c r="ANQ9" s="143"/>
      <c r="ANR9" s="143"/>
      <c r="ANS9" s="143"/>
      <c r="ANT9" s="143"/>
      <c r="ANU9" s="143"/>
      <c r="ANV9" s="143"/>
      <c r="ANW9" s="143"/>
      <c r="ANX9" s="143"/>
      <c r="ANY9" s="143"/>
      <c r="ANZ9" s="143"/>
      <c r="AOA9" s="143"/>
      <c r="AOB9" s="143"/>
      <c r="AOC9" s="143"/>
      <c r="AOD9" s="143"/>
      <c r="AOE9" s="143"/>
      <c r="AOF9" s="143"/>
      <c r="AOG9" s="143"/>
      <c r="AOH9" s="143"/>
      <c r="AOI9" s="143"/>
      <c r="AOJ9" s="143"/>
      <c r="AOK9" s="143"/>
      <c r="AOL9" s="143"/>
      <c r="AOM9" s="143"/>
      <c r="AON9" s="143"/>
      <c r="AOO9" s="143"/>
      <c r="AOP9" s="143"/>
      <c r="AOQ9" s="143"/>
      <c r="AOR9" s="143"/>
      <c r="AOS9" s="143"/>
      <c r="AOT9" s="143"/>
      <c r="AOU9" s="143"/>
      <c r="AOV9" s="143"/>
      <c r="AOW9" s="143"/>
      <c r="AOX9" s="143"/>
      <c r="AOY9" s="143"/>
      <c r="AOZ9" s="143"/>
      <c r="APA9" s="143"/>
      <c r="APB9" s="143"/>
      <c r="APC9" s="143"/>
      <c r="APD9" s="143"/>
      <c r="APE9" s="143"/>
      <c r="APF9" s="143"/>
      <c r="APG9" s="143"/>
      <c r="APH9" s="143"/>
      <c r="API9" s="143"/>
      <c r="APJ9" s="143"/>
      <c r="APK9" s="143"/>
      <c r="APL9" s="143"/>
      <c r="APM9" s="143"/>
      <c r="APN9" s="143"/>
      <c r="APO9" s="143"/>
      <c r="APP9" s="143"/>
      <c r="APQ9" s="143"/>
      <c r="APR9" s="143"/>
      <c r="APS9" s="143"/>
      <c r="APT9" s="143"/>
      <c r="APU9" s="143"/>
      <c r="APV9" s="143"/>
      <c r="APW9" s="143"/>
      <c r="APX9" s="143"/>
      <c r="APY9" s="143"/>
      <c r="APZ9" s="143"/>
      <c r="AQA9" s="143"/>
      <c r="AQB9" s="143"/>
      <c r="AQC9" s="143"/>
      <c r="AQD9" s="143"/>
      <c r="AQE9" s="143"/>
      <c r="AQF9" s="143"/>
      <c r="AQG9" s="143"/>
      <c r="AQH9" s="143"/>
      <c r="AQI9" s="143"/>
      <c r="AQJ9" s="143"/>
      <c r="AQK9" s="143"/>
      <c r="AQL9" s="143"/>
      <c r="AQM9" s="143"/>
      <c r="AQN9" s="143"/>
      <c r="AQO9" s="143"/>
      <c r="AQP9" s="143"/>
      <c r="AQQ9" s="143"/>
      <c r="AQR9" s="143"/>
      <c r="AQS9" s="143"/>
      <c r="AQT9" s="143"/>
      <c r="AQU9" s="143"/>
      <c r="AQV9" s="143"/>
      <c r="AQW9" s="143"/>
      <c r="AQX9" s="143"/>
      <c r="AQY9" s="143"/>
      <c r="AQZ9" s="143"/>
      <c r="ARA9" s="143"/>
      <c r="ARB9" s="143"/>
      <c r="ARC9" s="143"/>
      <c r="ARD9" s="143"/>
      <c r="ARE9" s="143"/>
      <c r="ARF9" s="143"/>
      <c r="ARG9" s="143"/>
      <c r="ARH9" s="143"/>
      <c r="ARI9" s="143"/>
      <c r="ARJ9" s="143"/>
      <c r="ARK9" s="143"/>
      <c r="ARL9" s="143"/>
      <c r="ARM9" s="143"/>
      <c r="ARN9" s="143"/>
      <c r="ARO9" s="143"/>
      <c r="ARP9" s="143"/>
      <c r="ARQ9" s="143"/>
      <c r="ARR9" s="143"/>
      <c r="ARS9" s="143"/>
      <c r="ART9" s="143"/>
      <c r="ARU9" s="143"/>
      <c r="ARV9" s="143"/>
      <c r="ARW9" s="143"/>
      <c r="ARX9" s="143"/>
      <c r="ARY9" s="143"/>
      <c r="ARZ9" s="143"/>
      <c r="ASA9" s="143"/>
      <c r="ASB9" s="143"/>
      <c r="ASC9" s="143"/>
      <c r="ASD9" s="143"/>
      <c r="ASE9" s="143"/>
      <c r="ASF9" s="143"/>
      <c r="ASG9" s="143"/>
      <c r="ASH9" s="143"/>
      <c r="ASI9" s="143"/>
      <c r="ASJ9" s="143"/>
      <c r="ASK9" s="143"/>
      <c r="ASL9" s="143"/>
      <c r="ASM9" s="143"/>
      <c r="ASN9" s="143"/>
      <c r="ASO9" s="143"/>
      <c r="ASP9" s="143"/>
      <c r="ASQ9" s="143"/>
      <c r="ASR9" s="143"/>
      <c r="ASS9" s="143"/>
      <c r="AST9" s="143"/>
      <c r="ASU9" s="143"/>
      <c r="ASV9" s="143"/>
      <c r="ASW9" s="143"/>
      <c r="ASX9" s="143"/>
      <c r="ASY9" s="143"/>
      <c r="ASZ9" s="143"/>
      <c r="ATA9" s="143"/>
      <c r="ATB9" s="143"/>
      <c r="ATC9" s="143"/>
      <c r="ATD9" s="143"/>
      <c r="ATE9" s="143"/>
      <c r="ATF9" s="143"/>
      <c r="ATG9" s="143"/>
      <c r="ATH9" s="143"/>
      <c r="ATI9" s="143"/>
      <c r="ATJ9" s="143"/>
      <c r="ATK9" s="143"/>
      <c r="ATL9" s="143"/>
      <c r="ATM9" s="143"/>
      <c r="ATN9" s="143"/>
      <c r="ATO9" s="143"/>
      <c r="ATP9" s="143"/>
      <c r="ATQ9" s="143"/>
      <c r="ATR9" s="143"/>
      <c r="ATS9" s="143"/>
      <c r="ATT9" s="143"/>
      <c r="ATU9" s="143"/>
      <c r="ATV9" s="143"/>
      <c r="ATW9" s="143"/>
      <c r="ATX9" s="143"/>
      <c r="ATY9" s="143"/>
      <c r="ATZ9" s="143"/>
      <c r="AUA9" s="143"/>
      <c r="AUB9" s="143"/>
      <c r="AUC9" s="143"/>
      <c r="AUD9" s="143"/>
      <c r="AUE9" s="143"/>
      <c r="AUF9" s="143"/>
      <c r="AUG9" s="143"/>
      <c r="AUH9" s="143"/>
      <c r="AUI9" s="143"/>
      <c r="AUJ9" s="143"/>
      <c r="AUK9" s="143"/>
      <c r="AUL9" s="143"/>
      <c r="AUM9" s="143"/>
      <c r="AUN9" s="143"/>
      <c r="AUO9" s="143"/>
      <c r="AUP9" s="143"/>
      <c r="AUQ9" s="143"/>
      <c r="AUR9" s="143"/>
      <c r="AUS9" s="143"/>
      <c r="AUT9" s="143"/>
      <c r="AUU9" s="143"/>
      <c r="AUV9" s="143"/>
      <c r="AUW9" s="143"/>
      <c r="AUX9" s="143"/>
      <c r="AUY9" s="143"/>
      <c r="AUZ9" s="143"/>
      <c r="AVA9" s="143"/>
      <c r="AVB9" s="143"/>
      <c r="AVC9" s="143"/>
      <c r="AVD9" s="143"/>
      <c r="AVE9" s="143"/>
      <c r="AVF9" s="143"/>
      <c r="AVG9" s="143"/>
      <c r="AVH9" s="143"/>
      <c r="AVI9" s="143"/>
      <c r="AVJ9" s="143"/>
      <c r="AVK9" s="143"/>
      <c r="AVL9" s="143"/>
      <c r="AVM9" s="143"/>
      <c r="AVN9" s="143"/>
      <c r="AVO9" s="143"/>
      <c r="AVP9" s="143"/>
      <c r="AVQ9" s="143"/>
      <c r="AVR9" s="143"/>
      <c r="AVS9" s="143"/>
      <c r="AVT9" s="143"/>
      <c r="AVU9" s="143"/>
      <c r="AVV9" s="143"/>
      <c r="AVW9" s="143"/>
      <c r="AVX9" s="143"/>
      <c r="AVY9" s="143"/>
      <c r="AVZ9" s="143"/>
      <c r="AWA9" s="143"/>
      <c r="AWB9" s="143"/>
      <c r="AWC9" s="143"/>
      <c r="AWD9" s="143"/>
      <c r="AWE9" s="143"/>
      <c r="AWF9" s="143"/>
      <c r="AWG9" s="143"/>
      <c r="AWH9" s="143"/>
      <c r="AWI9" s="143"/>
      <c r="AWJ9" s="143"/>
      <c r="AWK9" s="143"/>
      <c r="AWL9" s="143"/>
      <c r="AWM9" s="143"/>
      <c r="AWN9" s="143"/>
      <c r="AWO9" s="143"/>
      <c r="AWP9" s="143"/>
      <c r="AWQ9" s="143"/>
      <c r="AWR9" s="143"/>
      <c r="AWS9" s="143"/>
      <c r="AWT9" s="143"/>
      <c r="AWU9" s="143"/>
      <c r="AWV9" s="143"/>
      <c r="AWW9" s="143"/>
      <c r="AWX9" s="143"/>
      <c r="AWY9" s="143"/>
      <c r="AWZ9" s="143"/>
      <c r="AXA9" s="143"/>
      <c r="AXB9" s="143"/>
      <c r="AXC9" s="143"/>
      <c r="AXD9" s="143"/>
      <c r="AXE9" s="143"/>
      <c r="AXF9" s="143"/>
      <c r="AXG9" s="143"/>
      <c r="AXH9" s="143"/>
      <c r="AXI9" s="143"/>
      <c r="AXJ9" s="143"/>
      <c r="AXK9" s="143"/>
      <c r="AXL9" s="143"/>
      <c r="AXM9" s="143"/>
      <c r="AXN9" s="143"/>
      <c r="AXO9" s="143"/>
      <c r="AXP9" s="143"/>
      <c r="AXQ9" s="143"/>
      <c r="AXR9" s="143"/>
      <c r="AXS9" s="143"/>
      <c r="AXT9" s="143"/>
      <c r="AXU9" s="143"/>
      <c r="AXV9" s="143"/>
      <c r="AXW9" s="143"/>
      <c r="AXX9" s="143"/>
      <c r="AXY9" s="143"/>
      <c r="AXZ9" s="143"/>
      <c r="AYA9" s="143"/>
      <c r="AYB9" s="143"/>
      <c r="AYC9" s="143"/>
      <c r="AYD9" s="143"/>
      <c r="AYE9" s="143"/>
      <c r="AYF9" s="143"/>
      <c r="AYG9" s="143"/>
      <c r="AYH9" s="143"/>
      <c r="AYI9" s="143"/>
      <c r="AYJ9" s="143"/>
      <c r="AYK9" s="143"/>
      <c r="AYL9" s="143"/>
      <c r="AYM9" s="143"/>
      <c r="AYN9" s="143"/>
      <c r="AYO9" s="143"/>
      <c r="AYP9" s="143"/>
      <c r="AYQ9" s="143"/>
      <c r="AYR9" s="143"/>
      <c r="AYS9" s="143"/>
      <c r="AYT9" s="143"/>
      <c r="AYU9" s="143"/>
      <c r="AYV9" s="143"/>
      <c r="AYW9" s="143"/>
      <c r="AYX9" s="143"/>
      <c r="AYY9" s="143"/>
      <c r="AYZ9" s="143"/>
      <c r="AZA9" s="143"/>
      <c r="AZB9" s="143"/>
      <c r="AZC9" s="143"/>
      <c r="AZD9" s="143"/>
      <c r="AZE9" s="143"/>
      <c r="AZF9" s="143"/>
      <c r="AZG9" s="143"/>
      <c r="AZH9" s="143"/>
      <c r="AZI9" s="143"/>
      <c r="AZJ9" s="143"/>
      <c r="AZK9" s="143"/>
      <c r="AZL9" s="143"/>
      <c r="AZM9" s="143"/>
      <c r="AZN9" s="143"/>
      <c r="AZO9" s="143"/>
      <c r="AZP9" s="143"/>
      <c r="AZQ9" s="143"/>
      <c r="AZR9" s="143"/>
      <c r="AZS9" s="143"/>
      <c r="AZT9" s="143"/>
      <c r="AZU9" s="143"/>
      <c r="AZV9" s="143"/>
      <c r="AZW9" s="143"/>
      <c r="AZX9" s="143"/>
      <c r="AZY9" s="143"/>
      <c r="AZZ9" s="143"/>
      <c r="BAA9" s="143"/>
      <c r="BAB9" s="143"/>
      <c r="BAC9" s="143"/>
      <c r="BAD9" s="143"/>
      <c r="BAE9" s="143"/>
      <c r="BAF9" s="143"/>
      <c r="BAG9" s="143"/>
      <c r="BAH9" s="143"/>
      <c r="BAI9" s="143"/>
      <c r="BAJ9" s="143"/>
      <c r="BAK9" s="143"/>
      <c r="BAL9" s="143"/>
      <c r="BAM9" s="143"/>
      <c r="BAN9" s="143"/>
      <c r="BAO9" s="143"/>
      <c r="BAP9" s="143"/>
      <c r="BAQ9" s="143"/>
      <c r="BAR9" s="143"/>
      <c r="BAS9" s="143"/>
      <c r="BAT9" s="143"/>
      <c r="BAU9" s="143"/>
      <c r="BAV9" s="143"/>
      <c r="BAW9" s="143"/>
      <c r="BAX9" s="143"/>
      <c r="BAY9" s="143"/>
      <c r="BAZ9" s="143"/>
      <c r="BBA9" s="143"/>
      <c r="BBB9" s="143"/>
      <c r="BBC9" s="143"/>
      <c r="BBD9" s="143"/>
      <c r="BBE9" s="143"/>
      <c r="BBF9" s="143"/>
      <c r="BBG9" s="143"/>
      <c r="BBH9" s="143"/>
      <c r="BBI9" s="143"/>
      <c r="BBJ9" s="143"/>
      <c r="BBK9" s="143"/>
      <c r="BBL9" s="143"/>
      <c r="BBM9" s="143"/>
      <c r="BBN9" s="143"/>
      <c r="BBO9" s="143"/>
      <c r="BBP9" s="143"/>
      <c r="BBQ9" s="143"/>
      <c r="BBR9" s="143"/>
      <c r="BBS9" s="143"/>
      <c r="BBT9" s="143"/>
      <c r="BBU9" s="143"/>
      <c r="BBV9" s="143"/>
      <c r="BBW9" s="143"/>
      <c r="BBX9" s="143"/>
      <c r="BBY9" s="143"/>
      <c r="BBZ9" s="143"/>
      <c r="BCA9" s="143"/>
      <c r="BCB9" s="143"/>
      <c r="BCC9" s="143"/>
      <c r="BCD9" s="143"/>
      <c r="BCE9" s="143"/>
      <c r="BCF9" s="143"/>
      <c r="BCG9" s="143"/>
      <c r="BCH9" s="143"/>
      <c r="BCI9" s="143"/>
      <c r="BCJ9" s="143"/>
      <c r="BCK9" s="143"/>
      <c r="BCL9" s="143"/>
      <c r="BCM9" s="143"/>
      <c r="BCN9" s="143"/>
      <c r="BCO9" s="143"/>
      <c r="BCP9" s="143"/>
      <c r="BCQ9" s="143"/>
      <c r="BCR9" s="143"/>
      <c r="BCS9" s="143"/>
      <c r="BCT9" s="143"/>
      <c r="BCU9" s="143"/>
      <c r="BCV9" s="143"/>
      <c r="BCW9" s="143"/>
      <c r="BCX9" s="143"/>
      <c r="BCY9" s="143"/>
      <c r="BCZ9" s="143"/>
      <c r="BDA9" s="143"/>
      <c r="BDB9" s="143"/>
      <c r="BDC9" s="143"/>
      <c r="BDD9" s="143"/>
      <c r="BDE9" s="143"/>
      <c r="BDF9" s="143"/>
      <c r="BDG9" s="143"/>
      <c r="BDH9" s="143"/>
      <c r="BDI9" s="143"/>
      <c r="BDJ9" s="143"/>
      <c r="BDK9" s="143"/>
      <c r="BDL9" s="143"/>
      <c r="BDM9" s="143"/>
      <c r="BDN9" s="143"/>
      <c r="BDO9" s="143"/>
      <c r="BDP9" s="143"/>
      <c r="BDQ9" s="143"/>
      <c r="BDR9" s="143"/>
      <c r="BDS9" s="143"/>
      <c r="BDT9" s="143"/>
      <c r="BDU9" s="143"/>
      <c r="BDV9" s="143"/>
      <c r="BDW9" s="143"/>
      <c r="BDX9" s="143"/>
      <c r="BDY9" s="143"/>
      <c r="BDZ9" s="143"/>
      <c r="BEA9" s="143"/>
      <c r="BEB9" s="143"/>
      <c r="BEC9" s="143"/>
      <c r="BED9" s="143"/>
      <c r="BEE9" s="143"/>
      <c r="BEF9" s="143"/>
      <c r="BEG9" s="143"/>
      <c r="BEH9" s="143"/>
      <c r="BEI9" s="143"/>
      <c r="BEJ9" s="143"/>
      <c r="BEK9" s="143"/>
      <c r="BEL9" s="143"/>
      <c r="BEM9" s="143"/>
      <c r="BEN9" s="143"/>
      <c r="BEO9" s="143"/>
      <c r="BEP9" s="143"/>
      <c r="BEQ9" s="143"/>
      <c r="BER9" s="143"/>
      <c r="BES9" s="143"/>
      <c r="BET9" s="143"/>
      <c r="BEU9" s="143"/>
      <c r="BEV9" s="143"/>
      <c r="BEW9" s="143"/>
      <c r="BEX9" s="143"/>
      <c r="BEY9" s="143"/>
      <c r="BEZ9" s="143"/>
      <c r="BFA9" s="143"/>
      <c r="BFB9" s="143"/>
      <c r="BFC9" s="143"/>
      <c r="BFD9" s="143"/>
      <c r="BFE9" s="143"/>
      <c r="BFF9" s="143"/>
      <c r="BFG9" s="143"/>
      <c r="BFH9" s="143"/>
      <c r="BFI9" s="143"/>
      <c r="BFJ9" s="143"/>
      <c r="BFK9" s="143"/>
      <c r="BFL9" s="143"/>
      <c r="BFM9" s="143"/>
      <c r="BFN9" s="143"/>
      <c r="BFO9" s="143"/>
      <c r="BFP9" s="143"/>
      <c r="BFQ9" s="143"/>
      <c r="BFR9" s="143"/>
      <c r="BFS9" s="143"/>
      <c r="BFT9" s="143"/>
      <c r="BFU9" s="143"/>
      <c r="BFV9" s="143"/>
      <c r="BFW9" s="143"/>
      <c r="BFX9" s="143"/>
      <c r="BFY9" s="143"/>
      <c r="BFZ9" s="143"/>
      <c r="BGA9" s="143"/>
      <c r="BGB9" s="143"/>
      <c r="BGC9" s="143"/>
      <c r="BGD9" s="143"/>
      <c r="BGE9" s="143"/>
      <c r="BGF9" s="143"/>
      <c r="BGG9" s="143"/>
      <c r="BGH9" s="143"/>
      <c r="BGI9" s="143"/>
      <c r="BGJ9" s="143"/>
      <c r="BGK9" s="143"/>
      <c r="BGL9" s="143"/>
      <c r="BGM9" s="143"/>
      <c r="BGN9" s="143"/>
      <c r="BGO9" s="143"/>
      <c r="BGP9" s="143"/>
      <c r="BGQ9" s="143"/>
      <c r="BGR9" s="143"/>
      <c r="BGS9" s="143"/>
      <c r="BGT9" s="143"/>
      <c r="BGU9" s="143"/>
      <c r="BGV9" s="143"/>
      <c r="BGW9" s="143"/>
      <c r="BGX9" s="143"/>
      <c r="BGY9" s="143"/>
      <c r="BGZ9" s="143"/>
      <c r="BHA9" s="143"/>
      <c r="BHB9" s="143"/>
      <c r="BHC9" s="143"/>
      <c r="BHD9" s="143"/>
      <c r="BHE9" s="143"/>
      <c r="BHF9" s="143"/>
      <c r="BHG9" s="143"/>
      <c r="BHH9" s="143"/>
      <c r="BHI9" s="143"/>
      <c r="BHJ9" s="143"/>
      <c r="BHK9" s="143"/>
      <c r="BHL9" s="143"/>
      <c r="BHM9" s="143"/>
      <c r="BHN9" s="143"/>
      <c r="BHO9" s="143"/>
      <c r="BHP9" s="143"/>
      <c r="BHQ9" s="143"/>
      <c r="BHR9" s="143"/>
      <c r="BHS9" s="143"/>
      <c r="BHT9" s="143"/>
      <c r="BHU9" s="143"/>
      <c r="BHV9" s="143"/>
      <c r="BHW9" s="143"/>
      <c r="BHX9" s="143"/>
      <c r="BHY9" s="143"/>
      <c r="BHZ9" s="143"/>
      <c r="BIA9" s="143"/>
      <c r="BIB9" s="143"/>
      <c r="BIC9" s="143"/>
      <c r="BID9" s="143"/>
      <c r="BIE9" s="143"/>
      <c r="BIF9" s="143"/>
      <c r="BIG9" s="143"/>
      <c r="BIH9" s="143"/>
      <c r="BII9" s="143"/>
      <c r="BIJ9" s="143"/>
      <c r="BIK9" s="143"/>
      <c r="BIL9" s="143"/>
      <c r="BIM9" s="143"/>
      <c r="BIN9" s="143"/>
      <c r="BIO9" s="143"/>
      <c r="BIP9" s="143"/>
      <c r="BIQ9" s="143"/>
      <c r="BIR9" s="143"/>
      <c r="BIS9" s="143"/>
      <c r="BIT9" s="143"/>
      <c r="BIU9" s="143"/>
      <c r="BIV9" s="143"/>
      <c r="BIW9" s="143"/>
      <c r="BIX9" s="143"/>
      <c r="BIY9" s="143"/>
      <c r="BIZ9" s="143"/>
      <c r="BJA9" s="143"/>
      <c r="BJB9" s="143"/>
      <c r="BJC9" s="143"/>
      <c r="BJD9" s="143"/>
      <c r="BJE9" s="143"/>
      <c r="BJF9" s="143"/>
      <c r="BJG9" s="143"/>
      <c r="BJH9" s="143"/>
      <c r="BJI9" s="143"/>
      <c r="BJJ9" s="143"/>
      <c r="BJK9" s="143"/>
      <c r="BJL9" s="143"/>
      <c r="BJM9" s="143"/>
      <c r="BJN9" s="143"/>
      <c r="BJO9" s="143"/>
      <c r="BJP9" s="143"/>
      <c r="BJQ9" s="143"/>
      <c r="BJR9" s="143"/>
      <c r="BJS9" s="143"/>
      <c r="BJT9" s="143"/>
      <c r="BJU9" s="143"/>
      <c r="BJV9" s="143"/>
      <c r="BJW9" s="143"/>
      <c r="BJX9" s="143"/>
      <c r="BJY9" s="143"/>
      <c r="BJZ9" s="143"/>
      <c r="BKA9" s="143"/>
      <c r="BKB9" s="143"/>
      <c r="BKC9" s="143"/>
      <c r="BKD9" s="143"/>
      <c r="BKE9" s="143"/>
      <c r="BKF9" s="143"/>
      <c r="BKG9" s="143"/>
      <c r="BKH9" s="143"/>
      <c r="BKI9" s="143"/>
      <c r="BKJ9" s="143"/>
      <c r="BKK9" s="143"/>
      <c r="BKL9" s="143"/>
      <c r="BKM9" s="143"/>
      <c r="BKN9" s="143"/>
      <c r="BKO9" s="143"/>
      <c r="BKP9" s="143"/>
      <c r="BKQ9" s="143"/>
      <c r="BKR9" s="143"/>
      <c r="BKS9" s="143"/>
      <c r="BKT9" s="143"/>
      <c r="BKU9" s="143"/>
      <c r="BKV9" s="143"/>
      <c r="BKW9" s="143"/>
      <c r="BKX9" s="143"/>
      <c r="BKY9" s="143"/>
      <c r="BKZ9" s="143"/>
      <c r="BLA9" s="143"/>
      <c r="BLB9" s="143"/>
      <c r="BLC9" s="143"/>
      <c r="BLD9" s="143"/>
      <c r="BLE9" s="143"/>
      <c r="BLF9" s="143"/>
      <c r="BLG9" s="143"/>
      <c r="BLH9" s="143"/>
      <c r="BLI9" s="143"/>
      <c r="BLJ9" s="143"/>
      <c r="BLK9" s="143"/>
      <c r="BLL9" s="143"/>
      <c r="BLM9" s="143"/>
      <c r="BLN9" s="143"/>
      <c r="BLO9" s="143"/>
      <c r="BLP9" s="143"/>
      <c r="BLQ9" s="143"/>
      <c r="BLR9" s="143"/>
      <c r="BLS9" s="143"/>
      <c r="BLT9" s="143"/>
      <c r="BLU9" s="143"/>
      <c r="BLV9" s="143"/>
      <c r="BLW9" s="143"/>
      <c r="BLX9" s="143"/>
      <c r="BLY9" s="143"/>
      <c r="BLZ9" s="143"/>
      <c r="BMA9" s="143"/>
      <c r="BMB9" s="143"/>
      <c r="BMC9" s="143"/>
      <c r="BMD9" s="143"/>
      <c r="BME9" s="143"/>
      <c r="BMF9" s="143"/>
      <c r="BMG9" s="143"/>
      <c r="BMH9" s="143"/>
      <c r="BMI9" s="143"/>
      <c r="BMJ9" s="143"/>
      <c r="BMK9" s="143"/>
      <c r="BML9" s="143"/>
      <c r="BMM9" s="143"/>
      <c r="BMN9" s="143"/>
      <c r="BMO9" s="143"/>
      <c r="BMP9" s="143"/>
      <c r="BMQ9" s="143"/>
      <c r="BMR9" s="143"/>
      <c r="BMS9" s="143"/>
      <c r="BMT9" s="143"/>
      <c r="BMU9" s="143"/>
      <c r="BMV9" s="143"/>
      <c r="BMW9" s="143"/>
      <c r="BMX9" s="143"/>
      <c r="BMY9" s="143"/>
      <c r="BMZ9" s="143"/>
      <c r="BNA9" s="143"/>
      <c r="BNB9" s="143"/>
      <c r="BNC9" s="143"/>
      <c r="BND9" s="143"/>
      <c r="BNE9" s="143"/>
      <c r="BNF9" s="143"/>
      <c r="BNG9" s="143"/>
      <c r="BNH9" s="143"/>
      <c r="BNI9" s="143"/>
      <c r="BNJ9" s="143"/>
      <c r="BNK9" s="143"/>
      <c r="BNL9" s="143"/>
      <c r="BNM9" s="143"/>
      <c r="BNN9" s="143"/>
      <c r="BNO9" s="143"/>
      <c r="BNP9" s="143"/>
      <c r="BNQ9" s="143"/>
      <c r="BNR9" s="143"/>
      <c r="BNS9" s="143"/>
      <c r="BNT9" s="143"/>
      <c r="BNU9" s="143"/>
      <c r="BNV9" s="143"/>
      <c r="BNW9" s="143"/>
      <c r="BNX9" s="143"/>
      <c r="BNY9" s="143"/>
      <c r="BNZ9" s="143"/>
      <c r="BOA9" s="143"/>
      <c r="BOB9" s="143"/>
      <c r="BOC9" s="143"/>
      <c r="BOD9" s="143"/>
      <c r="BOE9" s="143"/>
      <c r="BOF9" s="143"/>
      <c r="BOG9" s="143"/>
      <c r="BOH9" s="143"/>
      <c r="BOI9" s="143"/>
      <c r="BOJ9" s="143"/>
      <c r="BOK9" s="143"/>
      <c r="BOL9" s="143"/>
      <c r="BOM9" s="143"/>
      <c r="BON9" s="143"/>
      <c r="BOO9" s="143"/>
      <c r="BOP9" s="143"/>
      <c r="BOQ9" s="143"/>
      <c r="BOR9" s="143"/>
      <c r="BOS9" s="143"/>
      <c r="BOT9" s="143"/>
      <c r="BOU9" s="143"/>
      <c r="BOV9" s="143"/>
      <c r="BOW9" s="143"/>
      <c r="BOX9" s="143"/>
      <c r="BOY9" s="143"/>
      <c r="BOZ9" s="143"/>
      <c r="BPA9" s="143"/>
      <c r="BPB9" s="143"/>
      <c r="BPC9" s="143"/>
      <c r="BPD9" s="143"/>
      <c r="BPE9" s="143"/>
      <c r="BPF9" s="143"/>
      <c r="BPG9" s="143"/>
      <c r="BPH9" s="143"/>
      <c r="BPI9" s="143"/>
      <c r="BPJ9" s="143"/>
      <c r="BPK9" s="143"/>
      <c r="BPL9" s="143"/>
      <c r="BPM9" s="143"/>
      <c r="BPN9" s="143"/>
      <c r="BPO9" s="143"/>
      <c r="BPP9" s="143"/>
      <c r="BPQ9" s="143"/>
      <c r="BPR9" s="143"/>
      <c r="BPS9" s="143"/>
      <c r="BPT9" s="143"/>
      <c r="BPU9" s="143"/>
      <c r="BPV9" s="143"/>
      <c r="BPW9" s="143"/>
      <c r="BPX9" s="143"/>
      <c r="BPY9" s="143"/>
      <c r="BPZ9" s="143"/>
      <c r="BQA9" s="143"/>
      <c r="BQB9" s="143"/>
      <c r="BQC9" s="143"/>
      <c r="BQD9" s="143"/>
      <c r="BQE9" s="143"/>
      <c r="BQF9" s="143"/>
      <c r="BQG9" s="143"/>
      <c r="BQH9" s="143"/>
      <c r="BQI9" s="143"/>
      <c r="BQJ9" s="143"/>
      <c r="BQK9" s="143"/>
      <c r="BQL9" s="143"/>
      <c r="BQM9" s="143"/>
      <c r="BQN9" s="143"/>
      <c r="BQO9" s="143"/>
      <c r="BQP9" s="143"/>
      <c r="BQQ9" s="143"/>
      <c r="BQR9" s="143"/>
      <c r="BQS9" s="143"/>
      <c r="BQT9" s="143"/>
      <c r="BQU9" s="143"/>
      <c r="BQV9" s="143"/>
      <c r="BQW9" s="143"/>
      <c r="BQX9" s="143"/>
      <c r="BQY9" s="143"/>
      <c r="BQZ9" s="143"/>
      <c r="BRA9" s="143"/>
      <c r="BRB9" s="143"/>
      <c r="BRC9" s="143"/>
      <c r="BRD9" s="143"/>
      <c r="BRE9" s="143"/>
      <c r="BRF9" s="143"/>
      <c r="BRG9" s="143"/>
      <c r="BRH9" s="143"/>
      <c r="BRI9" s="143"/>
      <c r="BRJ9" s="143"/>
      <c r="BRK9" s="143"/>
      <c r="BRL9" s="143"/>
      <c r="BRM9" s="143"/>
      <c r="BRN9" s="143"/>
      <c r="BRO9" s="143"/>
      <c r="BRP9" s="143"/>
      <c r="BRQ9" s="143"/>
      <c r="BRR9" s="143"/>
      <c r="BRS9" s="143"/>
      <c r="BRT9" s="143"/>
      <c r="BRU9" s="143"/>
      <c r="BRV9" s="143"/>
      <c r="BRW9" s="143"/>
      <c r="BRX9" s="143"/>
      <c r="BRY9" s="143"/>
      <c r="BRZ9" s="143"/>
      <c r="BSA9" s="143"/>
      <c r="BSB9" s="143"/>
      <c r="BSC9" s="143"/>
      <c r="BSD9" s="143"/>
      <c r="BSE9" s="143"/>
      <c r="BSF9" s="143"/>
      <c r="BSG9" s="143"/>
      <c r="BSH9" s="143"/>
      <c r="BSI9" s="143"/>
      <c r="BSJ9" s="143"/>
      <c r="BSK9" s="143"/>
      <c r="BSL9" s="143"/>
      <c r="BSM9" s="143"/>
      <c r="BSN9" s="143"/>
      <c r="BSO9" s="143"/>
      <c r="BSP9" s="143"/>
      <c r="BSQ9" s="143"/>
      <c r="BSR9" s="143"/>
      <c r="BSS9" s="143"/>
      <c r="BST9" s="143"/>
      <c r="BSU9" s="143"/>
      <c r="BSV9" s="143"/>
      <c r="BSW9" s="143"/>
      <c r="BSX9" s="143"/>
      <c r="BSY9" s="143"/>
      <c r="BSZ9" s="143"/>
      <c r="BTA9" s="143"/>
      <c r="BTB9" s="143"/>
      <c r="BTC9" s="143"/>
      <c r="BTD9" s="143"/>
      <c r="BTE9" s="143"/>
      <c r="BTF9" s="143"/>
      <c r="BTG9" s="143"/>
      <c r="BTH9" s="143"/>
      <c r="BTI9" s="143"/>
      <c r="BTJ9" s="143"/>
      <c r="BTK9" s="143"/>
      <c r="BTL9" s="143"/>
      <c r="BTM9" s="143"/>
      <c r="BTN9" s="143"/>
      <c r="BTO9" s="143"/>
      <c r="BTP9" s="143"/>
      <c r="BTQ9" s="143"/>
      <c r="BTR9" s="143"/>
      <c r="BTS9" s="143"/>
      <c r="BTT9" s="143"/>
      <c r="BTU9" s="143"/>
      <c r="BTV9" s="143"/>
      <c r="BTW9" s="143"/>
      <c r="BTX9" s="143"/>
      <c r="BTY9" s="143"/>
      <c r="BTZ9" s="143"/>
      <c r="BUA9" s="143"/>
      <c r="BUB9" s="143"/>
      <c r="BUC9" s="143"/>
      <c r="BUD9" s="143"/>
      <c r="BUE9" s="143"/>
      <c r="BUF9" s="143"/>
      <c r="BUG9" s="143"/>
      <c r="BUH9" s="143"/>
      <c r="BUI9" s="143"/>
      <c r="BUJ9" s="143"/>
      <c r="BUK9" s="143"/>
      <c r="BUL9" s="143"/>
      <c r="BUM9" s="143"/>
      <c r="BUN9" s="143"/>
      <c r="BUO9" s="143"/>
      <c r="BUP9" s="143"/>
      <c r="BUQ9" s="143"/>
      <c r="BUR9" s="143"/>
      <c r="BUS9" s="143"/>
      <c r="BUT9" s="143"/>
      <c r="BUU9" s="143"/>
      <c r="BUV9" s="143"/>
      <c r="BUW9" s="143"/>
      <c r="BUX9" s="143"/>
      <c r="BUY9" s="143"/>
      <c r="BUZ9" s="143"/>
      <c r="BVA9" s="143"/>
      <c r="BVB9" s="143"/>
      <c r="BVC9" s="143"/>
      <c r="BVD9" s="143"/>
      <c r="BVE9" s="143"/>
      <c r="BVF9" s="143"/>
      <c r="BVG9" s="143"/>
      <c r="BVH9" s="143"/>
      <c r="BVI9" s="143"/>
      <c r="BVJ9" s="143"/>
      <c r="BVK9" s="143"/>
      <c r="BVL9" s="143"/>
      <c r="BVM9" s="143"/>
      <c r="BVN9" s="143"/>
      <c r="BVO9" s="143"/>
      <c r="BVP9" s="143"/>
      <c r="BVQ9" s="143"/>
      <c r="BVR9" s="143"/>
      <c r="BVS9" s="143"/>
      <c r="BVT9" s="143"/>
      <c r="BVU9" s="143"/>
      <c r="BVV9" s="143"/>
      <c r="BVW9" s="143"/>
      <c r="BVX9" s="143"/>
      <c r="BVY9" s="143"/>
      <c r="BVZ9" s="143"/>
      <c r="BWA9" s="143"/>
      <c r="BWB9" s="143"/>
      <c r="BWC9" s="143"/>
      <c r="BWD9" s="143"/>
      <c r="BWE9" s="143"/>
      <c r="BWF9" s="143"/>
      <c r="BWG9" s="143"/>
      <c r="BWH9" s="143"/>
      <c r="BWI9" s="143"/>
      <c r="BWJ9" s="143"/>
      <c r="BWK9" s="143"/>
      <c r="BWL9" s="143"/>
      <c r="BWM9" s="143"/>
      <c r="BWN9" s="143"/>
      <c r="BWO9" s="143"/>
      <c r="BWP9" s="143"/>
      <c r="BWQ9" s="143"/>
      <c r="BWR9" s="143"/>
      <c r="BWS9" s="143"/>
      <c r="BWT9" s="143"/>
      <c r="BWU9" s="143"/>
      <c r="BWV9" s="143"/>
      <c r="BWW9" s="143"/>
      <c r="BWX9" s="143"/>
      <c r="BWY9" s="143"/>
      <c r="BWZ9" s="143"/>
      <c r="BXA9" s="143"/>
      <c r="BXB9" s="143"/>
      <c r="BXC9" s="143"/>
      <c r="BXD9" s="143"/>
      <c r="BXE9" s="143"/>
      <c r="BXF9" s="143"/>
      <c r="BXG9" s="143"/>
      <c r="BXH9" s="143"/>
      <c r="BXI9" s="143"/>
      <c r="BXJ9" s="143"/>
      <c r="BXK9" s="143"/>
      <c r="BXL9" s="143"/>
      <c r="BXM9" s="143"/>
      <c r="BXN9" s="143"/>
      <c r="BXO9" s="143"/>
      <c r="BXP9" s="143"/>
      <c r="BXQ9" s="143"/>
      <c r="BXR9" s="143"/>
      <c r="BXS9" s="143"/>
      <c r="BXT9" s="143"/>
      <c r="BXU9" s="143"/>
      <c r="BXV9" s="143"/>
      <c r="BXW9" s="143"/>
      <c r="BXX9" s="143"/>
      <c r="BXY9" s="143"/>
      <c r="BXZ9" s="143"/>
      <c r="BYA9" s="143"/>
      <c r="BYB9" s="143"/>
      <c r="BYC9" s="143"/>
      <c r="BYD9" s="143"/>
      <c r="BYE9" s="143"/>
      <c r="BYF9" s="143"/>
      <c r="BYG9" s="143"/>
      <c r="BYH9" s="143"/>
      <c r="BYI9" s="143"/>
      <c r="BYJ9" s="143"/>
      <c r="BYK9" s="143"/>
      <c r="BYL9" s="143"/>
      <c r="BYM9" s="143"/>
      <c r="BYN9" s="143"/>
      <c r="BYO9" s="143"/>
      <c r="BYP9" s="143"/>
      <c r="BYQ9" s="143"/>
      <c r="BYR9" s="143"/>
      <c r="BYS9" s="143"/>
      <c r="BYT9" s="143"/>
      <c r="BYU9" s="143"/>
      <c r="BYV9" s="143"/>
      <c r="BYW9" s="143"/>
      <c r="BYX9" s="143"/>
      <c r="BYY9" s="143"/>
      <c r="BYZ9" s="143"/>
      <c r="BZA9" s="143"/>
      <c r="BZB9" s="143"/>
      <c r="BZC9" s="143"/>
      <c r="BZD9" s="143"/>
      <c r="BZE9" s="143"/>
      <c r="BZF9" s="143"/>
      <c r="BZG9" s="143"/>
      <c r="BZH9" s="143"/>
      <c r="BZI9" s="143"/>
      <c r="BZJ9" s="143"/>
      <c r="BZK9" s="143"/>
      <c r="BZL9" s="143"/>
      <c r="BZM9" s="143"/>
      <c r="BZN9" s="143"/>
      <c r="BZO9" s="143"/>
      <c r="BZP9" s="143"/>
      <c r="BZQ9" s="143"/>
      <c r="BZR9" s="143"/>
      <c r="BZS9" s="143"/>
      <c r="BZT9" s="143"/>
      <c r="BZU9" s="143"/>
      <c r="BZV9" s="143"/>
      <c r="BZW9" s="143"/>
      <c r="BZX9" s="143"/>
      <c r="BZY9" s="143"/>
      <c r="BZZ9" s="143"/>
      <c r="CAA9" s="143"/>
      <c r="CAB9" s="143"/>
      <c r="CAC9" s="143"/>
      <c r="CAD9" s="143"/>
      <c r="CAE9" s="143"/>
      <c r="CAF9" s="143"/>
      <c r="CAG9" s="143"/>
      <c r="CAH9" s="143"/>
      <c r="CAI9" s="143"/>
      <c r="CAJ9" s="143"/>
      <c r="CAK9" s="143"/>
      <c r="CAL9" s="143"/>
      <c r="CAM9" s="143"/>
      <c r="CAN9" s="143"/>
      <c r="CAO9" s="143"/>
      <c r="CAP9" s="143"/>
      <c r="CAQ9" s="143"/>
      <c r="CAR9" s="143"/>
      <c r="CAS9" s="143"/>
      <c r="CAT9" s="143"/>
      <c r="CAU9" s="143"/>
      <c r="CAV9" s="143"/>
      <c r="CAW9" s="143"/>
      <c r="CAX9" s="143"/>
      <c r="CAY9" s="143"/>
      <c r="CAZ9" s="143"/>
      <c r="CBA9" s="143"/>
      <c r="CBB9" s="143"/>
      <c r="CBC9" s="143"/>
      <c r="CBD9" s="143"/>
      <c r="CBE9" s="143"/>
      <c r="CBF9" s="143"/>
      <c r="CBG9" s="143"/>
      <c r="CBH9" s="143"/>
      <c r="CBI9" s="143"/>
      <c r="CBJ9" s="143"/>
      <c r="CBK9" s="143"/>
      <c r="CBL9" s="143"/>
      <c r="CBM9" s="143"/>
      <c r="CBN9" s="143"/>
      <c r="CBO9" s="143"/>
      <c r="CBP9" s="143"/>
      <c r="CBQ9" s="143"/>
      <c r="CBR9" s="143"/>
      <c r="CBS9" s="143"/>
      <c r="CBT9" s="143"/>
      <c r="CBU9" s="143"/>
      <c r="CBV9" s="143"/>
      <c r="CBW9" s="143"/>
      <c r="CBX9" s="143"/>
      <c r="CBY9" s="143"/>
      <c r="CBZ9" s="143"/>
      <c r="CCA9" s="143"/>
      <c r="CCB9" s="143"/>
      <c r="CCC9" s="143"/>
      <c r="CCD9" s="143"/>
      <c r="CCE9" s="143"/>
      <c r="CCF9" s="143"/>
      <c r="CCG9" s="143"/>
      <c r="CCH9" s="143"/>
      <c r="CCI9" s="143"/>
      <c r="CCJ9" s="143"/>
      <c r="CCK9" s="143"/>
      <c r="CCL9" s="143"/>
      <c r="CCM9" s="143"/>
      <c r="CCN9" s="143"/>
      <c r="CCO9" s="143"/>
      <c r="CCP9" s="143"/>
      <c r="CCQ9" s="143"/>
      <c r="CCR9" s="143"/>
      <c r="CCS9" s="143"/>
      <c r="CCT9" s="143"/>
      <c r="CCU9" s="143"/>
      <c r="CCV9" s="143"/>
      <c r="CCW9" s="143"/>
      <c r="CCX9" s="143"/>
      <c r="CCY9" s="143"/>
      <c r="CCZ9" s="143"/>
      <c r="CDA9" s="143"/>
      <c r="CDB9" s="143"/>
      <c r="CDC9" s="143"/>
      <c r="CDD9" s="143"/>
      <c r="CDE9" s="143"/>
      <c r="CDF9" s="143"/>
      <c r="CDG9" s="143"/>
      <c r="CDH9" s="143"/>
      <c r="CDI9" s="143"/>
      <c r="CDJ9" s="143"/>
      <c r="CDK9" s="143"/>
      <c r="CDL9" s="143"/>
      <c r="CDM9" s="143"/>
      <c r="CDN9" s="143"/>
      <c r="CDO9" s="143"/>
      <c r="CDP9" s="143"/>
      <c r="CDQ9" s="143"/>
      <c r="CDR9" s="143"/>
      <c r="CDS9" s="143"/>
      <c r="CDT9" s="143"/>
      <c r="CDU9" s="143"/>
      <c r="CDV9" s="143"/>
      <c r="CDW9" s="143"/>
      <c r="CDX9" s="143"/>
      <c r="CDY9" s="143"/>
      <c r="CDZ9" s="143"/>
      <c r="CEA9" s="143"/>
      <c r="CEB9" s="143"/>
      <c r="CEC9" s="143"/>
      <c r="CED9" s="143"/>
      <c r="CEE9" s="143"/>
      <c r="CEF9" s="143"/>
      <c r="CEG9" s="143"/>
      <c r="CEH9" s="143"/>
      <c r="CEI9" s="143"/>
      <c r="CEJ9" s="143"/>
      <c r="CEK9" s="143"/>
      <c r="CEL9" s="143"/>
      <c r="CEM9" s="143"/>
      <c r="CEN9" s="143"/>
      <c r="CEO9" s="143"/>
      <c r="CEP9" s="143"/>
      <c r="CEQ9" s="143"/>
      <c r="CER9" s="143"/>
      <c r="CES9" s="143"/>
      <c r="CET9" s="143"/>
      <c r="CEU9" s="143"/>
      <c r="CEV9" s="143"/>
      <c r="CEW9" s="143"/>
      <c r="CEX9" s="143"/>
      <c r="CEY9" s="143"/>
      <c r="CEZ9" s="143"/>
      <c r="CFA9" s="143"/>
      <c r="CFB9" s="143"/>
      <c r="CFC9" s="143"/>
      <c r="CFD9" s="143"/>
      <c r="CFE9" s="143"/>
      <c r="CFF9" s="143"/>
      <c r="CFG9" s="143"/>
      <c r="CFH9" s="143"/>
      <c r="CFI9" s="143"/>
      <c r="CFJ9" s="143"/>
      <c r="CFK9" s="143"/>
      <c r="CFL9" s="143"/>
      <c r="CFM9" s="143"/>
      <c r="CFN9" s="143"/>
      <c r="CFO9" s="143"/>
      <c r="CFP9" s="143"/>
      <c r="CFQ9" s="143"/>
      <c r="CFR9" s="143"/>
      <c r="CFS9" s="143"/>
      <c r="CFT9" s="143"/>
      <c r="CFU9" s="143"/>
      <c r="CFV9" s="143"/>
      <c r="CFW9" s="143"/>
      <c r="CFX9" s="143"/>
      <c r="CFY9" s="143"/>
      <c r="CFZ9" s="143"/>
      <c r="CGA9" s="143"/>
      <c r="CGB9" s="143"/>
      <c r="CGC9" s="143"/>
      <c r="CGD9" s="143"/>
      <c r="CGE9" s="143"/>
      <c r="CGF9" s="143"/>
      <c r="CGG9" s="143"/>
      <c r="CGH9" s="143"/>
      <c r="CGI9" s="143"/>
      <c r="CGJ9" s="143"/>
      <c r="CGK9" s="143"/>
      <c r="CGL9" s="143"/>
      <c r="CGM9" s="143"/>
      <c r="CGN9" s="143"/>
      <c r="CGO9" s="143"/>
      <c r="CGP9" s="143"/>
      <c r="CGQ9" s="143"/>
      <c r="CGR9" s="143"/>
      <c r="CGS9" s="143"/>
      <c r="CGT9" s="143"/>
      <c r="CGU9" s="143"/>
      <c r="CGV9" s="143"/>
      <c r="CGW9" s="143"/>
      <c r="CGX9" s="143"/>
      <c r="CGY9" s="143"/>
      <c r="CGZ9" s="143"/>
      <c r="CHA9" s="143"/>
      <c r="CHB9" s="143"/>
      <c r="CHC9" s="143"/>
      <c r="CHD9" s="143"/>
      <c r="CHE9" s="143"/>
      <c r="CHF9" s="143"/>
      <c r="CHG9" s="143"/>
      <c r="CHH9" s="143"/>
      <c r="CHI9" s="143"/>
      <c r="CHJ9" s="143"/>
      <c r="CHK9" s="143"/>
      <c r="CHL9" s="143"/>
      <c r="CHM9" s="143"/>
      <c r="CHN9" s="143"/>
      <c r="CHO9" s="143"/>
      <c r="CHP9" s="143"/>
      <c r="CHQ9" s="143"/>
      <c r="CHR9" s="143"/>
      <c r="CHS9" s="143"/>
      <c r="CHT9" s="143"/>
      <c r="CHU9" s="143"/>
      <c r="CHV9" s="143"/>
      <c r="CHW9" s="143"/>
      <c r="CHX9" s="143"/>
      <c r="CHY9" s="143"/>
      <c r="CHZ9" s="143"/>
      <c r="CIA9" s="143"/>
      <c r="CIB9" s="143"/>
      <c r="CIC9" s="143"/>
      <c r="CID9" s="143"/>
      <c r="CIE9" s="143"/>
      <c r="CIF9" s="143"/>
      <c r="CIG9" s="143"/>
      <c r="CIH9" s="143"/>
      <c r="CII9" s="143"/>
      <c r="CIJ9" s="143"/>
      <c r="CIK9" s="143"/>
      <c r="CIL9" s="143"/>
      <c r="CIM9" s="143"/>
      <c r="CIN9" s="143"/>
      <c r="CIO9" s="143"/>
      <c r="CIP9" s="143"/>
      <c r="CIQ9" s="143"/>
      <c r="CIR9" s="143"/>
      <c r="CIS9" s="143"/>
      <c r="CIT9" s="143"/>
      <c r="CIU9" s="143"/>
      <c r="CIV9" s="143"/>
      <c r="CIW9" s="143"/>
      <c r="CIX9" s="143"/>
      <c r="CIY9" s="143"/>
      <c r="CIZ9" s="143"/>
      <c r="CJA9" s="143"/>
      <c r="CJB9" s="143"/>
      <c r="CJC9" s="143"/>
      <c r="CJD9" s="143"/>
      <c r="CJE9" s="143"/>
      <c r="CJF9" s="143"/>
      <c r="CJG9" s="143"/>
      <c r="CJH9" s="143"/>
      <c r="CJI9" s="143"/>
      <c r="CJJ9" s="143"/>
      <c r="CJK9" s="143"/>
      <c r="CJL9" s="143"/>
      <c r="CJM9" s="143"/>
      <c r="CJN9" s="143"/>
      <c r="CJO9" s="143"/>
      <c r="CJP9" s="143"/>
      <c r="CJQ9" s="143"/>
      <c r="CJR9" s="143"/>
      <c r="CJS9" s="143"/>
      <c r="CJT9" s="143"/>
      <c r="CJU9" s="143"/>
      <c r="CJV9" s="143"/>
      <c r="CJW9" s="143"/>
      <c r="CJX9" s="143"/>
      <c r="CJY9" s="143"/>
      <c r="CJZ9" s="143"/>
      <c r="CKA9" s="143"/>
      <c r="CKB9" s="143"/>
      <c r="CKC9" s="143"/>
      <c r="CKD9" s="143"/>
      <c r="CKE9" s="143"/>
      <c r="CKF9" s="143"/>
      <c r="CKG9" s="143"/>
      <c r="CKH9" s="143"/>
      <c r="CKI9" s="143"/>
      <c r="CKJ9" s="143"/>
      <c r="CKK9" s="143"/>
      <c r="CKL9" s="143"/>
      <c r="CKM9" s="143"/>
      <c r="CKN9" s="143"/>
      <c r="CKO9" s="143"/>
      <c r="CKP9" s="143"/>
      <c r="CKQ9" s="143"/>
      <c r="CKR9" s="143"/>
      <c r="CKS9" s="143"/>
      <c r="CKT9" s="143"/>
      <c r="CKU9" s="143"/>
      <c r="CKV9" s="143"/>
      <c r="CKW9" s="143"/>
      <c r="CKX9" s="143"/>
      <c r="CKY9" s="143"/>
      <c r="CKZ9" s="143"/>
      <c r="CLA9" s="143"/>
      <c r="CLB9" s="143"/>
      <c r="CLC9" s="143"/>
      <c r="CLD9" s="143"/>
      <c r="CLE9" s="143"/>
      <c r="CLF9" s="143"/>
      <c r="CLG9" s="143"/>
      <c r="CLH9" s="143"/>
      <c r="CLI9" s="143"/>
      <c r="CLJ9" s="143"/>
      <c r="CLK9" s="143"/>
      <c r="CLL9" s="143"/>
      <c r="CLM9" s="143"/>
      <c r="CLN9" s="143"/>
      <c r="CLO9" s="143"/>
      <c r="CLP9" s="143"/>
      <c r="CLQ9" s="143"/>
      <c r="CLR9" s="143"/>
      <c r="CLS9" s="143"/>
      <c r="CLT9" s="143"/>
      <c r="CLU9" s="143"/>
      <c r="CLV9" s="143"/>
      <c r="CLW9" s="143"/>
      <c r="CLX9" s="143"/>
      <c r="CLY9" s="143"/>
      <c r="CLZ9" s="143"/>
      <c r="CMA9" s="143"/>
      <c r="CMB9" s="143"/>
      <c r="CMC9" s="143"/>
      <c r="CMD9" s="143"/>
      <c r="CME9" s="143"/>
      <c r="CMF9" s="143"/>
      <c r="CMG9" s="143"/>
      <c r="CMH9" s="143"/>
      <c r="CMI9" s="143"/>
      <c r="CMJ9" s="143"/>
      <c r="CMK9" s="143"/>
      <c r="CML9" s="143"/>
      <c r="CMM9" s="143"/>
      <c r="CMN9" s="143"/>
      <c r="CMO9" s="143"/>
      <c r="CMP9" s="143"/>
      <c r="CMQ9" s="143"/>
      <c r="CMR9" s="143"/>
      <c r="CMS9" s="143"/>
      <c r="CMT9" s="143"/>
      <c r="CMU9" s="143"/>
      <c r="CMV9" s="143"/>
      <c r="CMW9" s="143"/>
      <c r="CMX9" s="143"/>
      <c r="CMY9" s="143"/>
      <c r="CMZ9" s="143"/>
      <c r="CNA9" s="143"/>
      <c r="CNB9" s="143"/>
      <c r="CNC9" s="143"/>
      <c r="CND9" s="143"/>
      <c r="CNE9" s="143"/>
      <c r="CNF9" s="143"/>
      <c r="CNG9" s="143"/>
      <c r="CNH9" s="143"/>
      <c r="CNI9" s="143"/>
      <c r="CNJ9" s="143"/>
      <c r="CNK9" s="143"/>
      <c r="CNL9" s="143"/>
      <c r="CNM9" s="143"/>
      <c r="CNN9" s="143"/>
      <c r="CNO9" s="143"/>
      <c r="CNP9" s="143"/>
      <c r="CNQ9" s="143"/>
      <c r="CNR9" s="143"/>
      <c r="CNS9" s="143"/>
      <c r="CNT9" s="143"/>
      <c r="CNU9" s="143"/>
      <c r="CNV9" s="143"/>
      <c r="CNW9" s="143"/>
      <c r="CNX9" s="143"/>
      <c r="CNY9" s="143"/>
      <c r="CNZ9" s="143"/>
      <c r="COA9" s="143"/>
      <c r="COB9" s="143"/>
      <c r="COC9" s="143"/>
      <c r="COD9" s="143"/>
      <c r="COE9" s="143"/>
      <c r="COF9" s="143"/>
      <c r="COG9" s="143"/>
      <c r="COH9" s="143"/>
      <c r="COI9" s="143"/>
      <c r="COJ9" s="143"/>
      <c r="COK9" s="143"/>
      <c r="COL9" s="143"/>
      <c r="COM9" s="143"/>
      <c r="CON9" s="143"/>
      <c r="COO9" s="143"/>
      <c r="COP9" s="143"/>
      <c r="COQ9" s="143"/>
      <c r="COR9" s="143"/>
      <c r="COS9" s="143"/>
      <c r="COT9" s="143"/>
      <c r="COU9" s="143"/>
      <c r="COV9" s="143"/>
      <c r="COW9" s="143"/>
      <c r="COX9" s="143"/>
      <c r="COY9" s="143"/>
      <c r="COZ9" s="143"/>
      <c r="CPA9" s="143"/>
      <c r="CPB9" s="143"/>
      <c r="CPC9" s="143"/>
      <c r="CPD9" s="143"/>
      <c r="CPE9" s="143"/>
      <c r="CPF9" s="143"/>
      <c r="CPG9" s="143"/>
      <c r="CPH9" s="143"/>
      <c r="CPI9" s="143"/>
      <c r="CPJ9" s="143"/>
      <c r="CPK9" s="143"/>
      <c r="CPL9" s="143"/>
      <c r="CPM9" s="143"/>
      <c r="CPN9" s="143"/>
      <c r="CPO9" s="143"/>
      <c r="CPP9" s="143"/>
      <c r="CPQ9" s="143"/>
      <c r="CPR9" s="143"/>
      <c r="CPS9" s="143"/>
      <c r="CPT9" s="143"/>
      <c r="CPU9" s="143"/>
      <c r="CPV9" s="143"/>
      <c r="CPW9" s="143"/>
      <c r="CPX9" s="143"/>
      <c r="CPY9" s="143"/>
      <c r="CPZ9" s="143"/>
      <c r="CQA9" s="143"/>
      <c r="CQB9" s="143"/>
      <c r="CQC9" s="143"/>
      <c r="CQD9" s="143"/>
      <c r="CQE9" s="143"/>
      <c r="CQF9" s="143"/>
      <c r="CQG9" s="143"/>
      <c r="CQH9" s="143"/>
      <c r="CQI9" s="143"/>
      <c r="CQJ9" s="143"/>
      <c r="CQK9" s="143"/>
      <c r="CQL9" s="143"/>
      <c r="CQM9" s="143"/>
      <c r="CQN9" s="143"/>
      <c r="CQO9" s="143"/>
      <c r="CQP9" s="143"/>
      <c r="CQQ9" s="143"/>
      <c r="CQR9" s="143"/>
      <c r="CQS9" s="143"/>
      <c r="CQT9" s="143"/>
      <c r="CQU9" s="143"/>
      <c r="CQV9" s="143"/>
      <c r="CQW9" s="143"/>
      <c r="CQX9" s="143"/>
      <c r="CQY9" s="143"/>
      <c r="CQZ9" s="143"/>
      <c r="CRA9" s="143"/>
      <c r="CRB9" s="143"/>
      <c r="CRC9" s="143"/>
      <c r="CRD9" s="143"/>
      <c r="CRE9" s="143"/>
      <c r="CRF9" s="143"/>
      <c r="CRG9" s="143"/>
      <c r="CRH9" s="143"/>
      <c r="CRI9" s="143"/>
      <c r="CRJ9" s="143"/>
      <c r="CRK9" s="143"/>
      <c r="CRL9" s="143"/>
      <c r="CRM9" s="143"/>
      <c r="CRN9" s="143"/>
      <c r="CRO9" s="143"/>
      <c r="CRP9" s="143"/>
      <c r="CRQ9" s="143"/>
      <c r="CRR9" s="143"/>
      <c r="CRS9" s="143"/>
      <c r="CRT9" s="143"/>
      <c r="CRU9" s="143"/>
      <c r="CRV9" s="143"/>
      <c r="CRW9" s="143"/>
      <c r="CRX9" s="143"/>
      <c r="CRY9" s="143"/>
      <c r="CRZ9" s="143"/>
      <c r="CSA9" s="143"/>
      <c r="CSB9" s="143"/>
      <c r="CSC9" s="143"/>
      <c r="CSD9" s="143"/>
      <c r="CSE9" s="143"/>
      <c r="CSF9" s="143"/>
      <c r="CSG9" s="143"/>
      <c r="CSH9" s="143"/>
      <c r="CSI9" s="143"/>
      <c r="CSJ9" s="143"/>
      <c r="CSK9" s="143"/>
      <c r="CSL9" s="143"/>
      <c r="CSM9" s="143"/>
      <c r="CSN9" s="143"/>
      <c r="CSO9" s="143"/>
      <c r="CSP9" s="143"/>
      <c r="CSQ9" s="143"/>
      <c r="CSR9" s="143"/>
      <c r="CSS9" s="143"/>
      <c r="CST9" s="143"/>
      <c r="CSU9" s="143"/>
      <c r="CSV9" s="143"/>
      <c r="CSW9" s="143"/>
      <c r="CSX9" s="143"/>
      <c r="CSY9" s="143"/>
      <c r="CSZ9" s="143"/>
      <c r="CTA9" s="143"/>
      <c r="CTB9" s="143"/>
      <c r="CTC9" s="143"/>
      <c r="CTD9" s="143"/>
      <c r="CTE9" s="143"/>
      <c r="CTF9" s="143"/>
      <c r="CTG9" s="143"/>
      <c r="CTH9" s="143"/>
      <c r="CTI9" s="143"/>
      <c r="CTJ9" s="143"/>
      <c r="CTK9" s="143"/>
      <c r="CTL9" s="143"/>
      <c r="CTM9" s="143"/>
      <c r="CTN9" s="143"/>
      <c r="CTO9" s="143"/>
      <c r="CTP9" s="143"/>
      <c r="CTQ9" s="143"/>
      <c r="CTR9" s="143"/>
      <c r="CTS9" s="143"/>
      <c r="CTT9" s="143"/>
      <c r="CTU9" s="143"/>
      <c r="CTV9" s="143"/>
      <c r="CTW9" s="143"/>
      <c r="CTX9" s="143"/>
      <c r="CTY9" s="143"/>
      <c r="CTZ9" s="143"/>
      <c r="CUA9" s="143"/>
      <c r="CUB9" s="143"/>
      <c r="CUC9" s="143"/>
      <c r="CUD9" s="143"/>
      <c r="CUE9" s="143"/>
      <c r="CUF9" s="143"/>
      <c r="CUG9" s="143"/>
      <c r="CUH9" s="143"/>
      <c r="CUI9" s="143"/>
      <c r="CUJ9" s="143"/>
      <c r="CUK9" s="143"/>
      <c r="CUL9" s="143"/>
      <c r="CUM9" s="143"/>
      <c r="CUN9" s="143"/>
      <c r="CUO9" s="143"/>
      <c r="CUP9" s="143"/>
      <c r="CUQ9" s="143"/>
      <c r="CUR9" s="143"/>
      <c r="CUS9" s="143"/>
      <c r="CUT9" s="143"/>
      <c r="CUU9" s="143"/>
      <c r="CUV9" s="143"/>
      <c r="CUW9" s="143"/>
      <c r="CUX9" s="143"/>
      <c r="CUY9" s="143"/>
      <c r="CUZ9" s="143"/>
      <c r="CVA9" s="143"/>
      <c r="CVB9" s="143"/>
      <c r="CVC9" s="143"/>
      <c r="CVD9" s="143"/>
      <c r="CVE9" s="143"/>
      <c r="CVF9" s="143"/>
      <c r="CVG9" s="143"/>
      <c r="CVH9" s="143"/>
      <c r="CVI9" s="143"/>
      <c r="CVJ9" s="143"/>
      <c r="CVK9" s="143"/>
      <c r="CVL9" s="143"/>
      <c r="CVM9" s="143"/>
      <c r="CVN9" s="143"/>
      <c r="CVO9" s="143"/>
      <c r="CVP9" s="143"/>
      <c r="CVQ9" s="143"/>
      <c r="CVR9" s="143"/>
      <c r="CVS9" s="143"/>
      <c r="CVT9" s="143"/>
      <c r="CVU9" s="143"/>
      <c r="CVV9" s="143"/>
      <c r="CVW9" s="143"/>
      <c r="CVX9" s="143"/>
      <c r="CVY9" s="143"/>
      <c r="CVZ9" s="143"/>
      <c r="CWA9" s="143"/>
      <c r="CWB9" s="143"/>
      <c r="CWC9" s="143"/>
      <c r="CWD9" s="143"/>
      <c r="CWE9" s="143"/>
      <c r="CWF9" s="143"/>
      <c r="CWG9" s="143"/>
      <c r="CWH9" s="143"/>
      <c r="CWI9" s="143"/>
      <c r="CWJ9" s="143"/>
      <c r="CWK9" s="143"/>
      <c r="CWL9" s="143"/>
      <c r="CWM9" s="143"/>
      <c r="CWN9" s="143"/>
      <c r="CWO9" s="143"/>
      <c r="CWP9" s="143"/>
      <c r="CWQ9" s="143"/>
      <c r="CWR9" s="143"/>
      <c r="CWS9" s="143"/>
      <c r="CWT9" s="143"/>
      <c r="CWU9" s="143"/>
      <c r="CWV9" s="143"/>
      <c r="CWW9" s="143"/>
      <c r="CWX9" s="143"/>
      <c r="CWY9" s="143"/>
      <c r="CWZ9" s="143"/>
      <c r="CXA9" s="143"/>
      <c r="CXB9" s="143"/>
      <c r="CXC9" s="143"/>
      <c r="CXD9" s="143"/>
      <c r="CXE9" s="143"/>
      <c r="CXF9" s="143"/>
      <c r="CXG9" s="143"/>
      <c r="CXH9" s="143"/>
      <c r="CXI9" s="143"/>
      <c r="CXJ9" s="143"/>
      <c r="CXK9" s="143"/>
      <c r="CXL9" s="143"/>
      <c r="CXM9" s="143"/>
      <c r="CXN9" s="143"/>
      <c r="CXO9" s="143"/>
      <c r="CXP9" s="143"/>
      <c r="CXQ9" s="143"/>
      <c r="CXR9" s="143"/>
      <c r="CXS9" s="143"/>
      <c r="CXT9" s="143"/>
      <c r="CXU9" s="143"/>
      <c r="CXV9" s="143"/>
      <c r="CXW9" s="143"/>
      <c r="CXX9" s="143"/>
      <c r="CXY9" s="143"/>
      <c r="CXZ9" s="143"/>
      <c r="CYA9" s="143"/>
      <c r="CYB9" s="143"/>
      <c r="CYC9" s="143"/>
      <c r="CYD9" s="143"/>
      <c r="CYE9" s="143"/>
      <c r="CYF9" s="143"/>
      <c r="CYG9" s="143"/>
      <c r="CYH9" s="143"/>
      <c r="CYI9" s="143"/>
      <c r="CYJ9" s="143"/>
      <c r="CYK9" s="143"/>
      <c r="CYL9" s="143"/>
      <c r="CYM9" s="143"/>
      <c r="CYN9" s="143"/>
      <c r="CYO9" s="143"/>
      <c r="CYP9" s="143"/>
      <c r="CYQ9" s="143"/>
      <c r="CYR9" s="143"/>
      <c r="CYS9" s="143"/>
      <c r="CYT9" s="143"/>
      <c r="CYU9" s="143"/>
      <c r="CYV9" s="143"/>
      <c r="CYW9" s="143"/>
      <c r="CYX9" s="143"/>
      <c r="CYY9" s="143"/>
      <c r="CYZ9" s="143"/>
      <c r="CZA9" s="143"/>
      <c r="CZB9" s="143"/>
      <c r="CZC9" s="143"/>
      <c r="CZD9" s="143"/>
      <c r="CZE9" s="143"/>
      <c r="CZF9" s="143"/>
      <c r="CZG9" s="143"/>
      <c r="CZH9" s="143"/>
      <c r="CZI9" s="143"/>
      <c r="CZJ9" s="143"/>
      <c r="CZK9" s="143"/>
      <c r="CZL9" s="143"/>
      <c r="CZM9" s="143"/>
      <c r="CZN9" s="143"/>
      <c r="CZO9" s="143"/>
      <c r="CZP9" s="143"/>
      <c r="CZQ9" s="143"/>
      <c r="CZR9" s="143"/>
      <c r="CZS9" s="143"/>
      <c r="CZT9" s="143"/>
      <c r="CZU9" s="143"/>
      <c r="CZV9" s="143"/>
      <c r="CZW9" s="143"/>
      <c r="CZX9" s="143"/>
      <c r="CZY9" s="143"/>
      <c r="CZZ9" s="143"/>
      <c r="DAA9" s="143"/>
      <c r="DAB9" s="143"/>
      <c r="DAC9" s="143"/>
      <c r="DAD9" s="143"/>
      <c r="DAE9" s="143"/>
      <c r="DAF9" s="143"/>
      <c r="DAG9" s="143"/>
      <c r="DAH9" s="143"/>
      <c r="DAI9" s="143"/>
      <c r="DAJ9" s="143"/>
      <c r="DAK9" s="143"/>
      <c r="DAL9" s="143"/>
      <c r="DAM9" s="143"/>
      <c r="DAN9" s="143"/>
      <c r="DAO9" s="143"/>
      <c r="DAP9" s="143"/>
      <c r="DAQ9" s="143"/>
      <c r="DAR9" s="143"/>
      <c r="DAS9" s="143"/>
      <c r="DAT9" s="143"/>
      <c r="DAU9" s="143"/>
      <c r="DAV9" s="143"/>
      <c r="DAW9" s="143"/>
      <c r="DAX9" s="143"/>
      <c r="DAY9" s="143"/>
      <c r="DAZ9" s="143"/>
      <c r="DBA9" s="143"/>
      <c r="DBB9" s="143"/>
      <c r="DBC9" s="143"/>
      <c r="DBD9" s="143"/>
      <c r="DBE9" s="143"/>
      <c r="DBF9" s="143"/>
      <c r="DBG9" s="143"/>
      <c r="DBH9" s="143"/>
      <c r="DBI9" s="143"/>
      <c r="DBJ9" s="143"/>
      <c r="DBK9" s="143"/>
      <c r="DBL9" s="143"/>
      <c r="DBM9" s="143"/>
      <c r="DBN9" s="143"/>
      <c r="DBO9" s="143"/>
      <c r="DBP9" s="143"/>
      <c r="DBQ9" s="143"/>
      <c r="DBR9" s="143"/>
      <c r="DBS9" s="143"/>
      <c r="DBT9" s="143"/>
      <c r="DBU9" s="143"/>
      <c r="DBV9" s="143"/>
      <c r="DBW9" s="143"/>
      <c r="DBX9" s="143"/>
      <c r="DBY9" s="143"/>
      <c r="DBZ9" s="143"/>
      <c r="DCA9" s="143"/>
      <c r="DCB9" s="143"/>
      <c r="DCC9" s="143"/>
      <c r="DCD9" s="143"/>
      <c r="DCE9" s="143"/>
      <c r="DCF9" s="143"/>
      <c r="DCG9" s="143"/>
      <c r="DCH9" s="143"/>
      <c r="DCI9" s="143"/>
      <c r="DCJ9" s="143"/>
      <c r="DCK9" s="143"/>
      <c r="DCL9" s="143"/>
      <c r="DCM9" s="143"/>
      <c r="DCN9" s="143"/>
      <c r="DCO9" s="143"/>
      <c r="DCP9" s="143"/>
      <c r="DCQ9" s="143"/>
      <c r="DCR9" s="143"/>
      <c r="DCS9" s="143"/>
      <c r="DCT9" s="143"/>
      <c r="DCU9" s="143"/>
      <c r="DCV9" s="143"/>
      <c r="DCW9" s="143"/>
      <c r="DCX9" s="143"/>
      <c r="DCY9" s="143"/>
      <c r="DCZ9" s="143"/>
      <c r="DDA9" s="143"/>
      <c r="DDB9" s="143"/>
      <c r="DDC9" s="143"/>
      <c r="DDD9" s="143"/>
      <c r="DDE9" s="143"/>
      <c r="DDF9" s="143"/>
      <c r="DDG9" s="143"/>
      <c r="DDH9" s="143"/>
      <c r="DDI9" s="143"/>
      <c r="DDJ9" s="143"/>
      <c r="DDK9" s="143"/>
      <c r="DDL9" s="143"/>
      <c r="DDM9" s="143"/>
      <c r="DDN9" s="143"/>
      <c r="DDO9" s="143"/>
      <c r="DDP9" s="143"/>
      <c r="DDQ9" s="143"/>
      <c r="DDR9" s="143"/>
      <c r="DDS9" s="143"/>
      <c r="DDT9" s="143"/>
      <c r="DDU9" s="143"/>
      <c r="DDV9" s="143"/>
      <c r="DDW9" s="143"/>
      <c r="DDX9" s="143"/>
      <c r="DDY9" s="143"/>
      <c r="DDZ9" s="143"/>
      <c r="DEA9" s="143"/>
      <c r="DEB9" s="143"/>
      <c r="DEC9" s="143"/>
      <c r="DED9" s="143"/>
      <c r="DEE9" s="143"/>
      <c r="DEF9" s="143"/>
      <c r="DEG9" s="143"/>
      <c r="DEH9" s="143"/>
      <c r="DEI9" s="143"/>
      <c r="DEJ9" s="143"/>
      <c r="DEK9" s="143"/>
      <c r="DEL9" s="143"/>
      <c r="DEM9" s="143"/>
      <c r="DEN9" s="143"/>
      <c r="DEO9" s="143"/>
      <c r="DEP9" s="143"/>
      <c r="DEQ9" s="143"/>
      <c r="DER9" s="143"/>
      <c r="DES9" s="143"/>
      <c r="DET9" s="143"/>
      <c r="DEU9" s="143"/>
      <c r="DEV9" s="143"/>
      <c r="DEW9" s="143"/>
      <c r="DEX9" s="143"/>
      <c r="DEY9" s="143"/>
      <c r="DEZ9" s="143"/>
      <c r="DFA9" s="143"/>
      <c r="DFB9" s="143"/>
      <c r="DFC9" s="143"/>
      <c r="DFD9" s="143"/>
      <c r="DFE9" s="143"/>
      <c r="DFF9" s="143"/>
      <c r="DFG9" s="143"/>
      <c r="DFH9" s="143"/>
      <c r="DFI9" s="143"/>
      <c r="DFJ9" s="143"/>
      <c r="DFK9" s="143"/>
      <c r="DFL9" s="143"/>
      <c r="DFM9" s="143"/>
      <c r="DFN9" s="143"/>
      <c r="DFO9" s="143"/>
      <c r="DFP9" s="143"/>
      <c r="DFQ9" s="143"/>
      <c r="DFR9" s="143"/>
      <c r="DFS9" s="143"/>
      <c r="DFT9" s="143"/>
      <c r="DFU9" s="143"/>
      <c r="DFV9" s="143"/>
      <c r="DFW9" s="143"/>
      <c r="DFX9" s="143"/>
      <c r="DFY9" s="143"/>
      <c r="DFZ9" s="143"/>
      <c r="DGA9" s="143"/>
      <c r="DGB9" s="143"/>
      <c r="DGC9" s="143"/>
      <c r="DGD9" s="143"/>
      <c r="DGE9" s="143"/>
      <c r="DGF9" s="143"/>
      <c r="DGG9" s="143"/>
      <c r="DGH9" s="143"/>
      <c r="DGI9" s="143"/>
      <c r="DGJ9" s="143"/>
      <c r="DGK9" s="143"/>
      <c r="DGL9" s="143"/>
      <c r="DGM9" s="143"/>
      <c r="DGN9" s="143"/>
      <c r="DGO9" s="143"/>
      <c r="DGP9" s="143"/>
      <c r="DGQ9" s="143"/>
      <c r="DGR9" s="143"/>
      <c r="DGS9" s="143"/>
      <c r="DGT9" s="143"/>
      <c r="DGU9" s="143"/>
      <c r="DGV9" s="143"/>
      <c r="DGW9" s="143"/>
      <c r="DGX9" s="143"/>
      <c r="DGY9" s="143"/>
      <c r="DGZ9" s="143"/>
      <c r="DHA9" s="143"/>
      <c r="DHB9" s="143"/>
      <c r="DHC9" s="143"/>
      <c r="DHD9" s="143"/>
      <c r="DHE9" s="143"/>
      <c r="DHF9" s="143"/>
      <c r="DHG9" s="143"/>
      <c r="DHH9" s="143"/>
      <c r="DHI9" s="143"/>
      <c r="DHJ9" s="143"/>
      <c r="DHK9" s="143"/>
      <c r="DHL9" s="143"/>
      <c r="DHM9" s="143"/>
      <c r="DHN9" s="143"/>
      <c r="DHO9" s="143"/>
      <c r="DHP9" s="143"/>
      <c r="DHQ9" s="143"/>
      <c r="DHR9" s="143"/>
      <c r="DHS9" s="143"/>
      <c r="DHT9" s="143"/>
      <c r="DHU9" s="143"/>
      <c r="DHV9" s="143"/>
      <c r="DHW9" s="143"/>
      <c r="DHX9" s="143"/>
      <c r="DHY9" s="143"/>
      <c r="DHZ9" s="143"/>
      <c r="DIA9" s="143"/>
      <c r="DIB9" s="143"/>
      <c r="DIC9" s="143"/>
      <c r="DID9" s="143"/>
      <c r="DIE9" s="143"/>
      <c r="DIF9" s="143"/>
      <c r="DIG9" s="143"/>
      <c r="DIH9" s="143"/>
      <c r="DII9" s="143"/>
      <c r="DIJ9" s="143"/>
      <c r="DIK9" s="143"/>
      <c r="DIL9" s="143"/>
      <c r="DIM9" s="143"/>
      <c r="DIN9" s="143"/>
      <c r="DIO9" s="143"/>
      <c r="DIP9" s="143"/>
      <c r="DIQ9" s="143"/>
      <c r="DIR9" s="143"/>
      <c r="DIS9" s="143"/>
      <c r="DIT9" s="143"/>
      <c r="DIU9" s="143"/>
      <c r="DIV9" s="143"/>
      <c r="DIW9" s="143"/>
      <c r="DIX9" s="143"/>
      <c r="DIY9" s="143"/>
      <c r="DIZ9" s="143"/>
      <c r="DJA9" s="143"/>
      <c r="DJB9" s="143"/>
      <c r="DJC9" s="143"/>
      <c r="DJD9" s="143"/>
      <c r="DJE9" s="143"/>
      <c r="DJF9" s="143"/>
      <c r="DJG9" s="143"/>
      <c r="DJH9" s="143"/>
      <c r="DJI9" s="143"/>
      <c r="DJJ9" s="143"/>
      <c r="DJK9" s="143"/>
      <c r="DJL9" s="143"/>
      <c r="DJM9" s="143"/>
      <c r="DJN9" s="143"/>
      <c r="DJO9" s="143"/>
      <c r="DJP9" s="143"/>
      <c r="DJQ9" s="143"/>
      <c r="DJR9" s="143"/>
      <c r="DJS9" s="143"/>
      <c r="DJT9" s="143"/>
      <c r="DJU9" s="143"/>
      <c r="DJV9" s="143"/>
      <c r="DJW9" s="143"/>
      <c r="DJX9" s="143"/>
      <c r="DJY9" s="143"/>
      <c r="DJZ9" s="143"/>
      <c r="DKA9" s="143"/>
      <c r="DKB9" s="143"/>
      <c r="DKC9" s="143"/>
      <c r="DKD9" s="143"/>
      <c r="DKE9" s="143"/>
      <c r="DKF9" s="143"/>
      <c r="DKG9" s="143"/>
      <c r="DKH9" s="143"/>
      <c r="DKI9" s="143"/>
      <c r="DKJ9" s="143"/>
      <c r="DKK9" s="143"/>
      <c r="DKL9" s="143"/>
      <c r="DKM9" s="143"/>
      <c r="DKN9" s="143"/>
      <c r="DKO9" s="143"/>
      <c r="DKP9" s="143"/>
      <c r="DKQ9" s="143"/>
      <c r="DKR9" s="143"/>
      <c r="DKS9" s="143"/>
      <c r="DKT9" s="143"/>
      <c r="DKU9" s="143"/>
      <c r="DKV9" s="143"/>
      <c r="DKW9" s="143"/>
      <c r="DKX9" s="143"/>
      <c r="DKY9" s="143"/>
      <c r="DKZ9" s="143"/>
      <c r="DLA9" s="143"/>
      <c r="DLB9" s="143"/>
      <c r="DLC9" s="143"/>
      <c r="DLD9" s="143"/>
      <c r="DLE9" s="143"/>
      <c r="DLF9" s="143"/>
      <c r="DLG9" s="143"/>
      <c r="DLH9" s="143"/>
      <c r="DLI9" s="143"/>
      <c r="DLJ9" s="143"/>
      <c r="DLK9" s="143"/>
      <c r="DLL9" s="143"/>
      <c r="DLM9" s="143"/>
      <c r="DLN9" s="143"/>
      <c r="DLO9" s="143"/>
      <c r="DLP9" s="143"/>
      <c r="DLQ9" s="143"/>
      <c r="DLR9" s="143"/>
      <c r="DLS9" s="143"/>
      <c r="DLT9" s="143"/>
      <c r="DLU9" s="143"/>
      <c r="DLV9" s="143"/>
      <c r="DLW9" s="143"/>
      <c r="DLX9" s="143"/>
      <c r="DLY9" s="143"/>
      <c r="DLZ9" s="143"/>
      <c r="DMA9" s="143"/>
      <c r="DMB9" s="143"/>
      <c r="DMC9" s="143"/>
      <c r="DMD9" s="143"/>
      <c r="DME9" s="143"/>
      <c r="DMF9" s="143"/>
      <c r="DMG9" s="143"/>
      <c r="DMH9" s="143"/>
      <c r="DMI9" s="143"/>
      <c r="DMJ9" s="143"/>
      <c r="DMK9" s="143"/>
      <c r="DML9" s="143"/>
      <c r="DMM9" s="143"/>
      <c r="DMN9" s="143"/>
      <c r="DMO9" s="143"/>
      <c r="DMP9" s="143"/>
      <c r="DMQ9" s="143"/>
      <c r="DMR9" s="143"/>
      <c r="DMS9" s="143"/>
      <c r="DMT9" s="143"/>
      <c r="DMU9" s="143"/>
      <c r="DMV9" s="143"/>
      <c r="DMW9" s="143"/>
      <c r="DMX9" s="143"/>
      <c r="DMY9" s="143"/>
      <c r="DMZ9" s="143"/>
      <c r="DNA9" s="143"/>
      <c r="DNB9" s="143"/>
      <c r="DNC9" s="143"/>
      <c r="DND9" s="143"/>
      <c r="DNE9" s="143"/>
      <c r="DNF9" s="143"/>
      <c r="DNG9" s="143"/>
      <c r="DNH9" s="143"/>
      <c r="DNI9" s="143"/>
      <c r="DNJ9" s="143"/>
      <c r="DNK9" s="143"/>
      <c r="DNL9" s="143"/>
      <c r="DNM9" s="143"/>
      <c r="DNN9" s="143"/>
      <c r="DNO9" s="143"/>
      <c r="DNP9" s="143"/>
      <c r="DNQ9" s="143"/>
      <c r="DNR9" s="143"/>
      <c r="DNS9" s="143"/>
      <c r="DNT9" s="143"/>
      <c r="DNU9" s="143"/>
      <c r="DNV9" s="143"/>
      <c r="DNW9" s="143"/>
      <c r="DNX9" s="143"/>
      <c r="DNY9" s="143"/>
      <c r="DNZ9" s="143"/>
      <c r="DOA9" s="143"/>
      <c r="DOB9" s="143"/>
      <c r="DOC9" s="143"/>
      <c r="DOD9" s="143"/>
      <c r="DOE9" s="143"/>
      <c r="DOF9" s="143"/>
      <c r="DOG9" s="143"/>
      <c r="DOH9" s="143"/>
      <c r="DOI9" s="143"/>
      <c r="DOJ9" s="143"/>
      <c r="DOK9" s="143"/>
      <c r="DOL9" s="143"/>
      <c r="DOM9" s="143"/>
      <c r="DON9" s="143"/>
      <c r="DOO9" s="143"/>
      <c r="DOP9" s="143"/>
      <c r="DOQ9" s="143"/>
      <c r="DOR9" s="143"/>
      <c r="DOS9" s="143"/>
      <c r="DOT9" s="143"/>
      <c r="DOU9" s="143"/>
      <c r="DOV9" s="143"/>
      <c r="DOW9" s="143"/>
      <c r="DOX9" s="143"/>
      <c r="DOY9" s="143"/>
      <c r="DOZ9" s="143"/>
      <c r="DPA9" s="143"/>
      <c r="DPB9" s="143"/>
      <c r="DPC9" s="143"/>
      <c r="DPD9" s="143"/>
      <c r="DPE9" s="143"/>
      <c r="DPF9" s="143"/>
      <c r="DPG9" s="143"/>
      <c r="DPH9" s="143"/>
      <c r="DPI9" s="143"/>
      <c r="DPJ9" s="143"/>
      <c r="DPK9" s="143"/>
      <c r="DPL9" s="143"/>
      <c r="DPM9" s="143"/>
      <c r="DPN9" s="143"/>
      <c r="DPO9" s="143"/>
      <c r="DPP9" s="143"/>
      <c r="DPQ9" s="143"/>
      <c r="DPR9" s="143"/>
      <c r="DPS9" s="143"/>
      <c r="DPT9" s="143"/>
      <c r="DPU9" s="143"/>
      <c r="DPV9" s="143"/>
      <c r="DPW9" s="143"/>
      <c r="DPX9" s="143"/>
      <c r="DPY9" s="143"/>
      <c r="DPZ9" s="143"/>
      <c r="DQA9" s="143"/>
      <c r="DQB9" s="143"/>
      <c r="DQC9" s="143"/>
      <c r="DQD9" s="143"/>
      <c r="DQE9" s="143"/>
      <c r="DQF9" s="143"/>
      <c r="DQG9" s="143"/>
      <c r="DQH9" s="143"/>
      <c r="DQI9" s="143"/>
      <c r="DQJ9" s="143"/>
      <c r="DQK9" s="143"/>
      <c r="DQL9" s="143"/>
      <c r="DQM9" s="143"/>
      <c r="DQN9" s="143"/>
      <c r="DQO9" s="143"/>
      <c r="DQP9" s="143"/>
      <c r="DQQ9" s="143"/>
      <c r="DQR9" s="143"/>
      <c r="DQS9" s="143"/>
      <c r="DQT9" s="143"/>
      <c r="DQU9" s="143"/>
      <c r="DQV9" s="143"/>
      <c r="DQW9" s="143"/>
      <c r="DQX9" s="143"/>
      <c r="DQY9" s="143"/>
      <c r="DQZ9" s="143"/>
      <c r="DRA9" s="143"/>
      <c r="DRB9" s="143"/>
      <c r="DRC9" s="143"/>
      <c r="DRD9" s="143"/>
      <c r="DRE9" s="143"/>
      <c r="DRF9" s="143"/>
      <c r="DRG9" s="143"/>
      <c r="DRH9" s="143"/>
      <c r="DRI9" s="143"/>
      <c r="DRJ9" s="143"/>
      <c r="DRK9" s="143"/>
      <c r="DRL9" s="143"/>
      <c r="DRM9" s="143"/>
      <c r="DRN9" s="143"/>
      <c r="DRO9" s="143"/>
      <c r="DRP9" s="143"/>
      <c r="DRQ9" s="143"/>
      <c r="DRR9" s="143"/>
      <c r="DRS9" s="143"/>
      <c r="DRT9" s="143"/>
      <c r="DRU9" s="143"/>
      <c r="DRV9" s="143"/>
      <c r="DRW9" s="143"/>
      <c r="DRX9" s="143"/>
      <c r="DRY9" s="143"/>
      <c r="DRZ9" s="143"/>
      <c r="DSA9" s="143"/>
      <c r="DSB9" s="143"/>
      <c r="DSC9" s="143"/>
      <c r="DSD9" s="143"/>
      <c r="DSE9" s="143"/>
      <c r="DSF9" s="143"/>
      <c r="DSG9" s="143"/>
      <c r="DSH9" s="143"/>
      <c r="DSI9" s="143"/>
      <c r="DSJ9" s="143"/>
      <c r="DSK9" s="143"/>
      <c r="DSL9" s="143"/>
      <c r="DSM9" s="143"/>
      <c r="DSN9" s="143"/>
      <c r="DSO9" s="143"/>
      <c r="DSP9" s="143"/>
      <c r="DSQ9" s="143"/>
      <c r="DSR9" s="143"/>
      <c r="DSS9" s="143"/>
      <c r="DST9" s="143"/>
      <c r="DSU9" s="143"/>
      <c r="DSV9" s="143"/>
      <c r="DSW9" s="143"/>
      <c r="DSX9" s="143"/>
      <c r="DSY9" s="143"/>
      <c r="DSZ9" s="143"/>
      <c r="DTA9" s="143"/>
      <c r="DTB9" s="143"/>
      <c r="DTC9" s="143"/>
      <c r="DTD9" s="143"/>
      <c r="DTE9" s="143"/>
      <c r="DTF9" s="143"/>
      <c r="DTG9" s="143"/>
      <c r="DTH9" s="143"/>
      <c r="DTI9" s="143"/>
      <c r="DTJ9" s="143"/>
      <c r="DTK9" s="143"/>
      <c r="DTL9" s="143"/>
      <c r="DTM9" s="143"/>
      <c r="DTN9" s="143"/>
      <c r="DTO9" s="143"/>
      <c r="DTP9" s="143"/>
      <c r="DTQ9" s="143"/>
      <c r="DTR9" s="143"/>
      <c r="DTS9" s="143"/>
      <c r="DTT9" s="143"/>
      <c r="DTU9" s="143"/>
      <c r="DTV9" s="143"/>
      <c r="DTW9" s="143"/>
      <c r="DTX9" s="143"/>
      <c r="DTY9" s="143"/>
      <c r="DTZ9" s="143"/>
      <c r="DUA9" s="143"/>
      <c r="DUB9" s="143"/>
      <c r="DUC9" s="143"/>
      <c r="DUD9" s="143"/>
      <c r="DUE9" s="143"/>
      <c r="DUF9" s="143"/>
      <c r="DUG9" s="143"/>
      <c r="DUH9" s="143"/>
      <c r="DUI9" s="143"/>
      <c r="DUJ9" s="143"/>
      <c r="DUK9" s="143"/>
      <c r="DUL9" s="143"/>
      <c r="DUM9" s="143"/>
      <c r="DUN9" s="143"/>
      <c r="DUO9" s="143"/>
      <c r="DUP9" s="143"/>
      <c r="DUQ9" s="143"/>
      <c r="DUR9" s="143"/>
      <c r="DUS9" s="143"/>
      <c r="DUT9" s="143"/>
      <c r="DUU9" s="143"/>
      <c r="DUV9" s="143"/>
      <c r="DUW9" s="143"/>
      <c r="DUX9" s="143"/>
      <c r="DUY9" s="143"/>
      <c r="DUZ9" s="143"/>
      <c r="DVA9" s="143"/>
      <c r="DVB9" s="143"/>
      <c r="DVC9" s="143"/>
      <c r="DVD9" s="143"/>
      <c r="DVE9" s="143"/>
      <c r="DVF9" s="143"/>
      <c r="DVG9" s="143"/>
      <c r="DVH9" s="143"/>
      <c r="DVI9" s="143"/>
      <c r="DVJ9" s="143"/>
      <c r="DVK9" s="143"/>
      <c r="DVL9" s="143"/>
      <c r="DVM9" s="143"/>
      <c r="DVN9" s="143"/>
      <c r="DVO9" s="143"/>
      <c r="DVP9" s="143"/>
      <c r="DVQ9" s="143"/>
      <c r="DVR9" s="143"/>
      <c r="DVS9" s="143"/>
      <c r="DVT9" s="143"/>
      <c r="DVU9" s="143"/>
      <c r="DVV9" s="143"/>
      <c r="DVW9" s="143"/>
      <c r="DVX9" s="143"/>
      <c r="DVY9" s="143"/>
      <c r="DVZ9" s="143"/>
      <c r="DWA9" s="143"/>
      <c r="DWB9" s="143"/>
      <c r="DWC9" s="143"/>
      <c r="DWD9" s="143"/>
      <c r="DWE9" s="143"/>
      <c r="DWF9" s="143"/>
      <c r="DWG9" s="143"/>
      <c r="DWH9" s="143"/>
      <c r="DWI9" s="143"/>
      <c r="DWJ9" s="143"/>
      <c r="DWK9" s="143"/>
      <c r="DWL9" s="143"/>
      <c r="DWM9" s="143"/>
      <c r="DWN9" s="143"/>
      <c r="DWO9" s="143"/>
      <c r="DWP9" s="143"/>
      <c r="DWQ9" s="143"/>
      <c r="DWR9" s="143"/>
      <c r="DWS9" s="143"/>
      <c r="DWT9" s="143"/>
      <c r="DWU9" s="143"/>
      <c r="DWV9" s="143"/>
      <c r="DWW9" s="143"/>
      <c r="DWX9" s="143"/>
      <c r="DWY9" s="143"/>
      <c r="DWZ9" s="143"/>
      <c r="DXA9" s="143"/>
      <c r="DXB9" s="143"/>
      <c r="DXC9" s="143"/>
      <c r="DXD9" s="143"/>
      <c r="DXE9" s="143"/>
      <c r="DXF9" s="143"/>
      <c r="DXG9" s="143"/>
      <c r="DXH9" s="143"/>
      <c r="DXI9" s="143"/>
      <c r="DXJ9" s="143"/>
      <c r="DXK9" s="143"/>
      <c r="DXL9" s="143"/>
      <c r="DXM9" s="143"/>
      <c r="DXN9" s="143"/>
      <c r="DXO9" s="143"/>
      <c r="DXP9" s="143"/>
      <c r="DXQ9" s="143"/>
      <c r="DXR9" s="143"/>
      <c r="DXS9" s="143"/>
      <c r="DXT9" s="143"/>
      <c r="DXU9" s="143"/>
      <c r="DXV9" s="143"/>
      <c r="DXW9" s="143"/>
      <c r="DXX9" s="143"/>
      <c r="DXY9" s="143"/>
      <c r="DXZ9" s="143"/>
      <c r="DYA9" s="143"/>
      <c r="DYB9" s="143"/>
      <c r="DYC9" s="143"/>
      <c r="DYD9" s="143"/>
      <c r="DYE9" s="143"/>
      <c r="DYF9" s="143"/>
      <c r="DYG9" s="143"/>
      <c r="DYH9" s="143"/>
      <c r="DYI9" s="143"/>
      <c r="DYJ9" s="143"/>
      <c r="DYK9" s="143"/>
      <c r="DYL9" s="143"/>
      <c r="DYM9" s="143"/>
      <c r="DYN9" s="143"/>
      <c r="DYO9" s="143"/>
      <c r="DYP9" s="143"/>
      <c r="DYQ9" s="143"/>
      <c r="DYR9" s="143"/>
      <c r="DYS9" s="143"/>
      <c r="DYT9" s="143"/>
      <c r="DYU9" s="143"/>
      <c r="DYV9" s="143"/>
      <c r="DYW9" s="143"/>
      <c r="DYX9" s="143"/>
      <c r="DYY9" s="143"/>
      <c r="DYZ9" s="143"/>
      <c r="DZA9" s="143"/>
      <c r="DZB9" s="143"/>
      <c r="DZC9" s="143"/>
      <c r="DZD9" s="143"/>
      <c r="DZE9" s="143"/>
      <c r="DZF9" s="143"/>
      <c r="DZG9" s="143"/>
      <c r="DZH9" s="143"/>
      <c r="DZI9" s="143"/>
      <c r="DZJ9" s="143"/>
      <c r="DZK9" s="143"/>
      <c r="DZL9" s="143"/>
      <c r="DZM9" s="143"/>
      <c r="DZN9" s="143"/>
      <c r="DZO9" s="143"/>
      <c r="DZP9" s="143"/>
      <c r="DZQ9" s="143"/>
      <c r="DZR9" s="143"/>
      <c r="DZS9" s="143"/>
      <c r="DZT9" s="143"/>
      <c r="DZU9" s="143"/>
      <c r="DZV9" s="143"/>
      <c r="DZW9" s="143"/>
      <c r="DZX9" s="143"/>
      <c r="DZY9" s="143"/>
      <c r="DZZ9" s="143"/>
      <c r="EAA9" s="143"/>
      <c r="EAB9" s="143"/>
      <c r="EAC9" s="143"/>
      <c r="EAD9" s="143"/>
      <c r="EAE9" s="143"/>
      <c r="EAF9" s="143"/>
      <c r="EAG9" s="143"/>
      <c r="EAH9" s="143"/>
      <c r="EAI9" s="143"/>
      <c r="EAJ9" s="143"/>
      <c r="EAK9" s="143"/>
      <c r="EAL9" s="143"/>
      <c r="EAM9" s="143"/>
      <c r="EAN9" s="143"/>
      <c r="EAO9" s="143"/>
      <c r="EAP9" s="143"/>
      <c r="EAQ9" s="143"/>
      <c r="EAR9" s="143"/>
      <c r="EAS9" s="143"/>
      <c r="EAT9" s="143"/>
      <c r="EAU9" s="143"/>
      <c r="EAV9" s="143"/>
      <c r="EAW9" s="143"/>
      <c r="EAX9" s="143"/>
      <c r="EAY9" s="143"/>
      <c r="EAZ9" s="143"/>
      <c r="EBA9" s="143"/>
      <c r="EBB9" s="143"/>
      <c r="EBC9" s="143"/>
      <c r="EBD9" s="143"/>
      <c r="EBE9" s="143"/>
      <c r="EBF9" s="143"/>
      <c r="EBG9" s="143"/>
      <c r="EBH9" s="143"/>
      <c r="EBI9" s="143"/>
      <c r="EBJ9" s="143"/>
      <c r="EBK9" s="143"/>
      <c r="EBL9" s="143"/>
      <c r="EBM9" s="143"/>
      <c r="EBN9" s="143"/>
      <c r="EBO9" s="143"/>
      <c r="EBP9" s="143"/>
      <c r="EBQ9" s="143"/>
      <c r="EBR9" s="143"/>
      <c r="EBS9" s="143"/>
      <c r="EBT9" s="143"/>
      <c r="EBU9" s="143"/>
      <c r="EBV9" s="143"/>
      <c r="EBW9" s="143"/>
      <c r="EBX9" s="143"/>
      <c r="EBY9" s="143"/>
      <c r="EBZ9" s="143"/>
      <c r="ECA9" s="143"/>
      <c r="ECB9" s="143"/>
      <c r="ECC9" s="143"/>
      <c r="ECD9" s="143"/>
      <c r="ECE9" s="143"/>
      <c r="ECF9" s="143"/>
      <c r="ECG9" s="143"/>
      <c r="ECH9" s="143"/>
      <c r="ECI9" s="143"/>
      <c r="ECJ9" s="143"/>
      <c r="ECK9" s="143"/>
      <c r="ECL9" s="143"/>
      <c r="ECM9" s="143"/>
      <c r="ECN9" s="143"/>
      <c r="ECO9" s="143"/>
      <c r="ECP9" s="143"/>
      <c r="ECQ9" s="143"/>
      <c r="ECR9" s="143"/>
      <c r="ECS9" s="143"/>
      <c r="ECT9" s="143"/>
      <c r="ECU9" s="143"/>
      <c r="ECV9" s="143"/>
      <c r="ECW9" s="143"/>
      <c r="ECX9" s="143"/>
      <c r="ECY9" s="143"/>
      <c r="ECZ9" s="143"/>
      <c r="EDA9" s="143"/>
      <c r="EDB9" s="143"/>
      <c r="EDC9" s="143"/>
      <c r="EDD9" s="143"/>
      <c r="EDE9" s="143"/>
      <c r="EDF9" s="143"/>
      <c r="EDG9" s="143"/>
      <c r="EDH9" s="143"/>
      <c r="EDI9" s="143"/>
      <c r="EDJ9" s="143"/>
      <c r="EDK9" s="143"/>
      <c r="EDL9" s="143"/>
      <c r="EDM9" s="143"/>
      <c r="EDN9" s="143"/>
      <c r="EDO9" s="143"/>
      <c r="EDP9" s="143"/>
      <c r="EDQ9" s="143"/>
      <c r="EDR9" s="143"/>
      <c r="EDS9" s="143"/>
      <c r="EDT9" s="143"/>
      <c r="EDU9" s="143"/>
      <c r="EDV9" s="143"/>
      <c r="EDW9" s="143"/>
      <c r="EDX9" s="143"/>
      <c r="EDY9" s="143"/>
      <c r="EDZ9" s="143"/>
      <c r="EEA9" s="143"/>
      <c r="EEB9" s="143"/>
      <c r="EEC9" s="143"/>
      <c r="EED9" s="143"/>
      <c r="EEE9" s="143"/>
      <c r="EEF9" s="143"/>
      <c r="EEG9" s="143"/>
      <c r="EEH9" s="143"/>
      <c r="EEI9" s="143"/>
      <c r="EEJ9" s="143"/>
      <c r="EEK9" s="143"/>
      <c r="EEL9" s="143"/>
      <c r="EEM9" s="143"/>
      <c r="EEN9" s="143"/>
      <c r="EEO9" s="143"/>
      <c r="EEP9" s="143"/>
      <c r="EEQ9" s="143"/>
      <c r="EER9" s="143"/>
      <c r="EES9" s="143"/>
      <c r="EET9" s="143"/>
      <c r="EEU9" s="143"/>
      <c r="EEV9" s="143"/>
      <c r="EEW9" s="143"/>
      <c r="EEX9" s="143"/>
      <c r="EEY9" s="143"/>
      <c r="EEZ9" s="143"/>
      <c r="EFA9" s="143"/>
      <c r="EFB9" s="143"/>
      <c r="EFC9" s="143"/>
      <c r="EFD9" s="143"/>
      <c r="EFE9" s="143"/>
      <c r="EFF9" s="143"/>
      <c r="EFG9" s="143"/>
      <c r="EFH9" s="143"/>
      <c r="EFI9" s="143"/>
      <c r="EFJ9" s="143"/>
      <c r="EFK9" s="143"/>
      <c r="EFL9" s="143"/>
      <c r="EFM9" s="143"/>
      <c r="EFN9" s="143"/>
      <c r="EFO9" s="143"/>
      <c r="EFP9" s="143"/>
      <c r="EFQ9" s="143"/>
      <c r="EFR9" s="143"/>
      <c r="EFS9" s="143"/>
      <c r="EFT9" s="143"/>
      <c r="EFU9" s="143"/>
      <c r="EFV9" s="143"/>
      <c r="EFW9" s="143"/>
      <c r="EFX9" s="143"/>
      <c r="EFY9" s="143"/>
      <c r="EFZ9" s="143"/>
      <c r="EGA9" s="143"/>
      <c r="EGB9" s="143"/>
      <c r="EGC9" s="143"/>
      <c r="EGD9" s="143"/>
      <c r="EGE9" s="143"/>
      <c r="EGF9" s="143"/>
      <c r="EGG9" s="143"/>
      <c r="EGH9" s="143"/>
      <c r="EGI9" s="143"/>
      <c r="EGJ9" s="143"/>
      <c r="EGK9" s="143"/>
      <c r="EGL9" s="143"/>
      <c r="EGM9" s="143"/>
      <c r="EGN9" s="143"/>
      <c r="EGO9" s="143"/>
      <c r="EGP9" s="143"/>
      <c r="EGQ9" s="143"/>
      <c r="EGR9" s="143"/>
      <c r="EGS9" s="143"/>
      <c r="EGT9" s="143"/>
      <c r="EGU9" s="143"/>
      <c r="EGV9" s="143"/>
      <c r="EGW9" s="143"/>
      <c r="EGX9" s="143"/>
      <c r="EGY9" s="143"/>
      <c r="EGZ9" s="143"/>
      <c r="EHA9" s="143"/>
      <c r="EHB9" s="143"/>
      <c r="EHC9" s="143"/>
      <c r="EHD9" s="143"/>
      <c r="EHE9" s="143"/>
      <c r="EHF9" s="143"/>
      <c r="EHG9" s="143"/>
      <c r="EHH9" s="143"/>
      <c r="EHI9" s="143"/>
      <c r="EHJ9" s="143"/>
      <c r="EHK9" s="143"/>
      <c r="EHL9" s="143"/>
      <c r="EHM9" s="143"/>
      <c r="EHN9" s="143"/>
      <c r="EHO9" s="143"/>
      <c r="EHP9" s="143"/>
      <c r="EHQ9" s="143"/>
      <c r="EHR9" s="143"/>
      <c r="EHS9" s="143"/>
      <c r="EHT9" s="143"/>
      <c r="EHU9" s="143"/>
      <c r="EHV9" s="143"/>
      <c r="EHW9" s="143"/>
      <c r="EHX9" s="143"/>
      <c r="EHY9" s="143"/>
      <c r="EHZ9" s="143"/>
      <c r="EIA9" s="143"/>
      <c r="EIB9" s="143"/>
      <c r="EIC9" s="143"/>
      <c r="EID9" s="143"/>
      <c r="EIE9" s="143"/>
      <c r="EIF9" s="143"/>
      <c r="EIG9" s="143"/>
      <c r="EIH9" s="143"/>
      <c r="EII9" s="143"/>
      <c r="EIJ9" s="143"/>
      <c r="EIK9" s="143"/>
      <c r="EIL9" s="143"/>
      <c r="EIM9" s="143"/>
      <c r="EIN9" s="143"/>
      <c r="EIO9" s="143"/>
      <c r="EIP9" s="143"/>
      <c r="EIQ9" s="143"/>
      <c r="EIR9" s="143"/>
      <c r="EIS9" s="143"/>
      <c r="EIT9" s="143"/>
      <c r="EIU9" s="143"/>
      <c r="EIV9" s="143"/>
      <c r="EIW9" s="143"/>
      <c r="EIX9" s="143"/>
      <c r="EIY9" s="143"/>
      <c r="EIZ9" s="143"/>
      <c r="EJA9" s="143"/>
      <c r="EJB9" s="143"/>
      <c r="EJC9" s="143"/>
      <c r="EJD9" s="143"/>
      <c r="EJE9" s="143"/>
      <c r="EJF9" s="143"/>
      <c r="EJG9" s="143"/>
      <c r="EJH9" s="143"/>
      <c r="EJI9" s="143"/>
      <c r="EJJ9" s="143"/>
      <c r="EJK9" s="143"/>
      <c r="EJL9" s="143"/>
      <c r="EJM9" s="143"/>
      <c r="EJN9" s="143"/>
      <c r="EJO9" s="143"/>
      <c r="EJP9" s="143"/>
      <c r="EJQ9" s="143"/>
      <c r="EJR9" s="143"/>
      <c r="EJS9" s="143"/>
      <c r="EJT9" s="143"/>
      <c r="EJU9" s="143"/>
      <c r="EJV9" s="143"/>
      <c r="EJW9" s="143"/>
      <c r="EJX9" s="143"/>
      <c r="EJY9" s="143"/>
      <c r="EJZ9" s="143"/>
      <c r="EKA9" s="143"/>
      <c r="EKB9" s="143"/>
      <c r="EKC9" s="143"/>
      <c r="EKD9" s="143"/>
      <c r="EKE9" s="143"/>
      <c r="EKF9" s="143"/>
      <c r="EKG9" s="143"/>
      <c r="EKH9" s="143"/>
      <c r="EKI9" s="143"/>
      <c r="EKJ9" s="143"/>
      <c r="EKK9" s="143"/>
      <c r="EKL9" s="143"/>
      <c r="EKM9" s="143"/>
      <c r="EKN9" s="143"/>
      <c r="EKO9" s="143"/>
      <c r="EKP9" s="143"/>
      <c r="EKQ9" s="143"/>
      <c r="EKR9" s="143"/>
      <c r="EKS9" s="143"/>
      <c r="EKT9" s="143"/>
      <c r="EKU9" s="143"/>
      <c r="EKV9" s="143"/>
      <c r="EKW9" s="143"/>
      <c r="EKX9" s="143"/>
      <c r="EKY9" s="143"/>
      <c r="EKZ9" s="143"/>
      <c r="ELA9" s="143"/>
      <c r="ELB9" s="143"/>
      <c r="ELC9" s="143"/>
      <c r="ELD9" s="143"/>
      <c r="ELE9" s="143"/>
      <c r="ELF9" s="143"/>
      <c r="ELG9" s="143"/>
      <c r="ELH9" s="143"/>
      <c r="ELI9" s="143"/>
      <c r="ELJ9" s="143"/>
      <c r="ELK9" s="143"/>
      <c r="ELL9" s="143"/>
      <c r="ELM9" s="143"/>
      <c r="ELN9" s="143"/>
      <c r="ELO9" s="143"/>
      <c r="ELP9" s="143"/>
      <c r="ELQ9" s="143"/>
      <c r="ELR9" s="143"/>
      <c r="ELS9" s="143"/>
      <c r="ELT9" s="143"/>
      <c r="ELU9" s="143"/>
      <c r="ELV9" s="143"/>
      <c r="ELW9" s="143"/>
      <c r="ELX9" s="143"/>
      <c r="ELY9" s="143"/>
      <c r="ELZ9" s="143"/>
      <c r="EMA9" s="143"/>
      <c r="EMB9" s="143"/>
      <c r="EMC9" s="143"/>
      <c r="EMD9" s="143"/>
      <c r="EME9" s="143"/>
      <c r="EMF9" s="143"/>
      <c r="EMG9" s="143"/>
      <c r="EMH9" s="143"/>
      <c r="EMI9" s="143"/>
      <c r="EMJ9" s="143"/>
      <c r="EMK9" s="143"/>
      <c r="EML9" s="143"/>
      <c r="EMM9" s="143"/>
      <c r="EMN9" s="143"/>
      <c r="EMO9" s="143"/>
      <c r="EMP9" s="143"/>
      <c r="EMQ9" s="143"/>
      <c r="EMR9" s="143"/>
      <c r="EMS9" s="143"/>
      <c r="EMT9" s="143"/>
      <c r="EMU9" s="143"/>
      <c r="EMV9" s="143"/>
      <c r="EMW9" s="143"/>
      <c r="EMX9" s="143"/>
      <c r="EMY9" s="143"/>
      <c r="EMZ9" s="143"/>
      <c r="ENA9" s="143"/>
      <c r="ENB9" s="143"/>
      <c r="ENC9" s="143"/>
      <c r="END9" s="143"/>
      <c r="ENE9" s="143"/>
      <c r="ENF9" s="143"/>
      <c r="ENG9" s="143"/>
      <c r="ENH9" s="143"/>
      <c r="ENI9" s="143"/>
      <c r="ENJ9" s="143"/>
      <c r="ENK9" s="143"/>
      <c r="ENL9" s="143"/>
      <c r="ENM9" s="143"/>
      <c r="ENN9" s="143"/>
      <c r="ENO9" s="143"/>
      <c r="ENP9" s="143"/>
      <c r="ENQ9" s="143"/>
      <c r="ENR9" s="143"/>
      <c r="ENS9" s="143"/>
      <c r="ENT9" s="143"/>
      <c r="ENU9" s="143"/>
      <c r="ENV9" s="143"/>
      <c r="ENW9" s="143"/>
      <c r="ENX9" s="143"/>
      <c r="ENY9" s="143"/>
      <c r="ENZ9" s="143"/>
      <c r="EOA9" s="143"/>
      <c r="EOB9" s="143"/>
      <c r="EOC9" s="143"/>
      <c r="EOD9" s="143"/>
      <c r="EOE9" s="143"/>
      <c r="EOF9" s="143"/>
      <c r="EOG9" s="143"/>
      <c r="EOH9" s="143"/>
      <c r="EOI9" s="143"/>
      <c r="EOJ9" s="143"/>
      <c r="EOK9" s="143"/>
      <c r="EOL9" s="143"/>
      <c r="EOM9" s="143"/>
      <c r="EON9" s="143"/>
      <c r="EOO9" s="143"/>
      <c r="EOP9" s="143"/>
      <c r="EOQ9" s="143"/>
      <c r="EOR9" s="143"/>
      <c r="EOS9" s="143"/>
      <c r="EOT9" s="143"/>
      <c r="EOU9" s="143"/>
      <c r="EOV9" s="143"/>
      <c r="EOW9" s="143"/>
      <c r="EOX9" s="143"/>
      <c r="EOY9" s="143"/>
      <c r="EOZ9" s="143"/>
      <c r="EPA9" s="143"/>
      <c r="EPB9" s="143"/>
      <c r="EPC9" s="143"/>
      <c r="EPD9" s="143"/>
      <c r="EPE9" s="143"/>
      <c r="EPF9" s="143"/>
      <c r="EPG9" s="143"/>
      <c r="EPH9" s="143"/>
      <c r="EPI9" s="143"/>
      <c r="EPJ9" s="143"/>
      <c r="EPK9" s="143"/>
      <c r="EPL9" s="143"/>
      <c r="EPM9" s="143"/>
      <c r="EPN9" s="143"/>
      <c r="EPO9" s="143"/>
      <c r="EPP9" s="143"/>
      <c r="EPQ9" s="143"/>
      <c r="EPR9" s="143"/>
      <c r="EPS9" s="143"/>
      <c r="EPT9" s="143"/>
      <c r="EPU9" s="143"/>
      <c r="EPV9" s="143"/>
      <c r="EPW9" s="143"/>
      <c r="EPX9" s="143"/>
      <c r="EPY9" s="143"/>
      <c r="EPZ9" s="143"/>
      <c r="EQA9" s="143"/>
      <c r="EQB9" s="143"/>
      <c r="EQC9" s="143"/>
      <c r="EQD9" s="143"/>
      <c r="EQE9" s="143"/>
      <c r="EQF9" s="143"/>
      <c r="EQG9" s="143"/>
      <c r="EQH9" s="143"/>
      <c r="EQI9" s="143"/>
      <c r="EQJ9" s="143"/>
      <c r="EQK9" s="143"/>
      <c r="EQL9" s="143"/>
      <c r="EQM9" s="143"/>
      <c r="EQN9" s="143"/>
      <c r="EQO9" s="143"/>
      <c r="EQP9" s="143"/>
      <c r="EQQ9" s="143"/>
      <c r="EQR9" s="143"/>
      <c r="EQS9" s="143"/>
      <c r="EQT9" s="143"/>
      <c r="EQU9" s="143"/>
      <c r="EQV9" s="143"/>
      <c r="EQW9" s="143"/>
      <c r="EQX9" s="143"/>
      <c r="EQY9" s="143"/>
      <c r="EQZ9" s="143"/>
      <c r="ERA9" s="143"/>
      <c r="ERB9" s="143"/>
      <c r="ERC9" s="143"/>
      <c r="ERD9" s="143"/>
      <c r="ERE9" s="143"/>
      <c r="ERF9" s="143"/>
      <c r="ERG9" s="143"/>
      <c r="ERH9" s="143"/>
      <c r="ERI9" s="143"/>
      <c r="ERJ9" s="143"/>
      <c r="ERK9" s="143"/>
      <c r="ERL9" s="143"/>
      <c r="ERM9" s="143"/>
      <c r="ERN9" s="143"/>
      <c r="ERO9" s="143"/>
      <c r="ERP9" s="143"/>
      <c r="ERQ9" s="143"/>
      <c r="ERR9" s="143"/>
      <c r="ERS9" s="143"/>
      <c r="ERT9" s="143"/>
      <c r="ERU9" s="143"/>
      <c r="ERV9" s="143"/>
      <c r="ERW9" s="143"/>
      <c r="ERX9" s="143"/>
      <c r="ERY9" s="143"/>
      <c r="ERZ9" s="143"/>
      <c r="ESA9" s="143"/>
      <c r="ESB9" s="143"/>
      <c r="ESC9" s="143"/>
      <c r="ESD9" s="143"/>
      <c r="ESE9" s="143"/>
      <c r="ESF9" s="143"/>
      <c r="ESG9" s="143"/>
      <c r="ESH9" s="143"/>
      <c r="ESI9" s="143"/>
      <c r="ESJ9" s="143"/>
      <c r="ESK9" s="143"/>
      <c r="ESL9" s="143"/>
      <c r="ESM9" s="143"/>
      <c r="ESN9" s="143"/>
      <c r="ESO9" s="143"/>
      <c r="ESP9" s="143"/>
      <c r="ESQ9" s="143"/>
      <c r="ESR9" s="143"/>
      <c r="ESS9" s="143"/>
      <c r="EST9" s="143"/>
      <c r="ESU9" s="143"/>
      <c r="ESV9" s="143"/>
      <c r="ESW9" s="143"/>
      <c r="ESX9" s="143"/>
      <c r="ESY9" s="143"/>
      <c r="ESZ9" s="143"/>
      <c r="ETA9" s="143"/>
      <c r="ETB9" s="143"/>
      <c r="ETC9" s="143"/>
      <c r="ETD9" s="143"/>
      <c r="ETE9" s="143"/>
      <c r="ETF9" s="143"/>
      <c r="ETG9" s="143"/>
      <c r="ETH9" s="143"/>
      <c r="ETI9" s="143"/>
      <c r="ETJ9" s="143"/>
      <c r="ETK9" s="143"/>
      <c r="ETL9" s="143"/>
      <c r="ETM9" s="143"/>
      <c r="ETN9" s="143"/>
      <c r="ETO9" s="143"/>
      <c r="ETP9" s="143"/>
      <c r="ETQ9" s="143"/>
      <c r="ETR9" s="143"/>
      <c r="ETS9" s="143"/>
      <c r="ETT9" s="143"/>
      <c r="ETU9" s="143"/>
      <c r="ETV9" s="143"/>
      <c r="ETW9" s="143"/>
      <c r="ETX9" s="143"/>
      <c r="ETY9" s="143"/>
      <c r="ETZ9" s="143"/>
      <c r="EUA9" s="143"/>
      <c r="EUB9" s="143"/>
      <c r="EUC9" s="143"/>
      <c r="EUD9" s="143"/>
      <c r="EUE9" s="143"/>
      <c r="EUF9" s="143"/>
      <c r="EUG9" s="143"/>
      <c r="EUH9" s="143"/>
      <c r="EUI9" s="143"/>
      <c r="EUJ9" s="143"/>
      <c r="EUK9" s="143"/>
      <c r="EUL9" s="143"/>
      <c r="EUM9" s="143"/>
      <c r="EUN9" s="143"/>
      <c r="EUO9" s="143"/>
      <c r="EUP9" s="143"/>
      <c r="EUQ9" s="143"/>
      <c r="EUR9" s="143"/>
      <c r="EUS9" s="143"/>
      <c r="EUT9" s="143"/>
      <c r="EUU9" s="143"/>
      <c r="EUV9" s="143"/>
      <c r="EUW9" s="143"/>
      <c r="EUX9" s="143"/>
      <c r="EUY9" s="143"/>
      <c r="EUZ9" s="143"/>
      <c r="EVA9" s="143"/>
      <c r="EVB9" s="143"/>
      <c r="EVC9" s="143"/>
      <c r="EVD9" s="143"/>
      <c r="EVE9" s="143"/>
      <c r="EVF9" s="143"/>
      <c r="EVG9" s="143"/>
    </row>
    <row r="10" spans="1:3959" s="146" customFormat="1" ht="15" x14ac:dyDescent="0.25">
      <c r="A10" s="807" t="s">
        <v>1664</v>
      </c>
      <c r="B10" s="609" t="s">
        <v>269</v>
      </c>
      <c r="C10" s="573">
        <v>5</v>
      </c>
      <c r="D10" s="618">
        <f>'Notes BS'!D99</f>
        <v>0</v>
      </c>
      <c r="E10" s="152"/>
      <c r="F10" s="618">
        <f>'Notes BS'!E99</f>
        <v>0</v>
      </c>
      <c r="G10" s="4"/>
      <c r="H10" s="624">
        <f>'Notes BS'!F99</f>
        <v>0</v>
      </c>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3"/>
      <c r="JW10" s="143"/>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3"/>
      <c r="LP10" s="143"/>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3"/>
      <c r="NI10" s="143"/>
      <c r="NJ10" s="143"/>
      <c r="NK10" s="143"/>
      <c r="NL10" s="143"/>
      <c r="NM10" s="143"/>
      <c r="NN10" s="143"/>
      <c r="NO10" s="143"/>
      <c r="NP10" s="143"/>
      <c r="NQ10" s="143"/>
      <c r="NR10" s="143"/>
      <c r="NS10" s="143"/>
      <c r="NT10" s="143"/>
      <c r="NU10" s="143"/>
      <c r="NV10" s="143"/>
      <c r="NW10" s="143"/>
      <c r="NX10" s="143"/>
      <c r="NY10" s="143"/>
      <c r="NZ10" s="143"/>
      <c r="OA10" s="143"/>
      <c r="OB10" s="143"/>
      <c r="OC10" s="143"/>
      <c r="OD10" s="143"/>
      <c r="OE10" s="143"/>
      <c r="OF10" s="143"/>
      <c r="OG10" s="143"/>
      <c r="OH10" s="143"/>
      <c r="OI10" s="143"/>
      <c r="OJ10" s="143"/>
      <c r="OK10" s="143"/>
      <c r="OL10" s="143"/>
      <c r="OM10" s="143"/>
      <c r="ON10" s="143"/>
      <c r="OO10" s="143"/>
      <c r="OP10" s="143"/>
      <c r="OQ10" s="143"/>
      <c r="OR10" s="143"/>
      <c r="OS10" s="143"/>
      <c r="OT10" s="143"/>
      <c r="OU10" s="143"/>
      <c r="OV10" s="143"/>
      <c r="OW10" s="143"/>
      <c r="OX10" s="143"/>
      <c r="OY10" s="143"/>
      <c r="OZ10" s="143"/>
      <c r="PA10" s="143"/>
      <c r="PB10" s="143"/>
      <c r="PC10" s="143"/>
      <c r="PD10" s="143"/>
      <c r="PE10" s="143"/>
      <c r="PF10" s="143"/>
      <c r="PG10" s="143"/>
      <c r="PH10" s="143"/>
      <c r="PI10" s="143"/>
      <c r="PJ10" s="143"/>
      <c r="PK10" s="143"/>
      <c r="PL10" s="143"/>
      <c r="PM10" s="143"/>
      <c r="PN10" s="143"/>
      <c r="PO10" s="143"/>
      <c r="PP10" s="143"/>
      <c r="PQ10" s="143"/>
      <c r="PR10" s="143"/>
      <c r="PS10" s="143"/>
      <c r="PT10" s="143"/>
      <c r="PU10" s="143"/>
      <c r="PV10" s="143"/>
      <c r="PW10" s="143"/>
      <c r="PX10" s="143"/>
      <c r="PY10" s="143"/>
      <c r="PZ10" s="143"/>
      <c r="QA10" s="143"/>
      <c r="QB10" s="143"/>
      <c r="QC10" s="143"/>
      <c r="QD10" s="143"/>
      <c r="QE10" s="143"/>
      <c r="QF10" s="143"/>
      <c r="QG10" s="143"/>
      <c r="QH10" s="143"/>
      <c r="QI10" s="143"/>
      <c r="QJ10" s="143"/>
      <c r="QK10" s="143"/>
      <c r="QL10" s="143"/>
      <c r="QM10" s="143"/>
      <c r="QN10" s="143"/>
      <c r="QO10" s="143"/>
      <c r="QP10" s="143"/>
      <c r="QQ10" s="143"/>
      <c r="QR10" s="143"/>
      <c r="QS10" s="143"/>
      <c r="QT10" s="143"/>
      <c r="QU10" s="143"/>
      <c r="QV10" s="143"/>
      <c r="QW10" s="143"/>
      <c r="QX10" s="143"/>
      <c r="QY10" s="143"/>
      <c r="QZ10" s="143"/>
      <c r="RA10" s="143"/>
      <c r="RB10" s="143"/>
      <c r="RC10" s="143"/>
      <c r="RD10" s="143"/>
      <c r="RE10" s="143"/>
      <c r="RF10" s="143"/>
      <c r="RG10" s="143"/>
      <c r="RH10" s="143"/>
      <c r="RI10" s="143"/>
      <c r="RJ10" s="143"/>
      <c r="RK10" s="143"/>
      <c r="RL10" s="143"/>
      <c r="RM10" s="143"/>
      <c r="RN10" s="143"/>
      <c r="RO10" s="143"/>
      <c r="RP10" s="143"/>
      <c r="RQ10" s="143"/>
      <c r="RR10" s="143"/>
      <c r="RS10" s="143"/>
      <c r="RT10" s="143"/>
      <c r="RU10" s="143"/>
      <c r="RV10" s="143"/>
      <c r="RW10" s="143"/>
      <c r="RX10" s="143"/>
      <c r="RY10" s="143"/>
      <c r="RZ10" s="143"/>
      <c r="SA10" s="143"/>
      <c r="SB10" s="143"/>
      <c r="SC10" s="143"/>
      <c r="SD10" s="143"/>
      <c r="SE10" s="143"/>
      <c r="SF10" s="143"/>
      <c r="SG10" s="143"/>
      <c r="SH10" s="143"/>
      <c r="SI10" s="143"/>
      <c r="SJ10" s="143"/>
      <c r="SK10" s="143"/>
      <c r="SL10" s="143"/>
      <c r="SM10" s="143"/>
      <c r="SN10" s="143"/>
      <c r="SO10" s="143"/>
      <c r="SP10" s="143"/>
      <c r="SQ10" s="143"/>
      <c r="SR10" s="143"/>
      <c r="SS10" s="143"/>
      <c r="ST10" s="143"/>
      <c r="SU10" s="143"/>
      <c r="SV10" s="143"/>
      <c r="SW10" s="143"/>
      <c r="SX10" s="143"/>
      <c r="SY10" s="143"/>
      <c r="SZ10" s="143"/>
      <c r="TA10" s="143"/>
      <c r="TB10" s="143"/>
      <c r="TC10" s="143"/>
      <c r="TD10" s="143"/>
      <c r="TE10" s="143"/>
      <c r="TF10" s="143"/>
      <c r="TG10" s="143"/>
      <c r="TH10" s="143"/>
      <c r="TI10" s="143"/>
      <c r="TJ10" s="143"/>
      <c r="TK10" s="143"/>
      <c r="TL10" s="143"/>
      <c r="TM10" s="143"/>
      <c r="TN10" s="143"/>
      <c r="TO10" s="143"/>
      <c r="TP10" s="143"/>
      <c r="TQ10" s="143"/>
      <c r="TR10" s="143"/>
      <c r="TS10" s="143"/>
      <c r="TT10" s="143"/>
      <c r="TU10" s="143"/>
      <c r="TV10" s="143"/>
      <c r="TW10" s="143"/>
      <c r="TX10" s="143"/>
      <c r="TY10" s="143"/>
      <c r="TZ10" s="143"/>
      <c r="UA10" s="143"/>
      <c r="UB10" s="143"/>
      <c r="UC10" s="143"/>
      <c r="UD10" s="143"/>
      <c r="UE10" s="143"/>
      <c r="UF10" s="143"/>
      <c r="UG10" s="143"/>
      <c r="UH10" s="143"/>
      <c r="UI10" s="143"/>
      <c r="UJ10" s="143"/>
      <c r="UK10" s="143"/>
      <c r="UL10" s="143"/>
      <c r="UM10" s="143"/>
      <c r="UN10" s="143"/>
      <c r="UO10" s="143"/>
      <c r="UP10" s="143"/>
      <c r="UQ10" s="143"/>
      <c r="UR10" s="143"/>
      <c r="US10" s="143"/>
      <c r="UT10" s="143"/>
      <c r="UU10" s="143"/>
      <c r="UV10" s="143"/>
      <c r="UW10" s="143"/>
      <c r="UX10" s="143"/>
      <c r="UY10" s="143"/>
      <c r="UZ10" s="143"/>
      <c r="VA10" s="143"/>
      <c r="VB10" s="143"/>
      <c r="VC10" s="143"/>
      <c r="VD10" s="143"/>
      <c r="VE10" s="143"/>
      <c r="VF10" s="143"/>
      <c r="VG10" s="143"/>
      <c r="VH10" s="143"/>
      <c r="VI10" s="143"/>
      <c r="VJ10" s="143"/>
      <c r="VK10" s="143"/>
      <c r="VL10" s="143"/>
      <c r="VM10" s="143"/>
      <c r="VN10" s="143"/>
      <c r="VO10" s="143"/>
      <c r="VP10" s="143"/>
      <c r="VQ10" s="143"/>
      <c r="VR10" s="143"/>
      <c r="VS10" s="143"/>
      <c r="VT10" s="143"/>
      <c r="VU10" s="143"/>
      <c r="VV10" s="143"/>
      <c r="VW10" s="143"/>
      <c r="VX10" s="143"/>
      <c r="VY10" s="143"/>
      <c r="VZ10" s="143"/>
      <c r="WA10" s="143"/>
      <c r="WB10" s="143"/>
      <c r="WC10" s="143"/>
      <c r="WD10" s="143"/>
      <c r="WE10" s="143"/>
      <c r="WF10" s="143"/>
      <c r="WG10" s="143"/>
      <c r="WH10" s="143"/>
      <c r="WI10" s="143"/>
      <c r="WJ10" s="143"/>
      <c r="WK10" s="143"/>
      <c r="WL10" s="143"/>
      <c r="WM10" s="143"/>
      <c r="WN10" s="143"/>
      <c r="WO10" s="143"/>
      <c r="WP10" s="143"/>
      <c r="WQ10" s="143"/>
      <c r="WR10" s="143"/>
      <c r="WS10" s="143"/>
      <c r="WT10" s="143"/>
      <c r="WU10" s="143"/>
      <c r="WV10" s="143"/>
      <c r="WW10" s="143"/>
      <c r="WX10" s="143"/>
      <c r="WY10" s="143"/>
      <c r="WZ10" s="143"/>
      <c r="XA10" s="143"/>
      <c r="XB10" s="143"/>
      <c r="XC10" s="143"/>
      <c r="XD10" s="143"/>
      <c r="XE10" s="143"/>
      <c r="XF10" s="143"/>
      <c r="XG10" s="143"/>
      <c r="XH10" s="143"/>
      <c r="XI10" s="143"/>
      <c r="XJ10" s="143"/>
      <c r="XK10" s="143"/>
      <c r="XL10" s="143"/>
      <c r="XM10" s="143"/>
      <c r="XN10" s="143"/>
      <c r="XO10" s="143"/>
      <c r="XP10" s="143"/>
      <c r="XQ10" s="143"/>
      <c r="XR10" s="143"/>
      <c r="XS10" s="143"/>
      <c r="XT10" s="143"/>
      <c r="XU10" s="143"/>
      <c r="XV10" s="143"/>
      <c r="XW10" s="143"/>
      <c r="XX10" s="143"/>
      <c r="XY10" s="143"/>
      <c r="XZ10" s="143"/>
      <c r="YA10" s="143"/>
      <c r="YB10" s="143"/>
      <c r="YC10" s="143"/>
      <c r="YD10" s="143"/>
      <c r="YE10" s="143"/>
      <c r="YF10" s="143"/>
      <c r="YG10" s="143"/>
      <c r="YH10" s="143"/>
      <c r="YI10" s="143"/>
      <c r="YJ10" s="143"/>
      <c r="YK10" s="143"/>
      <c r="YL10" s="143"/>
      <c r="YM10" s="143"/>
      <c r="YN10" s="143"/>
      <c r="YO10" s="143"/>
      <c r="YP10" s="143"/>
      <c r="YQ10" s="143"/>
      <c r="YR10" s="143"/>
      <c r="YS10" s="143"/>
      <c r="YT10" s="143"/>
      <c r="YU10" s="143"/>
      <c r="YV10" s="143"/>
      <c r="YW10" s="143"/>
      <c r="YX10" s="143"/>
      <c r="YY10" s="143"/>
      <c r="YZ10" s="143"/>
      <c r="ZA10" s="143"/>
      <c r="ZB10" s="143"/>
      <c r="ZC10" s="143"/>
      <c r="ZD10" s="143"/>
      <c r="ZE10" s="143"/>
      <c r="ZF10" s="143"/>
      <c r="ZG10" s="143"/>
      <c r="ZH10" s="143"/>
      <c r="ZI10" s="143"/>
      <c r="ZJ10" s="143"/>
      <c r="ZK10" s="143"/>
      <c r="ZL10" s="143"/>
      <c r="ZM10" s="143"/>
      <c r="ZN10" s="143"/>
      <c r="ZO10" s="143"/>
      <c r="ZP10" s="143"/>
      <c r="ZQ10" s="143"/>
      <c r="ZR10" s="143"/>
      <c r="ZS10" s="143"/>
      <c r="ZT10" s="143"/>
      <c r="ZU10" s="143"/>
      <c r="ZV10" s="143"/>
      <c r="ZW10" s="143"/>
      <c r="ZX10" s="143"/>
      <c r="ZY10" s="143"/>
      <c r="ZZ10" s="143"/>
      <c r="AAA10" s="143"/>
      <c r="AAB10" s="143"/>
      <c r="AAC10" s="143"/>
      <c r="AAD10" s="143"/>
      <c r="AAE10" s="143"/>
      <c r="AAF10" s="143"/>
      <c r="AAG10" s="143"/>
      <c r="AAH10" s="143"/>
      <c r="AAI10" s="143"/>
      <c r="AAJ10" s="143"/>
      <c r="AAK10" s="143"/>
      <c r="AAL10" s="143"/>
      <c r="AAM10" s="143"/>
      <c r="AAN10" s="143"/>
      <c r="AAO10" s="143"/>
      <c r="AAP10" s="143"/>
      <c r="AAQ10" s="143"/>
      <c r="AAR10" s="143"/>
      <c r="AAS10" s="143"/>
      <c r="AAT10" s="143"/>
      <c r="AAU10" s="143"/>
      <c r="AAV10" s="143"/>
      <c r="AAW10" s="143"/>
      <c r="AAX10" s="143"/>
      <c r="AAY10" s="143"/>
      <c r="AAZ10" s="143"/>
      <c r="ABA10" s="143"/>
      <c r="ABB10" s="143"/>
      <c r="ABC10" s="143"/>
      <c r="ABD10" s="143"/>
      <c r="ABE10" s="143"/>
      <c r="ABF10" s="143"/>
      <c r="ABG10" s="143"/>
      <c r="ABH10" s="143"/>
      <c r="ABI10" s="143"/>
      <c r="ABJ10" s="143"/>
      <c r="ABK10" s="143"/>
      <c r="ABL10" s="143"/>
      <c r="ABM10" s="143"/>
      <c r="ABN10" s="143"/>
      <c r="ABO10" s="143"/>
      <c r="ABP10" s="143"/>
      <c r="ABQ10" s="143"/>
      <c r="ABR10" s="143"/>
      <c r="ABS10" s="143"/>
      <c r="ABT10" s="143"/>
      <c r="ABU10" s="143"/>
      <c r="ABV10" s="143"/>
      <c r="ABW10" s="143"/>
      <c r="ABX10" s="143"/>
      <c r="ABY10" s="143"/>
      <c r="ABZ10" s="143"/>
      <c r="ACA10" s="143"/>
      <c r="ACB10" s="143"/>
      <c r="ACC10" s="143"/>
      <c r="ACD10" s="143"/>
      <c r="ACE10" s="143"/>
      <c r="ACF10" s="143"/>
      <c r="ACG10" s="143"/>
      <c r="ACH10" s="143"/>
      <c r="ACI10" s="143"/>
      <c r="ACJ10" s="143"/>
      <c r="ACK10" s="143"/>
      <c r="ACL10" s="143"/>
      <c r="ACM10" s="143"/>
      <c r="ACN10" s="143"/>
      <c r="ACO10" s="143"/>
      <c r="ACP10" s="143"/>
      <c r="ACQ10" s="143"/>
      <c r="ACR10" s="143"/>
      <c r="ACS10" s="143"/>
      <c r="ACT10" s="143"/>
      <c r="ACU10" s="143"/>
      <c r="ACV10" s="143"/>
      <c r="ACW10" s="143"/>
      <c r="ACX10" s="143"/>
      <c r="ACY10" s="143"/>
      <c r="ACZ10" s="143"/>
      <c r="ADA10" s="143"/>
      <c r="ADB10" s="143"/>
      <c r="ADC10" s="143"/>
      <c r="ADD10" s="143"/>
      <c r="ADE10" s="143"/>
      <c r="ADF10" s="143"/>
      <c r="ADG10" s="143"/>
      <c r="ADH10" s="143"/>
      <c r="ADI10" s="143"/>
      <c r="ADJ10" s="143"/>
      <c r="ADK10" s="143"/>
      <c r="ADL10" s="143"/>
      <c r="ADM10" s="143"/>
      <c r="ADN10" s="143"/>
      <c r="ADO10" s="143"/>
      <c r="ADP10" s="143"/>
      <c r="ADQ10" s="143"/>
      <c r="ADR10" s="143"/>
      <c r="ADS10" s="143"/>
      <c r="ADT10" s="143"/>
      <c r="ADU10" s="143"/>
      <c r="ADV10" s="143"/>
      <c r="ADW10" s="143"/>
      <c r="ADX10" s="143"/>
      <c r="ADY10" s="143"/>
      <c r="ADZ10" s="143"/>
      <c r="AEA10" s="143"/>
      <c r="AEB10" s="143"/>
      <c r="AEC10" s="143"/>
      <c r="AED10" s="143"/>
      <c r="AEE10" s="143"/>
      <c r="AEF10" s="143"/>
      <c r="AEG10" s="143"/>
      <c r="AEH10" s="143"/>
      <c r="AEI10" s="143"/>
      <c r="AEJ10" s="143"/>
      <c r="AEK10" s="143"/>
      <c r="AEL10" s="143"/>
      <c r="AEM10" s="143"/>
      <c r="AEN10" s="143"/>
      <c r="AEO10" s="143"/>
      <c r="AEP10" s="143"/>
      <c r="AEQ10" s="143"/>
      <c r="AER10" s="143"/>
      <c r="AES10" s="143"/>
      <c r="AET10" s="143"/>
      <c r="AEU10" s="143"/>
      <c r="AEV10" s="143"/>
      <c r="AEW10" s="143"/>
      <c r="AEX10" s="143"/>
      <c r="AEY10" s="143"/>
      <c r="AEZ10" s="143"/>
      <c r="AFA10" s="143"/>
      <c r="AFB10" s="143"/>
      <c r="AFC10" s="143"/>
      <c r="AFD10" s="143"/>
      <c r="AFE10" s="143"/>
      <c r="AFF10" s="143"/>
      <c r="AFG10" s="143"/>
      <c r="AFH10" s="143"/>
      <c r="AFI10" s="143"/>
      <c r="AFJ10" s="143"/>
      <c r="AFK10" s="143"/>
      <c r="AFL10" s="143"/>
      <c r="AFM10" s="143"/>
      <c r="AFN10" s="143"/>
      <c r="AFO10" s="143"/>
      <c r="AFP10" s="143"/>
      <c r="AFQ10" s="143"/>
      <c r="AFR10" s="143"/>
      <c r="AFS10" s="143"/>
      <c r="AFT10" s="143"/>
      <c r="AFU10" s="143"/>
      <c r="AFV10" s="143"/>
      <c r="AFW10" s="143"/>
      <c r="AFX10" s="143"/>
      <c r="AFY10" s="143"/>
      <c r="AFZ10" s="143"/>
      <c r="AGA10" s="143"/>
      <c r="AGB10" s="143"/>
      <c r="AGC10" s="143"/>
      <c r="AGD10" s="143"/>
      <c r="AGE10" s="143"/>
      <c r="AGF10" s="143"/>
      <c r="AGG10" s="143"/>
      <c r="AGH10" s="143"/>
      <c r="AGI10" s="143"/>
      <c r="AGJ10" s="143"/>
      <c r="AGK10" s="143"/>
      <c r="AGL10" s="143"/>
      <c r="AGM10" s="143"/>
      <c r="AGN10" s="143"/>
      <c r="AGO10" s="143"/>
      <c r="AGP10" s="143"/>
      <c r="AGQ10" s="143"/>
      <c r="AGR10" s="143"/>
      <c r="AGS10" s="143"/>
      <c r="AGT10" s="143"/>
      <c r="AGU10" s="143"/>
      <c r="AGV10" s="143"/>
      <c r="AGW10" s="143"/>
      <c r="AGX10" s="143"/>
      <c r="AGY10" s="143"/>
      <c r="AGZ10" s="143"/>
      <c r="AHA10" s="143"/>
      <c r="AHB10" s="143"/>
      <c r="AHC10" s="143"/>
      <c r="AHD10" s="143"/>
      <c r="AHE10" s="143"/>
      <c r="AHF10" s="143"/>
      <c r="AHG10" s="143"/>
      <c r="AHH10" s="143"/>
      <c r="AHI10" s="143"/>
      <c r="AHJ10" s="143"/>
      <c r="AHK10" s="143"/>
      <c r="AHL10" s="143"/>
      <c r="AHM10" s="143"/>
      <c r="AHN10" s="143"/>
      <c r="AHO10" s="143"/>
      <c r="AHP10" s="143"/>
      <c r="AHQ10" s="143"/>
      <c r="AHR10" s="143"/>
      <c r="AHS10" s="143"/>
      <c r="AHT10" s="143"/>
      <c r="AHU10" s="143"/>
      <c r="AHV10" s="143"/>
      <c r="AHW10" s="143"/>
      <c r="AHX10" s="143"/>
      <c r="AHY10" s="143"/>
      <c r="AHZ10" s="143"/>
      <c r="AIA10" s="143"/>
      <c r="AIB10" s="143"/>
      <c r="AIC10" s="143"/>
      <c r="AID10" s="143"/>
      <c r="AIE10" s="143"/>
      <c r="AIF10" s="143"/>
      <c r="AIG10" s="143"/>
      <c r="AIH10" s="143"/>
      <c r="AII10" s="143"/>
      <c r="AIJ10" s="143"/>
      <c r="AIK10" s="143"/>
      <c r="AIL10" s="143"/>
      <c r="AIM10" s="143"/>
      <c r="AIN10" s="143"/>
      <c r="AIO10" s="143"/>
      <c r="AIP10" s="143"/>
      <c r="AIQ10" s="143"/>
      <c r="AIR10" s="143"/>
      <c r="AIS10" s="143"/>
      <c r="AIT10" s="143"/>
      <c r="AIU10" s="143"/>
      <c r="AIV10" s="143"/>
      <c r="AIW10" s="143"/>
      <c r="AIX10" s="143"/>
      <c r="AIY10" s="143"/>
      <c r="AIZ10" s="143"/>
      <c r="AJA10" s="143"/>
      <c r="AJB10" s="143"/>
      <c r="AJC10" s="143"/>
      <c r="AJD10" s="143"/>
      <c r="AJE10" s="143"/>
      <c r="AJF10" s="143"/>
      <c r="AJG10" s="143"/>
      <c r="AJH10" s="143"/>
      <c r="AJI10" s="143"/>
      <c r="AJJ10" s="143"/>
      <c r="AJK10" s="143"/>
      <c r="AJL10" s="143"/>
      <c r="AJM10" s="143"/>
      <c r="AJN10" s="143"/>
      <c r="AJO10" s="143"/>
      <c r="AJP10" s="143"/>
      <c r="AJQ10" s="143"/>
      <c r="AJR10" s="143"/>
      <c r="AJS10" s="143"/>
      <c r="AJT10" s="143"/>
      <c r="AJU10" s="143"/>
      <c r="AJV10" s="143"/>
      <c r="AJW10" s="143"/>
      <c r="AJX10" s="143"/>
      <c r="AJY10" s="143"/>
      <c r="AJZ10" s="143"/>
      <c r="AKA10" s="143"/>
      <c r="AKB10" s="143"/>
      <c r="AKC10" s="143"/>
      <c r="AKD10" s="143"/>
      <c r="AKE10" s="143"/>
      <c r="AKF10" s="143"/>
      <c r="AKG10" s="143"/>
      <c r="AKH10" s="143"/>
      <c r="AKI10" s="143"/>
      <c r="AKJ10" s="143"/>
      <c r="AKK10" s="143"/>
      <c r="AKL10" s="143"/>
      <c r="AKM10" s="143"/>
      <c r="AKN10" s="143"/>
      <c r="AKO10" s="143"/>
      <c r="AKP10" s="143"/>
      <c r="AKQ10" s="143"/>
      <c r="AKR10" s="143"/>
      <c r="AKS10" s="143"/>
      <c r="AKT10" s="143"/>
      <c r="AKU10" s="143"/>
      <c r="AKV10" s="143"/>
      <c r="AKW10" s="143"/>
      <c r="AKX10" s="143"/>
      <c r="AKY10" s="143"/>
      <c r="AKZ10" s="143"/>
      <c r="ALA10" s="143"/>
      <c r="ALB10" s="143"/>
      <c r="ALC10" s="143"/>
      <c r="ALD10" s="143"/>
      <c r="ALE10" s="143"/>
      <c r="ALF10" s="143"/>
      <c r="ALG10" s="143"/>
      <c r="ALH10" s="143"/>
      <c r="ALI10" s="143"/>
      <c r="ALJ10" s="143"/>
      <c r="ALK10" s="143"/>
      <c r="ALL10" s="143"/>
      <c r="ALM10" s="143"/>
      <c r="ALN10" s="143"/>
      <c r="ALO10" s="143"/>
      <c r="ALP10" s="143"/>
      <c r="ALQ10" s="143"/>
      <c r="ALR10" s="143"/>
      <c r="ALS10" s="143"/>
      <c r="ALT10" s="143"/>
      <c r="ALU10" s="143"/>
      <c r="ALV10" s="143"/>
      <c r="ALW10" s="143"/>
      <c r="ALX10" s="143"/>
      <c r="ALY10" s="143"/>
      <c r="ALZ10" s="143"/>
      <c r="AMA10" s="143"/>
      <c r="AMB10" s="143"/>
      <c r="AMC10" s="143"/>
      <c r="AMD10" s="143"/>
      <c r="AME10" s="143"/>
      <c r="AMF10" s="143"/>
      <c r="AMG10" s="143"/>
      <c r="AMH10" s="143"/>
      <c r="AMI10" s="143"/>
      <c r="AMJ10" s="143"/>
      <c r="AMK10" s="143"/>
      <c r="AML10" s="143"/>
      <c r="AMM10" s="143"/>
      <c r="AMN10" s="143"/>
      <c r="AMO10" s="143"/>
      <c r="AMP10" s="143"/>
      <c r="AMQ10" s="143"/>
      <c r="AMR10" s="143"/>
      <c r="AMS10" s="143"/>
      <c r="AMT10" s="143"/>
      <c r="AMU10" s="143"/>
      <c r="AMV10" s="143"/>
      <c r="AMW10" s="143"/>
      <c r="AMX10" s="143"/>
      <c r="AMY10" s="143"/>
      <c r="AMZ10" s="143"/>
      <c r="ANA10" s="143"/>
      <c r="ANB10" s="143"/>
      <c r="ANC10" s="143"/>
      <c r="AND10" s="143"/>
      <c r="ANE10" s="143"/>
      <c r="ANF10" s="143"/>
      <c r="ANG10" s="143"/>
      <c r="ANH10" s="143"/>
      <c r="ANI10" s="143"/>
      <c r="ANJ10" s="143"/>
      <c r="ANK10" s="143"/>
      <c r="ANL10" s="143"/>
      <c r="ANM10" s="143"/>
      <c r="ANN10" s="143"/>
      <c r="ANO10" s="143"/>
      <c r="ANP10" s="143"/>
      <c r="ANQ10" s="143"/>
      <c r="ANR10" s="143"/>
      <c r="ANS10" s="143"/>
      <c r="ANT10" s="143"/>
      <c r="ANU10" s="143"/>
      <c r="ANV10" s="143"/>
      <c r="ANW10" s="143"/>
      <c r="ANX10" s="143"/>
      <c r="ANY10" s="143"/>
      <c r="ANZ10" s="143"/>
      <c r="AOA10" s="143"/>
      <c r="AOB10" s="143"/>
      <c r="AOC10" s="143"/>
      <c r="AOD10" s="143"/>
      <c r="AOE10" s="143"/>
      <c r="AOF10" s="143"/>
      <c r="AOG10" s="143"/>
      <c r="AOH10" s="143"/>
      <c r="AOI10" s="143"/>
      <c r="AOJ10" s="143"/>
      <c r="AOK10" s="143"/>
      <c r="AOL10" s="143"/>
      <c r="AOM10" s="143"/>
      <c r="AON10" s="143"/>
      <c r="AOO10" s="143"/>
      <c r="AOP10" s="143"/>
      <c r="AOQ10" s="143"/>
      <c r="AOR10" s="143"/>
      <c r="AOS10" s="143"/>
      <c r="AOT10" s="143"/>
      <c r="AOU10" s="143"/>
      <c r="AOV10" s="143"/>
      <c r="AOW10" s="143"/>
      <c r="AOX10" s="143"/>
      <c r="AOY10" s="143"/>
      <c r="AOZ10" s="143"/>
      <c r="APA10" s="143"/>
      <c r="APB10" s="143"/>
      <c r="APC10" s="143"/>
      <c r="APD10" s="143"/>
      <c r="APE10" s="143"/>
      <c r="APF10" s="143"/>
      <c r="APG10" s="143"/>
      <c r="APH10" s="143"/>
      <c r="API10" s="143"/>
      <c r="APJ10" s="143"/>
      <c r="APK10" s="143"/>
      <c r="APL10" s="143"/>
      <c r="APM10" s="143"/>
      <c r="APN10" s="143"/>
      <c r="APO10" s="143"/>
      <c r="APP10" s="143"/>
      <c r="APQ10" s="143"/>
      <c r="APR10" s="143"/>
      <c r="APS10" s="143"/>
      <c r="APT10" s="143"/>
      <c r="APU10" s="143"/>
      <c r="APV10" s="143"/>
      <c r="APW10" s="143"/>
      <c r="APX10" s="143"/>
      <c r="APY10" s="143"/>
      <c r="APZ10" s="143"/>
      <c r="AQA10" s="143"/>
      <c r="AQB10" s="143"/>
      <c r="AQC10" s="143"/>
      <c r="AQD10" s="143"/>
      <c r="AQE10" s="143"/>
      <c r="AQF10" s="143"/>
      <c r="AQG10" s="143"/>
      <c r="AQH10" s="143"/>
      <c r="AQI10" s="143"/>
      <c r="AQJ10" s="143"/>
      <c r="AQK10" s="143"/>
      <c r="AQL10" s="143"/>
      <c r="AQM10" s="143"/>
      <c r="AQN10" s="143"/>
      <c r="AQO10" s="143"/>
      <c r="AQP10" s="143"/>
      <c r="AQQ10" s="143"/>
      <c r="AQR10" s="143"/>
      <c r="AQS10" s="143"/>
      <c r="AQT10" s="143"/>
      <c r="AQU10" s="143"/>
      <c r="AQV10" s="143"/>
      <c r="AQW10" s="143"/>
      <c r="AQX10" s="143"/>
      <c r="AQY10" s="143"/>
      <c r="AQZ10" s="143"/>
      <c r="ARA10" s="143"/>
      <c r="ARB10" s="143"/>
      <c r="ARC10" s="143"/>
      <c r="ARD10" s="143"/>
      <c r="ARE10" s="143"/>
      <c r="ARF10" s="143"/>
      <c r="ARG10" s="143"/>
      <c r="ARH10" s="143"/>
      <c r="ARI10" s="143"/>
      <c r="ARJ10" s="143"/>
      <c r="ARK10" s="143"/>
      <c r="ARL10" s="143"/>
      <c r="ARM10" s="143"/>
      <c r="ARN10" s="143"/>
      <c r="ARO10" s="143"/>
      <c r="ARP10" s="143"/>
      <c r="ARQ10" s="143"/>
      <c r="ARR10" s="143"/>
      <c r="ARS10" s="143"/>
      <c r="ART10" s="143"/>
      <c r="ARU10" s="143"/>
      <c r="ARV10" s="143"/>
      <c r="ARW10" s="143"/>
      <c r="ARX10" s="143"/>
      <c r="ARY10" s="143"/>
      <c r="ARZ10" s="143"/>
      <c r="ASA10" s="143"/>
      <c r="ASB10" s="143"/>
      <c r="ASC10" s="143"/>
      <c r="ASD10" s="143"/>
      <c r="ASE10" s="143"/>
      <c r="ASF10" s="143"/>
      <c r="ASG10" s="143"/>
      <c r="ASH10" s="143"/>
      <c r="ASI10" s="143"/>
      <c r="ASJ10" s="143"/>
      <c r="ASK10" s="143"/>
      <c r="ASL10" s="143"/>
      <c r="ASM10" s="143"/>
      <c r="ASN10" s="143"/>
      <c r="ASO10" s="143"/>
      <c r="ASP10" s="143"/>
      <c r="ASQ10" s="143"/>
      <c r="ASR10" s="143"/>
      <c r="ASS10" s="143"/>
      <c r="AST10" s="143"/>
      <c r="ASU10" s="143"/>
      <c r="ASV10" s="143"/>
      <c r="ASW10" s="143"/>
      <c r="ASX10" s="143"/>
      <c r="ASY10" s="143"/>
      <c r="ASZ10" s="143"/>
      <c r="ATA10" s="143"/>
      <c r="ATB10" s="143"/>
      <c r="ATC10" s="143"/>
      <c r="ATD10" s="143"/>
      <c r="ATE10" s="143"/>
      <c r="ATF10" s="143"/>
      <c r="ATG10" s="143"/>
      <c r="ATH10" s="143"/>
      <c r="ATI10" s="143"/>
      <c r="ATJ10" s="143"/>
      <c r="ATK10" s="143"/>
      <c r="ATL10" s="143"/>
      <c r="ATM10" s="143"/>
      <c r="ATN10" s="143"/>
      <c r="ATO10" s="143"/>
      <c r="ATP10" s="143"/>
      <c r="ATQ10" s="143"/>
      <c r="ATR10" s="143"/>
      <c r="ATS10" s="143"/>
      <c r="ATT10" s="143"/>
      <c r="ATU10" s="143"/>
      <c r="ATV10" s="143"/>
      <c r="ATW10" s="143"/>
      <c r="ATX10" s="143"/>
      <c r="ATY10" s="143"/>
      <c r="ATZ10" s="143"/>
      <c r="AUA10" s="143"/>
      <c r="AUB10" s="143"/>
      <c r="AUC10" s="143"/>
      <c r="AUD10" s="143"/>
      <c r="AUE10" s="143"/>
      <c r="AUF10" s="143"/>
      <c r="AUG10" s="143"/>
      <c r="AUH10" s="143"/>
      <c r="AUI10" s="143"/>
      <c r="AUJ10" s="143"/>
      <c r="AUK10" s="143"/>
      <c r="AUL10" s="143"/>
      <c r="AUM10" s="143"/>
      <c r="AUN10" s="143"/>
      <c r="AUO10" s="143"/>
      <c r="AUP10" s="143"/>
      <c r="AUQ10" s="143"/>
      <c r="AUR10" s="143"/>
      <c r="AUS10" s="143"/>
      <c r="AUT10" s="143"/>
      <c r="AUU10" s="143"/>
      <c r="AUV10" s="143"/>
      <c r="AUW10" s="143"/>
      <c r="AUX10" s="143"/>
      <c r="AUY10" s="143"/>
      <c r="AUZ10" s="143"/>
      <c r="AVA10" s="143"/>
      <c r="AVB10" s="143"/>
      <c r="AVC10" s="143"/>
      <c r="AVD10" s="143"/>
      <c r="AVE10" s="143"/>
      <c r="AVF10" s="143"/>
      <c r="AVG10" s="143"/>
      <c r="AVH10" s="143"/>
      <c r="AVI10" s="143"/>
      <c r="AVJ10" s="143"/>
      <c r="AVK10" s="143"/>
      <c r="AVL10" s="143"/>
      <c r="AVM10" s="143"/>
      <c r="AVN10" s="143"/>
      <c r="AVO10" s="143"/>
      <c r="AVP10" s="143"/>
      <c r="AVQ10" s="143"/>
      <c r="AVR10" s="143"/>
      <c r="AVS10" s="143"/>
      <c r="AVT10" s="143"/>
      <c r="AVU10" s="143"/>
      <c r="AVV10" s="143"/>
      <c r="AVW10" s="143"/>
      <c r="AVX10" s="143"/>
      <c r="AVY10" s="143"/>
      <c r="AVZ10" s="143"/>
      <c r="AWA10" s="143"/>
      <c r="AWB10" s="143"/>
      <c r="AWC10" s="143"/>
      <c r="AWD10" s="143"/>
      <c r="AWE10" s="143"/>
      <c r="AWF10" s="143"/>
      <c r="AWG10" s="143"/>
      <c r="AWH10" s="143"/>
      <c r="AWI10" s="143"/>
      <c r="AWJ10" s="143"/>
      <c r="AWK10" s="143"/>
      <c r="AWL10" s="143"/>
      <c r="AWM10" s="143"/>
      <c r="AWN10" s="143"/>
      <c r="AWO10" s="143"/>
      <c r="AWP10" s="143"/>
      <c r="AWQ10" s="143"/>
      <c r="AWR10" s="143"/>
      <c r="AWS10" s="143"/>
      <c r="AWT10" s="143"/>
      <c r="AWU10" s="143"/>
      <c r="AWV10" s="143"/>
      <c r="AWW10" s="143"/>
      <c r="AWX10" s="143"/>
      <c r="AWY10" s="143"/>
      <c r="AWZ10" s="143"/>
      <c r="AXA10" s="143"/>
      <c r="AXB10" s="143"/>
      <c r="AXC10" s="143"/>
      <c r="AXD10" s="143"/>
      <c r="AXE10" s="143"/>
      <c r="AXF10" s="143"/>
      <c r="AXG10" s="143"/>
      <c r="AXH10" s="143"/>
      <c r="AXI10" s="143"/>
      <c r="AXJ10" s="143"/>
      <c r="AXK10" s="143"/>
      <c r="AXL10" s="143"/>
      <c r="AXM10" s="143"/>
      <c r="AXN10" s="143"/>
      <c r="AXO10" s="143"/>
      <c r="AXP10" s="143"/>
      <c r="AXQ10" s="143"/>
      <c r="AXR10" s="143"/>
      <c r="AXS10" s="143"/>
      <c r="AXT10" s="143"/>
      <c r="AXU10" s="143"/>
      <c r="AXV10" s="143"/>
      <c r="AXW10" s="143"/>
      <c r="AXX10" s="143"/>
      <c r="AXY10" s="143"/>
      <c r="AXZ10" s="143"/>
      <c r="AYA10" s="143"/>
      <c r="AYB10" s="143"/>
      <c r="AYC10" s="143"/>
      <c r="AYD10" s="143"/>
      <c r="AYE10" s="143"/>
      <c r="AYF10" s="143"/>
      <c r="AYG10" s="143"/>
      <c r="AYH10" s="143"/>
      <c r="AYI10" s="143"/>
      <c r="AYJ10" s="143"/>
      <c r="AYK10" s="143"/>
      <c r="AYL10" s="143"/>
      <c r="AYM10" s="143"/>
      <c r="AYN10" s="143"/>
      <c r="AYO10" s="143"/>
      <c r="AYP10" s="143"/>
      <c r="AYQ10" s="143"/>
      <c r="AYR10" s="143"/>
      <c r="AYS10" s="143"/>
      <c r="AYT10" s="143"/>
      <c r="AYU10" s="143"/>
      <c r="AYV10" s="143"/>
      <c r="AYW10" s="143"/>
      <c r="AYX10" s="143"/>
      <c r="AYY10" s="143"/>
      <c r="AYZ10" s="143"/>
      <c r="AZA10" s="143"/>
      <c r="AZB10" s="143"/>
      <c r="AZC10" s="143"/>
      <c r="AZD10" s="143"/>
      <c r="AZE10" s="143"/>
      <c r="AZF10" s="143"/>
      <c r="AZG10" s="143"/>
      <c r="AZH10" s="143"/>
      <c r="AZI10" s="143"/>
      <c r="AZJ10" s="143"/>
      <c r="AZK10" s="143"/>
      <c r="AZL10" s="143"/>
      <c r="AZM10" s="143"/>
      <c r="AZN10" s="143"/>
      <c r="AZO10" s="143"/>
      <c r="AZP10" s="143"/>
      <c r="AZQ10" s="143"/>
      <c r="AZR10" s="143"/>
      <c r="AZS10" s="143"/>
      <c r="AZT10" s="143"/>
      <c r="AZU10" s="143"/>
      <c r="AZV10" s="143"/>
      <c r="AZW10" s="143"/>
      <c r="AZX10" s="143"/>
      <c r="AZY10" s="143"/>
      <c r="AZZ10" s="143"/>
      <c r="BAA10" s="143"/>
      <c r="BAB10" s="143"/>
      <c r="BAC10" s="143"/>
      <c r="BAD10" s="143"/>
      <c r="BAE10" s="143"/>
      <c r="BAF10" s="143"/>
      <c r="BAG10" s="143"/>
      <c r="BAH10" s="143"/>
      <c r="BAI10" s="143"/>
      <c r="BAJ10" s="143"/>
      <c r="BAK10" s="143"/>
      <c r="BAL10" s="143"/>
      <c r="BAM10" s="143"/>
      <c r="BAN10" s="143"/>
      <c r="BAO10" s="143"/>
      <c r="BAP10" s="143"/>
      <c r="BAQ10" s="143"/>
      <c r="BAR10" s="143"/>
      <c r="BAS10" s="143"/>
      <c r="BAT10" s="143"/>
      <c r="BAU10" s="143"/>
      <c r="BAV10" s="143"/>
      <c r="BAW10" s="143"/>
      <c r="BAX10" s="143"/>
      <c r="BAY10" s="143"/>
      <c r="BAZ10" s="143"/>
      <c r="BBA10" s="143"/>
      <c r="BBB10" s="143"/>
      <c r="BBC10" s="143"/>
      <c r="BBD10" s="143"/>
      <c r="BBE10" s="143"/>
      <c r="BBF10" s="143"/>
      <c r="BBG10" s="143"/>
      <c r="BBH10" s="143"/>
      <c r="BBI10" s="143"/>
      <c r="BBJ10" s="143"/>
      <c r="BBK10" s="143"/>
      <c r="BBL10" s="143"/>
      <c r="BBM10" s="143"/>
      <c r="BBN10" s="143"/>
      <c r="BBO10" s="143"/>
      <c r="BBP10" s="143"/>
      <c r="BBQ10" s="143"/>
      <c r="BBR10" s="143"/>
      <c r="BBS10" s="143"/>
      <c r="BBT10" s="143"/>
      <c r="BBU10" s="143"/>
      <c r="BBV10" s="143"/>
      <c r="BBW10" s="143"/>
      <c r="BBX10" s="143"/>
      <c r="BBY10" s="143"/>
      <c r="BBZ10" s="143"/>
      <c r="BCA10" s="143"/>
      <c r="BCB10" s="143"/>
      <c r="BCC10" s="143"/>
      <c r="BCD10" s="143"/>
      <c r="BCE10" s="143"/>
      <c r="BCF10" s="143"/>
      <c r="BCG10" s="143"/>
      <c r="BCH10" s="143"/>
      <c r="BCI10" s="143"/>
      <c r="BCJ10" s="143"/>
      <c r="BCK10" s="143"/>
      <c r="BCL10" s="143"/>
      <c r="BCM10" s="143"/>
      <c r="BCN10" s="143"/>
      <c r="BCO10" s="143"/>
      <c r="BCP10" s="143"/>
      <c r="BCQ10" s="143"/>
      <c r="BCR10" s="143"/>
      <c r="BCS10" s="143"/>
      <c r="BCT10" s="143"/>
      <c r="BCU10" s="143"/>
      <c r="BCV10" s="143"/>
      <c r="BCW10" s="143"/>
      <c r="BCX10" s="143"/>
      <c r="BCY10" s="143"/>
      <c r="BCZ10" s="143"/>
      <c r="BDA10" s="143"/>
      <c r="BDB10" s="143"/>
      <c r="BDC10" s="143"/>
      <c r="BDD10" s="143"/>
      <c r="BDE10" s="143"/>
      <c r="BDF10" s="143"/>
      <c r="BDG10" s="143"/>
      <c r="BDH10" s="143"/>
      <c r="BDI10" s="143"/>
      <c r="BDJ10" s="143"/>
      <c r="BDK10" s="143"/>
      <c r="BDL10" s="143"/>
      <c r="BDM10" s="143"/>
      <c r="BDN10" s="143"/>
      <c r="BDO10" s="143"/>
      <c r="BDP10" s="143"/>
      <c r="BDQ10" s="143"/>
      <c r="BDR10" s="143"/>
      <c r="BDS10" s="143"/>
      <c r="BDT10" s="143"/>
      <c r="BDU10" s="143"/>
      <c r="BDV10" s="143"/>
      <c r="BDW10" s="143"/>
      <c r="BDX10" s="143"/>
      <c r="BDY10" s="143"/>
      <c r="BDZ10" s="143"/>
      <c r="BEA10" s="143"/>
      <c r="BEB10" s="143"/>
      <c r="BEC10" s="143"/>
      <c r="BED10" s="143"/>
      <c r="BEE10" s="143"/>
      <c r="BEF10" s="143"/>
      <c r="BEG10" s="143"/>
      <c r="BEH10" s="143"/>
      <c r="BEI10" s="143"/>
      <c r="BEJ10" s="143"/>
      <c r="BEK10" s="143"/>
      <c r="BEL10" s="143"/>
      <c r="BEM10" s="143"/>
      <c r="BEN10" s="143"/>
      <c r="BEO10" s="143"/>
      <c r="BEP10" s="143"/>
      <c r="BEQ10" s="143"/>
      <c r="BER10" s="143"/>
      <c r="BES10" s="143"/>
      <c r="BET10" s="143"/>
      <c r="BEU10" s="143"/>
      <c r="BEV10" s="143"/>
      <c r="BEW10" s="143"/>
      <c r="BEX10" s="143"/>
      <c r="BEY10" s="143"/>
      <c r="BEZ10" s="143"/>
      <c r="BFA10" s="143"/>
      <c r="BFB10" s="143"/>
      <c r="BFC10" s="143"/>
      <c r="BFD10" s="143"/>
      <c r="BFE10" s="143"/>
      <c r="BFF10" s="143"/>
      <c r="BFG10" s="143"/>
      <c r="BFH10" s="143"/>
      <c r="BFI10" s="143"/>
      <c r="BFJ10" s="143"/>
      <c r="BFK10" s="143"/>
      <c r="BFL10" s="143"/>
      <c r="BFM10" s="143"/>
      <c r="BFN10" s="143"/>
      <c r="BFO10" s="143"/>
      <c r="BFP10" s="143"/>
      <c r="BFQ10" s="143"/>
      <c r="BFR10" s="143"/>
      <c r="BFS10" s="143"/>
      <c r="BFT10" s="143"/>
      <c r="BFU10" s="143"/>
      <c r="BFV10" s="143"/>
      <c r="BFW10" s="143"/>
      <c r="BFX10" s="143"/>
      <c r="BFY10" s="143"/>
      <c r="BFZ10" s="143"/>
      <c r="BGA10" s="143"/>
      <c r="BGB10" s="143"/>
      <c r="BGC10" s="143"/>
      <c r="BGD10" s="143"/>
      <c r="BGE10" s="143"/>
      <c r="BGF10" s="143"/>
      <c r="BGG10" s="143"/>
      <c r="BGH10" s="143"/>
      <c r="BGI10" s="143"/>
      <c r="BGJ10" s="143"/>
      <c r="BGK10" s="143"/>
      <c r="BGL10" s="143"/>
      <c r="BGM10" s="143"/>
      <c r="BGN10" s="143"/>
      <c r="BGO10" s="143"/>
      <c r="BGP10" s="143"/>
      <c r="BGQ10" s="143"/>
      <c r="BGR10" s="143"/>
      <c r="BGS10" s="143"/>
      <c r="BGT10" s="143"/>
      <c r="BGU10" s="143"/>
      <c r="BGV10" s="143"/>
      <c r="BGW10" s="143"/>
      <c r="BGX10" s="143"/>
      <c r="BGY10" s="143"/>
      <c r="BGZ10" s="143"/>
      <c r="BHA10" s="143"/>
      <c r="BHB10" s="143"/>
      <c r="BHC10" s="143"/>
      <c r="BHD10" s="143"/>
      <c r="BHE10" s="143"/>
      <c r="BHF10" s="143"/>
      <c r="BHG10" s="143"/>
      <c r="BHH10" s="143"/>
      <c r="BHI10" s="143"/>
      <c r="BHJ10" s="143"/>
      <c r="BHK10" s="143"/>
      <c r="BHL10" s="143"/>
      <c r="BHM10" s="143"/>
      <c r="BHN10" s="143"/>
      <c r="BHO10" s="143"/>
      <c r="BHP10" s="143"/>
      <c r="BHQ10" s="143"/>
      <c r="BHR10" s="143"/>
      <c r="BHS10" s="143"/>
      <c r="BHT10" s="143"/>
      <c r="BHU10" s="143"/>
      <c r="BHV10" s="143"/>
      <c r="BHW10" s="143"/>
      <c r="BHX10" s="143"/>
      <c r="BHY10" s="143"/>
      <c r="BHZ10" s="143"/>
      <c r="BIA10" s="143"/>
      <c r="BIB10" s="143"/>
      <c r="BIC10" s="143"/>
      <c r="BID10" s="143"/>
      <c r="BIE10" s="143"/>
      <c r="BIF10" s="143"/>
      <c r="BIG10" s="143"/>
      <c r="BIH10" s="143"/>
      <c r="BII10" s="143"/>
      <c r="BIJ10" s="143"/>
      <c r="BIK10" s="143"/>
      <c r="BIL10" s="143"/>
      <c r="BIM10" s="143"/>
      <c r="BIN10" s="143"/>
      <c r="BIO10" s="143"/>
      <c r="BIP10" s="143"/>
      <c r="BIQ10" s="143"/>
      <c r="BIR10" s="143"/>
      <c r="BIS10" s="143"/>
      <c r="BIT10" s="143"/>
      <c r="BIU10" s="143"/>
      <c r="BIV10" s="143"/>
      <c r="BIW10" s="143"/>
      <c r="BIX10" s="143"/>
      <c r="BIY10" s="143"/>
      <c r="BIZ10" s="143"/>
      <c r="BJA10" s="143"/>
      <c r="BJB10" s="143"/>
      <c r="BJC10" s="143"/>
      <c r="BJD10" s="143"/>
      <c r="BJE10" s="143"/>
      <c r="BJF10" s="143"/>
      <c r="BJG10" s="143"/>
      <c r="BJH10" s="143"/>
      <c r="BJI10" s="143"/>
      <c r="BJJ10" s="143"/>
      <c r="BJK10" s="143"/>
      <c r="BJL10" s="143"/>
      <c r="BJM10" s="143"/>
      <c r="BJN10" s="143"/>
      <c r="BJO10" s="143"/>
      <c r="BJP10" s="143"/>
      <c r="BJQ10" s="143"/>
      <c r="BJR10" s="143"/>
      <c r="BJS10" s="143"/>
      <c r="BJT10" s="143"/>
      <c r="BJU10" s="143"/>
      <c r="BJV10" s="143"/>
      <c r="BJW10" s="143"/>
      <c r="BJX10" s="143"/>
      <c r="BJY10" s="143"/>
      <c r="BJZ10" s="143"/>
      <c r="BKA10" s="143"/>
      <c r="BKB10" s="143"/>
      <c r="BKC10" s="143"/>
      <c r="BKD10" s="143"/>
      <c r="BKE10" s="143"/>
      <c r="BKF10" s="143"/>
      <c r="BKG10" s="143"/>
      <c r="BKH10" s="143"/>
      <c r="BKI10" s="143"/>
      <c r="BKJ10" s="143"/>
      <c r="BKK10" s="143"/>
      <c r="BKL10" s="143"/>
      <c r="BKM10" s="143"/>
      <c r="BKN10" s="143"/>
      <c r="BKO10" s="143"/>
      <c r="BKP10" s="143"/>
      <c r="BKQ10" s="143"/>
      <c r="BKR10" s="143"/>
      <c r="BKS10" s="143"/>
      <c r="BKT10" s="143"/>
      <c r="BKU10" s="143"/>
      <c r="BKV10" s="143"/>
      <c r="BKW10" s="143"/>
      <c r="BKX10" s="143"/>
      <c r="BKY10" s="143"/>
      <c r="BKZ10" s="143"/>
      <c r="BLA10" s="143"/>
      <c r="BLB10" s="143"/>
      <c r="BLC10" s="143"/>
      <c r="BLD10" s="143"/>
      <c r="BLE10" s="143"/>
      <c r="BLF10" s="143"/>
      <c r="BLG10" s="143"/>
      <c r="BLH10" s="143"/>
      <c r="BLI10" s="143"/>
      <c r="BLJ10" s="143"/>
      <c r="BLK10" s="143"/>
      <c r="BLL10" s="143"/>
      <c r="BLM10" s="143"/>
      <c r="BLN10" s="143"/>
      <c r="BLO10" s="143"/>
      <c r="BLP10" s="143"/>
      <c r="BLQ10" s="143"/>
      <c r="BLR10" s="143"/>
      <c r="BLS10" s="143"/>
      <c r="BLT10" s="143"/>
      <c r="BLU10" s="143"/>
      <c r="BLV10" s="143"/>
      <c r="BLW10" s="143"/>
      <c r="BLX10" s="143"/>
      <c r="BLY10" s="143"/>
      <c r="BLZ10" s="143"/>
      <c r="BMA10" s="143"/>
      <c r="BMB10" s="143"/>
      <c r="BMC10" s="143"/>
      <c r="BMD10" s="143"/>
      <c r="BME10" s="143"/>
      <c r="BMF10" s="143"/>
      <c r="BMG10" s="143"/>
      <c r="BMH10" s="143"/>
      <c r="BMI10" s="143"/>
      <c r="BMJ10" s="143"/>
      <c r="BMK10" s="143"/>
      <c r="BML10" s="143"/>
      <c r="BMM10" s="143"/>
      <c r="BMN10" s="143"/>
      <c r="BMO10" s="143"/>
      <c r="BMP10" s="143"/>
      <c r="BMQ10" s="143"/>
      <c r="BMR10" s="143"/>
      <c r="BMS10" s="143"/>
      <c r="BMT10" s="143"/>
      <c r="BMU10" s="143"/>
      <c r="BMV10" s="143"/>
      <c r="BMW10" s="143"/>
      <c r="BMX10" s="143"/>
      <c r="BMY10" s="143"/>
      <c r="BMZ10" s="143"/>
      <c r="BNA10" s="143"/>
      <c r="BNB10" s="143"/>
      <c r="BNC10" s="143"/>
      <c r="BND10" s="143"/>
      <c r="BNE10" s="143"/>
      <c r="BNF10" s="143"/>
      <c r="BNG10" s="143"/>
      <c r="BNH10" s="143"/>
      <c r="BNI10" s="143"/>
      <c r="BNJ10" s="143"/>
      <c r="BNK10" s="143"/>
      <c r="BNL10" s="143"/>
      <c r="BNM10" s="143"/>
      <c r="BNN10" s="143"/>
      <c r="BNO10" s="143"/>
      <c r="BNP10" s="143"/>
      <c r="BNQ10" s="143"/>
      <c r="BNR10" s="143"/>
      <c r="BNS10" s="143"/>
      <c r="BNT10" s="143"/>
      <c r="BNU10" s="143"/>
      <c r="BNV10" s="143"/>
      <c r="BNW10" s="143"/>
      <c r="BNX10" s="143"/>
      <c r="BNY10" s="143"/>
      <c r="BNZ10" s="143"/>
      <c r="BOA10" s="143"/>
      <c r="BOB10" s="143"/>
      <c r="BOC10" s="143"/>
      <c r="BOD10" s="143"/>
      <c r="BOE10" s="143"/>
      <c r="BOF10" s="143"/>
      <c r="BOG10" s="143"/>
      <c r="BOH10" s="143"/>
      <c r="BOI10" s="143"/>
      <c r="BOJ10" s="143"/>
      <c r="BOK10" s="143"/>
      <c r="BOL10" s="143"/>
      <c r="BOM10" s="143"/>
      <c r="BON10" s="143"/>
      <c r="BOO10" s="143"/>
      <c r="BOP10" s="143"/>
      <c r="BOQ10" s="143"/>
      <c r="BOR10" s="143"/>
      <c r="BOS10" s="143"/>
      <c r="BOT10" s="143"/>
      <c r="BOU10" s="143"/>
      <c r="BOV10" s="143"/>
      <c r="BOW10" s="143"/>
      <c r="BOX10" s="143"/>
      <c r="BOY10" s="143"/>
      <c r="BOZ10" s="143"/>
      <c r="BPA10" s="143"/>
      <c r="BPB10" s="143"/>
      <c r="BPC10" s="143"/>
      <c r="BPD10" s="143"/>
      <c r="BPE10" s="143"/>
      <c r="BPF10" s="143"/>
      <c r="BPG10" s="143"/>
      <c r="BPH10" s="143"/>
      <c r="BPI10" s="143"/>
      <c r="BPJ10" s="143"/>
      <c r="BPK10" s="143"/>
      <c r="BPL10" s="143"/>
      <c r="BPM10" s="143"/>
      <c r="BPN10" s="143"/>
      <c r="BPO10" s="143"/>
      <c r="BPP10" s="143"/>
      <c r="BPQ10" s="143"/>
      <c r="BPR10" s="143"/>
      <c r="BPS10" s="143"/>
      <c r="BPT10" s="143"/>
      <c r="BPU10" s="143"/>
      <c r="BPV10" s="143"/>
      <c r="BPW10" s="143"/>
      <c r="BPX10" s="143"/>
      <c r="BPY10" s="143"/>
      <c r="BPZ10" s="143"/>
      <c r="BQA10" s="143"/>
      <c r="BQB10" s="143"/>
      <c r="BQC10" s="143"/>
      <c r="BQD10" s="143"/>
      <c r="BQE10" s="143"/>
      <c r="BQF10" s="143"/>
      <c r="BQG10" s="143"/>
      <c r="BQH10" s="143"/>
      <c r="BQI10" s="143"/>
      <c r="BQJ10" s="143"/>
      <c r="BQK10" s="143"/>
      <c r="BQL10" s="143"/>
      <c r="BQM10" s="143"/>
      <c r="BQN10" s="143"/>
      <c r="BQO10" s="143"/>
      <c r="BQP10" s="143"/>
      <c r="BQQ10" s="143"/>
      <c r="BQR10" s="143"/>
      <c r="BQS10" s="143"/>
      <c r="BQT10" s="143"/>
      <c r="BQU10" s="143"/>
      <c r="BQV10" s="143"/>
      <c r="BQW10" s="143"/>
      <c r="BQX10" s="143"/>
      <c r="BQY10" s="143"/>
      <c r="BQZ10" s="143"/>
      <c r="BRA10" s="143"/>
      <c r="BRB10" s="143"/>
      <c r="BRC10" s="143"/>
      <c r="BRD10" s="143"/>
      <c r="BRE10" s="143"/>
      <c r="BRF10" s="143"/>
      <c r="BRG10" s="143"/>
      <c r="BRH10" s="143"/>
      <c r="BRI10" s="143"/>
      <c r="BRJ10" s="143"/>
      <c r="BRK10" s="143"/>
      <c r="BRL10" s="143"/>
      <c r="BRM10" s="143"/>
      <c r="BRN10" s="143"/>
      <c r="BRO10" s="143"/>
      <c r="BRP10" s="143"/>
      <c r="BRQ10" s="143"/>
      <c r="BRR10" s="143"/>
      <c r="BRS10" s="143"/>
      <c r="BRT10" s="143"/>
      <c r="BRU10" s="143"/>
      <c r="BRV10" s="143"/>
      <c r="BRW10" s="143"/>
      <c r="BRX10" s="143"/>
      <c r="BRY10" s="143"/>
      <c r="BRZ10" s="143"/>
      <c r="BSA10" s="143"/>
      <c r="BSB10" s="143"/>
      <c r="BSC10" s="143"/>
      <c r="BSD10" s="143"/>
      <c r="BSE10" s="143"/>
      <c r="BSF10" s="143"/>
      <c r="BSG10" s="143"/>
      <c r="BSH10" s="143"/>
      <c r="BSI10" s="143"/>
      <c r="BSJ10" s="143"/>
      <c r="BSK10" s="143"/>
      <c r="BSL10" s="143"/>
      <c r="BSM10" s="143"/>
      <c r="BSN10" s="143"/>
      <c r="BSO10" s="143"/>
      <c r="BSP10" s="143"/>
      <c r="BSQ10" s="143"/>
      <c r="BSR10" s="143"/>
      <c r="BSS10" s="143"/>
      <c r="BST10" s="143"/>
      <c r="BSU10" s="143"/>
      <c r="BSV10" s="143"/>
      <c r="BSW10" s="143"/>
      <c r="BSX10" s="143"/>
      <c r="BSY10" s="143"/>
      <c r="BSZ10" s="143"/>
      <c r="BTA10" s="143"/>
      <c r="BTB10" s="143"/>
      <c r="BTC10" s="143"/>
      <c r="BTD10" s="143"/>
      <c r="BTE10" s="143"/>
      <c r="BTF10" s="143"/>
      <c r="BTG10" s="143"/>
      <c r="BTH10" s="143"/>
      <c r="BTI10" s="143"/>
      <c r="BTJ10" s="143"/>
      <c r="BTK10" s="143"/>
      <c r="BTL10" s="143"/>
      <c r="BTM10" s="143"/>
      <c r="BTN10" s="143"/>
      <c r="BTO10" s="143"/>
      <c r="BTP10" s="143"/>
      <c r="BTQ10" s="143"/>
      <c r="BTR10" s="143"/>
      <c r="BTS10" s="143"/>
      <c r="BTT10" s="143"/>
      <c r="BTU10" s="143"/>
      <c r="BTV10" s="143"/>
      <c r="BTW10" s="143"/>
      <c r="BTX10" s="143"/>
      <c r="BTY10" s="143"/>
      <c r="BTZ10" s="143"/>
      <c r="BUA10" s="143"/>
      <c r="BUB10" s="143"/>
      <c r="BUC10" s="143"/>
      <c r="BUD10" s="143"/>
      <c r="BUE10" s="143"/>
      <c r="BUF10" s="143"/>
      <c r="BUG10" s="143"/>
      <c r="BUH10" s="143"/>
      <c r="BUI10" s="143"/>
      <c r="BUJ10" s="143"/>
      <c r="BUK10" s="143"/>
      <c r="BUL10" s="143"/>
      <c r="BUM10" s="143"/>
      <c r="BUN10" s="143"/>
      <c r="BUO10" s="143"/>
      <c r="BUP10" s="143"/>
      <c r="BUQ10" s="143"/>
      <c r="BUR10" s="143"/>
      <c r="BUS10" s="143"/>
      <c r="BUT10" s="143"/>
      <c r="BUU10" s="143"/>
      <c r="BUV10" s="143"/>
      <c r="BUW10" s="143"/>
      <c r="BUX10" s="143"/>
      <c r="BUY10" s="143"/>
      <c r="BUZ10" s="143"/>
      <c r="BVA10" s="143"/>
      <c r="BVB10" s="143"/>
      <c r="BVC10" s="143"/>
      <c r="BVD10" s="143"/>
      <c r="BVE10" s="143"/>
      <c r="BVF10" s="143"/>
      <c r="BVG10" s="143"/>
      <c r="BVH10" s="143"/>
      <c r="BVI10" s="143"/>
      <c r="BVJ10" s="143"/>
      <c r="BVK10" s="143"/>
      <c r="BVL10" s="143"/>
      <c r="BVM10" s="143"/>
      <c r="BVN10" s="143"/>
      <c r="BVO10" s="143"/>
      <c r="BVP10" s="143"/>
      <c r="BVQ10" s="143"/>
      <c r="BVR10" s="143"/>
      <c r="BVS10" s="143"/>
      <c r="BVT10" s="143"/>
      <c r="BVU10" s="143"/>
      <c r="BVV10" s="143"/>
      <c r="BVW10" s="143"/>
      <c r="BVX10" s="143"/>
      <c r="BVY10" s="143"/>
      <c r="BVZ10" s="143"/>
      <c r="BWA10" s="143"/>
      <c r="BWB10" s="143"/>
      <c r="BWC10" s="143"/>
      <c r="BWD10" s="143"/>
      <c r="BWE10" s="143"/>
      <c r="BWF10" s="143"/>
      <c r="BWG10" s="143"/>
      <c r="BWH10" s="143"/>
      <c r="BWI10" s="143"/>
      <c r="BWJ10" s="143"/>
      <c r="BWK10" s="143"/>
      <c r="BWL10" s="143"/>
      <c r="BWM10" s="143"/>
      <c r="BWN10" s="143"/>
      <c r="BWO10" s="143"/>
      <c r="BWP10" s="143"/>
      <c r="BWQ10" s="143"/>
      <c r="BWR10" s="143"/>
      <c r="BWS10" s="143"/>
      <c r="BWT10" s="143"/>
      <c r="BWU10" s="143"/>
      <c r="BWV10" s="143"/>
      <c r="BWW10" s="143"/>
      <c r="BWX10" s="143"/>
      <c r="BWY10" s="143"/>
      <c r="BWZ10" s="143"/>
      <c r="BXA10" s="143"/>
      <c r="BXB10" s="143"/>
      <c r="BXC10" s="143"/>
      <c r="BXD10" s="143"/>
      <c r="BXE10" s="143"/>
      <c r="BXF10" s="143"/>
      <c r="BXG10" s="143"/>
      <c r="BXH10" s="143"/>
      <c r="BXI10" s="143"/>
      <c r="BXJ10" s="143"/>
      <c r="BXK10" s="143"/>
      <c r="BXL10" s="143"/>
      <c r="BXM10" s="143"/>
      <c r="BXN10" s="143"/>
      <c r="BXO10" s="143"/>
      <c r="BXP10" s="143"/>
      <c r="BXQ10" s="143"/>
      <c r="BXR10" s="143"/>
      <c r="BXS10" s="143"/>
      <c r="BXT10" s="143"/>
      <c r="BXU10" s="143"/>
      <c r="BXV10" s="143"/>
      <c r="BXW10" s="143"/>
      <c r="BXX10" s="143"/>
      <c r="BXY10" s="143"/>
      <c r="BXZ10" s="143"/>
      <c r="BYA10" s="143"/>
      <c r="BYB10" s="143"/>
      <c r="BYC10" s="143"/>
      <c r="BYD10" s="143"/>
      <c r="BYE10" s="143"/>
      <c r="BYF10" s="143"/>
      <c r="BYG10" s="143"/>
      <c r="BYH10" s="143"/>
      <c r="BYI10" s="143"/>
      <c r="BYJ10" s="143"/>
      <c r="BYK10" s="143"/>
      <c r="BYL10" s="143"/>
      <c r="BYM10" s="143"/>
      <c r="BYN10" s="143"/>
      <c r="BYO10" s="143"/>
      <c r="BYP10" s="143"/>
      <c r="BYQ10" s="143"/>
      <c r="BYR10" s="143"/>
      <c r="BYS10" s="143"/>
      <c r="BYT10" s="143"/>
      <c r="BYU10" s="143"/>
      <c r="BYV10" s="143"/>
      <c r="BYW10" s="143"/>
      <c r="BYX10" s="143"/>
      <c r="BYY10" s="143"/>
      <c r="BYZ10" s="143"/>
      <c r="BZA10" s="143"/>
      <c r="BZB10" s="143"/>
      <c r="BZC10" s="143"/>
      <c r="BZD10" s="143"/>
      <c r="BZE10" s="143"/>
      <c r="BZF10" s="143"/>
      <c r="BZG10" s="143"/>
      <c r="BZH10" s="143"/>
      <c r="BZI10" s="143"/>
      <c r="BZJ10" s="143"/>
      <c r="BZK10" s="143"/>
      <c r="BZL10" s="143"/>
      <c r="BZM10" s="143"/>
      <c r="BZN10" s="143"/>
      <c r="BZO10" s="143"/>
      <c r="BZP10" s="143"/>
      <c r="BZQ10" s="143"/>
      <c r="BZR10" s="143"/>
      <c r="BZS10" s="143"/>
      <c r="BZT10" s="143"/>
      <c r="BZU10" s="143"/>
      <c r="BZV10" s="143"/>
      <c r="BZW10" s="143"/>
      <c r="BZX10" s="143"/>
      <c r="BZY10" s="143"/>
      <c r="BZZ10" s="143"/>
      <c r="CAA10" s="143"/>
      <c r="CAB10" s="143"/>
      <c r="CAC10" s="143"/>
      <c r="CAD10" s="143"/>
      <c r="CAE10" s="143"/>
      <c r="CAF10" s="143"/>
      <c r="CAG10" s="143"/>
      <c r="CAH10" s="143"/>
      <c r="CAI10" s="143"/>
      <c r="CAJ10" s="143"/>
      <c r="CAK10" s="143"/>
      <c r="CAL10" s="143"/>
      <c r="CAM10" s="143"/>
      <c r="CAN10" s="143"/>
      <c r="CAO10" s="143"/>
      <c r="CAP10" s="143"/>
      <c r="CAQ10" s="143"/>
      <c r="CAR10" s="143"/>
      <c r="CAS10" s="143"/>
      <c r="CAT10" s="143"/>
      <c r="CAU10" s="143"/>
      <c r="CAV10" s="143"/>
      <c r="CAW10" s="143"/>
      <c r="CAX10" s="143"/>
      <c r="CAY10" s="143"/>
      <c r="CAZ10" s="143"/>
      <c r="CBA10" s="143"/>
      <c r="CBB10" s="143"/>
      <c r="CBC10" s="143"/>
      <c r="CBD10" s="143"/>
      <c r="CBE10" s="143"/>
      <c r="CBF10" s="143"/>
      <c r="CBG10" s="143"/>
      <c r="CBH10" s="143"/>
      <c r="CBI10" s="143"/>
      <c r="CBJ10" s="143"/>
      <c r="CBK10" s="143"/>
      <c r="CBL10" s="143"/>
      <c r="CBM10" s="143"/>
      <c r="CBN10" s="143"/>
      <c r="CBO10" s="143"/>
      <c r="CBP10" s="143"/>
      <c r="CBQ10" s="143"/>
      <c r="CBR10" s="143"/>
      <c r="CBS10" s="143"/>
      <c r="CBT10" s="143"/>
      <c r="CBU10" s="143"/>
      <c r="CBV10" s="143"/>
      <c r="CBW10" s="143"/>
      <c r="CBX10" s="143"/>
      <c r="CBY10" s="143"/>
      <c r="CBZ10" s="143"/>
      <c r="CCA10" s="143"/>
      <c r="CCB10" s="143"/>
      <c r="CCC10" s="143"/>
      <c r="CCD10" s="143"/>
      <c r="CCE10" s="143"/>
      <c r="CCF10" s="143"/>
      <c r="CCG10" s="143"/>
      <c r="CCH10" s="143"/>
      <c r="CCI10" s="143"/>
      <c r="CCJ10" s="143"/>
      <c r="CCK10" s="143"/>
      <c r="CCL10" s="143"/>
      <c r="CCM10" s="143"/>
      <c r="CCN10" s="143"/>
      <c r="CCO10" s="143"/>
      <c r="CCP10" s="143"/>
      <c r="CCQ10" s="143"/>
      <c r="CCR10" s="143"/>
      <c r="CCS10" s="143"/>
      <c r="CCT10" s="143"/>
      <c r="CCU10" s="143"/>
      <c r="CCV10" s="143"/>
      <c r="CCW10" s="143"/>
      <c r="CCX10" s="143"/>
      <c r="CCY10" s="143"/>
      <c r="CCZ10" s="143"/>
      <c r="CDA10" s="143"/>
      <c r="CDB10" s="143"/>
      <c r="CDC10" s="143"/>
      <c r="CDD10" s="143"/>
      <c r="CDE10" s="143"/>
      <c r="CDF10" s="143"/>
      <c r="CDG10" s="143"/>
      <c r="CDH10" s="143"/>
      <c r="CDI10" s="143"/>
      <c r="CDJ10" s="143"/>
      <c r="CDK10" s="143"/>
      <c r="CDL10" s="143"/>
      <c r="CDM10" s="143"/>
      <c r="CDN10" s="143"/>
      <c r="CDO10" s="143"/>
      <c r="CDP10" s="143"/>
      <c r="CDQ10" s="143"/>
      <c r="CDR10" s="143"/>
      <c r="CDS10" s="143"/>
      <c r="CDT10" s="143"/>
      <c r="CDU10" s="143"/>
      <c r="CDV10" s="143"/>
      <c r="CDW10" s="143"/>
      <c r="CDX10" s="143"/>
      <c r="CDY10" s="143"/>
      <c r="CDZ10" s="143"/>
      <c r="CEA10" s="143"/>
      <c r="CEB10" s="143"/>
      <c r="CEC10" s="143"/>
      <c r="CED10" s="143"/>
      <c r="CEE10" s="143"/>
      <c r="CEF10" s="143"/>
      <c r="CEG10" s="143"/>
      <c r="CEH10" s="143"/>
      <c r="CEI10" s="143"/>
      <c r="CEJ10" s="143"/>
      <c r="CEK10" s="143"/>
      <c r="CEL10" s="143"/>
      <c r="CEM10" s="143"/>
      <c r="CEN10" s="143"/>
      <c r="CEO10" s="143"/>
      <c r="CEP10" s="143"/>
      <c r="CEQ10" s="143"/>
      <c r="CER10" s="143"/>
      <c r="CES10" s="143"/>
      <c r="CET10" s="143"/>
      <c r="CEU10" s="143"/>
      <c r="CEV10" s="143"/>
      <c r="CEW10" s="143"/>
      <c r="CEX10" s="143"/>
      <c r="CEY10" s="143"/>
      <c r="CEZ10" s="143"/>
      <c r="CFA10" s="143"/>
      <c r="CFB10" s="143"/>
      <c r="CFC10" s="143"/>
      <c r="CFD10" s="143"/>
      <c r="CFE10" s="143"/>
      <c r="CFF10" s="143"/>
      <c r="CFG10" s="143"/>
      <c r="CFH10" s="143"/>
      <c r="CFI10" s="143"/>
      <c r="CFJ10" s="143"/>
      <c r="CFK10" s="143"/>
      <c r="CFL10" s="143"/>
      <c r="CFM10" s="143"/>
      <c r="CFN10" s="143"/>
      <c r="CFO10" s="143"/>
      <c r="CFP10" s="143"/>
      <c r="CFQ10" s="143"/>
      <c r="CFR10" s="143"/>
      <c r="CFS10" s="143"/>
      <c r="CFT10" s="143"/>
      <c r="CFU10" s="143"/>
      <c r="CFV10" s="143"/>
      <c r="CFW10" s="143"/>
      <c r="CFX10" s="143"/>
      <c r="CFY10" s="143"/>
      <c r="CFZ10" s="143"/>
      <c r="CGA10" s="143"/>
      <c r="CGB10" s="143"/>
      <c r="CGC10" s="143"/>
      <c r="CGD10" s="143"/>
      <c r="CGE10" s="143"/>
      <c r="CGF10" s="143"/>
      <c r="CGG10" s="143"/>
      <c r="CGH10" s="143"/>
      <c r="CGI10" s="143"/>
      <c r="CGJ10" s="143"/>
      <c r="CGK10" s="143"/>
      <c r="CGL10" s="143"/>
      <c r="CGM10" s="143"/>
      <c r="CGN10" s="143"/>
      <c r="CGO10" s="143"/>
      <c r="CGP10" s="143"/>
      <c r="CGQ10" s="143"/>
      <c r="CGR10" s="143"/>
      <c r="CGS10" s="143"/>
      <c r="CGT10" s="143"/>
      <c r="CGU10" s="143"/>
      <c r="CGV10" s="143"/>
      <c r="CGW10" s="143"/>
      <c r="CGX10" s="143"/>
      <c r="CGY10" s="143"/>
      <c r="CGZ10" s="143"/>
      <c r="CHA10" s="143"/>
      <c r="CHB10" s="143"/>
      <c r="CHC10" s="143"/>
      <c r="CHD10" s="143"/>
      <c r="CHE10" s="143"/>
      <c r="CHF10" s="143"/>
      <c r="CHG10" s="143"/>
      <c r="CHH10" s="143"/>
      <c r="CHI10" s="143"/>
      <c r="CHJ10" s="143"/>
      <c r="CHK10" s="143"/>
      <c r="CHL10" s="143"/>
      <c r="CHM10" s="143"/>
      <c r="CHN10" s="143"/>
      <c r="CHO10" s="143"/>
      <c r="CHP10" s="143"/>
      <c r="CHQ10" s="143"/>
      <c r="CHR10" s="143"/>
      <c r="CHS10" s="143"/>
      <c r="CHT10" s="143"/>
      <c r="CHU10" s="143"/>
      <c r="CHV10" s="143"/>
      <c r="CHW10" s="143"/>
      <c r="CHX10" s="143"/>
      <c r="CHY10" s="143"/>
      <c r="CHZ10" s="143"/>
      <c r="CIA10" s="143"/>
      <c r="CIB10" s="143"/>
      <c r="CIC10" s="143"/>
      <c r="CID10" s="143"/>
      <c r="CIE10" s="143"/>
      <c r="CIF10" s="143"/>
      <c r="CIG10" s="143"/>
      <c r="CIH10" s="143"/>
      <c r="CII10" s="143"/>
      <c r="CIJ10" s="143"/>
      <c r="CIK10" s="143"/>
      <c r="CIL10" s="143"/>
      <c r="CIM10" s="143"/>
      <c r="CIN10" s="143"/>
      <c r="CIO10" s="143"/>
      <c r="CIP10" s="143"/>
      <c r="CIQ10" s="143"/>
      <c r="CIR10" s="143"/>
      <c r="CIS10" s="143"/>
      <c r="CIT10" s="143"/>
      <c r="CIU10" s="143"/>
      <c r="CIV10" s="143"/>
      <c r="CIW10" s="143"/>
      <c r="CIX10" s="143"/>
      <c r="CIY10" s="143"/>
      <c r="CIZ10" s="143"/>
      <c r="CJA10" s="143"/>
      <c r="CJB10" s="143"/>
      <c r="CJC10" s="143"/>
      <c r="CJD10" s="143"/>
      <c r="CJE10" s="143"/>
      <c r="CJF10" s="143"/>
      <c r="CJG10" s="143"/>
      <c r="CJH10" s="143"/>
      <c r="CJI10" s="143"/>
      <c r="CJJ10" s="143"/>
      <c r="CJK10" s="143"/>
      <c r="CJL10" s="143"/>
      <c r="CJM10" s="143"/>
      <c r="CJN10" s="143"/>
      <c r="CJO10" s="143"/>
      <c r="CJP10" s="143"/>
      <c r="CJQ10" s="143"/>
      <c r="CJR10" s="143"/>
      <c r="CJS10" s="143"/>
      <c r="CJT10" s="143"/>
      <c r="CJU10" s="143"/>
      <c r="CJV10" s="143"/>
      <c r="CJW10" s="143"/>
      <c r="CJX10" s="143"/>
      <c r="CJY10" s="143"/>
      <c r="CJZ10" s="143"/>
      <c r="CKA10" s="143"/>
      <c r="CKB10" s="143"/>
      <c r="CKC10" s="143"/>
      <c r="CKD10" s="143"/>
      <c r="CKE10" s="143"/>
      <c r="CKF10" s="143"/>
      <c r="CKG10" s="143"/>
      <c r="CKH10" s="143"/>
      <c r="CKI10" s="143"/>
      <c r="CKJ10" s="143"/>
      <c r="CKK10" s="143"/>
      <c r="CKL10" s="143"/>
      <c r="CKM10" s="143"/>
      <c r="CKN10" s="143"/>
      <c r="CKO10" s="143"/>
      <c r="CKP10" s="143"/>
      <c r="CKQ10" s="143"/>
      <c r="CKR10" s="143"/>
      <c r="CKS10" s="143"/>
      <c r="CKT10" s="143"/>
      <c r="CKU10" s="143"/>
      <c r="CKV10" s="143"/>
      <c r="CKW10" s="143"/>
      <c r="CKX10" s="143"/>
      <c r="CKY10" s="143"/>
      <c r="CKZ10" s="143"/>
      <c r="CLA10" s="143"/>
      <c r="CLB10" s="143"/>
      <c r="CLC10" s="143"/>
      <c r="CLD10" s="143"/>
      <c r="CLE10" s="143"/>
      <c r="CLF10" s="143"/>
      <c r="CLG10" s="143"/>
      <c r="CLH10" s="143"/>
      <c r="CLI10" s="143"/>
      <c r="CLJ10" s="143"/>
      <c r="CLK10" s="143"/>
      <c r="CLL10" s="143"/>
      <c r="CLM10" s="143"/>
      <c r="CLN10" s="143"/>
      <c r="CLO10" s="143"/>
      <c r="CLP10" s="143"/>
      <c r="CLQ10" s="143"/>
      <c r="CLR10" s="143"/>
      <c r="CLS10" s="143"/>
      <c r="CLT10" s="143"/>
      <c r="CLU10" s="143"/>
      <c r="CLV10" s="143"/>
      <c r="CLW10" s="143"/>
      <c r="CLX10" s="143"/>
      <c r="CLY10" s="143"/>
      <c r="CLZ10" s="143"/>
      <c r="CMA10" s="143"/>
      <c r="CMB10" s="143"/>
      <c r="CMC10" s="143"/>
      <c r="CMD10" s="143"/>
      <c r="CME10" s="143"/>
      <c r="CMF10" s="143"/>
      <c r="CMG10" s="143"/>
      <c r="CMH10" s="143"/>
      <c r="CMI10" s="143"/>
      <c r="CMJ10" s="143"/>
      <c r="CMK10" s="143"/>
      <c r="CML10" s="143"/>
      <c r="CMM10" s="143"/>
      <c r="CMN10" s="143"/>
      <c r="CMO10" s="143"/>
      <c r="CMP10" s="143"/>
      <c r="CMQ10" s="143"/>
      <c r="CMR10" s="143"/>
      <c r="CMS10" s="143"/>
      <c r="CMT10" s="143"/>
      <c r="CMU10" s="143"/>
      <c r="CMV10" s="143"/>
      <c r="CMW10" s="143"/>
      <c r="CMX10" s="143"/>
      <c r="CMY10" s="143"/>
      <c r="CMZ10" s="143"/>
      <c r="CNA10" s="143"/>
      <c r="CNB10" s="143"/>
      <c r="CNC10" s="143"/>
      <c r="CND10" s="143"/>
      <c r="CNE10" s="143"/>
      <c r="CNF10" s="143"/>
      <c r="CNG10" s="143"/>
      <c r="CNH10" s="143"/>
      <c r="CNI10" s="143"/>
      <c r="CNJ10" s="143"/>
      <c r="CNK10" s="143"/>
      <c r="CNL10" s="143"/>
      <c r="CNM10" s="143"/>
      <c r="CNN10" s="143"/>
      <c r="CNO10" s="143"/>
      <c r="CNP10" s="143"/>
      <c r="CNQ10" s="143"/>
      <c r="CNR10" s="143"/>
      <c r="CNS10" s="143"/>
      <c r="CNT10" s="143"/>
      <c r="CNU10" s="143"/>
      <c r="CNV10" s="143"/>
      <c r="CNW10" s="143"/>
      <c r="CNX10" s="143"/>
      <c r="CNY10" s="143"/>
      <c r="CNZ10" s="143"/>
      <c r="COA10" s="143"/>
      <c r="COB10" s="143"/>
      <c r="COC10" s="143"/>
      <c r="COD10" s="143"/>
      <c r="COE10" s="143"/>
      <c r="COF10" s="143"/>
      <c r="COG10" s="143"/>
      <c r="COH10" s="143"/>
      <c r="COI10" s="143"/>
      <c r="COJ10" s="143"/>
      <c r="COK10" s="143"/>
      <c r="COL10" s="143"/>
      <c r="COM10" s="143"/>
      <c r="CON10" s="143"/>
      <c r="COO10" s="143"/>
      <c r="COP10" s="143"/>
      <c r="COQ10" s="143"/>
      <c r="COR10" s="143"/>
      <c r="COS10" s="143"/>
      <c r="COT10" s="143"/>
      <c r="COU10" s="143"/>
      <c r="COV10" s="143"/>
      <c r="COW10" s="143"/>
      <c r="COX10" s="143"/>
      <c r="COY10" s="143"/>
      <c r="COZ10" s="143"/>
      <c r="CPA10" s="143"/>
      <c r="CPB10" s="143"/>
      <c r="CPC10" s="143"/>
      <c r="CPD10" s="143"/>
      <c r="CPE10" s="143"/>
      <c r="CPF10" s="143"/>
      <c r="CPG10" s="143"/>
      <c r="CPH10" s="143"/>
      <c r="CPI10" s="143"/>
      <c r="CPJ10" s="143"/>
      <c r="CPK10" s="143"/>
      <c r="CPL10" s="143"/>
      <c r="CPM10" s="143"/>
      <c r="CPN10" s="143"/>
      <c r="CPO10" s="143"/>
      <c r="CPP10" s="143"/>
      <c r="CPQ10" s="143"/>
      <c r="CPR10" s="143"/>
      <c r="CPS10" s="143"/>
      <c r="CPT10" s="143"/>
      <c r="CPU10" s="143"/>
      <c r="CPV10" s="143"/>
      <c r="CPW10" s="143"/>
      <c r="CPX10" s="143"/>
      <c r="CPY10" s="143"/>
      <c r="CPZ10" s="143"/>
      <c r="CQA10" s="143"/>
      <c r="CQB10" s="143"/>
      <c r="CQC10" s="143"/>
      <c r="CQD10" s="143"/>
      <c r="CQE10" s="143"/>
      <c r="CQF10" s="143"/>
      <c r="CQG10" s="143"/>
      <c r="CQH10" s="143"/>
      <c r="CQI10" s="143"/>
      <c r="CQJ10" s="143"/>
      <c r="CQK10" s="143"/>
      <c r="CQL10" s="143"/>
      <c r="CQM10" s="143"/>
      <c r="CQN10" s="143"/>
      <c r="CQO10" s="143"/>
      <c r="CQP10" s="143"/>
      <c r="CQQ10" s="143"/>
      <c r="CQR10" s="143"/>
      <c r="CQS10" s="143"/>
      <c r="CQT10" s="143"/>
      <c r="CQU10" s="143"/>
      <c r="CQV10" s="143"/>
      <c r="CQW10" s="143"/>
      <c r="CQX10" s="143"/>
      <c r="CQY10" s="143"/>
      <c r="CQZ10" s="143"/>
      <c r="CRA10" s="143"/>
      <c r="CRB10" s="143"/>
      <c r="CRC10" s="143"/>
      <c r="CRD10" s="143"/>
      <c r="CRE10" s="143"/>
      <c r="CRF10" s="143"/>
      <c r="CRG10" s="143"/>
      <c r="CRH10" s="143"/>
      <c r="CRI10" s="143"/>
      <c r="CRJ10" s="143"/>
      <c r="CRK10" s="143"/>
      <c r="CRL10" s="143"/>
      <c r="CRM10" s="143"/>
      <c r="CRN10" s="143"/>
      <c r="CRO10" s="143"/>
      <c r="CRP10" s="143"/>
      <c r="CRQ10" s="143"/>
      <c r="CRR10" s="143"/>
      <c r="CRS10" s="143"/>
      <c r="CRT10" s="143"/>
      <c r="CRU10" s="143"/>
      <c r="CRV10" s="143"/>
      <c r="CRW10" s="143"/>
      <c r="CRX10" s="143"/>
      <c r="CRY10" s="143"/>
      <c r="CRZ10" s="143"/>
      <c r="CSA10" s="143"/>
      <c r="CSB10" s="143"/>
      <c r="CSC10" s="143"/>
      <c r="CSD10" s="143"/>
      <c r="CSE10" s="143"/>
      <c r="CSF10" s="143"/>
      <c r="CSG10" s="143"/>
      <c r="CSH10" s="143"/>
      <c r="CSI10" s="143"/>
      <c r="CSJ10" s="143"/>
      <c r="CSK10" s="143"/>
      <c r="CSL10" s="143"/>
      <c r="CSM10" s="143"/>
      <c r="CSN10" s="143"/>
      <c r="CSO10" s="143"/>
      <c r="CSP10" s="143"/>
      <c r="CSQ10" s="143"/>
      <c r="CSR10" s="143"/>
      <c r="CSS10" s="143"/>
      <c r="CST10" s="143"/>
      <c r="CSU10" s="143"/>
      <c r="CSV10" s="143"/>
      <c r="CSW10" s="143"/>
      <c r="CSX10" s="143"/>
      <c r="CSY10" s="143"/>
      <c r="CSZ10" s="143"/>
      <c r="CTA10" s="143"/>
      <c r="CTB10" s="143"/>
      <c r="CTC10" s="143"/>
      <c r="CTD10" s="143"/>
      <c r="CTE10" s="143"/>
      <c r="CTF10" s="143"/>
      <c r="CTG10" s="143"/>
      <c r="CTH10" s="143"/>
      <c r="CTI10" s="143"/>
      <c r="CTJ10" s="143"/>
      <c r="CTK10" s="143"/>
      <c r="CTL10" s="143"/>
      <c r="CTM10" s="143"/>
      <c r="CTN10" s="143"/>
      <c r="CTO10" s="143"/>
      <c r="CTP10" s="143"/>
      <c r="CTQ10" s="143"/>
      <c r="CTR10" s="143"/>
      <c r="CTS10" s="143"/>
      <c r="CTT10" s="143"/>
      <c r="CTU10" s="143"/>
      <c r="CTV10" s="143"/>
      <c r="CTW10" s="143"/>
      <c r="CTX10" s="143"/>
      <c r="CTY10" s="143"/>
      <c r="CTZ10" s="143"/>
      <c r="CUA10" s="143"/>
      <c r="CUB10" s="143"/>
      <c r="CUC10" s="143"/>
      <c r="CUD10" s="143"/>
      <c r="CUE10" s="143"/>
      <c r="CUF10" s="143"/>
      <c r="CUG10" s="143"/>
      <c r="CUH10" s="143"/>
      <c r="CUI10" s="143"/>
      <c r="CUJ10" s="143"/>
      <c r="CUK10" s="143"/>
      <c r="CUL10" s="143"/>
      <c r="CUM10" s="143"/>
      <c r="CUN10" s="143"/>
      <c r="CUO10" s="143"/>
      <c r="CUP10" s="143"/>
      <c r="CUQ10" s="143"/>
      <c r="CUR10" s="143"/>
      <c r="CUS10" s="143"/>
      <c r="CUT10" s="143"/>
      <c r="CUU10" s="143"/>
      <c r="CUV10" s="143"/>
      <c r="CUW10" s="143"/>
      <c r="CUX10" s="143"/>
      <c r="CUY10" s="143"/>
      <c r="CUZ10" s="143"/>
      <c r="CVA10" s="143"/>
      <c r="CVB10" s="143"/>
      <c r="CVC10" s="143"/>
      <c r="CVD10" s="143"/>
      <c r="CVE10" s="143"/>
      <c r="CVF10" s="143"/>
      <c r="CVG10" s="143"/>
      <c r="CVH10" s="143"/>
      <c r="CVI10" s="143"/>
      <c r="CVJ10" s="143"/>
      <c r="CVK10" s="143"/>
      <c r="CVL10" s="143"/>
      <c r="CVM10" s="143"/>
      <c r="CVN10" s="143"/>
      <c r="CVO10" s="143"/>
      <c r="CVP10" s="143"/>
      <c r="CVQ10" s="143"/>
      <c r="CVR10" s="143"/>
      <c r="CVS10" s="143"/>
      <c r="CVT10" s="143"/>
      <c r="CVU10" s="143"/>
      <c r="CVV10" s="143"/>
      <c r="CVW10" s="143"/>
      <c r="CVX10" s="143"/>
      <c r="CVY10" s="143"/>
      <c r="CVZ10" s="143"/>
      <c r="CWA10" s="143"/>
      <c r="CWB10" s="143"/>
      <c r="CWC10" s="143"/>
      <c r="CWD10" s="143"/>
      <c r="CWE10" s="143"/>
      <c r="CWF10" s="143"/>
      <c r="CWG10" s="143"/>
      <c r="CWH10" s="143"/>
      <c r="CWI10" s="143"/>
      <c r="CWJ10" s="143"/>
      <c r="CWK10" s="143"/>
      <c r="CWL10" s="143"/>
      <c r="CWM10" s="143"/>
      <c r="CWN10" s="143"/>
      <c r="CWO10" s="143"/>
      <c r="CWP10" s="143"/>
      <c r="CWQ10" s="143"/>
      <c r="CWR10" s="143"/>
      <c r="CWS10" s="143"/>
      <c r="CWT10" s="143"/>
      <c r="CWU10" s="143"/>
      <c r="CWV10" s="143"/>
      <c r="CWW10" s="143"/>
      <c r="CWX10" s="143"/>
      <c r="CWY10" s="143"/>
      <c r="CWZ10" s="143"/>
      <c r="CXA10" s="143"/>
      <c r="CXB10" s="143"/>
      <c r="CXC10" s="143"/>
      <c r="CXD10" s="143"/>
      <c r="CXE10" s="143"/>
      <c r="CXF10" s="143"/>
      <c r="CXG10" s="143"/>
      <c r="CXH10" s="143"/>
      <c r="CXI10" s="143"/>
      <c r="CXJ10" s="143"/>
      <c r="CXK10" s="143"/>
      <c r="CXL10" s="143"/>
      <c r="CXM10" s="143"/>
      <c r="CXN10" s="143"/>
      <c r="CXO10" s="143"/>
      <c r="CXP10" s="143"/>
      <c r="CXQ10" s="143"/>
      <c r="CXR10" s="143"/>
      <c r="CXS10" s="143"/>
      <c r="CXT10" s="143"/>
      <c r="CXU10" s="143"/>
      <c r="CXV10" s="143"/>
      <c r="CXW10" s="143"/>
      <c r="CXX10" s="143"/>
      <c r="CXY10" s="143"/>
      <c r="CXZ10" s="143"/>
      <c r="CYA10" s="143"/>
      <c r="CYB10" s="143"/>
      <c r="CYC10" s="143"/>
      <c r="CYD10" s="143"/>
      <c r="CYE10" s="143"/>
      <c r="CYF10" s="143"/>
      <c r="CYG10" s="143"/>
      <c r="CYH10" s="143"/>
      <c r="CYI10" s="143"/>
      <c r="CYJ10" s="143"/>
      <c r="CYK10" s="143"/>
      <c r="CYL10" s="143"/>
      <c r="CYM10" s="143"/>
      <c r="CYN10" s="143"/>
      <c r="CYO10" s="143"/>
      <c r="CYP10" s="143"/>
      <c r="CYQ10" s="143"/>
      <c r="CYR10" s="143"/>
      <c r="CYS10" s="143"/>
      <c r="CYT10" s="143"/>
      <c r="CYU10" s="143"/>
      <c r="CYV10" s="143"/>
      <c r="CYW10" s="143"/>
      <c r="CYX10" s="143"/>
      <c r="CYY10" s="143"/>
      <c r="CYZ10" s="143"/>
      <c r="CZA10" s="143"/>
      <c r="CZB10" s="143"/>
      <c r="CZC10" s="143"/>
      <c r="CZD10" s="143"/>
      <c r="CZE10" s="143"/>
      <c r="CZF10" s="143"/>
      <c r="CZG10" s="143"/>
      <c r="CZH10" s="143"/>
      <c r="CZI10" s="143"/>
      <c r="CZJ10" s="143"/>
      <c r="CZK10" s="143"/>
      <c r="CZL10" s="143"/>
      <c r="CZM10" s="143"/>
      <c r="CZN10" s="143"/>
      <c r="CZO10" s="143"/>
      <c r="CZP10" s="143"/>
      <c r="CZQ10" s="143"/>
      <c r="CZR10" s="143"/>
      <c r="CZS10" s="143"/>
      <c r="CZT10" s="143"/>
      <c r="CZU10" s="143"/>
      <c r="CZV10" s="143"/>
      <c r="CZW10" s="143"/>
      <c r="CZX10" s="143"/>
      <c r="CZY10" s="143"/>
      <c r="CZZ10" s="143"/>
      <c r="DAA10" s="143"/>
      <c r="DAB10" s="143"/>
      <c r="DAC10" s="143"/>
      <c r="DAD10" s="143"/>
      <c r="DAE10" s="143"/>
      <c r="DAF10" s="143"/>
      <c r="DAG10" s="143"/>
      <c r="DAH10" s="143"/>
      <c r="DAI10" s="143"/>
      <c r="DAJ10" s="143"/>
      <c r="DAK10" s="143"/>
      <c r="DAL10" s="143"/>
      <c r="DAM10" s="143"/>
      <c r="DAN10" s="143"/>
      <c r="DAO10" s="143"/>
      <c r="DAP10" s="143"/>
      <c r="DAQ10" s="143"/>
      <c r="DAR10" s="143"/>
      <c r="DAS10" s="143"/>
      <c r="DAT10" s="143"/>
      <c r="DAU10" s="143"/>
      <c r="DAV10" s="143"/>
      <c r="DAW10" s="143"/>
      <c r="DAX10" s="143"/>
      <c r="DAY10" s="143"/>
      <c r="DAZ10" s="143"/>
      <c r="DBA10" s="143"/>
      <c r="DBB10" s="143"/>
      <c r="DBC10" s="143"/>
      <c r="DBD10" s="143"/>
      <c r="DBE10" s="143"/>
      <c r="DBF10" s="143"/>
      <c r="DBG10" s="143"/>
      <c r="DBH10" s="143"/>
      <c r="DBI10" s="143"/>
      <c r="DBJ10" s="143"/>
      <c r="DBK10" s="143"/>
      <c r="DBL10" s="143"/>
      <c r="DBM10" s="143"/>
      <c r="DBN10" s="143"/>
      <c r="DBO10" s="143"/>
      <c r="DBP10" s="143"/>
      <c r="DBQ10" s="143"/>
      <c r="DBR10" s="143"/>
      <c r="DBS10" s="143"/>
      <c r="DBT10" s="143"/>
      <c r="DBU10" s="143"/>
      <c r="DBV10" s="143"/>
      <c r="DBW10" s="143"/>
      <c r="DBX10" s="143"/>
      <c r="DBY10" s="143"/>
      <c r="DBZ10" s="143"/>
      <c r="DCA10" s="143"/>
      <c r="DCB10" s="143"/>
      <c r="DCC10" s="143"/>
      <c r="DCD10" s="143"/>
      <c r="DCE10" s="143"/>
      <c r="DCF10" s="143"/>
      <c r="DCG10" s="143"/>
      <c r="DCH10" s="143"/>
      <c r="DCI10" s="143"/>
      <c r="DCJ10" s="143"/>
      <c r="DCK10" s="143"/>
      <c r="DCL10" s="143"/>
      <c r="DCM10" s="143"/>
      <c r="DCN10" s="143"/>
      <c r="DCO10" s="143"/>
      <c r="DCP10" s="143"/>
      <c r="DCQ10" s="143"/>
      <c r="DCR10" s="143"/>
      <c r="DCS10" s="143"/>
      <c r="DCT10" s="143"/>
      <c r="DCU10" s="143"/>
      <c r="DCV10" s="143"/>
      <c r="DCW10" s="143"/>
      <c r="DCX10" s="143"/>
      <c r="DCY10" s="143"/>
      <c r="DCZ10" s="143"/>
      <c r="DDA10" s="143"/>
      <c r="DDB10" s="143"/>
      <c r="DDC10" s="143"/>
      <c r="DDD10" s="143"/>
      <c r="DDE10" s="143"/>
      <c r="DDF10" s="143"/>
      <c r="DDG10" s="143"/>
      <c r="DDH10" s="143"/>
      <c r="DDI10" s="143"/>
      <c r="DDJ10" s="143"/>
      <c r="DDK10" s="143"/>
      <c r="DDL10" s="143"/>
      <c r="DDM10" s="143"/>
      <c r="DDN10" s="143"/>
      <c r="DDO10" s="143"/>
      <c r="DDP10" s="143"/>
      <c r="DDQ10" s="143"/>
      <c r="DDR10" s="143"/>
      <c r="DDS10" s="143"/>
      <c r="DDT10" s="143"/>
      <c r="DDU10" s="143"/>
      <c r="DDV10" s="143"/>
      <c r="DDW10" s="143"/>
      <c r="DDX10" s="143"/>
      <c r="DDY10" s="143"/>
      <c r="DDZ10" s="143"/>
      <c r="DEA10" s="143"/>
      <c r="DEB10" s="143"/>
      <c r="DEC10" s="143"/>
      <c r="DED10" s="143"/>
      <c r="DEE10" s="143"/>
      <c r="DEF10" s="143"/>
      <c r="DEG10" s="143"/>
      <c r="DEH10" s="143"/>
      <c r="DEI10" s="143"/>
      <c r="DEJ10" s="143"/>
      <c r="DEK10" s="143"/>
      <c r="DEL10" s="143"/>
      <c r="DEM10" s="143"/>
      <c r="DEN10" s="143"/>
      <c r="DEO10" s="143"/>
      <c r="DEP10" s="143"/>
      <c r="DEQ10" s="143"/>
      <c r="DER10" s="143"/>
      <c r="DES10" s="143"/>
      <c r="DET10" s="143"/>
      <c r="DEU10" s="143"/>
      <c r="DEV10" s="143"/>
      <c r="DEW10" s="143"/>
      <c r="DEX10" s="143"/>
      <c r="DEY10" s="143"/>
      <c r="DEZ10" s="143"/>
      <c r="DFA10" s="143"/>
      <c r="DFB10" s="143"/>
      <c r="DFC10" s="143"/>
      <c r="DFD10" s="143"/>
      <c r="DFE10" s="143"/>
      <c r="DFF10" s="143"/>
      <c r="DFG10" s="143"/>
      <c r="DFH10" s="143"/>
      <c r="DFI10" s="143"/>
      <c r="DFJ10" s="143"/>
      <c r="DFK10" s="143"/>
      <c r="DFL10" s="143"/>
      <c r="DFM10" s="143"/>
      <c r="DFN10" s="143"/>
      <c r="DFO10" s="143"/>
      <c r="DFP10" s="143"/>
      <c r="DFQ10" s="143"/>
      <c r="DFR10" s="143"/>
      <c r="DFS10" s="143"/>
      <c r="DFT10" s="143"/>
      <c r="DFU10" s="143"/>
      <c r="DFV10" s="143"/>
      <c r="DFW10" s="143"/>
      <c r="DFX10" s="143"/>
      <c r="DFY10" s="143"/>
      <c r="DFZ10" s="143"/>
      <c r="DGA10" s="143"/>
      <c r="DGB10" s="143"/>
      <c r="DGC10" s="143"/>
      <c r="DGD10" s="143"/>
      <c r="DGE10" s="143"/>
      <c r="DGF10" s="143"/>
      <c r="DGG10" s="143"/>
      <c r="DGH10" s="143"/>
      <c r="DGI10" s="143"/>
      <c r="DGJ10" s="143"/>
      <c r="DGK10" s="143"/>
      <c r="DGL10" s="143"/>
      <c r="DGM10" s="143"/>
      <c r="DGN10" s="143"/>
      <c r="DGO10" s="143"/>
      <c r="DGP10" s="143"/>
      <c r="DGQ10" s="143"/>
      <c r="DGR10" s="143"/>
      <c r="DGS10" s="143"/>
      <c r="DGT10" s="143"/>
      <c r="DGU10" s="143"/>
      <c r="DGV10" s="143"/>
      <c r="DGW10" s="143"/>
      <c r="DGX10" s="143"/>
      <c r="DGY10" s="143"/>
      <c r="DGZ10" s="143"/>
      <c r="DHA10" s="143"/>
      <c r="DHB10" s="143"/>
      <c r="DHC10" s="143"/>
      <c r="DHD10" s="143"/>
      <c r="DHE10" s="143"/>
      <c r="DHF10" s="143"/>
      <c r="DHG10" s="143"/>
      <c r="DHH10" s="143"/>
      <c r="DHI10" s="143"/>
      <c r="DHJ10" s="143"/>
      <c r="DHK10" s="143"/>
      <c r="DHL10" s="143"/>
      <c r="DHM10" s="143"/>
      <c r="DHN10" s="143"/>
      <c r="DHO10" s="143"/>
      <c r="DHP10" s="143"/>
      <c r="DHQ10" s="143"/>
      <c r="DHR10" s="143"/>
      <c r="DHS10" s="143"/>
      <c r="DHT10" s="143"/>
      <c r="DHU10" s="143"/>
      <c r="DHV10" s="143"/>
      <c r="DHW10" s="143"/>
      <c r="DHX10" s="143"/>
      <c r="DHY10" s="143"/>
      <c r="DHZ10" s="143"/>
      <c r="DIA10" s="143"/>
      <c r="DIB10" s="143"/>
      <c r="DIC10" s="143"/>
      <c r="DID10" s="143"/>
      <c r="DIE10" s="143"/>
      <c r="DIF10" s="143"/>
      <c r="DIG10" s="143"/>
      <c r="DIH10" s="143"/>
      <c r="DII10" s="143"/>
      <c r="DIJ10" s="143"/>
      <c r="DIK10" s="143"/>
      <c r="DIL10" s="143"/>
      <c r="DIM10" s="143"/>
      <c r="DIN10" s="143"/>
      <c r="DIO10" s="143"/>
      <c r="DIP10" s="143"/>
      <c r="DIQ10" s="143"/>
      <c r="DIR10" s="143"/>
      <c r="DIS10" s="143"/>
      <c r="DIT10" s="143"/>
      <c r="DIU10" s="143"/>
      <c r="DIV10" s="143"/>
      <c r="DIW10" s="143"/>
      <c r="DIX10" s="143"/>
      <c r="DIY10" s="143"/>
      <c r="DIZ10" s="143"/>
      <c r="DJA10" s="143"/>
      <c r="DJB10" s="143"/>
      <c r="DJC10" s="143"/>
      <c r="DJD10" s="143"/>
      <c r="DJE10" s="143"/>
      <c r="DJF10" s="143"/>
      <c r="DJG10" s="143"/>
      <c r="DJH10" s="143"/>
      <c r="DJI10" s="143"/>
      <c r="DJJ10" s="143"/>
      <c r="DJK10" s="143"/>
      <c r="DJL10" s="143"/>
      <c r="DJM10" s="143"/>
      <c r="DJN10" s="143"/>
      <c r="DJO10" s="143"/>
      <c r="DJP10" s="143"/>
      <c r="DJQ10" s="143"/>
      <c r="DJR10" s="143"/>
      <c r="DJS10" s="143"/>
      <c r="DJT10" s="143"/>
      <c r="DJU10" s="143"/>
      <c r="DJV10" s="143"/>
      <c r="DJW10" s="143"/>
      <c r="DJX10" s="143"/>
      <c r="DJY10" s="143"/>
      <c r="DJZ10" s="143"/>
      <c r="DKA10" s="143"/>
      <c r="DKB10" s="143"/>
      <c r="DKC10" s="143"/>
      <c r="DKD10" s="143"/>
      <c r="DKE10" s="143"/>
      <c r="DKF10" s="143"/>
      <c r="DKG10" s="143"/>
      <c r="DKH10" s="143"/>
      <c r="DKI10" s="143"/>
      <c r="DKJ10" s="143"/>
      <c r="DKK10" s="143"/>
      <c r="DKL10" s="143"/>
      <c r="DKM10" s="143"/>
      <c r="DKN10" s="143"/>
      <c r="DKO10" s="143"/>
      <c r="DKP10" s="143"/>
      <c r="DKQ10" s="143"/>
      <c r="DKR10" s="143"/>
      <c r="DKS10" s="143"/>
      <c r="DKT10" s="143"/>
      <c r="DKU10" s="143"/>
      <c r="DKV10" s="143"/>
      <c r="DKW10" s="143"/>
      <c r="DKX10" s="143"/>
      <c r="DKY10" s="143"/>
      <c r="DKZ10" s="143"/>
      <c r="DLA10" s="143"/>
      <c r="DLB10" s="143"/>
      <c r="DLC10" s="143"/>
      <c r="DLD10" s="143"/>
      <c r="DLE10" s="143"/>
      <c r="DLF10" s="143"/>
      <c r="DLG10" s="143"/>
      <c r="DLH10" s="143"/>
      <c r="DLI10" s="143"/>
      <c r="DLJ10" s="143"/>
      <c r="DLK10" s="143"/>
      <c r="DLL10" s="143"/>
      <c r="DLM10" s="143"/>
      <c r="DLN10" s="143"/>
      <c r="DLO10" s="143"/>
      <c r="DLP10" s="143"/>
      <c r="DLQ10" s="143"/>
      <c r="DLR10" s="143"/>
      <c r="DLS10" s="143"/>
      <c r="DLT10" s="143"/>
      <c r="DLU10" s="143"/>
      <c r="DLV10" s="143"/>
      <c r="DLW10" s="143"/>
      <c r="DLX10" s="143"/>
      <c r="DLY10" s="143"/>
      <c r="DLZ10" s="143"/>
      <c r="DMA10" s="143"/>
      <c r="DMB10" s="143"/>
      <c r="DMC10" s="143"/>
      <c r="DMD10" s="143"/>
      <c r="DME10" s="143"/>
      <c r="DMF10" s="143"/>
      <c r="DMG10" s="143"/>
      <c r="DMH10" s="143"/>
      <c r="DMI10" s="143"/>
      <c r="DMJ10" s="143"/>
      <c r="DMK10" s="143"/>
      <c r="DML10" s="143"/>
      <c r="DMM10" s="143"/>
      <c r="DMN10" s="143"/>
      <c r="DMO10" s="143"/>
      <c r="DMP10" s="143"/>
      <c r="DMQ10" s="143"/>
      <c r="DMR10" s="143"/>
      <c r="DMS10" s="143"/>
      <c r="DMT10" s="143"/>
      <c r="DMU10" s="143"/>
      <c r="DMV10" s="143"/>
      <c r="DMW10" s="143"/>
      <c r="DMX10" s="143"/>
      <c r="DMY10" s="143"/>
      <c r="DMZ10" s="143"/>
      <c r="DNA10" s="143"/>
      <c r="DNB10" s="143"/>
      <c r="DNC10" s="143"/>
      <c r="DND10" s="143"/>
      <c r="DNE10" s="143"/>
      <c r="DNF10" s="143"/>
      <c r="DNG10" s="143"/>
      <c r="DNH10" s="143"/>
      <c r="DNI10" s="143"/>
      <c r="DNJ10" s="143"/>
      <c r="DNK10" s="143"/>
      <c r="DNL10" s="143"/>
      <c r="DNM10" s="143"/>
      <c r="DNN10" s="143"/>
      <c r="DNO10" s="143"/>
      <c r="DNP10" s="143"/>
      <c r="DNQ10" s="143"/>
      <c r="DNR10" s="143"/>
      <c r="DNS10" s="143"/>
      <c r="DNT10" s="143"/>
      <c r="DNU10" s="143"/>
      <c r="DNV10" s="143"/>
      <c r="DNW10" s="143"/>
      <c r="DNX10" s="143"/>
      <c r="DNY10" s="143"/>
      <c r="DNZ10" s="143"/>
      <c r="DOA10" s="143"/>
      <c r="DOB10" s="143"/>
      <c r="DOC10" s="143"/>
      <c r="DOD10" s="143"/>
      <c r="DOE10" s="143"/>
      <c r="DOF10" s="143"/>
      <c r="DOG10" s="143"/>
      <c r="DOH10" s="143"/>
      <c r="DOI10" s="143"/>
      <c r="DOJ10" s="143"/>
      <c r="DOK10" s="143"/>
      <c r="DOL10" s="143"/>
      <c r="DOM10" s="143"/>
      <c r="DON10" s="143"/>
      <c r="DOO10" s="143"/>
      <c r="DOP10" s="143"/>
      <c r="DOQ10" s="143"/>
      <c r="DOR10" s="143"/>
      <c r="DOS10" s="143"/>
      <c r="DOT10" s="143"/>
      <c r="DOU10" s="143"/>
      <c r="DOV10" s="143"/>
      <c r="DOW10" s="143"/>
      <c r="DOX10" s="143"/>
      <c r="DOY10" s="143"/>
      <c r="DOZ10" s="143"/>
      <c r="DPA10" s="143"/>
      <c r="DPB10" s="143"/>
      <c r="DPC10" s="143"/>
      <c r="DPD10" s="143"/>
      <c r="DPE10" s="143"/>
      <c r="DPF10" s="143"/>
      <c r="DPG10" s="143"/>
      <c r="DPH10" s="143"/>
      <c r="DPI10" s="143"/>
      <c r="DPJ10" s="143"/>
      <c r="DPK10" s="143"/>
      <c r="DPL10" s="143"/>
      <c r="DPM10" s="143"/>
      <c r="DPN10" s="143"/>
      <c r="DPO10" s="143"/>
      <c r="DPP10" s="143"/>
      <c r="DPQ10" s="143"/>
      <c r="DPR10" s="143"/>
      <c r="DPS10" s="143"/>
      <c r="DPT10" s="143"/>
      <c r="DPU10" s="143"/>
      <c r="DPV10" s="143"/>
      <c r="DPW10" s="143"/>
      <c r="DPX10" s="143"/>
      <c r="DPY10" s="143"/>
      <c r="DPZ10" s="143"/>
      <c r="DQA10" s="143"/>
      <c r="DQB10" s="143"/>
      <c r="DQC10" s="143"/>
      <c r="DQD10" s="143"/>
      <c r="DQE10" s="143"/>
      <c r="DQF10" s="143"/>
      <c r="DQG10" s="143"/>
      <c r="DQH10" s="143"/>
      <c r="DQI10" s="143"/>
      <c r="DQJ10" s="143"/>
      <c r="DQK10" s="143"/>
      <c r="DQL10" s="143"/>
      <c r="DQM10" s="143"/>
      <c r="DQN10" s="143"/>
      <c r="DQO10" s="143"/>
      <c r="DQP10" s="143"/>
      <c r="DQQ10" s="143"/>
      <c r="DQR10" s="143"/>
      <c r="DQS10" s="143"/>
      <c r="DQT10" s="143"/>
      <c r="DQU10" s="143"/>
      <c r="DQV10" s="143"/>
      <c r="DQW10" s="143"/>
      <c r="DQX10" s="143"/>
      <c r="DQY10" s="143"/>
      <c r="DQZ10" s="143"/>
      <c r="DRA10" s="143"/>
      <c r="DRB10" s="143"/>
      <c r="DRC10" s="143"/>
      <c r="DRD10" s="143"/>
      <c r="DRE10" s="143"/>
      <c r="DRF10" s="143"/>
      <c r="DRG10" s="143"/>
      <c r="DRH10" s="143"/>
      <c r="DRI10" s="143"/>
      <c r="DRJ10" s="143"/>
      <c r="DRK10" s="143"/>
      <c r="DRL10" s="143"/>
      <c r="DRM10" s="143"/>
      <c r="DRN10" s="143"/>
      <c r="DRO10" s="143"/>
      <c r="DRP10" s="143"/>
      <c r="DRQ10" s="143"/>
      <c r="DRR10" s="143"/>
      <c r="DRS10" s="143"/>
      <c r="DRT10" s="143"/>
      <c r="DRU10" s="143"/>
      <c r="DRV10" s="143"/>
      <c r="DRW10" s="143"/>
      <c r="DRX10" s="143"/>
      <c r="DRY10" s="143"/>
      <c r="DRZ10" s="143"/>
      <c r="DSA10" s="143"/>
      <c r="DSB10" s="143"/>
      <c r="DSC10" s="143"/>
      <c r="DSD10" s="143"/>
      <c r="DSE10" s="143"/>
      <c r="DSF10" s="143"/>
      <c r="DSG10" s="143"/>
      <c r="DSH10" s="143"/>
      <c r="DSI10" s="143"/>
      <c r="DSJ10" s="143"/>
      <c r="DSK10" s="143"/>
      <c r="DSL10" s="143"/>
      <c r="DSM10" s="143"/>
      <c r="DSN10" s="143"/>
      <c r="DSO10" s="143"/>
      <c r="DSP10" s="143"/>
      <c r="DSQ10" s="143"/>
      <c r="DSR10" s="143"/>
      <c r="DSS10" s="143"/>
      <c r="DST10" s="143"/>
      <c r="DSU10" s="143"/>
      <c r="DSV10" s="143"/>
      <c r="DSW10" s="143"/>
      <c r="DSX10" s="143"/>
      <c r="DSY10" s="143"/>
      <c r="DSZ10" s="143"/>
      <c r="DTA10" s="143"/>
      <c r="DTB10" s="143"/>
      <c r="DTC10" s="143"/>
      <c r="DTD10" s="143"/>
      <c r="DTE10" s="143"/>
      <c r="DTF10" s="143"/>
      <c r="DTG10" s="143"/>
      <c r="DTH10" s="143"/>
      <c r="DTI10" s="143"/>
      <c r="DTJ10" s="143"/>
      <c r="DTK10" s="143"/>
      <c r="DTL10" s="143"/>
      <c r="DTM10" s="143"/>
      <c r="DTN10" s="143"/>
      <c r="DTO10" s="143"/>
      <c r="DTP10" s="143"/>
      <c r="DTQ10" s="143"/>
      <c r="DTR10" s="143"/>
      <c r="DTS10" s="143"/>
      <c r="DTT10" s="143"/>
      <c r="DTU10" s="143"/>
      <c r="DTV10" s="143"/>
      <c r="DTW10" s="143"/>
      <c r="DTX10" s="143"/>
      <c r="DTY10" s="143"/>
      <c r="DTZ10" s="143"/>
      <c r="DUA10" s="143"/>
      <c r="DUB10" s="143"/>
      <c r="DUC10" s="143"/>
      <c r="DUD10" s="143"/>
      <c r="DUE10" s="143"/>
      <c r="DUF10" s="143"/>
      <c r="DUG10" s="143"/>
      <c r="DUH10" s="143"/>
      <c r="DUI10" s="143"/>
      <c r="DUJ10" s="143"/>
      <c r="DUK10" s="143"/>
      <c r="DUL10" s="143"/>
      <c r="DUM10" s="143"/>
      <c r="DUN10" s="143"/>
      <c r="DUO10" s="143"/>
      <c r="DUP10" s="143"/>
      <c r="DUQ10" s="143"/>
      <c r="DUR10" s="143"/>
      <c r="DUS10" s="143"/>
      <c r="DUT10" s="143"/>
      <c r="DUU10" s="143"/>
      <c r="DUV10" s="143"/>
      <c r="DUW10" s="143"/>
      <c r="DUX10" s="143"/>
      <c r="DUY10" s="143"/>
      <c r="DUZ10" s="143"/>
      <c r="DVA10" s="143"/>
      <c r="DVB10" s="143"/>
      <c r="DVC10" s="143"/>
      <c r="DVD10" s="143"/>
      <c r="DVE10" s="143"/>
      <c r="DVF10" s="143"/>
      <c r="DVG10" s="143"/>
      <c r="DVH10" s="143"/>
      <c r="DVI10" s="143"/>
      <c r="DVJ10" s="143"/>
      <c r="DVK10" s="143"/>
      <c r="DVL10" s="143"/>
      <c r="DVM10" s="143"/>
      <c r="DVN10" s="143"/>
      <c r="DVO10" s="143"/>
      <c r="DVP10" s="143"/>
      <c r="DVQ10" s="143"/>
      <c r="DVR10" s="143"/>
      <c r="DVS10" s="143"/>
      <c r="DVT10" s="143"/>
      <c r="DVU10" s="143"/>
      <c r="DVV10" s="143"/>
      <c r="DVW10" s="143"/>
      <c r="DVX10" s="143"/>
      <c r="DVY10" s="143"/>
      <c r="DVZ10" s="143"/>
      <c r="DWA10" s="143"/>
      <c r="DWB10" s="143"/>
      <c r="DWC10" s="143"/>
      <c r="DWD10" s="143"/>
      <c r="DWE10" s="143"/>
      <c r="DWF10" s="143"/>
      <c r="DWG10" s="143"/>
      <c r="DWH10" s="143"/>
      <c r="DWI10" s="143"/>
      <c r="DWJ10" s="143"/>
      <c r="DWK10" s="143"/>
      <c r="DWL10" s="143"/>
      <c r="DWM10" s="143"/>
      <c r="DWN10" s="143"/>
      <c r="DWO10" s="143"/>
      <c r="DWP10" s="143"/>
      <c r="DWQ10" s="143"/>
      <c r="DWR10" s="143"/>
      <c r="DWS10" s="143"/>
      <c r="DWT10" s="143"/>
      <c r="DWU10" s="143"/>
      <c r="DWV10" s="143"/>
      <c r="DWW10" s="143"/>
      <c r="DWX10" s="143"/>
      <c r="DWY10" s="143"/>
      <c r="DWZ10" s="143"/>
      <c r="DXA10" s="143"/>
      <c r="DXB10" s="143"/>
      <c r="DXC10" s="143"/>
      <c r="DXD10" s="143"/>
      <c r="DXE10" s="143"/>
      <c r="DXF10" s="143"/>
      <c r="DXG10" s="143"/>
      <c r="DXH10" s="143"/>
      <c r="DXI10" s="143"/>
      <c r="DXJ10" s="143"/>
      <c r="DXK10" s="143"/>
      <c r="DXL10" s="143"/>
      <c r="DXM10" s="143"/>
      <c r="DXN10" s="143"/>
      <c r="DXO10" s="143"/>
      <c r="DXP10" s="143"/>
      <c r="DXQ10" s="143"/>
      <c r="DXR10" s="143"/>
      <c r="DXS10" s="143"/>
      <c r="DXT10" s="143"/>
      <c r="DXU10" s="143"/>
      <c r="DXV10" s="143"/>
      <c r="DXW10" s="143"/>
      <c r="DXX10" s="143"/>
      <c r="DXY10" s="143"/>
      <c r="DXZ10" s="143"/>
      <c r="DYA10" s="143"/>
      <c r="DYB10" s="143"/>
      <c r="DYC10" s="143"/>
      <c r="DYD10" s="143"/>
      <c r="DYE10" s="143"/>
      <c r="DYF10" s="143"/>
      <c r="DYG10" s="143"/>
      <c r="DYH10" s="143"/>
      <c r="DYI10" s="143"/>
      <c r="DYJ10" s="143"/>
      <c r="DYK10" s="143"/>
      <c r="DYL10" s="143"/>
      <c r="DYM10" s="143"/>
      <c r="DYN10" s="143"/>
      <c r="DYO10" s="143"/>
      <c r="DYP10" s="143"/>
      <c r="DYQ10" s="143"/>
      <c r="DYR10" s="143"/>
      <c r="DYS10" s="143"/>
      <c r="DYT10" s="143"/>
      <c r="DYU10" s="143"/>
      <c r="DYV10" s="143"/>
      <c r="DYW10" s="143"/>
      <c r="DYX10" s="143"/>
      <c r="DYY10" s="143"/>
      <c r="DYZ10" s="143"/>
      <c r="DZA10" s="143"/>
      <c r="DZB10" s="143"/>
      <c r="DZC10" s="143"/>
      <c r="DZD10" s="143"/>
      <c r="DZE10" s="143"/>
      <c r="DZF10" s="143"/>
      <c r="DZG10" s="143"/>
      <c r="DZH10" s="143"/>
      <c r="DZI10" s="143"/>
      <c r="DZJ10" s="143"/>
      <c r="DZK10" s="143"/>
      <c r="DZL10" s="143"/>
      <c r="DZM10" s="143"/>
      <c r="DZN10" s="143"/>
      <c r="DZO10" s="143"/>
      <c r="DZP10" s="143"/>
      <c r="DZQ10" s="143"/>
      <c r="DZR10" s="143"/>
      <c r="DZS10" s="143"/>
      <c r="DZT10" s="143"/>
      <c r="DZU10" s="143"/>
      <c r="DZV10" s="143"/>
      <c r="DZW10" s="143"/>
      <c r="DZX10" s="143"/>
      <c r="DZY10" s="143"/>
      <c r="DZZ10" s="143"/>
      <c r="EAA10" s="143"/>
      <c r="EAB10" s="143"/>
      <c r="EAC10" s="143"/>
      <c r="EAD10" s="143"/>
      <c r="EAE10" s="143"/>
      <c r="EAF10" s="143"/>
      <c r="EAG10" s="143"/>
      <c r="EAH10" s="143"/>
      <c r="EAI10" s="143"/>
      <c r="EAJ10" s="143"/>
      <c r="EAK10" s="143"/>
      <c r="EAL10" s="143"/>
      <c r="EAM10" s="143"/>
      <c r="EAN10" s="143"/>
      <c r="EAO10" s="143"/>
      <c r="EAP10" s="143"/>
      <c r="EAQ10" s="143"/>
      <c r="EAR10" s="143"/>
      <c r="EAS10" s="143"/>
      <c r="EAT10" s="143"/>
      <c r="EAU10" s="143"/>
      <c r="EAV10" s="143"/>
      <c r="EAW10" s="143"/>
      <c r="EAX10" s="143"/>
      <c r="EAY10" s="143"/>
      <c r="EAZ10" s="143"/>
      <c r="EBA10" s="143"/>
      <c r="EBB10" s="143"/>
      <c r="EBC10" s="143"/>
      <c r="EBD10" s="143"/>
      <c r="EBE10" s="143"/>
      <c r="EBF10" s="143"/>
      <c r="EBG10" s="143"/>
      <c r="EBH10" s="143"/>
      <c r="EBI10" s="143"/>
      <c r="EBJ10" s="143"/>
      <c r="EBK10" s="143"/>
      <c r="EBL10" s="143"/>
      <c r="EBM10" s="143"/>
      <c r="EBN10" s="143"/>
      <c r="EBO10" s="143"/>
      <c r="EBP10" s="143"/>
      <c r="EBQ10" s="143"/>
      <c r="EBR10" s="143"/>
      <c r="EBS10" s="143"/>
      <c r="EBT10" s="143"/>
      <c r="EBU10" s="143"/>
      <c r="EBV10" s="143"/>
      <c r="EBW10" s="143"/>
      <c r="EBX10" s="143"/>
      <c r="EBY10" s="143"/>
      <c r="EBZ10" s="143"/>
      <c r="ECA10" s="143"/>
      <c r="ECB10" s="143"/>
      <c r="ECC10" s="143"/>
      <c r="ECD10" s="143"/>
      <c r="ECE10" s="143"/>
      <c r="ECF10" s="143"/>
      <c r="ECG10" s="143"/>
      <c r="ECH10" s="143"/>
      <c r="ECI10" s="143"/>
      <c r="ECJ10" s="143"/>
      <c r="ECK10" s="143"/>
      <c r="ECL10" s="143"/>
      <c r="ECM10" s="143"/>
      <c r="ECN10" s="143"/>
      <c r="ECO10" s="143"/>
      <c r="ECP10" s="143"/>
      <c r="ECQ10" s="143"/>
      <c r="ECR10" s="143"/>
      <c r="ECS10" s="143"/>
      <c r="ECT10" s="143"/>
      <c r="ECU10" s="143"/>
      <c r="ECV10" s="143"/>
      <c r="ECW10" s="143"/>
      <c r="ECX10" s="143"/>
      <c r="ECY10" s="143"/>
      <c r="ECZ10" s="143"/>
      <c r="EDA10" s="143"/>
      <c r="EDB10" s="143"/>
      <c r="EDC10" s="143"/>
      <c r="EDD10" s="143"/>
      <c r="EDE10" s="143"/>
      <c r="EDF10" s="143"/>
      <c r="EDG10" s="143"/>
      <c r="EDH10" s="143"/>
      <c r="EDI10" s="143"/>
      <c r="EDJ10" s="143"/>
      <c r="EDK10" s="143"/>
      <c r="EDL10" s="143"/>
      <c r="EDM10" s="143"/>
      <c r="EDN10" s="143"/>
      <c r="EDO10" s="143"/>
      <c r="EDP10" s="143"/>
      <c r="EDQ10" s="143"/>
      <c r="EDR10" s="143"/>
      <c r="EDS10" s="143"/>
      <c r="EDT10" s="143"/>
      <c r="EDU10" s="143"/>
      <c r="EDV10" s="143"/>
      <c r="EDW10" s="143"/>
      <c r="EDX10" s="143"/>
      <c r="EDY10" s="143"/>
      <c r="EDZ10" s="143"/>
      <c r="EEA10" s="143"/>
      <c r="EEB10" s="143"/>
      <c r="EEC10" s="143"/>
      <c r="EED10" s="143"/>
      <c r="EEE10" s="143"/>
      <c r="EEF10" s="143"/>
      <c r="EEG10" s="143"/>
      <c r="EEH10" s="143"/>
      <c r="EEI10" s="143"/>
      <c r="EEJ10" s="143"/>
      <c r="EEK10" s="143"/>
      <c r="EEL10" s="143"/>
      <c r="EEM10" s="143"/>
      <c r="EEN10" s="143"/>
      <c r="EEO10" s="143"/>
      <c r="EEP10" s="143"/>
      <c r="EEQ10" s="143"/>
      <c r="EER10" s="143"/>
      <c r="EES10" s="143"/>
      <c r="EET10" s="143"/>
      <c r="EEU10" s="143"/>
      <c r="EEV10" s="143"/>
      <c r="EEW10" s="143"/>
      <c r="EEX10" s="143"/>
      <c r="EEY10" s="143"/>
      <c r="EEZ10" s="143"/>
      <c r="EFA10" s="143"/>
      <c r="EFB10" s="143"/>
      <c r="EFC10" s="143"/>
      <c r="EFD10" s="143"/>
      <c r="EFE10" s="143"/>
      <c r="EFF10" s="143"/>
      <c r="EFG10" s="143"/>
      <c r="EFH10" s="143"/>
      <c r="EFI10" s="143"/>
      <c r="EFJ10" s="143"/>
      <c r="EFK10" s="143"/>
      <c r="EFL10" s="143"/>
      <c r="EFM10" s="143"/>
      <c r="EFN10" s="143"/>
      <c r="EFO10" s="143"/>
      <c r="EFP10" s="143"/>
      <c r="EFQ10" s="143"/>
      <c r="EFR10" s="143"/>
      <c r="EFS10" s="143"/>
      <c r="EFT10" s="143"/>
      <c r="EFU10" s="143"/>
      <c r="EFV10" s="143"/>
      <c r="EFW10" s="143"/>
      <c r="EFX10" s="143"/>
      <c r="EFY10" s="143"/>
      <c r="EFZ10" s="143"/>
      <c r="EGA10" s="143"/>
      <c r="EGB10" s="143"/>
      <c r="EGC10" s="143"/>
      <c r="EGD10" s="143"/>
      <c r="EGE10" s="143"/>
      <c r="EGF10" s="143"/>
      <c r="EGG10" s="143"/>
      <c r="EGH10" s="143"/>
      <c r="EGI10" s="143"/>
      <c r="EGJ10" s="143"/>
      <c r="EGK10" s="143"/>
      <c r="EGL10" s="143"/>
      <c r="EGM10" s="143"/>
      <c r="EGN10" s="143"/>
      <c r="EGO10" s="143"/>
      <c r="EGP10" s="143"/>
      <c r="EGQ10" s="143"/>
      <c r="EGR10" s="143"/>
      <c r="EGS10" s="143"/>
      <c r="EGT10" s="143"/>
      <c r="EGU10" s="143"/>
      <c r="EGV10" s="143"/>
      <c r="EGW10" s="143"/>
      <c r="EGX10" s="143"/>
      <c r="EGY10" s="143"/>
      <c r="EGZ10" s="143"/>
      <c r="EHA10" s="143"/>
      <c r="EHB10" s="143"/>
      <c r="EHC10" s="143"/>
      <c r="EHD10" s="143"/>
      <c r="EHE10" s="143"/>
      <c r="EHF10" s="143"/>
      <c r="EHG10" s="143"/>
      <c r="EHH10" s="143"/>
      <c r="EHI10" s="143"/>
      <c r="EHJ10" s="143"/>
      <c r="EHK10" s="143"/>
      <c r="EHL10" s="143"/>
      <c r="EHM10" s="143"/>
      <c r="EHN10" s="143"/>
      <c r="EHO10" s="143"/>
      <c r="EHP10" s="143"/>
      <c r="EHQ10" s="143"/>
      <c r="EHR10" s="143"/>
      <c r="EHS10" s="143"/>
      <c r="EHT10" s="143"/>
      <c r="EHU10" s="143"/>
      <c r="EHV10" s="143"/>
      <c r="EHW10" s="143"/>
      <c r="EHX10" s="143"/>
      <c r="EHY10" s="143"/>
      <c r="EHZ10" s="143"/>
      <c r="EIA10" s="143"/>
      <c r="EIB10" s="143"/>
      <c r="EIC10" s="143"/>
      <c r="EID10" s="143"/>
      <c r="EIE10" s="143"/>
      <c r="EIF10" s="143"/>
      <c r="EIG10" s="143"/>
      <c r="EIH10" s="143"/>
      <c r="EII10" s="143"/>
      <c r="EIJ10" s="143"/>
      <c r="EIK10" s="143"/>
      <c r="EIL10" s="143"/>
      <c r="EIM10" s="143"/>
      <c r="EIN10" s="143"/>
      <c r="EIO10" s="143"/>
      <c r="EIP10" s="143"/>
      <c r="EIQ10" s="143"/>
      <c r="EIR10" s="143"/>
      <c r="EIS10" s="143"/>
      <c r="EIT10" s="143"/>
      <c r="EIU10" s="143"/>
      <c r="EIV10" s="143"/>
      <c r="EIW10" s="143"/>
      <c r="EIX10" s="143"/>
      <c r="EIY10" s="143"/>
      <c r="EIZ10" s="143"/>
      <c r="EJA10" s="143"/>
      <c r="EJB10" s="143"/>
      <c r="EJC10" s="143"/>
      <c r="EJD10" s="143"/>
      <c r="EJE10" s="143"/>
      <c r="EJF10" s="143"/>
      <c r="EJG10" s="143"/>
      <c r="EJH10" s="143"/>
      <c r="EJI10" s="143"/>
      <c r="EJJ10" s="143"/>
      <c r="EJK10" s="143"/>
      <c r="EJL10" s="143"/>
      <c r="EJM10" s="143"/>
      <c r="EJN10" s="143"/>
      <c r="EJO10" s="143"/>
      <c r="EJP10" s="143"/>
      <c r="EJQ10" s="143"/>
      <c r="EJR10" s="143"/>
      <c r="EJS10" s="143"/>
      <c r="EJT10" s="143"/>
      <c r="EJU10" s="143"/>
      <c r="EJV10" s="143"/>
      <c r="EJW10" s="143"/>
      <c r="EJX10" s="143"/>
      <c r="EJY10" s="143"/>
      <c r="EJZ10" s="143"/>
      <c r="EKA10" s="143"/>
      <c r="EKB10" s="143"/>
      <c r="EKC10" s="143"/>
      <c r="EKD10" s="143"/>
      <c r="EKE10" s="143"/>
      <c r="EKF10" s="143"/>
      <c r="EKG10" s="143"/>
      <c r="EKH10" s="143"/>
      <c r="EKI10" s="143"/>
      <c r="EKJ10" s="143"/>
      <c r="EKK10" s="143"/>
      <c r="EKL10" s="143"/>
      <c r="EKM10" s="143"/>
      <c r="EKN10" s="143"/>
      <c r="EKO10" s="143"/>
      <c r="EKP10" s="143"/>
      <c r="EKQ10" s="143"/>
      <c r="EKR10" s="143"/>
      <c r="EKS10" s="143"/>
      <c r="EKT10" s="143"/>
      <c r="EKU10" s="143"/>
      <c r="EKV10" s="143"/>
      <c r="EKW10" s="143"/>
      <c r="EKX10" s="143"/>
      <c r="EKY10" s="143"/>
      <c r="EKZ10" s="143"/>
      <c r="ELA10" s="143"/>
      <c r="ELB10" s="143"/>
      <c r="ELC10" s="143"/>
      <c r="ELD10" s="143"/>
      <c r="ELE10" s="143"/>
      <c r="ELF10" s="143"/>
      <c r="ELG10" s="143"/>
      <c r="ELH10" s="143"/>
      <c r="ELI10" s="143"/>
      <c r="ELJ10" s="143"/>
      <c r="ELK10" s="143"/>
      <c r="ELL10" s="143"/>
      <c r="ELM10" s="143"/>
      <c r="ELN10" s="143"/>
      <c r="ELO10" s="143"/>
      <c r="ELP10" s="143"/>
      <c r="ELQ10" s="143"/>
      <c r="ELR10" s="143"/>
      <c r="ELS10" s="143"/>
      <c r="ELT10" s="143"/>
      <c r="ELU10" s="143"/>
      <c r="ELV10" s="143"/>
      <c r="ELW10" s="143"/>
      <c r="ELX10" s="143"/>
      <c r="ELY10" s="143"/>
      <c r="ELZ10" s="143"/>
      <c r="EMA10" s="143"/>
      <c r="EMB10" s="143"/>
      <c r="EMC10" s="143"/>
      <c r="EMD10" s="143"/>
      <c r="EME10" s="143"/>
      <c r="EMF10" s="143"/>
      <c r="EMG10" s="143"/>
      <c r="EMH10" s="143"/>
      <c r="EMI10" s="143"/>
      <c r="EMJ10" s="143"/>
      <c r="EMK10" s="143"/>
      <c r="EML10" s="143"/>
      <c r="EMM10" s="143"/>
      <c r="EMN10" s="143"/>
      <c r="EMO10" s="143"/>
      <c r="EMP10" s="143"/>
      <c r="EMQ10" s="143"/>
      <c r="EMR10" s="143"/>
      <c r="EMS10" s="143"/>
      <c r="EMT10" s="143"/>
      <c r="EMU10" s="143"/>
      <c r="EMV10" s="143"/>
      <c r="EMW10" s="143"/>
      <c r="EMX10" s="143"/>
      <c r="EMY10" s="143"/>
      <c r="EMZ10" s="143"/>
      <c r="ENA10" s="143"/>
      <c r="ENB10" s="143"/>
      <c r="ENC10" s="143"/>
      <c r="END10" s="143"/>
      <c r="ENE10" s="143"/>
      <c r="ENF10" s="143"/>
      <c r="ENG10" s="143"/>
      <c r="ENH10" s="143"/>
      <c r="ENI10" s="143"/>
      <c r="ENJ10" s="143"/>
      <c r="ENK10" s="143"/>
      <c r="ENL10" s="143"/>
      <c r="ENM10" s="143"/>
      <c r="ENN10" s="143"/>
      <c r="ENO10" s="143"/>
      <c r="ENP10" s="143"/>
      <c r="ENQ10" s="143"/>
      <c r="ENR10" s="143"/>
      <c r="ENS10" s="143"/>
      <c r="ENT10" s="143"/>
      <c r="ENU10" s="143"/>
      <c r="ENV10" s="143"/>
      <c r="ENW10" s="143"/>
      <c r="ENX10" s="143"/>
      <c r="ENY10" s="143"/>
      <c r="ENZ10" s="143"/>
      <c r="EOA10" s="143"/>
      <c r="EOB10" s="143"/>
      <c r="EOC10" s="143"/>
      <c r="EOD10" s="143"/>
      <c r="EOE10" s="143"/>
      <c r="EOF10" s="143"/>
      <c r="EOG10" s="143"/>
      <c r="EOH10" s="143"/>
      <c r="EOI10" s="143"/>
      <c r="EOJ10" s="143"/>
      <c r="EOK10" s="143"/>
      <c r="EOL10" s="143"/>
      <c r="EOM10" s="143"/>
      <c r="EON10" s="143"/>
      <c r="EOO10" s="143"/>
      <c r="EOP10" s="143"/>
      <c r="EOQ10" s="143"/>
      <c r="EOR10" s="143"/>
      <c r="EOS10" s="143"/>
      <c r="EOT10" s="143"/>
      <c r="EOU10" s="143"/>
      <c r="EOV10" s="143"/>
      <c r="EOW10" s="143"/>
      <c r="EOX10" s="143"/>
      <c r="EOY10" s="143"/>
      <c r="EOZ10" s="143"/>
      <c r="EPA10" s="143"/>
      <c r="EPB10" s="143"/>
      <c r="EPC10" s="143"/>
      <c r="EPD10" s="143"/>
      <c r="EPE10" s="143"/>
      <c r="EPF10" s="143"/>
      <c r="EPG10" s="143"/>
      <c r="EPH10" s="143"/>
      <c r="EPI10" s="143"/>
      <c r="EPJ10" s="143"/>
      <c r="EPK10" s="143"/>
      <c r="EPL10" s="143"/>
      <c r="EPM10" s="143"/>
      <c r="EPN10" s="143"/>
      <c r="EPO10" s="143"/>
      <c r="EPP10" s="143"/>
      <c r="EPQ10" s="143"/>
      <c r="EPR10" s="143"/>
      <c r="EPS10" s="143"/>
      <c r="EPT10" s="143"/>
      <c r="EPU10" s="143"/>
      <c r="EPV10" s="143"/>
      <c r="EPW10" s="143"/>
      <c r="EPX10" s="143"/>
      <c r="EPY10" s="143"/>
      <c r="EPZ10" s="143"/>
      <c r="EQA10" s="143"/>
      <c r="EQB10" s="143"/>
      <c r="EQC10" s="143"/>
      <c r="EQD10" s="143"/>
      <c r="EQE10" s="143"/>
      <c r="EQF10" s="143"/>
      <c r="EQG10" s="143"/>
      <c r="EQH10" s="143"/>
      <c r="EQI10" s="143"/>
      <c r="EQJ10" s="143"/>
      <c r="EQK10" s="143"/>
      <c r="EQL10" s="143"/>
      <c r="EQM10" s="143"/>
      <c r="EQN10" s="143"/>
      <c r="EQO10" s="143"/>
      <c r="EQP10" s="143"/>
      <c r="EQQ10" s="143"/>
      <c r="EQR10" s="143"/>
      <c r="EQS10" s="143"/>
      <c r="EQT10" s="143"/>
      <c r="EQU10" s="143"/>
      <c r="EQV10" s="143"/>
      <c r="EQW10" s="143"/>
      <c r="EQX10" s="143"/>
      <c r="EQY10" s="143"/>
      <c r="EQZ10" s="143"/>
      <c r="ERA10" s="143"/>
      <c r="ERB10" s="143"/>
      <c r="ERC10" s="143"/>
      <c r="ERD10" s="143"/>
      <c r="ERE10" s="143"/>
      <c r="ERF10" s="143"/>
      <c r="ERG10" s="143"/>
      <c r="ERH10" s="143"/>
      <c r="ERI10" s="143"/>
      <c r="ERJ10" s="143"/>
      <c r="ERK10" s="143"/>
      <c r="ERL10" s="143"/>
      <c r="ERM10" s="143"/>
      <c r="ERN10" s="143"/>
      <c r="ERO10" s="143"/>
      <c r="ERP10" s="143"/>
      <c r="ERQ10" s="143"/>
      <c r="ERR10" s="143"/>
      <c r="ERS10" s="143"/>
      <c r="ERT10" s="143"/>
      <c r="ERU10" s="143"/>
      <c r="ERV10" s="143"/>
      <c r="ERW10" s="143"/>
      <c r="ERX10" s="143"/>
      <c r="ERY10" s="143"/>
      <c r="ERZ10" s="143"/>
      <c r="ESA10" s="143"/>
      <c r="ESB10" s="143"/>
      <c r="ESC10" s="143"/>
      <c r="ESD10" s="143"/>
      <c r="ESE10" s="143"/>
      <c r="ESF10" s="143"/>
      <c r="ESG10" s="143"/>
      <c r="ESH10" s="143"/>
      <c r="ESI10" s="143"/>
      <c r="ESJ10" s="143"/>
      <c r="ESK10" s="143"/>
      <c r="ESL10" s="143"/>
      <c r="ESM10" s="143"/>
      <c r="ESN10" s="143"/>
      <c r="ESO10" s="143"/>
      <c r="ESP10" s="143"/>
      <c r="ESQ10" s="143"/>
      <c r="ESR10" s="143"/>
      <c r="ESS10" s="143"/>
      <c r="EST10" s="143"/>
      <c r="ESU10" s="143"/>
      <c r="ESV10" s="143"/>
      <c r="ESW10" s="143"/>
      <c r="ESX10" s="143"/>
      <c r="ESY10" s="143"/>
      <c r="ESZ10" s="143"/>
      <c r="ETA10" s="143"/>
      <c r="ETB10" s="143"/>
      <c r="ETC10" s="143"/>
      <c r="ETD10" s="143"/>
      <c r="ETE10" s="143"/>
      <c r="ETF10" s="143"/>
      <c r="ETG10" s="143"/>
      <c r="ETH10" s="143"/>
      <c r="ETI10" s="143"/>
      <c r="ETJ10" s="143"/>
      <c r="ETK10" s="143"/>
      <c r="ETL10" s="143"/>
      <c r="ETM10" s="143"/>
      <c r="ETN10" s="143"/>
      <c r="ETO10" s="143"/>
      <c r="ETP10" s="143"/>
      <c r="ETQ10" s="143"/>
      <c r="ETR10" s="143"/>
      <c r="ETS10" s="143"/>
      <c r="ETT10" s="143"/>
      <c r="ETU10" s="143"/>
      <c r="ETV10" s="143"/>
      <c r="ETW10" s="143"/>
      <c r="ETX10" s="143"/>
      <c r="ETY10" s="143"/>
      <c r="ETZ10" s="143"/>
      <c r="EUA10" s="143"/>
      <c r="EUB10" s="143"/>
      <c r="EUC10" s="143"/>
      <c r="EUD10" s="143"/>
      <c r="EUE10" s="143"/>
      <c r="EUF10" s="143"/>
      <c r="EUG10" s="143"/>
      <c r="EUH10" s="143"/>
      <c r="EUI10" s="143"/>
      <c r="EUJ10" s="143"/>
      <c r="EUK10" s="143"/>
      <c r="EUL10" s="143"/>
      <c r="EUM10" s="143"/>
      <c r="EUN10" s="143"/>
      <c r="EUO10" s="143"/>
      <c r="EUP10" s="143"/>
      <c r="EUQ10" s="143"/>
      <c r="EUR10" s="143"/>
      <c r="EUS10" s="143"/>
      <c r="EUT10" s="143"/>
      <c r="EUU10" s="143"/>
      <c r="EUV10" s="143"/>
      <c r="EUW10" s="143"/>
      <c r="EUX10" s="143"/>
      <c r="EUY10" s="143"/>
      <c r="EUZ10" s="143"/>
      <c r="EVA10" s="143"/>
      <c r="EVB10" s="143"/>
      <c r="EVC10" s="143"/>
      <c r="EVD10" s="143"/>
      <c r="EVE10" s="143"/>
      <c r="EVF10" s="143"/>
      <c r="EVG10" s="143"/>
    </row>
    <row r="11" spans="1:3959" s="146" customFormat="1" ht="15" x14ac:dyDescent="0.25">
      <c r="A11" s="807" t="s">
        <v>1664</v>
      </c>
      <c r="B11" s="609" t="s">
        <v>23</v>
      </c>
      <c r="C11" s="573">
        <v>6</v>
      </c>
      <c r="D11" s="618">
        <f>'Notes BS'!D118</f>
        <v>0</v>
      </c>
      <c r="E11" s="152"/>
      <c r="F11" s="618">
        <f>'Notes BS'!E118</f>
        <v>0</v>
      </c>
      <c r="G11" s="4"/>
      <c r="H11" s="624">
        <f>'Notes BS'!F118</f>
        <v>0</v>
      </c>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3"/>
      <c r="JW11" s="143"/>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3"/>
      <c r="LP11" s="143"/>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3"/>
      <c r="NI11" s="143"/>
      <c r="NJ11" s="143"/>
      <c r="NK11" s="143"/>
      <c r="NL11" s="143"/>
      <c r="NM11" s="143"/>
      <c r="NN11" s="143"/>
      <c r="NO11" s="143"/>
      <c r="NP11" s="143"/>
      <c r="NQ11" s="143"/>
      <c r="NR11" s="143"/>
      <c r="NS11" s="143"/>
      <c r="NT11" s="143"/>
      <c r="NU11" s="143"/>
      <c r="NV11" s="143"/>
      <c r="NW11" s="143"/>
      <c r="NX11" s="143"/>
      <c r="NY11" s="143"/>
      <c r="NZ11" s="143"/>
      <c r="OA11" s="143"/>
      <c r="OB11" s="143"/>
      <c r="OC11" s="143"/>
      <c r="OD11" s="143"/>
      <c r="OE11" s="143"/>
      <c r="OF11" s="143"/>
      <c r="OG11" s="143"/>
      <c r="OH11" s="143"/>
      <c r="OI11" s="143"/>
      <c r="OJ11" s="143"/>
      <c r="OK11" s="143"/>
      <c r="OL11" s="143"/>
      <c r="OM11" s="143"/>
      <c r="ON11" s="143"/>
      <c r="OO11" s="143"/>
      <c r="OP11" s="143"/>
      <c r="OQ11" s="143"/>
      <c r="OR11" s="143"/>
      <c r="OS11" s="143"/>
      <c r="OT11" s="143"/>
      <c r="OU11" s="143"/>
      <c r="OV11" s="143"/>
      <c r="OW11" s="143"/>
      <c r="OX11" s="143"/>
      <c r="OY11" s="143"/>
      <c r="OZ11" s="143"/>
      <c r="PA11" s="143"/>
      <c r="PB11" s="143"/>
      <c r="PC11" s="143"/>
      <c r="PD11" s="143"/>
      <c r="PE11" s="143"/>
      <c r="PF11" s="143"/>
      <c r="PG11" s="143"/>
      <c r="PH11" s="143"/>
      <c r="PI11" s="143"/>
      <c r="PJ11" s="143"/>
      <c r="PK11" s="143"/>
      <c r="PL11" s="143"/>
      <c r="PM11" s="143"/>
      <c r="PN11" s="143"/>
      <c r="PO11" s="143"/>
      <c r="PP11" s="143"/>
      <c r="PQ11" s="143"/>
      <c r="PR11" s="143"/>
      <c r="PS11" s="143"/>
      <c r="PT11" s="143"/>
      <c r="PU11" s="143"/>
      <c r="PV11" s="143"/>
      <c r="PW11" s="143"/>
      <c r="PX11" s="143"/>
      <c r="PY11" s="143"/>
      <c r="PZ11" s="143"/>
      <c r="QA11" s="143"/>
      <c r="QB11" s="143"/>
      <c r="QC11" s="143"/>
      <c r="QD11" s="143"/>
      <c r="QE11" s="143"/>
      <c r="QF11" s="143"/>
      <c r="QG11" s="143"/>
      <c r="QH11" s="143"/>
      <c r="QI11" s="143"/>
      <c r="QJ11" s="143"/>
      <c r="QK11" s="143"/>
      <c r="QL11" s="143"/>
      <c r="QM11" s="143"/>
      <c r="QN11" s="143"/>
      <c r="QO11" s="143"/>
      <c r="QP11" s="143"/>
      <c r="QQ11" s="143"/>
      <c r="QR11" s="143"/>
      <c r="QS11" s="143"/>
      <c r="QT11" s="143"/>
      <c r="QU11" s="143"/>
      <c r="QV11" s="143"/>
      <c r="QW11" s="143"/>
      <c r="QX11" s="143"/>
      <c r="QY11" s="143"/>
      <c r="QZ11" s="143"/>
      <c r="RA11" s="143"/>
      <c r="RB11" s="143"/>
      <c r="RC11" s="143"/>
      <c r="RD11" s="143"/>
      <c r="RE11" s="143"/>
      <c r="RF11" s="143"/>
      <c r="RG11" s="143"/>
      <c r="RH11" s="143"/>
      <c r="RI11" s="143"/>
      <c r="RJ11" s="143"/>
      <c r="RK11" s="143"/>
      <c r="RL11" s="143"/>
      <c r="RM11" s="143"/>
      <c r="RN11" s="143"/>
      <c r="RO11" s="143"/>
      <c r="RP11" s="143"/>
      <c r="RQ11" s="143"/>
      <c r="RR11" s="143"/>
      <c r="RS11" s="143"/>
      <c r="RT11" s="143"/>
      <c r="RU11" s="143"/>
      <c r="RV11" s="143"/>
      <c r="RW11" s="143"/>
      <c r="RX11" s="143"/>
      <c r="RY11" s="143"/>
      <c r="RZ11" s="143"/>
      <c r="SA11" s="143"/>
      <c r="SB11" s="143"/>
      <c r="SC11" s="143"/>
      <c r="SD11" s="143"/>
      <c r="SE11" s="143"/>
      <c r="SF11" s="143"/>
      <c r="SG11" s="143"/>
      <c r="SH11" s="143"/>
      <c r="SI11" s="143"/>
      <c r="SJ11" s="143"/>
      <c r="SK11" s="143"/>
      <c r="SL11" s="143"/>
      <c r="SM11" s="143"/>
      <c r="SN11" s="143"/>
      <c r="SO11" s="143"/>
      <c r="SP11" s="143"/>
      <c r="SQ11" s="143"/>
      <c r="SR11" s="143"/>
      <c r="SS11" s="143"/>
      <c r="ST11" s="143"/>
      <c r="SU11" s="143"/>
      <c r="SV11" s="143"/>
      <c r="SW11" s="143"/>
      <c r="SX11" s="143"/>
      <c r="SY11" s="143"/>
      <c r="SZ11" s="143"/>
      <c r="TA11" s="143"/>
      <c r="TB11" s="143"/>
      <c r="TC11" s="143"/>
      <c r="TD11" s="143"/>
      <c r="TE11" s="143"/>
      <c r="TF11" s="143"/>
      <c r="TG11" s="143"/>
      <c r="TH11" s="143"/>
      <c r="TI11" s="143"/>
      <c r="TJ11" s="143"/>
      <c r="TK11" s="143"/>
      <c r="TL11" s="143"/>
      <c r="TM11" s="143"/>
      <c r="TN11" s="143"/>
      <c r="TO11" s="143"/>
      <c r="TP11" s="143"/>
      <c r="TQ11" s="143"/>
      <c r="TR11" s="143"/>
      <c r="TS11" s="143"/>
      <c r="TT11" s="143"/>
      <c r="TU11" s="143"/>
      <c r="TV11" s="143"/>
      <c r="TW11" s="143"/>
      <c r="TX11" s="143"/>
      <c r="TY11" s="143"/>
      <c r="TZ11" s="143"/>
      <c r="UA11" s="143"/>
      <c r="UB11" s="143"/>
      <c r="UC11" s="143"/>
      <c r="UD11" s="143"/>
      <c r="UE11" s="143"/>
      <c r="UF11" s="143"/>
      <c r="UG11" s="143"/>
      <c r="UH11" s="143"/>
      <c r="UI11" s="143"/>
      <c r="UJ11" s="143"/>
      <c r="UK11" s="143"/>
      <c r="UL11" s="143"/>
      <c r="UM11" s="143"/>
      <c r="UN11" s="143"/>
      <c r="UO11" s="143"/>
      <c r="UP11" s="143"/>
      <c r="UQ11" s="143"/>
      <c r="UR11" s="143"/>
      <c r="US11" s="143"/>
      <c r="UT11" s="143"/>
      <c r="UU11" s="143"/>
      <c r="UV11" s="143"/>
      <c r="UW11" s="143"/>
      <c r="UX11" s="143"/>
      <c r="UY11" s="143"/>
      <c r="UZ11" s="143"/>
      <c r="VA11" s="143"/>
      <c r="VB11" s="143"/>
      <c r="VC11" s="143"/>
      <c r="VD11" s="143"/>
      <c r="VE11" s="143"/>
      <c r="VF11" s="143"/>
      <c r="VG11" s="143"/>
      <c r="VH11" s="143"/>
      <c r="VI11" s="143"/>
      <c r="VJ11" s="143"/>
      <c r="VK11" s="143"/>
      <c r="VL11" s="143"/>
      <c r="VM11" s="143"/>
      <c r="VN11" s="143"/>
      <c r="VO11" s="143"/>
      <c r="VP11" s="143"/>
      <c r="VQ11" s="143"/>
      <c r="VR11" s="143"/>
      <c r="VS11" s="143"/>
      <c r="VT11" s="143"/>
      <c r="VU11" s="143"/>
      <c r="VV11" s="143"/>
      <c r="VW11" s="143"/>
      <c r="VX11" s="143"/>
      <c r="VY11" s="143"/>
      <c r="VZ11" s="143"/>
      <c r="WA11" s="143"/>
      <c r="WB11" s="143"/>
      <c r="WC11" s="143"/>
      <c r="WD11" s="143"/>
      <c r="WE11" s="143"/>
      <c r="WF11" s="143"/>
      <c r="WG11" s="143"/>
      <c r="WH11" s="143"/>
      <c r="WI11" s="143"/>
      <c r="WJ11" s="143"/>
      <c r="WK11" s="143"/>
      <c r="WL11" s="143"/>
      <c r="WM11" s="143"/>
      <c r="WN11" s="143"/>
      <c r="WO11" s="143"/>
      <c r="WP11" s="143"/>
      <c r="WQ11" s="143"/>
      <c r="WR11" s="143"/>
      <c r="WS11" s="143"/>
      <c r="WT11" s="143"/>
      <c r="WU11" s="143"/>
      <c r="WV11" s="143"/>
      <c r="WW11" s="143"/>
      <c r="WX11" s="143"/>
      <c r="WY11" s="143"/>
      <c r="WZ11" s="143"/>
      <c r="XA11" s="143"/>
      <c r="XB11" s="143"/>
      <c r="XC11" s="143"/>
      <c r="XD11" s="143"/>
      <c r="XE11" s="143"/>
      <c r="XF11" s="143"/>
      <c r="XG11" s="143"/>
      <c r="XH11" s="143"/>
      <c r="XI11" s="143"/>
      <c r="XJ11" s="143"/>
      <c r="XK11" s="143"/>
      <c r="XL11" s="143"/>
      <c r="XM11" s="143"/>
      <c r="XN11" s="143"/>
      <c r="XO11" s="143"/>
      <c r="XP11" s="143"/>
      <c r="XQ11" s="143"/>
      <c r="XR11" s="143"/>
      <c r="XS11" s="143"/>
      <c r="XT11" s="143"/>
      <c r="XU11" s="143"/>
      <c r="XV11" s="143"/>
      <c r="XW11" s="143"/>
      <c r="XX11" s="143"/>
      <c r="XY11" s="143"/>
      <c r="XZ11" s="143"/>
      <c r="YA11" s="143"/>
      <c r="YB11" s="143"/>
      <c r="YC11" s="143"/>
      <c r="YD11" s="143"/>
      <c r="YE11" s="143"/>
      <c r="YF11" s="143"/>
      <c r="YG11" s="143"/>
      <c r="YH11" s="143"/>
      <c r="YI11" s="143"/>
      <c r="YJ11" s="143"/>
      <c r="YK11" s="143"/>
      <c r="YL11" s="143"/>
      <c r="YM11" s="143"/>
      <c r="YN11" s="143"/>
      <c r="YO11" s="143"/>
      <c r="YP11" s="143"/>
      <c r="YQ11" s="143"/>
      <c r="YR11" s="143"/>
      <c r="YS11" s="143"/>
      <c r="YT11" s="143"/>
      <c r="YU11" s="143"/>
      <c r="YV11" s="143"/>
      <c r="YW11" s="143"/>
      <c r="YX11" s="143"/>
      <c r="YY11" s="143"/>
      <c r="YZ11" s="143"/>
      <c r="ZA11" s="143"/>
      <c r="ZB11" s="143"/>
      <c r="ZC11" s="143"/>
      <c r="ZD11" s="143"/>
      <c r="ZE11" s="143"/>
      <c r="ZF11" s="143"/>
      <c r="ZG11" s="143"/>
      <c r="ZH11" s="143"/>
      <c r="ZI11" s="143"/>
      <c r="ZJ11" s="143"/>
      <c r="ZK11" s="143"/>
      <c r="ZL11" s="143"/>
      <c r="ZM11" s="143"/>
      <c r="ZN11" s="143"/>
      <c r="ZO11" s="143"/>
      <c r="ZP11" s="143"/>
      <c r="ZQ11" s="143"/>
      <c r="ZR11" s="143"/>
      <c r="ZS11" s="143"/>
      <c r="ZT11" s="143"/>
      <c r="ZU11" s="143"/>
      <c r="ZV11" s="143"/>
      <c r="ZW11" s="143"/>
      <c r="ZX11" s="143"/>
      <c r="ZY11" s="143"/>
      <c r="ZZ11" s="143"/>
      <c r="AAA11" s="143"/>
      <c r="AAB11" s="143"/>
      <c r="AAC11" s="143"/>
      <c r="AAD11" s="143"/>
      <c r="AAE11" s="143"/>
      <c r="AAF11" s="143"/>
      <c r="AAG11" s="143"/>
      <c r="AAH11" s="143"/>
      <c r="AAI11" s="143"/>
      <c r="AAJ11" s="143"/>
      <c r="AAK11" s="143"/>
      <c r="AAL11" s="143"/>
      <c r="AAM11" s="143"/>
      <c r="AAN11" s="143"/>
      <c r="AAO11" s="143"/>
      <c r="AAP11" s="143"/>
      <c r="AAQ11" s="143"/>
      <c r="AAR11" s="143"/>
      <c r="AAS11" s="143"/>
      <c r="AAT11" s="143"/>
      <c r="AAU11" s="143"/>
      <c r="AAV11" s="143"/>
      <c r="AAW11" s="143"/>
      <c r="AAX11" s="143"/>
      <c r="AAY11" s="143"/>
      <c r="AAZ11" s="143"/>
      <c r="ABA11" s="143"/>
      <c r="ABB11" s="143"/>
      <c r="ABC11" s="143"/>
      <c r="ABD11" s="143"/>
      <c r="ABE11" s="143"/>
      <c r="ABF11" s="143"/>
      <c r="ABG11" s="143"/>
      <c r="ABH11" s="143"/>
      <c r="ABI11" s="143"/>
      <c r="ABJ11" s="143"/>
      <c r="ABK11" s="143"/>
      <c r="ABL11" s="143"/>
      <c r="ABM11" s="143"/>
      <c r="ABN11" s="143"/>
      <c r="ABO11" s="143"/>
      <c r="ABP11" s="143"/>
      <c r="ABQ11" s="143"/>
      <c r="ABR11" s="143"/>
      <c r="ABS11" s="143"/>
      <c r="ABT11" s="143"/>
      <c r="ABU11" s="143"/>
      <c r="ABV11" s="143"/>
      <c r="ABW11" s="143"/>
      <c r="ABX11" s="143"/>
      <c r="ABY11" s="143"/>
      <c r="ABZ11" s="143"/>
      <c r="ACA11" s="143"/>
      <c r="ACB11" s="143"/>
      <c r="ACC11" s="143"/>
      <c r="ACD11" s="143"/>
      <c r="ACE11" s="143"/>
      <c r="ACF11" s="143"/>
      <c r="ACG11" s="143"/>
      <c r="ACH11" s="143"/>
      <c r="ACI11" s="143"/>
      <c r="ACJ11" s="143"/>
      <c r="ACK11" s="143"/>
      <c r="ACL11" s="143"/>
      <c r="ACM11" s="143"/>
      <c r="ACN11" s="143"/>
      <c r="ACO11" s="143"/>
      <c r="ACP11" s="143"/>
      <c r="ACQ11" s="143"/>
      <c r="ACR11" s="143"/>
      <c r="ACS11" s="143"/>
      <c r="ACT11" s="143"/>
      <c r="ACU11" s="143"/>
      <c r="ACV11" s="143"/>
      <c r="ACW11" s="143"/>
      <c r="ACX11" s="143"/>
      <c r="ACY11" s="143"/>
      <c r="ACZ11" s="143"/>
      <c r="ADA11" s="143"/>
      <c r="ADB11" s="143"/>
      <c r="ADC11" s="143"/>
      <c r="ADD11" s="143"/>
      <c r="ADE11" s="143"/>
      <c r="ADF11" s="143"/>
      <c r="ADG11" s="143"/>
      <c r="ADH11" s="143"/>
      <c r="ADI11" s="143"/>
      <c r="ADJ11" s="143"/>
      <c r="ADK11" s="143"/>
      <c r="ADL11" s="143"/>
      <c r="ADM11" s="143"/>
      <c r="ADN11" s="143"/>
      <c r="ADO11" s="143"/>
      <c r="ADP11" s="143"/>
      <c r="ADQ11" s="143"/>
      <c r="ADR11" s="143"/>
      <c r="ADS11" s="143"/>
      <c r="ADT11" s="143"/>
      <c r="ADU11" s="143"/>
      <c r="ADV11" s="143"/>
      <c r="ADW11" s="143"/>
      <c r="ADX11" s="143"/>
      <c r="ADY11" s="143"/>
      <c r="ADZ11" s="143"/>
      <c r="AEA11" s="143"/>
      <c r="AEB11" s="143"/>
      <c r="AEC11" s="143"/>
      <c r="AED11" s="143"/>
      <c r="AEE11" s="143"/>
      <c r="AEF11" s="143"/>
      <c r="AEG11" s="143"/>
      <c r="AEH11" s="143"/>
      <c r="AEI11" s="143"/>
      <c r="AEJ11" s="143"/>
      <c r="AEK11" s="143"/>
      <c r="AEL11" s="143"/>
      <c r="AEM11" s="143"/>
      <c r="AEN11" s="143"/>
      <c r="AEO11" s="143"/>
      <c r="AEP11" s="143"/>
      <c r="AEQ11" s="143"/>
      <c r="AER11" s="143"/>
      <c r="AES11" s="143"/>
      <c r="AET11" s="143"/>
      <c r="AEU11" s="143"/>
      <c r="AEV11" s="143"/>
      <c r="AEW11" s="143"/>
      <c r="AEX11" s="143"/>
      <c r="AEY11" s="143"/>
      <c r="AEZ11" s="143"/>
      <c r="AFA11" s="143"/>
      <c r="AFB11" s="143"/>
      <c r="AFC11" s="143"/>
      <c r="AFD11" s="143"/>
      <c r="AFE11" s="143"/>
      <c r="AFF11" s="143"/>
      <c r="AFG11" s="143"/>
      <c r="AFH11" s="143"/>
      <c r="AFI11" s="143"/>
      <c r="AFJ11" s="143"/>
      <c r="AFK11" s="143"/>
      <c r="AFL11" s="143"/>
      <c r="AFM11" s="143"/>
      <c r="AFN11" s="143"/>
      <c r="AFO11" s="143"/>
      <c r="AFP11" s="143"/>
      <c r="AFQ11" s="143"/>
      <c r="AFR11" s="143"/>
      <c r="AFS11" s="143"/>
      <c r="AFT11" s="143"/>
      <c r="AFU11" s="143"/>
      <c r="AFV11" s="143"/>
      <c r="AFW11" s="143"/>
      <c r="AFX11" s="143"/>
      <c r="AFY11" s="143"/>
      <c r="AFZ11" s="143"/>
      <c r="AGA11" s="143"/>
      <c r="AGB11" s="143"/>
      <c r="AGC11" s="143"/>
      <c r="AGD11" s="143"/>
      <c r="AGE11" s="143"/>
      <c r="AGF11" s="143"/>
      <c r="AGG11" s="143"/>
      <c r="AGH11" s="143"/>
      <c r="AGI11" s="143"/>
      <c r="AGJ11" s="143"/>
      <c r="AGK11" s="143"/>
      <c r="AGL11" s="143"/>
      <c r="AGM11" s="143"/>
      <c r="AGN11" s="143"/>
      <c r="AGO11" s="143"/>
      <c r="AGP11" s="143"/>
      <c r="AGQ11" s="143"/>
      <c r="AGR11" s="143"/>
      <c r="AGS11" s="143"/>
      <c r="AGT11" s="143"/>
      <c r="AGU11" s="143"/>
      <c r="AGV11" s="143"/>
      <c r="AGW11" s="143"/>
      <c r="AGX11" s="143"/>
      <c r="AGY11" s="143"/>
      <c r="AGZ11" s="143"/>
      <c r="AHA11" s="143"/>
      <c r="AHB11" s="143"/>
      <c r="AHC11" s="143"/>
      <c r="AHD11" s="143"/>
      <c r="AHE11" s="143"/>
      <c r="AHF11" s="143"/>
      <c r="AHG11" s="143"/>
      <c r="AHH11" s="143"/>
      <c r="AHI11" s="143"/>
      <c r="AHJ11" s="143"/>
      <c r="AHK11" s="143"/>
      <c r="AHL11" s="143"/>
      <c r="AHM11" s="143"/>
      <c r="AHN11" s="143"/>
      <c r="AHO11" s="143"/>
      <c r="AHP11" s="143"/>
      <c r="AHQ11" s="143"/>
      <c r="AHR11" s="143"/>
      <c r="AHS11" s="143"/>
      <c r="AHT11" s="143"/>
      <c r="AHU11" s="143"/>
      <c r="AHV11" s="143"/>
      <c r="AHW11" s="143"/>
      <c r="AHX11" s="143"/>
      <c r="AHY11" s="143"/>
      <c r="AHZ11" s="143"/>
      <c r="AIA11" s="143"/>
      <c r="AIB11" s="143"/>
      <c r="AIC11" s="143"/>
      <c r="AID11" s="143"/>
      <c r="AIE11" s="143"/>
      <c r="AIF11" s="143"/>
      <c r="AIG11" s="143"/>
      <c r="AIH11" s="143"/>
      <c r="AII11" s="143"/>
      <c r="AIJ11" s="143"/>
      <c r="AIK11" s="143"/>
      <c r="AIL11" s="143"/>
      <c r="AIM11" s="143"/>
      <c r="AIN11" s="143"/>
      <c r="AIO11" s="143"/>
      <c r="AIP11" s="143"/>
      <c r="AIQ11" s="143"/>
      <c r="AIR11" s="143"/>
      <c r="AIS11" s="143"/>
      <c r="AIT11" s="143"/>
      <c r="AIU11" s="143"/>
      <c r="AIV11" s="143"/>
      <c r="AIW11" s="143"/>
      <c r="AIX11" s="143"/>
      <c r="AIY11" s="143"/>
      <c r="AIZ11" s="143"/>
      <c r="AJA11" s="143"/>
      <c r="AJB11" s="143"/>
      <c r="AJC11" s="143"/>
      <c r="AJD11" s="143"/>
      <c r="AJE11" s="143"/>
      <c r="AJF11" s="143"/>
      <c r="AJG11" s="143"/>
      <c r="AJH11" s="143"/>
      <c r="AJI11" s="143"/>
      <c r="AJJ11" s="143"/>
      <c r="AJK11" s="143"/>
      <c r="AJL11" s="143"/>
      <c r="AJM11" s="143"/>
      <c r="AJN11" s="143"/>
      <c r="AJO11" s="143"/>
      <c r="AJP11" s="143"/>
      <c r="AJQ11" s="143"/>
      <c r="AJR11" s="143"/>
      <c r="AJS11" s="143"/>
      <c r="AJT11" s="143"/>
      <c r="AJU11" s="143"/>
      <c r="AJV11" s="143"/>
      <c r="AJW11" s="143"/>
      <c r="AJX11" s="143"/>
      <c r="AJY11" s="143"/>
      <c r="AJZ11" s="143"/>
      <c r="AKA11" s="143"/>
      <c r="AKB11" s="143"/>
      <c r="AKC11" s="143"/>
      <c r="AKD11" s="143"/>
      <c r="AKE11" s="143"/>
      <c r="AKF11" s="143"/>
      <c r="AKG11" s="143"/>
      <c r="AKH11" s="143"/>
      <c r="AKI11" s="143"/>
      <c r="AKJ11" s="143"/>
      <c r="AKK11" s="143"/>
      <c r="AKL11" s="143"/>
      <c r="AKM11" s="143"/>
      <c r="AKN11" s="143"/>
      <c r="AKO11" s="143"/>
      <c r="AKP11" s="143"/>
      <c r="AKQ11" s="143"/>
      <c r="AKR11" s="143"/>
      <c r="AKS11" s="143"/>
      <c r="AKT11" s="143"/>
      <c r="AKU11" s="143"/>
      <c r="AKV11" s="143"/>
      <c r="AKW11" s="143"/>
      <c r="AKX11" s="143"/>
      <c r="AKY11" s="143"/>
      <c r="AKZ11" s="143"/>
      <c r="ALA11" s="143"/>
      <c r="ALB11" s="143"/>
      <c r="ALC11" s="143"/>
      <c r="ALD11" s="143"/>
      <c r="ALE11" s="143"/>
      <c r="ALF11" s="143"/>
      <c r="ALG11" s="143"/>
      <c r="ALH11" s="143"/>
      <c r="ALI11" s="143"/>
      <c r="ALJ11" s="143"/>
      <c r="ALK11" s="143"/>
      <c r="ALL11" s="143"/>
      <c r="ALM11" s="143"/>
      <c r="ALN11" s="143"/>
      <c r="ALO11" s="143"/>
      <c r="ALP11" s="143"/>
      <c r="ALQ11" s="143"/>
      <c r="ALR11" s="143"/>
      <c r="ALS11" s="143"/>
      <c r="ALT11" s="143"/>
      <c r="ALU11" s="143"/>
      <c r="ALV11" s="143"/>
      <c r="ALW11" s="143"/>
      <c r="ALX11" s="143"/>
      <c r="ALY11" s="143"/>
      <c r="ALZ11" s="143"/>
      <c r="AMA11" s="143"/>
      <c r="AMB11" s="143"/>
      <c r="AMC11" s="143"/>
      <c r="AMD11" s="143"/>
      <c r="AME11" s="143"/>
      <c r="AMF11" s="143"/>
      <c r="AMG11" s="143"/>
      <c r="AMH11" s="143"/>
      <c r="AMI11" s="143"/>
      <c r="AMJ11" s="143"/>
      <c r="AMK11" s="143"/>
      <c r="AML11" s="143"/>
      <c r="AMM11" s="143"/>
      <c r="AMN11" s="143"/>
      <c r="AMO11" s="143"/>
      <c r="AMP11" s="143"/>
      <c r="AMQ11" s="143"/>
      <c r="AMR11" s="143"/>
      <c r="AMS11" s="143"/>
      <c r="AMT11" s="143"/>
      <c r="AMU11" s="143"/>
      <c r="AMV11" s="143"/>
      <c r="AMW11" s="143"/>
      <c r="AMX11" s="143"/>
      <c r="AMY11" s="143"/>
      <c r="AMZ11" s="143"/>
      <c r="ANA11" s="143"/>
      <c r="ANB11" s="143"/>
      <c r="ANC11" s="143"/>
      <c r="AND11" s="143"/>
      <c r="ANE11" s="143"/>
      <c r="ANF11" s="143"/>
      <c r="ANG11" s="143"/>
      <c r="ANH11" s="143"/>
      <c r="ANI11" s="143"/>
      <c r="ANJ11" s="143"/>
      <c r="ANK11" s="143"/>
      <c r="ANL11" s="143"/>
      <c r="ANM11" s="143"/>
      <c r="ANN11" s="143"/>
      <c r="ANO11" s="143"/>
      <c r="ANP11" s="143"/>
      <c r="ANQ11" s="143"/>
      <c r="ANR11" s="143"/>
      <c r="ANS11" s="143"/>
      <c r="ANT11" s="143"/>
      <c r="ANU11" s="143"/>
      <c r="ANV11" s="143"/>
      <c r="ANW11" s="143"/>
      <c r="ANX11" s="143"/>
      <c r="ANY11" s="143"/>
      <c r="ANZ11" s="143"/>
      <c r="AOA11" s="143"/>
      <c r="AOB11" s="143"/>
      <c r="AOC11" s="143"/>
      <c r="AOD11" s="143"/>
      <c r="AOE11" s="143"/>
      <c r="AOF11" s="143"/>
      <c r="AOG11" s="143"/>
      <c r="AOH11" s="143"/>
      <c r="AOI11" s="143"/>
      <c r="AOJ11" s="143"/>
      <c r="AOK11" s="143"/>
      <c r="AOL11" s="143"/>
      <c r="AOM11" s="143"/>
      <c r="AON11" s="143"/>
      <c r="AOO11" s="143"/>
      <c r="AOP11" s="143"/>
      <c r="AOQ11" s="143"/>
      <c r="AOR11" s="143"/>
      <c r="AOS11" s="143"/>
      <c r="AOT11" s="143"/>
      <c r="AOU11" s="143"/>
      <c r="AOV11" s="143"/>
      <c r="AOW11" s="143"/>
      <c r="AOX11" s="143"/>
      <c r="AOY11" s="143"/>
      <c r="AOZ11" s="143"/>
      <c r="APA11" s="143"/>
      <c r="APB11" s="143"/>
      <c r="APC11" s="143"/>
      <c r="APD11" s="143"/>
      <c r="APE11" s="143"/>
      <c r="APF11" s="143"/>
      <c r="APG11" s="143"/>
      <c r="APH11" s="143"/>
      <c r="API11" s="143"/>
      <c r="APJ11" s="143"/>
      <c r="APK11" s="143"/>
      <c r="APL11" s="143"/>
      <c r="APM11" s="143"/>
      <c r="APN11" s="143"/>
      <c r="APO11" s="143"/>
      <c r="APP11" s="143"/>
      <c r="APQ11" s="143"/>
      <c r="APR11" s="143"/>
      <c r="APS11" s="143"/>
      <c r="APT11" s="143"/>
      <c r="APU11" s="143"/>
      <c r="APV11" s="143"/>
      <c r="APW11" s="143"/>
      <c r="APX11" s="143"/>
      <c r="APY11" s="143"/>
      <c r="APZ11" s="143"/>
      <c r="AQA11" s="143"/>
      <c r="AQB11" s="143"/>
      <c r="AQC11" s="143"/>
      <c r="AQD11" s="143"/>
      <c r="AQE11" s="143"/>
      <c r="AQF11" s="143"/>
      <c r="AQG11" s="143"/>
      <c r="AQH11" s="143"/>
      <c r="AQI11" s="143"/>
      <c r="AQJ11" s="143"/>
      <c r="AQK11" s="143"/>
      <c r="AQL11" s="143"/>
      <c r="AQM11" s="143"/>
      <c r="AQN11" s="143"/>
      <c r="AQO11" s="143"/>
      <c r="AQP11" s="143"/>
      <c r="AQQ11" s="143"/>
      <c r="AQR11" s="143"/>
      <c r="AQS11" s="143"/>
      <c r="AQT11" s="143"/>
      <c r="AQU11" s="143"/>
      <c r="AQV11" s="143"/>
      <c r="AQW11" s="143"/>
      <c r="AQX11" s="143"/>
      <c r="AQY11" s="143"/>
      <c r="AQZ11" s="143"/>
      <c r="ARA11" s="143"/>
      <c r="ARB11" s="143"/>
      <c r="ARC11" s="143"/>
      <c r="ARD11" s="143"/>
      <c r="ARE11" s="143"/>
      <c r="ARF11" s="143"/>
      <c r="ARG11" s="143"/>
      <c r="ARH11" s="143"/>
      <c r="ARI11" s="143"/>
      <c r="ARJ11" s="143"/>
      <c r="ARK11" s="143"/>
      <c r="ARL11" s="143"/>
      <c r="ARM11" s="143"/>
      <c r="ARN11" s="143"/>
      <c r="ARO11" s="143"/>
      <c r="ARP11" s="143"/>
      <c r="ARQ11" s="143"/>
      <c r="ARR11" s="143"/>
      <c r="ARS11" s="143"/>
      <c r="ART11" s="143"/>
      <c r="ARU11" s="143"/>
      <c r="ARV11" s="143"/>
      <c r="ARW11" s="143"/>
      <c r="ARX11" s="143"/>
      <c r="ARY11" s="143"/>
      <c r="ARZ11" s="143"/>
      <c r="ASA11" s="143"/>
      <c r="ASB11" s="143"/>
      <c r="ASC11" s="143"/>
      <c r="ASD11" s="143"/>
      <c r="ASE11" s="143"/>
      <c r="ASF11" s="143"/>
      <c r="ASG11" s="143"/>
      <c r="ASH11" s="143"/>
      <c r="ASI11" s="143"/>
      <c r="ASJ11" s="143"/>
      <c r="ASK11" s="143"/>
      <c r="ASL11" s="143"/>
      <c r="ASM11" s="143"/>
      <c r="ASN11" s="143"/>
      <c r="ASO11" s="143"/>
      <c r="ASP11" s="143"/>
      <c r="ASQ11" s="143"/>
      <c r="ASR11" s="143"/>
      <c r="ASS11" s="143"/>
      <c r="AST11" s="143"/>
      <c r="ASU11" s="143"/>
      <c r="ASV11" s="143"/>
      <c r="ASW11" s="143"/>
      <c r="ASX11" s="143"/>
      <c r="ASY11" s="143"/>
      <c r="ASZ11" s="143"/>
      <c r="ATA11" s="143"/>
      <c r="ATB11" s="143"/>
      <c r="ATC11" s="143"/>
      <c r="ATD11" s="143"/>
      <c r="ATE11" s="143"/>
      <c r="ATF11" s="143"/>
      <c r="ATG11" s="143"/>
      <c r="ATH11" s="143"/>
      <c r="ATI11" s="143"/>
      <c r="ATJ11" s="143"/>
      <c r="ATK11" s="143"/>
      <c r="ATL11" s="143"/>
      <c r="ATM11" s="143"/>
      <c r="ATN11" s="143"/>
      <c r="ATO11" s="143"/>
      <c r="ATP11" s="143"/>
      <c r="ATQ11" s="143"/>
      <c r="ATR11" s="143"/>
      <c r="ATS11" s="143"/>
      <c r="ATT11" s="143"/>
      <c r="ATU11" s="143"/>
      <c r="ATV11" s="143"/>
      <c r="ATW11" s="143"/>
      <c r="ATX11" s="143"/>
      <c r="ATY11" s="143"/>
      <c r="ATZ11" s="143"/>
      <c r="AUA11" s="143"/>
      <c r="AUB11" s="143"/>
      <c r="AUC11" s="143"/>
      <c r="AUD11" s="143"/>
      <c r="AUE11" s="143"/>
      <c r="AUF11" s="143"/>
      <c r="AUG11" s="143"/>
      <c r="AUH11" s="143"/>
      <c r="AUI11" s="143"/>
      <c r="AUJ11" s="143"/>
      <c r="AUK11" s="143"/>
      <c r="AUL11" s="143"/>
      <c r="AUM11" s="143"/>
      <c r="AUN11" s="143"/>
      <c r="AUO11" s="143"/>
      <c r="AUP11" s="143"/>
      <c r="AUQ11" s="143"/>
      <c r="AUR11" s="143"/>
      <c r="AUS11" s="143"/>
      <c r="AUT11" s="143"/>
      <c r="AUU11" s="143"/>
      <c r="AUV11" s="143"/>
      <c r="AUW11" s="143"/>
      <c r="AUX11" s="143"/>
      <c r="AUY11" s="143"/>
      <c r="AUZ11" s="143"/>
      <c r="AVA11" s="143"/>
      <c r="AVB11" s="143"/>
      <c r="AVC11" s="143"/>
      <c r="AVD11" s="143"/>
      <c r="AVE11" s="143"/>
      <c r="AVF11" s="143"/>
      <c r="AVG11" s="143"/>
      <c r="AVH11" s="143"/>
      <c r="AVI11" s="143"/>
      <c r="AVJ11" s="143"/>
      <c r="AVK11" s="143"/>
      <c r="AVL11" s="143"/>
      <c r="AVM11" s="143"/>
      <c r="AVN11" s="143"/>
      <c r="AVO11" s="143"/>
      <c r="AVP11" s="143"/>
      <c r="AVQ11" s="143"/>
      <c r="AVR11" s="143"/>
      <c r="AVS11" s="143"/>
      <c r="AVT11" s="143"/>
      <c r="AVU11" s="143"/>
      <c r="AVV11" s="143"/>
      <c r="AVW11" s="143"/>
      <c r="AVX11" s="143"/>
      <c r="AVY11" s="143"/>
      <c r="AVZ11" s="143"/>
      <c r="AWA11" s="143"/>
      <c r="AWB11" s="143"/>
      <c r="AWC11" s="143"/>
      <c r="AWD11" s="143"/>
      <c r="AWE11" s="143"/>
      <c r="AWF11" s="143"/>
      <c r="AWG11" s="143"/>
      <c r="AWH11" s="143"/>
      <c r="AWI11" s="143"/>
      <c r="AWJ11" s="143"/>
      <c r="AWK11" s="143"/>
      <c r="AWL11" s="143"/>
      <c r="AWM11" s="143"/>
      <c r="AWN11" s="143"/>
      <c r="AWO11" s="143"/>
      <c r="AWP11" s="143"/>
      <c r="AWQ11" s="143"/>
      <c r="AWR11" s="143"/>
      <c r="AWS11" s="143"/>
      <c r="AWT11" s="143"/>
      <c r="AWU11" s="143"/>
      <c r="AWV11" s="143"/>
      <c r="AWW11" s="143"/>
      <c r="AWX11" s="143"/>
      <c r="AWY11" s="143"/>
      <c r="AWZ11" s="143"/>
      <c r="AXA11" s="143"/>
      <c r="AXB11" s="143"/>
      <c r="AXC11" s="143"/>
      <c r="AXD11" s="143"/>
      <c r="AXE11" s="143"/>
      <c r="AXF11" s="143"/>
      <c r="AXG11" s="143"/>
      <c r="AXH11" s="143"/>
      <c r="AXI11" s="143"/>
      <c r="AXJ11" s="143"/>
      <c r="AXK11" s="143"/>
      <c r="AXL11" s="143"/>
      <c r="AXM11" s="143"/>
      <c r="AXN11" s="143"/>
      <c r="AXO11" s="143"/>
      <c r="AXP11" s="143"/>
      <c r="AXQ11" s="143"/>
      <c r="AXR11" s="143"/>
      <c r="AXS11" s="143"/>
      <c r="AXT11" s="143"/>
      <c r="AXU11" s="143"/>
      <c r="AXV11" s="143"/>
      <c r="AXW11" s="143"/>
      <c r="AXX11" s="143"/>
      <c r="AXY11" s="143"/>
      <c r="AXZ11" s="143"/>
      <c r="AYA11" s="143"/>
      <c r="AYB11" s="143"/>
      <c r="AYC11" s="143"/>
      <c r="AYD11" s="143"/>
      <c r="AYE11" s="143"/>
      <c r="AYF11" s="143"/>
      <c r="AYG11" s="143"/>
      <c r="AYH11" s="143"/>
      <c r="AYI11" s="143"/>
      <c r="AYJ11" s="143"/>
      <c r="AYK11" s="143"/>
      <c r="AYL11" s="143"/>
      <c r="AYM11" s="143"/>
      <c r="AYN11" s="143"/>
      <c r="AYO11" s="143"/>
      <c r="AYP11" s="143"/>
      <c r="AYQ11" s="143"/>
      <c r="AYR11" s="143"/>
      <c r="AYS11" s="143"/>
      <c r="AYT11" s="143"/>
      <c r="AYU11" s="143"/>
      <c r="AYV11" s="143"/>
      <c r="AYW11" s="143"/>
      <c r="AYX11" s="143"/>
      <c r="AYY11" s="143"/>
      <c r="AYZ11" s="143"/>
      <c r="AZA11" s="143"/>
      <c r="AZB11" s="143"/>
      <c r="AZC11" s="143"/>
      <c r="AZD11" s="143"/>
      <c r="AZE11" s="143"/>
      <c r="AZF11" s="143"/>
      <c r="AZG11" s="143"/>
      <c r="AZH11" s="143"/>
      <c r="AZI11" s="143"/>
      <c r="AZJ11" s="143"/>
      <c r="AZK11" s="143"/>
      <c r="AZL11" s="143"/>
      <c r="AZM11" s="143"/>
      <c r="AZN11" s="143"/>
      <c r="AZO11" s="143"/>
      <c r="AZP11" s="143"/>
      <c r="AZQ11" s="143"/>
      <c r="AZR11" s="143"/>
      <c r="AZS11" s="143"/>
      <c r="AZT11" s="143"/>
      <c r="AZU11" s="143"/>
      <c r="AZV11" s="143"/>
      <c r="AZW11" s="143"/>
      <c r="AZX11" s="143"/>
      <c r="AZY11" s="143"/>
      <c r="AZZ11" s="143"/>
      <c r="BAA11" s="143"/>
      <c r="BAB11" s="143"/>
      <c r="BAC11" s="143"/>
      <c r="BAD11" s="143"/>
      <c r="BAE11" s="143"/>
      <c r="BAF11" s="143"/>
      <c r="BAG11" s="143"/>
      <c r="BAH11" s="143"/>
      <c r="BAI11" s="143"/>
      <c r="BAJ11" s="143"/>
      <c r="BAK11" s="143"/>
      <c r="BAL11" s="143"/>
      <c r="BAM11" s="143"/>
      <c r="BAN11" s="143"/>
      <c r="BAO11" s="143"/>
      <c r="BAP11" s="143"/>
      <c r="BAQ11" s="143"/>
      <c r="BAR11" s="143"/>
      <c r="BAS11" s="143"/>
      <c r="BAT11" s="143"/>
      <c r="BAU11" s="143"/>
      <c r="BAV11" s="143"/>
      <c r="BAW11" s="143"/>
      <c r="BAX11" s="143"/>
      <c r="BAY11" s="143"/>
      <c r="BAZ11" s="143"/>
      <c r="BBA11" s="143"/>
      <c r="BBB11" s="143"/>
      <c r="BBC11" s="143"/>
      <c r="BBD11" s="143"/>
      <c r="BBE11" s="143"/>
      <c r="BBF11" s="143"/>
      <c r="BBG11" s="143"/>
      <c r="BBH11" s="143"/>
      <c r="BBI11" s="143"/>
      <c r="BBJ11" s="143"/>
      <c r="BBK11" s="143"/>
      <c r="BBL11" s="143"/>
      <c r="BBM11" s="143"/>
      <c r="BBN11" s="143"/>
      <c r="BBO11" s="143"/>
      <c r="BBP11" s="143"/>
      <c r="BBQ11" s="143"/>
      <c r="BBR11" s="143"/>
      <c r="BBS11" s="143"/>
      <c r="BBT11" s="143"/>
      <c r="BBU11" s="143"/>
      <c r="BBV11" s="143"/>
      <c r="BBW11" s="143"/>
      <c r="BBX11" s="143"/>
      <c r="BBY11" s="143"/>
      <c r="BBZ11" s="143"/>
      <c r="BCA11" s="143"/>
      <c r="BCB11" s="143"/>
      <c r="BCC11" s="143"/>
      <c r="BCD11" s="143"/>
      <c r="BCE11" s="143"/>
      <c r="BCF11" s="143"/>
      <c r="BCG11" s="143"/>
      <c r="BCH11" s="143"/>
      <c r="BCI11" s="143"/>
      <c r="BCJ11" s="143"/>
      <c r="BCK11" s="143"/>
      <c r="BCL11" s="143"/>
      <c r="BCM11" s="143"/>
      <c r="BCN11" s="143"/>
      <c r="BCO11" s="143"/>
      <c r="BCP11" s="143"/>
      <c r="BCQ11" s="143"/>
      <c r="BCR11" s="143"/>
      <c r="BCS11" s="143"/>
      <c r="BCT11" s="143"/>
      <c r="BCU11" s="143"/>
      <c r="BCV11" s="143"/>
      <c r="BCW11" s="143"/>
      <c r="BCX11" s="143"/>
      <c r="BCY11" s="143"/>
      <c r="BCZ11" s="143"/>
      <c r="BDA11" s="143"/>
      <c r="BDB11" s="143"/>
      <c r="BDC11" s="143"/>
      <c r="BDD11" s="143"/>
      <c r="BDE11" s="143"/>
      <c r="BDF11" s="143"/>
      <c r="BDG11" s="143"/>
      <c r="BDH11" s="143"/>
      <c r="BDI11" s="143"/>
      <c r="BDJ11" s="143"/>
      <c r="BDK11" s="143"/>
      <c r="BDL11" s="143"/>
      <c r="BDM11" s="143"/>
      <c r="BDN11" s="143"/>
      <c r="BDO11" s="143"/>
      <c r="BDP11" s="143"/>
      <c r="BDQ11" s="143"/>
      <c r="BDR11" s="143"/>
      <c r="BDS11" s="143"/>
      <c r="BDT11" s="143"/>
      <c r="BDU11" s="143"/>
      <c r="BDV11" s="143"/>
      <c r="BDW11" s="143"/>
      <c r="BDX11" s="143"/>
      <c r="BDY11" s="143"/>
      <c r="BDZ11" s="143"/>
      <c r="BEA11" s="143"/>
      <c r="BEB11" s="143"/>
      <c r="BEC11" s="143"/>
      <c r="BED11" s="143"/>
      <c r="BEE11" s="143"/>
      <c r="BEF11" s="143"/>
      <c r="BEG11" s="143"/>
      <c r="BEH11" s="143"/>
      <c r="BEI11" s="143"/>
      <c r="BEJ11" s="143"/>
      <c r="BEK11" s="143"/>
      <c r="BEL11" s="143"/>
      <c r="BEM11" s="143"/>
      <c r="BEN11" s="143"/>
      <c r="BEO11" s="143"/>
      <c r="BEP11" s="143"/>
      <c r="BEQ11" s="143"/>
      <c r="BER11" s="143"/>
      <c r="BES11" s="143"/>
      <c r="BET11" s="143"/>
      <c r="BEU11" s="143"/>
      <c r="BEV11" s="143"/>
      <c r="BEW11" s="143"/>
      <c r="BEX11" s="143"/>
      <c r="BEY11" s="143"/>
      <c r="BEZ11" s="143"/>
      <c r="BFA11" s="143"/>
      <c r="BFB11" s="143"/>
      <c r="BFC11" s="143"/>
      <c r="BFD11" s="143"/>
      <c r="BFE11" s="143"/>
      <c r="BFF11" s="143"/>
      <c r="BFG11" s="143"/>
      <c r="BFH11" s="143"/>
      <c r="BFI11" s="143"/>
      <c r="BFJ11" s="143"/>
      <c r="BFK11" s="143"/>
      <c r="BFL11" s="143"/>
      <c r="BFM11" s="143"/>
      <c r="BFN11" s="143"/>
      <c r="BFO11" s="143"/>
      <c r="BFP11" s="143"/>
      <c r="BFQ11" s="143"/>
      <c r="BFR11" s="143"/>
      <c r="BFS11" s="143"/>
      <c r="BFT11" s="143"/>
      <c r="BFU11" s="143"/>
      <c r="BFV11" s="143"/>
      <c r="BFW11" s="143"/>
      <c r="BFX11" s="143"/>
      <c r="BFY11" s="143"/>
      <c r="BFZ11" s="143"/>
      <c r="BGA11" s="143"/>
      <c r="BGB11" s="143"/>
      <c r="BGC11" s="143"/>
      <c r="BGD11" s="143"/>
      <c r="BGE11" s="143"/>
      <c r="BGF11" s="143"/>
      <c r="BGG11" s="143"/>
      <c r="BGH11" s="143"/>
      <c r="BGI11" s="143"/>
      <c r="BGJ11" s="143"/>
      <c r="BGK11" s="143"/>
      <c r="BGL11" s="143"/>
      <c r="BGM11" s="143"/>
      <c r="BGN11" s="143"/>
      <c r="BGO11" s="143"/>
      <c r="BGP11" s="143"/>
      <c r="BGQ11" s="143"/>
      <c r="BGR11" s="143"/>
      <c r="BGS11" s="143"/>
      <c r="BGT11" s="143"/>
      <c r="BGU11" s="143"/>
      <c r="BGV11" s="143"/>
      <c r="BGW11" s="143"/>
      <c r="BGX11" s="143"/>
      <c r="BGY11" s="143"/>
      <c r="BGZ11" s="143"/>
      <c r="BHA11" s="143"/>
      <c r="BHB11" s="143"/>
      <c r="BHC11" s="143"/>
      <c r="BHD11" s="143"/>
      <c r="BHE11" s="143"/>
      <c r="BHF11" s="143"/>
      <c r="BHG11" s="143"/>
      <c r="BHH11" s="143"/>
      <c r="BHI11" s="143"/>
      <c r="BHJ11" s="143"/>
      <c r="BHK11" s="143"/>
      <c r="BHL11" s="143"/>
      <c r="BHM11" s="143"/>
      <c r="BHN11" s="143"/>
      <c r="BHO11" s="143"/>
      <c r="BHP11" s="143"/>
      <c r="BHQ11" s="143"/>
      <c r="BHR11" s="143"/>
      <c r="BHS11" s="143"/>
      <c r="BHT11" s="143"/>
      <c r="BHU11" s="143"/>
      <c r="BHV11" s="143"/>
      <c r="BHW11" s="143"/>
      <c r="BHX11" s="143"/>
      <c r="BHY11" s="143"/>
      <c r="BHZ11" s="143"/>
      <c r="BIA11" s="143"/>
      <c r="BIB11" s="143"/>
      <c r="BIC11" s="143"/>
      <c r="BID11" s="143"/>
      <c r="BIE11" s="143"/>
      <c r="BIF11" s="143"/>
      <c r="BIG11" s="143"/>
      <c r="BIH11" s="143"/>
      <c r="BII11" s="143"/>
      <c r="BIJ11" s="143"/>
      <c r="BIK11" s="143"/>
      <c r="BIL11" s="143"/>
      <c r="BIM11" s="143"/>
      <c r="BIN11" s="143"/>
      <c r="BIO11" s="143"/>
      <c r="BIP11" s="143"/>
      <c r="BIQ11" s="143"/>
      <c r="BIR11" s="143"/>
      <c r="BIS11" s="143"/>
      <c r="BIT11" s="143"/>
      <c r="BIU11" s="143"/>
      <c r="BIV11" s="143"/>
      <c r="BIW11" s="143"/>
      <c r="BIX11" s="143"/>
      <c r="BIY11" s="143"/>
      <c r="BIZ11" s="143"/>
      <c r="BJA11" s="143"/>
      <c r="BJB11" s="143"/>
      <c r="BJC11" s="143"/>
      <c r="BJD11" s="143"/>
      <c r="BJE11" s="143"/>
      <c r="BJF11" s="143"/>
      <c r="BJG11" s="143"/>
      <c r="BJH11" s="143"/>
      <c r="BJI11" s="143"/>
      <c r="BJJ11" s="143"/>
      <c r="BJK11" s="143"/>
      <c r="BJL11" s="143"/>
      <c r="BJM11" s="143"/>
      <c r="BJN11" s="143"/>
      <c r="BJO11" s="143"/>
      <c r="BJP11" s="143"/>
      <c r="BJQ11" s="143"/>
      <c r="BJR11" s="143"/>
      <c r="BJS11" s="143"/>
      <c r="BJT11" s="143"/>
      <c r="BJU11" s="143"/>
      <c r="BJV11" s="143"/>
      <c r="BJW11" s="143"/>
      <c r="BJX11" s="143"/>
      <c r="BJY11" s="143"/>
      <c r="BJZ11" s="143"/>
      <c r="BKA11" s="143"/>
      <c r="BKB11" s="143"/>
      <c r="BKC11" s="143"/>
      <c r="BKD11" s="143"/>
      <c r="BKE11" s="143"/>
      <c r="BKF11" s="143"/>
      <c r="BKG11" s="143"/>
      <c r="BKH11" s="143"/>
      <c r="BKI11" s="143"/>
      <c r="BKJ11" s="143"/>
      <c r="BKK11" s="143"/>
      <c r="BKL11" s="143"/>
      <c r="BKM11" s="143"/>
      <c r="BKN11" s="143"/>
      <c r="BKO11" s="143"/>
      <c r="BKP11" s="143"/>
      <c r="BKQ11" s="143"/>
      <c r="BKR11" s="143"/>
      <c r="BKS11" s="143"/>
      <c r="BKT11" s="143"/>
      <c r="BKU11" s="143"/>
      <c r="BKV11" s="143"/>
      <c r="BKW11" s="143"/>
      <c r="BKX11" s="143"/>
      <c r="BKY11" s="143"/>
      <c r="BKZ11" s="143"/>
      <c r="BLA11" s="143"/>
      <c r="BLB11" s="143"/>
      <c r="BLC11" s="143"/>
      <c r="BLD11" s="143"/>
      <c r="BLE11" s="143"/>
      <c r="BLF11" s="143"/>
      <c r="BLG11" s="143"/>
      <c r="BLH11" s="143"/>
      <c r="BLI11" s="143"/>
      <c r="BLJ11" s="143"/>
      <c r="BLK11" s="143"/>
      <c r="BLL11" s="143"/>
      <c r="BLM11" s="143"/>
      <c r="BLN11" s="143"/>
      <c r="BLO11" s="143"/>
      <c r="BLP11" s="143"/>
      <c r="BLQ11" s="143"/>
      <c r="BLR11" s="143"/>
      <c r="BLS11" s="143"/>
      <c r="BLT11" s="143"/>
      <c r="BLU11" s="143"/>
      <c r="BLV11" s="143"/>
      <c r="BLW11" s="143"/>
      <c r="BLX11" s="143"/>
      <c r="BLY11" s="143"/>
      <c r="BLZ11" s="143"/>
      <c r="BMA11" s="143"/>
      <c r="BMB11" s="143"/>
      <c r="BMC11" s="143"/>
      <c r="BMD11" s="143"/>
      <c r="BME11" s="143"/>
      <c r="BMF11" s="143"/>
      <c r="BMG11" s="143"/>
      <c r="BMH11" s="143"/>
      <c r="BMI11" s="143"/>
      <c r="BMJ11" s="143"/>
      <c r="BMK11" s="143"/>
      <c r="BML11" s="143"/>
      <c r="BMM11" s="143"/>
      <c r="BMN11" s="143"/>
      <c r="BMO11" s="143"/>
      <c r="BMP11" s="143"/>
      <c r="BMQ11" s="143"/>
      <c r="BMR11" s="143"/>
      <c r="BMS11" s="143"/>
      <c r="BMT11" s="143"/>
      <c r="BMU11" s="143"/>
      <c r="BMV11" s="143"/>
      <c r="BMW11" s="143"/>
      <c r="BMX11" s="143"/>
      <c r="BMY11" s="143"/>
      <c r="BMZ11" s="143"/>
      <c r="BNA11" s="143"/>
      <c r="BNB11" s="143"/>
      <c r="BNC11" s="143"/>
      <c r="BND11" s="143"/>
      <c r="BNE11" s="143"/>
      <c r="BNF11" s="143"/>
      <c r="BNG11" s="143"/>
      <c r="BNH11" s="143"/>
      <c r="BNI11" s="143"/>
      <c r="BNJ11" s="143"/>
      <c r="BNK11" s="143"/>
      <c r="BNL11" s="143"/>
      <c r="BNM11" s="143"/>
      <c r="BNN11" s="143"/>
      <c r="BNO11" s="143"/>
      <c r="BNP11" s="143"/>
      <c r="BNQ11" s="143"/>
      <c r="BNR11" s="143"/>
      <c r="BNS11" s="143"/>
      <c r="BNT11" s="143"/>
      <c r="BNU11" s="143"/>
      <c r="BNV11" s="143"/>
      <c r="BNW11" s="143"/>
      <c r="BNX11" s="143"/>
      <c r="BNY11" s="143"/>
      <c r="BNZ11" s="143"/>
      <c r="BOA11" s="143"/>
      <c r="BOB11" s="143"/>
      <c r="BOC11" s="143"/>
      <c r="BOD11" s="143"/>
      <c r="BOE11" s="143"/>
      <c r="BOF11" s="143"/>
      <c r="BOG11" s="143"/>
      <c r="BOH11" s="143"/>
      <c r="BOI11" s="143"/>
      <c r="BOJ11" s="143"/>
      <c r="BOK11" s="143"/>
      <c r="BOL11" s="143"/>
      <c r="BOM11" s="143"/>
      <c r="BON11" s="143"/>
      <c r="BOO11" s="143"/>
      <c r="BOP11" s="143"/>
      <c r="BOQ11" s="143"/>
      <c r="BOR11" s="143"/>
      <c r="BOS11" s="143"/>
      <c r="BOT11" s="143"/>
      <c r="BOU11" s="143"/>
      <c r="BOV11" s="143"/>
      <c r="BOW11" s="143"/>
      <c r="BOX11" s="143"/>
      <c r="BOY11" s="143"/>
      <c r="BOZ11" s="143"/>
      <c r="BPA11" s="143"/>
      <c r="BPB11" s="143"/>
      <c r="BPC11" s="143"/>
      <c r="BPD11" s="143"/>
      <c r="BPE11" s="143"/>
      <c r="BPF11" s="143"/>
      <c r="BPG11" s="143"/>
      <c r="BPH11" s="143"/>
      <c r="BPI11" s="143"/>
      <c r="BPJ11" s="143"/>
      <c r="BPK11" s="143"/>
      <c r="BPL11" s="143"/>
      <c r="BPM11" s="143"/>
      <c r="BPN11" s="143"/>
      <c r="BPO11" s="143"/>
      <c r="BPP11" s="143"/>
      <c r="BPQ11" s="143"/>
      <c r="BPR11" s="143"/>
      <c r="BPS11" s="143"/>
      <c r="BPT11" s="143"/>
      <c r="BPU11" s="143"/>
      <c r="BPV11" s="143"/>
      <c r="BPW11" s="143"/>
      <c r="BPX11" s="143"/>
      <c r="BPY11" s="143"/>
      <c r="BPZ11" s="143"/>
      <c r="BQA11" s="143"/>
      <c r="BQB11" s="143"/>
      <c r="BQC11" s="143"/>
      <c r="BQD11" s="143"/>
      <c r="BQE11" s="143"/>
      <c r="BQF11" s="143"/>
      <c r="BQG11" s="143"/>
      <c r="BQH11" s="143"/>
      <c r="BQI11" s="143"/>
      <c r="BQJ11" s="143"/>
      <c r="BQK11" s="143"/>
      <c r="BQL11" s="143"/>
      <c r="BQM11" s="143"/>
      <c r="BQN11" s="143"/>
      <c r="BQO11" s="143"/>
      <c r="BQP11" s="143"/>
      <c r="BQQ11" s="143"/>
      <c r="BQR11" s="143"/>
      <c r="BQS11" s="143"/>
      <c r="BQT11" s="143"/>
      <c r="BQU11" s="143"/>
      <c r="BQV11" s="143"/>
      <c r="BQW11" s="143"/>
      <c r="BQX11" s="143"/>
      <c r="BQY11" s="143"/>
      <c r="BQZ11" s="143"/>
      <c r="BRA11" s="143"/>
      <c r="BRB11" s="143"/>
      <c r="BRC11" s="143"/>
      <c r="BRD11" s="143"/>
      <c r="BRE11" s="143"/>
      <c r="BRF11" s="143"/>
      <c r="BRG11" s="143"/>
      <c r="BRH11" s="143"/>
      <c r="BRI11" s="143"/>
      <c r="BRJ11" s="143"/>
      <c r="BRK11" s="143"/>
      <c r="BRL11" s="143"/>
      <c r="BRM11" s="143"/>
      <c r="BRN11" s="143"/>
      <c r="BRO11" s="143"/>
      <c r="BRP11" s="143"/>
      <c r="BRQ11" s="143"/>
      <c r="BRR11" s="143"/>
      <c r="BRS11" s="143"/>
      <c r="BRT11" s="143"/>
      <c r="BRU11" s="143"/>
      <c r="BRV11" s="143"/>
      <c r="BRW11" s="143"/>
      <c r="BRX11" s="143"/>
      <c r="BRY11" s="143"/>
      <c r="BRZ11" s="143"/>
      <c r="BSA11" s="143"/>
      <c r="BSB11" s="143"/>
      <c r="BSC11" s="143"/>
      <c r="BSD11" s="143"/>
      <c r="BSE11" s="143"/>
      <c r="BSF11" s="143"/>
      <c r="BSG11" s="143"/>
      <c r="BSH11" s="143"/>
      <c r="BSI11" s="143"/>
      <c r="BSJ11" s="143"/>
      <c r="BSK11" s="143"/>
      <c r="BSL11" s="143"/>
      <c r="BSM11" s="143"/>
      <c r="BSN11" s="143"/>
      <c r="BSO11" s="143"/>
      <c r="BSP11" s="143"/>
      <c r="BSQ11" s="143"/>
      <c r="BSR11" s="143"/>
      <c r="BSS11" s="143"/>
      <c r="BST11" s="143"/>
      <c r="BSU11" s="143"/>
      <c r="BSV11" s="143"/>
      <c r="BSW11" s="143"/>
      <c r="BSX11" s="143"/>
      <c r="BSY11" s="143"/>
      <c r="BSZ11" s="143"/>
      <c r="BTA11" s="143"/>
      <c r="BTB11" s="143"/>
      <c r="BTC11" s="143"/>
      <c r="BTD11" s="143"/>
      <c r="BTE11" s="143"/>
      <c r="BTF11" s="143"/>
      <c r="BTG11" s="143"/>
      <c r="BTH11" s="143"/>
      <c r="BTI11" s="143"/>
      <c r="BTJ11" s="143"/>
      <c r="BTK11" s="143"/>
      <c r="BTL11" s="143"/>
      <c r="BTM11" s="143"/>
      <c r="BTN11" s="143"/>
      <c r="BTO11" s="143"/>
      <c r="BTP11" s="143"/>
      <c r="BTQ11" s="143"/>
      <c r="BTR11" s="143"/>
      <c r="BTS11" s="143"/>
      <c r="BTT11" s="143"/>
      <c r="BTU11" s="143"/>
      <c r="BTV11" s="143"/>
      <c r="BTW11" s="143"/>
      <c r="BTX11" s="143"/>
      <c r="BTY11" s="143"/>
      <c r="BTZ11" s="143"/>
      <c r="BUA11" s="143"/>
      <c r="BUB11" s="143"/>
      <c r="BUC11" s="143"/>
      <c r="BUD11" s="143"/>
      <c r="BUE11" s="143"/>
      <c r="BUF11" s="143"/>
      <c r="BUG11" s="143"/>
      <c r="BUH11" s="143"/>
      <c r="BUI11" s="143"/>
      <c r="BUJ11" s="143"/>
      <c r="BUK11" s="143"/>
      <c r="BUL11" s="143"/>
      <c r="BUM11" s="143"/>
      <c r="BUN11" s="143"/>
      <c r="BUO11" s="143"/>
      <c r="BUP11" s="143"/>
      <c r="BUQ11" s="143"/>
      <c r="BUR11" s="143"/>
      <c r="BUS11" s="143"/>
      <c r="BUT11" s="143"/>
      <c r="BUU11" s="143"/>
      <c r="BUV11" s="143"/>
      <c r="BUW11" s="143"/>
      <c r="BUX11" s="143"/>
      <c r="BUY11" s="143"/>
      <c r="BUZ11" s="143"/>
      <c r="BVA11" s="143"/>
      <c r="BVB11" s="143"/>
      <c r="BVC11" s="143"/>
      <c r="BVD11" s="143"/>
      <c r="BVE11" s="143"/>
      <c r="BVF11" s="143"/>
      <c r="BVG11" s="143"/>
      <c r="BVH11" s="143"/>
      <c r="BVI11" s="143"/>
      <c r="BVJ11" s="143"/>
      <c r="BVK11" s="143"/>
      <c r="BVL11" s="143"/>
      <c r="BVM11" s="143"/>
      <c r="BVN11" s="143"/>
      <c r="BVO11" s="143"/>
      <c r="BVP11" s="143"/>
      <c r="BVQ11" s="143"/>
      <c r="BVR11" s="143"/>
      <c r="BVS11" s="143"/>
      <c r="BVT11" s="143"/>
      <c r="BVU11" s="143"/>
      <c r="BVV11" s="143"/>
      <c r="BVW11" s="143"/>
      <c r="BVX11" s="143"/>
      <c r="BVY11" s="143"/>
      <c r="BVZ11" s="143"/>
      <c r="BWA11" s="143"/>
      <c r="BWB11" s="143"/>
      <c r="BWC11" s="143"/>
      <c r="BWD11" s="143"/>
      <c r="BWE11" s="143"/>
      <c r="BWF11" s="143"/>
      <c r="BWG11" s="143"/>
      <c r="BWH11" s="143"/>
      <c r="BWI11" s="143"/>
      <c r="BWJ11" s="143"/>
      <c r="BWK11" s="143"/>
      <c r="BWL11" s="143"/>
      <c r="BWM11" s="143"/>
      <c r="BWN11" s="143"/>
      <c r="BWO11" s="143"/>
      <c r="BWP11" s="143"/>
      <c r="BWQ11" s="143"/>
      <c r="BWR11" s="143"/>
      <c r="BWS11" s="143"/>
      <c r="BWT11" s="143"/>
      <c r="BWU11" s="143"/>
      <c r="BWV11" s="143"/>
      <c r="BWW11" s="143"/>
      <c r="BWX11" s="143"/>
      <c r="BWY11" s="143"/>
      <c r="BWZ11" s="143"/>
      <c r="BXA11" s="143"/>
      <c r="BXB11" s="143"/>
      <c r="BXC11" s="143"/>
      <c r="BXD11" s="143"/>
      <c r="BXE11" s="143"/>
      <c r="BXF11" s="143"/>
      <c r="BXG11" s="143"/>
      <c r="BXH11" s="143"/>
      <c r="BXI11" s="143"/>
      <c r="BXJ11" s="143"/>
      <c r="BXK11" s="143"/>
      <c r="BXL11" s="143"/>
      <c r="BXM11" s="143"/>
      <c r="BXN11" s="143"/>
      <c r="BXO11" s="143"/>
      <c r="BXP11" s="143"/>
      <c r="BXQ11" s="143"/>
      <c r="BXR11" s="143"/>
      <c r="BXS11" s="143"/>
      <c r="BXT11" s="143"/>
      <c r="BXU11" s="143"/>
      <c r="BXV11" s="143"/>
      <c r="BXW11" s="143"/>
      <c r="BXX11" s="143"/>
      <c r="BXY11" s="143"/>
      <c r="BXZ11" s="143"/>
      <c r="BYA11" s="143"/>
      <c r="BYB11" s="143"/>
      <c r="BYC11" s="143"/>
      <c r="BYD11" s="143"/>
      <c r="BYE11" s="143"/>
      <c r="BYF11" s="143"/>
      <c r="BYG11" s="143"/>
      <c r="BYH11" s="143"/>
      <c r="BYI11" s="143"/>
      <c r="BYJ11" s="143"/>
      <c r="BYK11" s="143"/>
      <c r="BYL11" s="143"/>
      <c r="BYM11" s="143"/>
      <c r="BYN11" s="143"/>
      <c r="BYO11" s="143"/>
      <c r="BYP11" s="143"/>
      <c r="BYQ11" s="143"/>
      <c r="BYR11" s="143"/>
      <c r="BYS11" s="143"/>
      <c r="BYT11" s="143"/>
      <c r="BYU11" s="143"/>
      <c r="BYV11" s="143"/>
      <c r="BYW11" s="143"/>
      <c r="BYX11" s="143"/>
      <c r="BYY11" s="143"/>
      <c r="BYZ11" s="143"/>
      <c r="BZA11" s="143"/>
      <c r="BZB11" s="143"/>
      <c r="BZC11" s="143"/>
      <c r="BZD11" s="143"/>
      <c r="BZE11" s="143"/>
      <c r="BZF11" s="143"/>
      <c r="BZG11" s="143"/>
      <c r="BZH11" s="143"/>
      <c r="BZI11" s="143"/>
      <c r="BZJ11" s="143"/>
      <c r="BZK11" s="143"/>
      <c r="BZL11" s="143"/>
      <c r="BZM11" s="143"/>
      <c r="BZN11" s="143"/>
      <c r="BZO11" s="143"/>
      <c r="BZP11" s="143"/>
      <c r="BZQ11" s="143"/>
      <c r="BZR11" s="143"/>
      <c r="BZS11" s="143"/>
      <c r="BZT11" s="143"/>
      <c r="BZU11" s="143"/>
      <c r="BZV11" s="143"/>
      <c r="BZW11" s="143"/>
      <c r="BZX11" s="143"/>
      <c r="BZY11" s="143"/>
      <c r="BZZ11" s="143"/>
      <c r="CAA11" s="143"/>
      <c r="CAB11" s="143"/>
      <c r="CAC11" s="143"/>
      <c r="CAD11" s="143"/>
      <c r="CAE11" s="143"/>
      <c r="CAF11" s="143"/>
      <c r="CAG11" s="143"/>
      <c r="CAH11" s="143"/>
      <c r="CAI11" s="143"/>
      <c r="CAJ11" s="143"/>
      <c r="CAK11" s="143"/>
      <c r="CAL11" s="143"/>
      <c r="CAM11" s="143"/>
      <c r="CAN11" s="143"/>
      <c r="CAO11" s="143"/>
      <c r="CAP11" s="143"/>
      <c r="CAQ11" s="143"/>
      <c r="CAR11" s="143"/>
      <c r="CAS11" s="143"/>
      <c r="CAT11" s="143"/>
      <c r="CAU11" s="143"/>
      <c r="CAV11" s="143"/>
      <c r="CAW11" s="143"/>
      <c r="CAX11" s="143"/>
      <c r="CAY11" s="143"/>
      <c r="CAZ11" s="143"/>
      <c r="CBA11" s="143"/>
      <c r="CBB11" s="143"/>
      <c r="CBC11" s="143"/>
      <c r="CBD11" s="143"/>
      <c r="CBE11" s="143"/>
      <c r="CBF11" s="143"/>
      <c r="CBG11" s="143"/>
      <c r="CBH11" s="143"/>
      <c r="CBI11" s="143"/>
      <c r="CBJ11" s="143"/>
      <c r="CBK11" s="143"/>
      <c r="CBL11" s="143"/>
      <c r="CBM11" s="143"/>
      <c r="CBN11" s="143"/>
      <c r="CBO11" s="143"/>
      <c r="CBP11" s="143"/>
      <c r="CBQ11" s="143"/>
      <c r="CBR11" s="143"/>
      <c r="CBS11" s="143"/>
      <c r="CBT11" s="143"/>
      <c r="CBU11" s="143"/>
      <c r="CBV11" s="143"/>
      <c r="CBW11" s="143"/>
      <c r="CBX11" s="143"/>
      <c r="CBY11" s="143"/>
      <c r="CBZ11" s="143"/>
      <c r="CCA11" s="143"/>
      <c r="CCB11" s="143"/>
      <c r="CCC11" s="143"/>
      <c r="CCD11" s="143"/>
      <c r="CCE11" s="143"/>
      <c r="CCF11" s="143"/>
      <c r="CCG11" s="143"/>
      <c r="CCH11" s="143"/>
      <c r="CCI11" s="143"/>
      <c r="CCJ11" s="143"/>
      <c r="CCK11" s="143"/>
      <c r="CCL11" s="143"/>
      <c r="CCM11" s="143"/>
      <c r="CCN11" s="143"/>
      <c r="CCO11" s="143"/>
      <c r="CCP11" s="143"/>
      <c r="CCQ11" s="143"/>
      <c r="CCR11" s="143"/>
      <c r="CCS11" s="143"/>
      <c r="CCT11" s="143"/>
      <c r="CCU11" s="143"/>
      <c r="CCV11" s="143"/>
      <c r="CCW11" s="143"/>
      <c r="CCX11" s="143"/>
      <c r="CCY11" s="143"/>
      <c r="CCZ11" s="143"/>
      <c r="CDA11" s="143"/>
      <c r="CDB11" s="143"/>
      <c r="CDC11" s="143"/>
      <c r="CDD11" s="143"/>
      <c r="CDE11" s="143"/>
      <c r="CDF11" s="143"/>
      <c r="CDG11" s="143"/>
      <c r="CDH11" s="143"/>
      <c r="CDI11" s="143"/>
      <c r="CDJ11" s="143"/>
      <c r="CDK11" s="143"/>
      <c r="CDL11" s="143"/>
      <c r="CDM11" s="143"/>
      <c r="CDN11" s="143"/>
      <c r="CDO11" s="143"/>
      <c r="CDP11" s="143"/>
      <c r="CDQ11" s="143"/>
      <c r="CDR11" s="143"/>
      <c r="CDS11" s="143"/>
      <c r="CDT11" s="143"/>
      <c r="CDU11" s="143"/>
      <c r="CDV11" s="143"/>
      <c r="CDW11" s="143"/>
      <c r="CDX11" s="143"/>
      <c r="CDY11" s="143"/>
      <c r="CDZ11" s="143"/>
      <c r="CEA11" s="143"/>
      <c r="CEB11" s="143"/>
      <c r="CEC11" s="143"/>
      <c r="CED11" s="143"/>
      <c r="CEE11" s="143"/>
      <c r="CEF11" s="143"/>
      <c r="CEG11" s="143"/>
      <c r="CEH11" s="143"/>
      <c r="CEI11" s="143"/>
      <c r="CEJ11" s="143"/>
      <c r="CEK11" s="143"/>
      <c r="CEL11" s="143"/>
      <c r="CEM11" s="143"/>
      <c r="CEN11" s="143"/>
      <c r="CEO11" s="143"/>
      <c r="CEP11" s="143"/>
      <c r="CEQ11" s="143"/>
      <c r="CER11" s="143"/>
      <c r="CES11" s="143"/>
      <c r="CET11" s="143"/>
      <c r="CEU11" s="143"/>
      <c r="CEV11" s="143"/>
      <c r="CEW11" s="143"/>
      <c r="CEX11" s="143"/>
      <c r="CEY11" s="143"/>
      <c r="CEZ11" s="143"/>
      <c r="CFA11" s="143"/>
      <c r="CFB11" s="143"/>
      <c r="CFC11" s="143"/>
      <c r="CFD11" s="143"/>
      <c r="CFE11" s="143"/>
      <c r="CFF11" s="143"/>
      <c r="CFG11" s="143"/>
      <c r="CFH11" s="143"/>
      <c r="CFI11" s="143"/>
      <c r="CFJ11" s="143"/>
      <c r="CFK11" s="143"/>
      <c r="CFL11" s="143"/>
      <c r="CFM11" s="143"/>
      <c r="CFN11" s="143"/>
      <c r="CFO11" s="143"/>
      <c r="CFP11" s="143"/>
      <c r="CFQ11" s="143"/>
      <c r="CFR11" s="143"/>
      <c r="CFS11" s="143"/>
      <c r="CFT11" s="143"/>
      <c r="CFU11" s="143"/>
      <c r="CFV11" s="143"/>
      <c r="CFW11" s="143"/>
      <c r="CFX11" s="143"/>
      <c r="CFY11" s="143"/>
      <c r="CFZ11" s="143"/>
      <c r="CGA11" s="143"/>
      <c r="CGB11" s="143"/>
      <c r="CGC11" s="143"/>
      <c r="CGD11" s="143"/>
      <c r="CGE11" s="143"/>
      <c r="CGF11" s="143"/>
      <c r="CGG11" s="143"/>
      <c r="CGH11" s="143"/>
      <c r="CGI11" s="143"/>
      <c r="CGJ11" s="143"/>
      <c r="CGK11" s="143"/>
      <c r="CGL11" s="143"/>
      <c r="CGM11" s="143"/>
      <c r="CGN11" s="143"/>
      <c r="CGO11" s="143"/>
      <c r="CGP11" s="143"/>
      <c r="CGQ11" s="143"/>
      <c r="CGR11" s="143"/>
      <c r="CGS11" s="143"/>
      <c r="CGT11" s="143"/>
      <c r="CGU11" s="143"/>
      <c r="CGV11" s="143"/>
      <c r="CGW11" s="143"/>
      <c r="CGX11" s="143"/>
      <c r="CGY11" s="143"/>
      <c r="CGZ11" s="143"/>
      <c r="CHA11" s="143"/>
      <c r="CHB11" s="143"/>
      <c r="CHC11" s="143"/>
      <c r="CHD11" s="143"/>
      <c r="CHE11" s="143"/>
      <c r="CHF11" s="143"/>
      <c r="CHG11" s="143"/>
      <c r="CHH11" s="143"/>
      <c r="CHI11" s="143"/>
      <c r="CHJ11" s="143"/>
      <c r="CHK11" s="143"/>
      <c r="CHL11" s="143"/>
      <c r="CHM11" s="143"/>
      <c r="CHN11" s="143"/>
      <c r="CHO11" s="143"/>
      <c r="CHP11" s="143"/>
      <c r="CHQ11" s="143"/>
      <c r="CHR11" s="143"/>
      <c r="CHS11" s="143"/>
      <c r="CHT11" s="143"/>
      <c r="CHU11" s="143"/>
      <c r="CHV11" s="143"/>
      <c r="CHW11" s="143"/>
      <c r="CHX11" s="143"/>
      <c r="CHY11" s="143"/>
      <c r="CHZ11" s="143"/>
      <c r="CIA11" s="143"/>
      <c r="CIB11" s="143"/>
      <c r="CIC11" s="143"/>
      <c r="CID11" s="143"/>
      <c r="CIE11" s="143"/>
      <c r="CIF11" s="143"/>
      <c r="CIG11" s="143"/>
      <c r="CIH11" s="143"/>
      <c r="CII11" s="143"/>
      <c r="CIJ11" s="143"/>
      <c r="CIK11" s="143"/>
      <c r="CIL11" s="143"/>
      <c r="CIM11" s="143"/>
      <c r="CIN11" s="143"/>
      <c r="CIO11" s="143"/>
      <c r="CIP11" s="143"/>
      <c r="CIQ11" s="143"/>
      <c r="CIR11" s="143"/>
      <c r="CIS11" s="143"/>
      <c r="CIT11" s="143"/>
      <c r="CIU11" s="143"/>
      <c r="CIV11" s="143"/>
      <c r="CIW11" s="143"/>
      <c r="CIX11" s="143"/>
      <c r="CIY11" s="143"/>
      <c r="CIZ11" s="143"/>
      <c r="CJA11" s="143"/>
      <c r="CJB11" s="143"/>
      <c r="CJC11" s="143"/>
      <c r="CJD11" s="143"/>
      <c r="CJE11" s="143"/>
      <c r="CJF11" s="143"/>
      <c r="CJG11" s="143"/>
      <c r="CJH11" s="143"/>
      <c r="CJI11" s="143"/>
      <c r="CJJ11" s="143"/>
      <c r="CJK11" s="143"/>
      <c r="CJL11" s="143"/>
      <c r="CJM11" s="143"/>
      <c r="CJN11" s="143"/>
      <c r="CJO11" s="143"/>
      <c r="CJP11" s="143"/>
      <c r="CJQ11" s="143"/>
      <c r="CJR11" s="143"/>
      <c r="CJS11" s="143"/>
      <c r="CJT11" s="143"/>
      <c r="CJU11" s="143"/>
      <c r="CJV11" s="143"/>
      <c r="CJW11" s="143"/>
      <c r="CJX11" s="143"/>
      <c r="CJY11" s="143"/>
      <c r="CJZ11" s="143"/>
      <c r="CKA11" s="143"/>
      <c r="CKB11" s="143"/>
      <c r="CKC11" s="143"/>
      <c r="CKD11" s="143"/>
      <c r="CKE11" s="143"/>
      <c r="CKF11" s="143"/>
      <c r="CKG11" s="143"/>
      <c r="CKH11" s="143"/>
      <c r="CKI11" s="143"/>
      <c r="CKJ11" s="143"/>
      <c r="CKK11" s="143"/>
      <c r="CKL11" s="143"/>
      <c r="CKM11" s="143"/>
      <c r="CKN11" s="143"/>
      <c r="CKO11" s="143"/>
      <c r="CKP11" s="143"/>
      <c r="CKQ11" s="143"/>
      <c r="CKR11" s="143"/>
      <c r="CKS11" s="143"/>
      <c r="CKT11" s="143"/>
      <c r="CKU11" s="143"/>
      <c r="CKV11" s="143"/>
      <c r="CKW11" s="143"/>
      <c r="CKX11" s="143"/>
      <c r="CKY11" s="143"/>
      <c r="CKZ11" s="143"/>
      <c r="CLA11" s="143"/>
      <c r="CLB11" s="143"/>
      <c r="CLC11" s="143"/>
      <c r="CLD11" s="143"/>
      <c r="CLE11" s="143"/>
      <c r="CLF11" s="143"/>
      <c r="CLG11" s="143"/>
      <c r="CLH11" s="143"/>
      <c r="CLI11" s="143"/>
      <c r="CLJ11" s="143"/>
      <c r="CLK11" s="143"/>
      <c r="CLL11" s="143"/>
      <c r="CLM11" s="143"/>
      <c r="CLN11" s="143"/>
      <c r="CLO11" s="143"/>
      <c r="CLP11" s="143"/>
      <c r="CLQ11" s="143"/>
      <c r="CLR11" s="143"/>
      <c r="CLS11" s="143"/>
      <c r="CLT11" s="143"/>
      <c r="CLU11" s="143"/>
      <c r="CLV11" s="143"/>
      <c r="CLW11" s="143"/>
      <c r="CLX11" s="143"/>
      <c r="CLY11" s="143"/>
      <c r="CLZ11" s="143"/>
      <c r="CMA11" s="143"/>
      <c r="CMB11" s="143"/>
      <c r="CMC11" s="143"/>
      <c r="CMD11" s="143"/>
      <c r="CME11" s="143"/>
      <c r="CMF11" s="143"/>
      <c r="CMG11" s="143"/>
      <c r="CMH11" s="143"/>
      <c r="CMI11" s="143"/>
      <c r="CMJ11" s="143"/>
      <c r="CMK11" s="143"/>
      <c r="CML11" s="143"/>
      <c r="CMM11" s="143"/>
      <c r="CMN11" s="143"/>
      <c r="CMO11" s="143"/>
      <c r="CMP11" s="143"/>
      <c r="CMQ11" s="143"/>
      <c r="CMR11" s="143"/>
      <c r="CMS11" s="143"/>
      <c r="CMT11" s="143"/>
      <c r="CMU11" s="143"/>
      <c r="CMV11" s="143"/>
      <c r="CMW11" s="143"/>
      <c r="CMX11" s="143"/>
      <c r="CMY11" s="143"/>
      <c r="CMZ11" s="143"/>
      <c r="CNA11" s="143"/>
      <c r="CNB11" s="143"/>
      <c r="CNC11" s="143"/>
      <c r="CND11" s="143"/>
      <c r="CNE11" s="143"/>
      <c r="CNF11" s="143"/>
      <c r="CNG11" s="143"/>
      <c r="CNH11" s="143"/>
      <c r="CNI11" s="143"/>
      <c r="CNJ11" s="143"/>
      <c r="CNK11" s="143"/>
      <c r="CNL11" s="143"/>
      <c r="CNM11" s="143"/>
      <c r="CNN11" s="143"/>
      <c r="CNO11" s="143"/>
      <c r="CNP11" s="143"/>
      <c r="CNQ11" s="143"/>
      <c r="CNR11" s="143"/>
      <c r="CNS11" s="143"/>
      <c r="CNT11" s="143"/>
      <c r="CNU11" s="143"/>
      <c r="CNV11" s="143"/>
      <c r="CNW11" s="143"/>
      <c r="CNX11" s="143"/>
      <c r="CNY11" s="143"/>
      <c r="CNZ11" s="143"/>
      <c r="COA11" s="143"/>
      <c r="COB11" s="143"/>
      <c r="COC11" s="143"/>
      <c r="COD11" s="143"/>
      <c r="COE11" s="143"/>
      <c r="COF11" s="143"/>
      <c r="COG11" s="143"/>
      <c r="COH11" s="143"/>
      <c r="COI11" s="143"/>
      <c r="COJ11" s="143"/>
      <c r="COK11" s="143"/>
      <c r="COL11" s="143"/>
      <c r="COM11" s="143"/>
      <c r="CON11" s="143"/>
      <c r="COO11" s="143"/>
      <c r="COP11" s="143"/>
      <c r="COQ11" s="143"/>
      <c r="COR11" s="143"/>
      <c r="COS11" s="143"/>
      <c r="COT11" s="143"/>
      <c r="COU11" s="143"/>
      <c r="COV11" s="143"/>
      <c r="COW11" s="143"/>
      <c r="COX11" s="143"/>
      <c r="COY11" s="143"/>
      <c r="COZ11" s="143"/>
      <c r="CPA11" s="143"/>
      <c r="CPB11" s="143"/>
      <c r="CPC11" s="143"/>
      <c r="CPD11" s="143"/>
      <c r="CPE11" s="143"/>
      <c r="CPF11" s="143"/>
      <c r="CPG11" s="143"/>
      <c r="CPH11" s="143"/>
      <c r="CPI11" s="143"/>
      <c r="CPJ11" s="143"/>
      <c r="CPK11" s="143"/>
      <c r="CPL11" s="143"/>
      <c r="CPM11" s="143"/>
      <c r="CPN11" s="143"/>
      <c r="CPO11" s="143"/>
      <c r="CPP11" s="143"/>
      <c r="CPQ11" s="143"/>
      <c r="CPR11" s="143"/>
      <c r="CPS11" s="143"/>
      <c r="CPT11" s="143"/>
      <c r="CPU11" s="143"/>
      <c r="CPV11" s="143"/>
      <c r="CPW11" s="143"/>
      <c r="CPX11" s="143"/>
      <c r="CPY11" s="143"/>
      <c r="CPZ11" s="143"/>
      <c r="CQA11" s="143"/>
      <c r="CQB11" s="143"/>
      <c r="CQC11" s="143"/>
      <c r="CQD11" s="143"/>
      <c r="CQE11" s="143"/>
      <c r="CQF11" s="143"/>
      <c r="CQG11" s="143"/>
      <c r="CQH11" s="143"/>
      <c r="CQI11" s="143"/>
      <c r="CQJ11" s="143"/>
      <c r="CQK11" s="143"/>
      <c r="CQL11" s="143"/>
      <c r="CQM11" s="143"/>
      <c r="CQN11" s="143"/>
      <c r="CQO11" s="143"/>
      <c r="CQP11" s="143"/>
      <c r="CQQ11" s="143"/>
      <c r="CQR11" s="143"/>
      <c r="CQS11" s="143"/>
      <c r="CQT11" s="143"/>
      <c r="CQU11" s="143"/>
      <c r="CQV11" s="143"/>
      <c r="CQW11" s="143"/>
      <c r="CQX11" s="143"/>
      <c r="CQY11" s="143"/>
      <c r="CQZ11" s="143"/>
      <c r="CRA11" s="143"/>
      <c r="CRB11" s="143"/>
      <c r="CRC11" s="143"/>
      <c r="CRD11" s="143"/>
      <c r="CRE11" s="143"/>
      <c r="CRF11" s="143"/>
      <c r="CRG11" s="143"/>
      <c r="CRH11" s="143"/>
      <c r="CRI11" s="143"/>
      <c r="CRJ11" s="143"/>
      <c r="CRK11" s="143"/>
      <c r="CRL11" s="143"/>
      <c r="CRM11" s="143"/>
      <c r="CRN11" s="143"/>
      <c r="CRO11" s="143"/>
      <c r="CRP11" s="143"/>
      <c r="CRQ11" s="143"/>
      <c r="CRR11" s="143"/>
      <c r="CRS11" s="143"/>
      <c r="CRT11" s="143"/>
      <c r="CRU11" s="143"/>
      <c r="CRV11" s="143"/>
      <c r="CRW11" s="143"/>
      <c r="CRX11" s="143"/>
      <c r="CRY11" s="143"/>
      <c r="CRZ11" s="143"/>
      <c r="CSA11" s="143"/>
      <c r="CSB11" s="143"/>
      <c r="CSC11" s="143"/>
      <c r="CSD11" s="143"/>
      <c r="CSE11" s="143"/>
      <c r="CSF11" s="143"/>
      <c r="CSG11" s="143"/>
      <c r="CSH11" s="143"/>
      <c r="CSI11" s="143"/>
      <c r="CSJ11" s="143"/>
      <c r="CSK11" s="143"/>
      <c r="CSL11" s="143"/>
      <c r="CSM11" s="143"/>
      <c r="CSN11" s="143"/>
      <c r="CSO11" s="143"/>
      <c r="CSP11" s="143"/>
      <c r="CSQ11" s="143"/>
      <c r="CSR11" s="143"/>
      <c r="CSS11" s="143"/>
      <c r="CST11" s="143"/>
      <c r="CSU11" s="143"/>
      <c r="CSV11" s="143"/>
      <c r="CSW11" s="143"/>
      <c r="CSX11" s="143"/>
      <c r="CSY11" s="143"/>
      <c r="CSZ11" s="143"/>
      <c r="CTA11" s="143"/>
      <c r="CTB11" s="143"/>
      <c r="CTC11" s="143"/>
      <c r="CTD11" s="143"/>
      <c r="CTE11" s="143"/>
      <c r="CTF11" s="143"/>
      <c r="CTG11" s="143"/>
      <c r="CTH11" s="143"/>
      <c r="CTI11" s="143"/>
      <c r="CTJ11" s="143"/>
      <c r="CTK11" s="143"/>
      <c r="CTL11" s="143"/>
      <c r="CTM11" s="143"/>
      <c r="CTN11" s="143"/>
      <c r="CTO11" s="143"/>
      <c r="CTP11" s="143"/>
      <c r="CTQ11" s="143"/>
      <c r="CTR11" s="143"/>
      <c r="CTS11" s="143"/>
      <c r="CTT11" s="143"/>
      <c r="CTU11" s="143"/>
      <c r="CTV11" s="143"/>
      <c r="CTW11" s="143"/>
      <c r="CTX11" s="143"/>
      <c r="CTY11" s="143"/>
      <c r="CTZ11" s="143"/>
      <c r="CUA11" s="143"/>
      <c r="CUB11" s="143"/>
      <c r="CUC11" s="143"/>
      <c r="CUD11" s="143"/>
      <c r="CUE11" s="143"/>
      <c r="CUF11" s="143"/>
      <c r="CUG11" s="143"/>
      <c r="CUH11" s="143"/>
      <c r="CUI11" s="143"/>
      <c r="CUJ11" s="143"/>
      <c r="CUK11" s="143"/>
      <c r="CUL11" s="143"/>
      <c r="CUM11" s="143"/>
      <c r="CUN11" s="143"/>
      <c r="CUO11" s="143"/>
      <c r="CUP11" s="143"/>
      <c r="CUQ11" s="143"/>
      <c r="CUR11" s="143"/>
      <c r="CUS11" s="143"/>
      <c r="CUT11" s="143"/>
      <c r="CUU11" s="143"/>
      <c r="CUV11" s="143"/>
      <c r="CUW11" s="143"/>
      <c r="CUX11" s="143"/>
      <c r="CUY11" s="143"/>
      <c r="CUZ11" s="143"/>
      <c r="CVA11" s="143"/>
      <c r="CVB11" s="143"/>
      <c r="CVC11" s="143"/>
      <c r="CVD11" s="143"/>
      <c r="CVE11" s="143"/>
      <c r="CVF11" s="143"/>
      <c r="CVG11" s="143"/>
      <c r="CVH11" s="143"/>
      <c r="CVI11" s="143"/>
      <c r="CVJ11" s="143"/>
      <c r="CVK11" s="143"/>
      <c r="CVL11" s="143"/>
      <c r="CVM11" s="143"/>
      <c r="CVN11" s="143"/>
      <c r="CVO11" s="143"/>
      <c r="CVP11" s="143"/>
      <c r="CVQ11" s="143"/>
      <c r="CVR11" s="143"/>
      <c r="CVS11" s="143"/>
      <c r="CVT11" s="143"/>
      <c r="CVU11" s="143"/>
      <c r="CVV11" s="143"/>
      <c r="CVW11" s="143"/>
      <c r="CVX11" s="143"/>
      <c r="CVY11" s="143"/>
      <c r="CVZ11" s="143"/>
      <c r="CWA11" s="143"/>
      <c r="CWB11" s="143"/>
      <c r="CWC11" s="143"/>
      <c r="CWD11" s="143"/>
      <c r="CWE11" s="143"/>
      <c r="CWF11" s="143"/>
      <c r="CWG11" s="143"/>
      <c r="CWH11" s="143"/>
      <c r="CWI11" s="143"/>
      <c r="CWJ11" s="143"/>
      <c r="CWK11" s="143"/>
      <c r="CWL11" s="143"/>
      <c r="CWM11" s="143"/>
      <c r="CWN11" s="143"/>
      <c r="CWO11" s="143"/>
      <c r="CWP11" s="143"/>
      <c r="CWQ11" s="143"/>
      <c r="CWR11" s="143"/>
      <c r="CWS11" s="143"/>
      <c r="CWT11" s="143"/>
      <c r="CWU11" s="143"/>
      <c r="CWV11" s="143"/>
      <c r="CWW11" s="143"/>
      <c r="CWX11" s="143"/>
      <c r="CWY11" s="143"/>
      <c r="CWZ11" s="143"/>
      <c r="CXA11" s="143"/>
      <c r="CXB11" s="143"/>
      <c r="CXC11" s="143"/>
      <c r="CXD11" s="143"/>
      <c r="CXE11" s="143"/>
      <c r="CXF11" s="143"/>
      <c r="CXG11" s="143"/>
      <c r="CXH11" s="143"/>
      <c r="CXI11" s="143"/>
      <c r="CXJ11" s="143"/>
      <c r="CXK11" s="143"/>
      <c r="CXL11" s="143"/>
      <c r="CXM11" s="143"/>
      <c r="CXN11" s="143"/>
      <c r="CXO11" s="143"/>
      <c r="CXP11" s="143"/>
      <c r="CXQ11" s="143"/>
      <c r="CXR11" s="143"/>
      <c r="CXS11" s="143"/>
      <c r="CXT11" s="143"/>
      <c r="CXU11" s="143"/>
      <c r="CXV11" s="143"/>
      <c r="CXW11" s="143"/>
      <c r="CXX11" s="143"/>
      <c r="CXY11" s="143"/>
      <c r="CXZ11" s="143"/>
      <c r="CYA11" s="143"/>
      <c r="CYB11" s="143"/>
      <c r="CYC11" s="143"/>
      <c r="CYD11" s="143"/>
      <c r="CYE11" s="143"/>
      <c r="CYF11" s="143"/>
      <c r="CYG11" s="143"/>
      <c r="CYH11" s="143"/>
      <c r="CYI11" s="143"/>
      <c r="CYJ11" s="143"/>
      <c r="CYK11" s="143"/>
      <c r="CYL11" s="143"/>
      <c r="CYM11" s="143"/>
      <c r="CYN11" s="143"/>
      <c r="CYO11" s="143"/>
      <c r="CYP11" s="143"/>
      <c r="CYQ11" s="143"/>
      <c r="CYR11" s="143"/>
      <c r="CYS11" s="143"/>
      <c r="CYT11" s="143"/>
      <c r="CYU11" s="143"/>
      <c r="CYV11" s="143"/>
      <c r="CYW11" s="143"/>
      <c r="CYX11" s="143"/>
      <c r="CYY11" s="143"/>
      <c r="CYZ11" s="143"/>
      <c r="CZA11" s="143"/>
      <c r="CZB11" s="143"/>
      <c r="CZC11" s="143"/>
      <c r="CZD11" s="143"/>
      <c r="CZE11" s="143"/>
      <c r="CZF11" s="143"/>
      <c r="CZG11" s="143"/>
      <c r="CZH11" s="143"/>
      <c r="CZI11" s="143"/>
      <c r="CZJ11" s="143"/>
      <c r="CZK11" s="143"/>
      <c r="CZL11" s="143"/>
      <c r="CZM11" s="143"/>
      <c r="CZN11" s="143"/>
      <c r="CZO11" s="143"/>
      <c r="CZP11" s="143"/>
      <c r="CZQ11" s="143"/>
      <c r="CZR11" s="143"/>
      <c r="CZS11" s="143"/>
      <c r="CZT11" s="143"/>
      <c r="CZU11" s="143"/>
      <c r="CZV11" s="143"/>
      <c r="CZW11" s="143"/>
      <c r="CZX11" s="143"/>
      <c r="CZY11" s="143"/>
      <c r="CZZ11" s="143"/>
      <c r="DAA11" s="143"/>
      <c r="DAB11" s="143"/>
      <c r="DAC11" s="143"/>
      <c r="DAD11" s="143"/>
      <c r="DAE11" s="143"/>
      <c r="DAF11" s="143"/>
      <c r="DAG11" s="143"/>
      <c r="DAH11" s="143"/>
      <c r="DAI11" s="143"/>
      <c r="DAJ11" s="143"/>
      <c r="DAK11" s="143"/>
      <c r="DAL11" s="143"/>
      <c r="DAM11" s="143"/>
      <c r="DAN11" s="143"/>
      <c r="DAO11" s="143"/>
      <c r="DAP11" s="143"/>
      <c r="DAQ11" s="143"/>
      <c r="DAR11" s="143"/>
      <c r="DAS11" s="143"/>
      <c r="DAT11" s="143"/>
      <c r="DAU11" s="143"/>
      <c r="DAV11" s="143"/>
      <c r="DAW11" s="143"/>
      <c r="DAX11" s="143"/>
      <c r="DAY11" s="143"/>
      <c r="DAZ11" s="143"/>
      <c r="DBA11" s="143"/>
      <c r="DBB11" s="143"/>
      <c r="DBC11" s="143"/>
      <c r="DBD11" s="143"/>
      <c r="DBE11" s="143"/>
      <c r="DBF11" s="143"/>
      <c r="DBG11" s="143"/>
      <c r="DBH11" s="143"/>
      <c r="DBI11" s="143"/>
      <c r="DBJ11" s="143"/>
      <c r="DBK11" s="143"/>
      <c r="DBL11" s="143"/>
      <c r="DBM11" s="143"/>
      <c r="DBN11" s="143"/>
      <c r="DBO11" s="143"/>
      <c r="DBP11" s="143"/>
      <c r="DBQ11" s="143"/>
      <c r="DBR11" s="143"/>
      <c r="DBS11" s="143"/>
      <c r="DBT11" s="143"/>
      <c r="DBU11" s="143"/>
      <c r="DBV11" s="143"/>
      <c r="DBW11" s="143"/>
      <c r="DBX11" s="143"/>
      <c r="DBY11" s="143"/>
      <c r="DBZ11" s="143"/>
      <c r="DCA11" s="143"/>
      <c r="DCB11" s="143"/>
      <c r="DCC11" s="143"/>
      <c r="DCD11" s="143"/>
      <c r="DCE11" s="143"/>
      <c r="DCF11" s="143"/>
      <c r="DCG11" s="143"/>
      <c r="DCH11" s="143"/>
      <c r="DCI11" s="143"/>
      <c r="DCJ11" s="143"/>
      <c r="DCK11" s="143"/>
      <c r="DCL11" s="143"/>
      <c r="DCM11" s="143"/>
      <c r="DCN11" s="143"/>
      <c r="DCO11" s="143"/>
      <c r="DCP11" s="143"/>
      <c r="DCQ11" s="143"/>
      <c r="DCR11" s="143"/>
      <c r="DCS11" s="143"/>
      <c r="DCT11" s="143"/>
      <c r="DCU11" s="143"/>
      <c r="DCV11" s="143"/>
      <c r="DCW11" s="143"/>
      <c r="DCX11" s="143"/>
      <c r="DCY11" s="143"/>
      <c r="DCZ11" s="143"/>
      <c r="DDA11" s="143"/>
      <c r="DDB11" s="143"/>
      <c r="DDC11" s="143"/>
      <c r="DDD11" s="143"/>
      <c r="DDE11" s="143"/>
      <c r="DDF11" s="143"/>
      <c r="DDG11" s="143"/>
      <c r="DDH11" s="143"/>
      <c r="DDI11" s="143"/>
      <c r="DDJ11" s="143"/>
      <c r="DDK11" s="143"/>
      <c r="DDL11" s="143"/>
      <c r="DDM11" s="143"/>
      <c r="DDN11" s="143"/>
      <c r="DDO11" s="143"/>
      <c r="DDP11" s="143"/>
      <c r="DDQ11" s="143"/>
      <c r="DDR11" s="143"/>
      <c r="DDS11" s="143"/>
      <c r="DDT11" s="143"/>
      <c r="DDU11" s="143"/>
      <c r="DDV11" s="143"/>
      <c r="DDW11" s="143"/>
      <c r="DDX11" s="143"/>
      <c r="DDY11" s="143"/>
      <c r="DDZ11" s="143"/>
      <c r="DEA11" s="143"/>
      <c r="DEB11" s="143"/>
      <c r="DEC11" s="143"/>
      <c r="DED11" s="143"/>
      <c r="DEE11" s="143"/>
      <c r="DEF11" s="143"/>
      <c r="DEG11" s="143"/>
      <c r="DEH11" s="143"/>
      <c r="DEI11" s="143"/>
      <c r="DEJ11" s="143"/>
      <c r="DEK11" s="143"/>
      <c r="DEL11" s="143"/>
      <c r="DEM11" s="143"/>
      <c r="DEN11" s="143"/>
      <c r="DEO11" s="143"/>
      <c r="DEP11" s="143"/>
      <c r="DEQ11" s="143"/>
      <c r="DER11" s="143"/>
      <c r="DES11" s="143"/>
      <c r="DET11" s="143"/>
      <c r="DEU11" s="143"/>
      <c r="DEV11" s="143"/>
      <c r="DEW11" s="143"/>
      <c r="DEX11" s="143"/>
      <c r="DEY11" s="143"/>
      <c r="DEZ11" s="143"/>
      <c r="DFA11" s="143"/>
      <c r="DFB11" s="143"/>
      <c r="DFC11" s="143"/>
      <c r="DFD11" s="143"/>
      <c r="DFE11" s="143"/>
      <c r="DFF11" s="143"/>
      <c r="DFG11" s="143"/>
      <c r="DFH11" s="143"/>
      <c r="DFI11" s="143"/>
      <c r="DFJ11" s="143"/>
      <c r="DFK11" s="143"/>
      <c r="DFL11" s="143"/>
      <c r="DFM11" s="143"/>
      <c r="DFN11" s="143"/>
      <c r="DFO11" s="143"/>
      <c r="DFP11" s="143"/>
      <c r="DFQ11" s="143"/>
      <c r="DFR11" s="143"/>
      <c r="DFS11" s="143"/>
      <c r="DFT11" s="143"/>
      <c r="DFU11" s="143"/>
      <c r="DFV11" s="143"/>
      <c r="DFW11" s="143"/>
      <c r="DFX11" s="143"/>
      <c r="DFY11" s="143"/>
      <c r="DFZ11" s="143"/>
      <c r="DGA11" s="143"/>
      <c r="DGB11" s="143"/>
      <c r="DGC11" s="143"/>
      <c r="DGD11" s="143"/>
      <c r="DGE11" s="143"/>
      <c r="DGF11" s="143"/>
      <c r="DGG11" s="143"/>
      <c r="DGH11" s="143"/>
      <c r="DGI11" s="143"/>
      <c r="DGJ11" s="143"/>
      <c r="DGK11" s="143"/>
      <c r="DGL11" s="143"/>
      <c r="DGM11" s="143"/>
      <c r="DGN11" s="143"/>
      <c r="DGO11" s="143"/>
      <c r="DGP11" s="143"/>
      <c r="DGQ11" s="143"/>
      <c r="DGR11" s="143"/>
      <c r="DGS11" s="143"/>
      <c r="DGT11" s="143"/>
      <c r="DGU11" s="143"/>
      <c r="DGV11" s="143"/>
      <c r="DGW11" s="143"/>
      <c r="DGX11" s="143"/>
      <c r="DGY11" s="143"/>
      <c r="DGZ11" s="143"/>
      <c r="DHA11" s="143"/>
      <c r="DHB11" s="143"/>
      <c r="DHC11" s="143"/>
      <c r="DHD11" s="143"/>
      <c r="DHE11" s="143"/>
      <c r="DHF11" s="143"/>
      <c r="DHG11" s="143"/>
      <c r="DHH11" s="143"/>
      <c r="DHI11" s="143"/>
      <c r="DHJ11" s="143"/>
      <c r="DHK11" s="143"/>
      <c r="DHL11" s="143"/>
      <c r="DHM11" s="143"/>
      <c r="DHN11" s="143"/>
      <c r="DHO11" s="143"/>
      <c r="DHP11" s="143"/>
      <c r="DHQ11" s="143"/>
      <c r="DHR11" s="143"/>
      <c r="DHS11" s="143"/>
      <c r="DHT11" s="143"/>
      <c r="DHU11" s="143"/>
      <c r="DHV11" s="143"/>
      <c r="DHW11" s="143"/>
      <c r="DHX11" s="143"/>
      <c r="DHY11" s="143"/>
      <c r="DHZ11" s="143"/>
      <c r="DIA11" s="143"/>
      <c r="DIB11" s="143"/>
      <c r="DIC11" s="143"/>
      <c r="DID11" s="143"/>
      <c r="DIE11" s="143"/>
      <c r="DIF11" s="143"/>
      <c r="DIG11" s="143"/>
      <c r="DIH11" s="143"/>
      <c r="DII11" s="143"/>
      <c r="DIJ11" s="143"/>
      <c r="DIK11" s="143"/>
      <c r="DIL11" s="143"/>
      <c r="DIM11" s="143"/>
      <c r="DIN11" s="143"/>
      <c r="DIO11" s="143"/>
      <c r="DIP11" s="143"/>
      <c r="DIQ11" s="143"/>
      <c r="DIR11" s="143"/>
      <c r="DIS11" s="143"/>
      <c r="DIT11" s="143"/>
      <c r="DIU11" s="143"/>
      <c r="DIV11" s="143"/>
      <c r="DIW11" s="143"/>
      <c r="DIX11" s="143"/>
      <c r="DIY11" s="143"/>
      <c r="DIZ11" s="143"/>
      <c r="DJA11" s="143"/>
      <c r="DJB11" s="143"/>
      <c r="DJC11" s="143"/>
      <c r="DJD11" s="143"/>
      <c r="DJE11" s="143"/>
      <c r="DJF11" s="143"/>
      <c r="DJG11" s="143"/>
      <c r="DJH11" s="143"/>
      <c r="DJI11" s="143"/>
      <c r="DJJ11" s="143"/>
      <c r="DJK11" s="143"/>
      <c r="DJL11" s="143"/>
      <c r="DJM11" s="143"/>
      <c r="DJN11" s="143"/>
      <c r="DJO11" s="143"/>
      <c r="DJP11" s="143"/>
      <c r="DJQ11" s="143"/>
      <c r="DJR11" s="143"/>
      <c r="DJS11" s="143"/>
      <c r="DJT11" s="143"/>
      <c r="DJU11" s="143"/>
      <c r="DJV11" s="143"/>
      <c r="DJW11" s="143"/>
      <c r="DJX11" s="143"/>
      <c r="DJY11" s="143"/>
      <c r="DJZ11" s="143"/>
      <c r="DKA11" s="143"/>
      <c r="DKB11" s="143"/>
      <c r="DKC11" s="143"/>
      <c r="DKD11" s="143"/>
      <c r="DKE11" s="143"/>
      <c r="DKF11" s="143"/>
      <c r="DKG11" s="143"/>
      <c r="DKH11" s="143"/>
      <c r="DKI11" s="143"/>
      <c r="DKJ11" s="143"/>
      <c r="DKK11" s="143"/>
      <c r="DKL11" s="143"/>
      <c r="DKM11" s="143"/>
      <c r="DKN11" s="143"/>
      <c r="DKO11" s="143"/>
      <c r="DKP11" s="143"/>
      <c r="DKQ11" s="143"/>
      <c r="DKR11" s="143"/>
      <c r="DKS11" s="143"/>
      <c r="DKT11" s="143"/>
      <c r="DKU11" s="143"/>
      <c r="DKV11" s="143"/>
      <c r="DKW11" s="143"/>
      <c r="DKX11" s="143"/>
      <c r="DKY11" s="143"/>
      <c r="DKZ11" s="143"/>
      <c r="DLA11" s="143"/>
      <c r="DLB11" s="143"/>
      <c r="DLC11" s="143"/>
      <c r="DLD11" s="143"/>
      <c r="DLE11" s="143"/>
      <c r="DLF11" s="143"/>
      <c r="DLG11" s="143"/>
      <c r="DLH11" s="143"/>
      <c r="DLI11" s="143"/>
      <c r="DLJ11" s="143"/>
      <c r="DLK11" s="143"/>
      <c r="DLL11" s="143"/>
      <c r="DLM11" s="143"/>
      <c r="DLN11" s="143"/>
      <c r="DLO11" s="143"/>
      <c r="DLP11" s="143"/>
      <c r="DLQ11" s="143"/>
      <c r="DLR11" s="143"/>
      <c r="DLS11" s="143"/>
      <c r="DLT11" s="143"/>
      <c r="DLU11" s="143"/>
      <c r="DLV11" s="143"/>
      <c r="DLW11" s="143"/>
      <c r="DLX11" s="143"/>
      <c r="DLY11" s="143"/>
      <c r="DLZ11" s="143"/>
      <c r="DMA11" s="143"/>
      <c r="DMB11" s="143"/>
      <c r="DMC11" s="143"/>
      <c r="DMD11" s="143"/>
      <c r="DME11" s="143"/>
      <c r="DMF11" s="143"/>
      <c r="DMG11" s="143"/>
      <c r="DMH11" s="143"/>
      <c r="DMI11" s="143"/>
      <c r="DMJ11" s="143"/>
      <c r="DMK11" s="143"/>
      <c r="DML11" s="143"/>
      <c r="DMM11" s="143"/>
      <c r="DMN11" s="143"/>
      <c r="DMO11" s="143"/>
      <c r="DMP11" s="143"/>
      <c r="DMQ11" s="143"/>
      <c r="DMR11" s="143"/>
      <c r="DMS11" s="143"/>
      <c r="DMT11" s="143"/>
      <c r="DMU11" s="143"/>
      <c r="DMV11" s="143"/>
      <c r="DMW11" s="143"/>
      <c r="DMX11" s="143"/>
      <c r="DMY11" s="143"/>
      <c r="DMZ11" s="143"/>
      <c r="DNA11" s="143"/>
      <c r="DNB11" s="143"/>
      <c r="DNC11" s="143"/>
      <c r="DND11" s="143"/>
      <c r="DNE11" s="143"/>
      <c r="DNF11" s="143"/>
      <c r="DNG11" s="143"/>
      <c r="DNH11" s="143"/>
      <c r="DNI11" s="143"/>
      <c r="DNJ11" s="143"/>
      <c r="DNK11" s="143"/>
      <c r="DNL11" s="143"/>
      <c r="DNM11" s="143"/>
      <c r="DNN11" s="143"/>
      <c r="DNO11" s="143"/>
      <c r="DNP11" s="143"/>
      <c r="DNQ11" s="143"/>
      <c r="DNR11" s="143"/>
      <c r="DNS11" s="143"/>
      <c r="DNT11" s="143"/>
      <c r="DNU11" s="143"/>
      <c r="DNV11" s="143"/>
      <c r="DNW11" s="143"/>
      <c r="DNX11" s="143"/>
      <c r="DNY11" s="143"/>
      <c r="DNZ11" s="143"/>
      <c r="DOA11" s="143"/>
      <c r="DOB11" s="143"/>
      <c r="DOC11" s="143"/>
      <c r="DOD11" s="143"/>
      <c r="DOE11" s="143"/>
      <c r="DOF11" s="143"/>
      <c r="DOG11" s="143"/>
      <c r="DOH11" s="143"/>
      <c r="DOI11" s="143"/>
      <c r="DOJ11" s="143"/>
      <c r="DOK11" s="143"/>
      <c r="DOL11" s="143"/>
      <c r="DOM11" s="143"/>
      <c r="DON11" s="143"/>
      <c r="DOO11" s="143"/>
      <c r="DOP11" s="143"/>
      <c r="DOQ11" s="143"/>
      <c r="DOR11" s="143"/>
      <c r="DOS11" s="143"/>
      <c r="DOT11" s="143"/>
      <c r="DOU11" s="143"/>
      <c r="DOV11" s="143"/>
      <c r="DOW11" s="143"/>
      <c r="DOX11" s="143"/>
      <c r="DOY11" s="143"/>
      <c r="DOZ11" s="143"/>
      <c r="DPA11" s="143"/>
      <c r="DPB11" s="143"/>
      <c r="DPC11" s="143"/>
      <c r="DPD11" s="143"/>
      <c r="DPE11" s="143"/>
      <c r="DPF11" s="143"/>
      <c r="DPG11" s="143"/>
      <c r="DPH11" s="143"/>
      <c r="DPI11" s="143"/>
      <c r="DPJ11" s="143"/>
      <c r="DPK11" s="143"/>
      <c r="DPL11" s="143"/>
      <c r="DPM11" s="143"/>
      <c r="DPN11" s="143"/>
      <c r="DPO11" s="143"/>
      <c r="DPP11" s="143"/>
      <c r="DPQ11" s="143"/>
      <c r="DPR11" s="143"/>
      <c r="DPS11" s="143"/>
      <c r="DPT11" s="143"/>
      <c r="DPU11" s="143"/>
      <c r="DPV11" s="143"/>
      <c r="DPW11" s="143"/>
      <c r="DPX11" s="143"/>
      <c r="DPY11" s="143"/>
      <c r="DPZ11" s="143"/>
      <c r="DQA11" s="143"/>
      <c r="DQB11" s="143"/>
      <c r="DQC11" s="143"/>
      <c r="DQD11" s="143"/>
      <c r="DQE11" s="143"/>
      <c r="DQF11" s="143"/>
      <c r="DQG11" s="143"/>
      <c r="DQH11" s="143"/>
      <c r="DQI11" s="143"/>
      <c r="DQJ11" s="143"/>
      <c r="DQK11" s="143"/>
      <c r="DQL11" s="143"/>
      <c r="DQM11" s="143"/>
      <c r="DQN11" s="143"/>
      <c r="DQO11" s="143"/>
      <c r="DQP11" s="143"/>
      <c r="DQQ11" s="143"/>
      <c r="DQR11" s="143"/>
      <c r="DQS11" s="143"/>
      <c r="DQT11" s="143"/>
      <c r="DQU11" s="143"/>
      <c r="DQV11" s="143"/>
      <c r="DQW11" s="143"/>
      <c r="DQX11" s="143"/>
      <c r="DQY11" s="143"/>
      <c r="DQZ11" s="143"/>
      <c r="DRA11" s="143"/>
      <c r="DRB11" s="143"/>
      <c r="DRC11" s="143"/>
      <c r="DRD11" s="143"/>
      <c r="DRE11" s="143"/>
      <c r="DRF11" s="143"/>
      <c r="DRG11" s="143"/>
      <c r="DRH11" s="143"/>
      <c r="DRI11" s="143"/>
      <c r="DRJ11" s="143"/>
      <c r="DRK11" s="143"/>
      <c r="DRL11" s="143"/>
      <c r="DRM11" s="143"/>
      <c r="DRN11" s="143"/>
      <c r="DRO11" s="143"/>
      <c r="DRP11" s="143"/>
      <c r="DRQ11" s="143"/>
      <c r="DRR11" s="143"/>
      <c r="DRS11" s="143"/>
      <c r="DRT11" s="143"/>
      <c r="DRU11" s="143"/>
      <c r="DRV11" s="143"/>
      <c r="DRW11" s="143"/>
      <c r="DRX11" s="143"/>
      <c r="DRY11" s="143"/>
      <c r="DRZ11" s="143"/>
      <c r="DSA11" s="143"/>
      <c r="DSB11" s="143"/>
      <c r="DSC11" s="143"/>
      <c r="DSD11" s="143"/>
      <c r="DSE11" s="143"/>
      <c r="DSF11" s="143"/>
      <c r="DSG11" s="143"/>
      <c r="DSH11" s="143"/>
      <c r="DSI11" s="143"/>
      <c r="DSJ11" s="143"/>
      <c r="DSK11" s="143"/>
      <c r="DSL11" s="143"/>
      <c r="DSM11" s="143"/>
      <c r="DSN11" s="143"/>
      <c r="DSO11" s="143"/>
      <c r="DSP11" s="143"/>
      <c r="DSQ11" s="143"/>
      <c r="DSR11" s="143"/>
      <c r="DSS11" s="143"/>
      <c r="DST11" s="143"/>
      <c r="DSU11" s="143"/>
      <c r="DSV11" s="143"/>
      <c r="DSW11" s="143"/>
      <c r="DSX11" s="143"/>
      <c r="DSY11" s="143"/>
      <c r="DSZ11" s="143"/>
      <c r="DTA11" s="143"/>
      <c r="DTB11" s="143"/>
      <c r="DTC11" s="143"/>
      <c r="DTD11" s="143"/>
      <c r="DTE11" s="143"/>
      <c r="DTF11" s="143"/>
      <c r="DTG11" s="143"/>
      <c r="DTH11" s="143"/>
      <c r="DTI11" s="143"/>
      <c r="DTJ11" s="143"/>
      <c r="DTK11" s="143"/>
      <c r="DTL11" s="143"/>
      <c r="DTM11" s="143"/>
      <c r="DTN11" s="143"/>
      <c r="DTO11" s="143"/>
      <c r="DTP11" s="143"/>
      <c r="DTQ11" s="143"/>
      <c r="DTR11" s="143"/>
      <c r="DTS11" s="143"/>
      <c r="DTT11" s="143"/>
      <c r="DTU11" s="143"/>
      <c r="DTV11" s="143"/>
      <c r="DTW11" s="143"/>
      <c r="DTX11" s="143"/>
      <c r="DTY11" s="143"/>
      <c r="DTZ11" s="143"/>
      <c r="DUA11" s="143"/>
      <c r="DUB11" s="143"/>
      <c r="DUC11" s="143"/>
      <c r="DUD11" s="143"/>
      <c r="DUE11" s="143"/>
      <c r="DUF11" s="143"/>
      <c r="DUG11" s="143"/>
      <c r="DUH11" s="143"/>
      <c r="DUI11" s="143"/>
      <c r="DUJ11" s="143"/>
      <c r="DUK11" s="143"/>
      <c r="DUL11" s="143"/>
      <c r="DUM11" s="143"/>
      <c r="DUN11" s="143"/>
      <c r="DUO11" s="143"/>
      <c r="DUP11" s="143"/>
      <c r="DUQ11" s="143"/>
      <c r="DUR11" s="143"/>
      <c r="DUS11" s="143"/>
      <c r="DUT11" s="143"/>
      <c r="DUU11" s="143"/>
      <c r="DUV11" s="143"/>
      <c r="DUW11" s="143"/>
      <c r="DUX11" s="143"/>
      <c r="DUY11" s="143"/>
      <c r="DUZ11" s="143"/>
      <c r="DVA11" s="143"/>
      <c r="DVB11" s="143"/>
      <c r="DVC11" s="143"/>
      <c r="DVD11" s="143"/>
      <c r="DVE11" s="143"/>
      <c r="DVF11" s="143"/>
      <c r="DVG11" s="143"/>
      <c r="DVH11" s="143"/>
      <c r="DVI11" s="143"/>
      <c r="DVJ11" s="143"/>
      <c r="DVK11" s="143"/>
      <c r="DVL11" s="143"/>
      <c r="DVM11" s="143"/>
      <c r="DVN11" s="143"/>
      <c r="DVO11" s="143"/>
      <c r="DVP11" s="143"/>
      <c r="DVQ11" s="143"/>
      <c r="DVR11" s="143"/>
      <c r="DVS11" s="143"/>
      <c r="DVT11" s="143"/>
      <c r="DVU11" s="143"/>
      <c r="DVV11" s="143"/>
      <c r="DVW11" s="143"/>
      <c r="DVX11" s="143"/>
      <c r="DVY11" s="143"/>
      <c r="DVZ11" s="143"/>
      <c r="DWA11" s="143"/>
      <c r="DWB11" s="143"/>
      <c r="DWC11" s="143"/>
      <c r="DWD11" s="143"/>
      <c r="DWE11" s="143"/>
      <c r="DWF11" s="143"/>
      <c r="DWG11" s="143"/>
      <c r="DWH11" s="143"/>
      <c r="DWI11" s="143"/>
      <c r="DWJ11" s="143"/>
      <c r="DWK11" s="143"/>
      <c r="DWL11" s="143"/>
      <c r="DWM11" s="143"/>
      <c r="DWN11" s="143"/>
      <c r="DWO11" s="143"/>
      <c r="DWP11" s="143"/>
      <c r="DWQ11" s="143"/>
      <c r="DWR11" s="143"/>
      <c r="DWS11" s="143"/>
      <c r="DWT11" s="143"/>
      <c r="DWU11" s="143"/>
      <c r="DWV11" s="143"/>
      <c r="DWW11" s="143"/>
      <c r="DWX11" s="143"/>
      <c r="DWY11" s="143"/>
      <c r="DWZ11" s="143"/>
      <c r="DXA11" s="143"/>
      <c r="DXB11" s="143"/>
      <c r="DXC11" s="143"/>
      <c r="DXD11" s="143"/>
      <c r="DXE11" s="143"/>
      <c r="DXF11" s="143"/>
      <c r="DXG11" s="143"/>
      <c r="DXH11" s="143"/>
      <c r="DXI11" s="143"/>
      <c r="DXJ11" s="143"/>
      <c r="DXK11" s="143"/>
      <c r="DXL11" s="143"/>
      <c r="DXM11" s="143"/>
      <c r="DXN11" s="143"/>
      <c r="DXO11" s="143"/>
      <c r="DXP11" s="143"/>
      <c r="DXQ11" s="143"/>
      <c r="DXR11" s="143"/>
      <c r="DXS11" s="143"/>
      <c r="DXT11" s="143"/>
      <c r="DXU11" s="143"/>
      <c r="DXV11" s="143"/>
      <c r="DXW11" s="143"/>
      <c r="DXX11" s="143"/>
      <c r="DXY11" s="143"/>
      <c r="DXZ11" s="143"/>
      <c r="DYA11" s="143"/>
      <c r="DYB11" s="143"/>
      <c r="DYC11" s="143"/>
      <c r="DYD11" s="143"/>
      <c r="DYE11" s="143"/>
      <c r="DYF11" s="143"/>
      <c r="DYG11" s="143"/>
      <c r="DYH11" s="143"/>
      <c r="DYI11" s="143"/>
      <c r="DYJ11" s="143"/>
      <c r="DYK11" s="143"/>
      <c r="DYL11" s="143"/>
      <c r="DYM11" s="143"/>
      <c r="DYN11" s="143"/>
      <c r="DYO11" s="143"/>
      <c r="DYP11" s="143"/>
      <c r="DYQ11" s="143"/>
      <c r="DYR11" s="143"/>
      <c r="DYS11" s="143"/>
      <c r="DYT11" s="143"/>
      <c r="DYU11" s="143"/>
      <c r="DYV11" s="143"/>
      <c r="DYW11" s="143"/>
      <c r="DYX11" s="143"/>
      <c r="DYY11" s="143"/>
      <c r="DYZ11" s="143"/>
      <c r="DZA11" s="143"/>
      <c r="DZB11" s="143"/>
      <c r="DZC11" s="143"/>
      <c r="DZD11" s="143"/>
      <c r="DZE11" s="143"/>
      <c r="DZF11" s="143"/>
      <c r="DZG11" s="143"/>
      <c r="DZH11" s="143"/>
      <c r="DZI11" s="143"/>
      <c r="DZJ11" s="143"/>
      <c r="DZK11" s="143"/>
      <c r="DZL11" s="143"/>
      <c r="DZM11" s="143"/>
      <c r="DZN11" s="143"/>
      <c r="DZO11" s="143"/>
      <c r="DZP11" s="143"/>
      <c r="DZQ11" s="143"/>
      <c r="DZR11" s="143"/>
      <c r="DZS11" s="143"/>
      <c r="DZT11" s="143"/>
      <c r="DZU11" s="143"/>
      <c r="DZV11" s="143"/>
      <c r="DZW11" s="143"/>
      <c r="DZX11" s="143"/>
      <c r="DZY11" s="143"/>
      <c r="DZZ11" s="143"/>
      <c r="EAA11" s="143"/>
      <c r="EAB11" s="143"/>
      <c r="EAC11" s="143"/>
      <c r="EAD11" s="143"/>
      <c r="EAE11" s="143"/>
      <c r="EAF11" s="143"/>
      <c r="EAG11" s="143"/>
      <c r="EAH11" s="143"/>
      <c r="EAI11" s="143"/>
      <c r="EAJ11" s="143"/>
      <c r="EAK11" s="143"/>
      <c r="EAL11" s="143"/>
      <c r="EAM11" s="143"/>
      <c r="EAN11" s="143"/>
      <c r="EAO11" s="143"/>
      <c r="EAP11" s="143"/>
      <c r="EAQ11" s="143"/>
      <c r="EAR11" s="143"/>
      <c r="EAS11" s="143"/>
      <c r="EAT11" s="143"/>
      <c r="EAU11" s="143"/>
      <c r="EAV11" s="143"/>
      <c r="EAW11" s="143"/>
      <c r="EAX11" s="143"/>
      <c r="EAY11" s="143"/>
      <c r="EAZ11" s="143"/>
      <c r="EBA11" s="143"/>
      <c r="EBB11" s="143"/>
      <c r="EBC11" s="143"/>
      <c r="EBD11" s="143"/>
      <c r="EBE11" s="143"/>
      <c r="EBF11" s="143"/>
      <c r="EBG11" s="143"/>
      <c r="EBH11" s="143"/>
      <c r="EBI11" s="143"/>
      <c r="EBJ11" s="143"/>
      <c r="EBK11" s="143"/>
      <c r="EBL11" s="143"/>
      <c r="EBM11" s="143"/>
      <c r="EBN11" s="143"/>
      <c r="EBO11" s="143"/>
      <c r="EBP11" s="143"/>
      <c r="EBQ11" s="143"/>
      <c r="EBR11" s="143"/>
      <c r="EBS11" s="143"/>
      <c r="EBT11" s="143"/>
      <c r="EBU11" s="143"/>
      <c r="EBV11" s="143"/>
      <c r="EBW11" s="143"/>
      <c r="EBX11" s="143"/>
      <c r="EBY11" s="143"/>
      <c r="EBZ11" s="143"/>
      <c r="ECA11" s="143"/>
      <c r="ECB11" s="143"/>
      <c r="ECC11" s="143"/>
      <c r="ECD11" s="143"/>
      <c r="ECE11" s="143"/>
      <c r="ECF11" s="143"/>
      <c r="ECG11" s="143"/>
      <c r="ECH11" s="143"/>
      <c r="ECI11" s="143"/>
      <c r="ECJ11" s="143"/>
      <c r="ECK11" s="143"/>
      <c r="ECL11" s="143"/>
      <c r="ECM11" s="143"/>
      <c r="ECN11" s="143"/>
      <c r="ECO11" s="143"/>
      <c r="ECP11" s="143"/>
      <c r="ECQ11" s="143"/>
      <c r="ECR11" s="143"/>
      <c r="ECS11" s="143"/>
      <c r="ECT11" s="143"/>
      <c r="ECU11" s="143"/>
      <c r="ECV11" s="143"/>
      <c r="ECW11" s="143"/>
      <c r="ECX11" s="143"/>
      <c r="ECY11" s="143"/>
      <c r="ECZ11" s="143"/>
      <c r="EDA11" s="143"/>
      <c r="EDB11" s="143"/>
      <c r="EDC11" s="143"/>
      <c r="EDD11" s="143"/>
      <c r="EDE11" s="143"/>
      <c r="EDF11" s="143"/>
      <c r="EDG11" s="143"/>
      <c r="EDH11" s="143"/>
      <c r="EDI11" s="143"/>
      <c r="EDJ11" s="143"/>
      <c r="EDK11" s="143"/>
      <c r="EDL11" s="143"/>
      <c r="EDM11" s="143"/>
      <c r="EDN11" s="143"/>
      <c r="EDO11" s="143"/>
      <c r="EDP11" s="143"/>
      <c r="EDQ11" s="143"/>
      <c r="EDR11" s="143"/>
      <c r="EDS11" s="143"/>
      <c r="EDT11" s="143"/>
      <c r="EDU11" s="143"/>
      <c r="EDV11" s="143"/>
      <c r="EDW11" s="143"/>
      <c r="EDX11" s="143"/>
      <c r="EDY11" s="143"/>
      <c r="EDZ11" s="143"/>
      <c r="EEA11" s="143"/>
      <c r="EEB11" s="143"/>
      <c r="EEC11" s="143"/>
      <c r="EED11" s="143"/>
      <c r="EEE11" s="143"/>
      <c r="EEF11" s="143"/>
      <c r="EEG11" s="143"/>
      <c r="EEH11" s="143"/>
      <c r="EEI11" s="143"/>
      <c r="EEJ11" s="143"/>
      <c r="EEK11" s="143"/>
      <c r="EEL11" s="143"/>
      <c r="EEM11" s="143"/>
      <c r="EEN11" s="143"/>
      <c r="EEO11" s="143"/>
      <c r="EEP11" s="143"/>
      <c r="EEQ11" s="143"/>
      <c r="EER11" s="143"/>
      <c r="EES11" s="143"/>
      <c r="EET11" s="143"/>
      <c r="EEU11" s="143"/>
      <c r="EEV11" s="143"/>
      <c r="EEW11" s="143"/>
      <c r="EEX11" s="143"/>
      <c r="EEY11" s="143"/>
      <c r="EEZ11" s="143"/>
      <c r="EFA11" s="143"/>
      <c r="EFB11" s="143"/>
      <c r="EFC11" s="143"/>
      <c r="EFD11" s="143"/>
      <c r="EFE11" s="143"/>
      <c r="EFF11" s="143"/>
      <c r="EFG11" s="143"/>
      <c r="EFH11" s="143"/>
      <c r="EFI11" s="143"/>
      <c r="EFJ11" s="143"/>
      <c r="EFK11" s="143"/>
      <c r="EFL11" s="143"/>
      <c r="EFM11" s="143"/>
      <c r="EFN11" s="143"/>
      <c r="EFO11" s="143"/>
      <c r="EFP11" s="143"/>
      <c r="EFQ11" s="143"/>
      <c r="EFR11" s="143"/>
      <c r="EFS11" s="143"/>
      <c r="EFT11" s="143"/>
      <c r="EFU11" s="143"/>
      <c r="EFV11" s="143"/>
      <c r="EFW11" s="143"/>
      <c r="EFX11" s="143"/>
      <c r="EFY11" s="143"/>
      <c r="EFZ11" s="143"/>
      <c r="EGA11" s="143"/>
      <c r="EGB11" s="143"/>
      <c r="EGC11" s="143"/>
      <c r="EGD11" s="143"/>
      <c r="EGE11" s="143"/>
      <c r="EGF11" s="143"/>
      <c r="EGG11" s="143"/>
      <c r="EGH11" s="143"/>
      <c r="EGI11" s="143"/>
      <c r="EGJ11" s="143"/>
      <c r="EGK11" s="143"/>
      <c r="EGL11" s="143"/>
      <c r="EGM11" s="143"/>
      <c r="EGN11" s="143"/>
      <c r="EGO11" s="143"/>
      <c r="EGP11" s="143"/>
      <c r="EGQ11" s="143"/>
      <c r="EGR11" s="143"/>
      <c r="EGS11" s="143"/>
      <c r="EGT11" s="143"/>
      <c r="EGU11" s="143"/>
      <c r="EGV11" s="143"/>
      <c r="EGW11" s="143"/>
      <c r="EGX11" s="143"/>
      <c r="EGY11" s="143"/>
      <c r="EGZ11" s="143"/>
      <c r="EHA11" s="143"/>
      <c r="EHB11" s="143"/>
      <c r="EHC11" s="143"/>
      <c r="EHD11" s="143"/>
      <c r="EHE11" s="143"/>
      <c r="EHF11" s="143"/>
      <c r="EHG11" s="143"/>
      <c r="EHH11" s="143"/>
      <c r="EHI11" s="143"/>
      <c r="EHJ11" s="143"/>
      <c r="EHK11" s="143"/>
      <c r="EHL11" s="143"/>
      <c r="EHM11" s="143"/>
      <c r="EHN11" s="143"/>
      <c r="EHO11" s="143"/>
      <c r="EHP11" s="143"/>
      <c r="EHQ11" s="143"/>
      <c r="EHR11" s="143"/>
      <c r="EHS11" s="143"/>
      <c r="EHT11" s="143"/>
      <c r="EHU11" s="143"/>
      <c r="EHV11" s="143"/>
      <c r="EHW11" s="143"/>
      <c r="EHX11" s="143"/>
      <c r="EHY11" s="143"/>
      <c r="EHZ11" s="143"/>
      <c r="EIA11" s="143"/>
      <c r="EIB11" s="143"/>
      <c r="EIC11" s="143"/>
      <c r="EID11" s="143"/>
      <c r="EIE11" s="143"/>
      <c r="EIF11" s="143"/>
      <c r="EIG11" s="143"/>
      <c r="EIH11" s="143"/>
      <c r="EII11" s="143"/>
      <c r="EIJ11" s="143"/>
      <c r="EIK11" s="143"/>
      <c r="EIL11" s="143"/>
      <c r="EIM11" s="143"/>
      <c r="EIN11" s="143"/>
      <c r="EIO11" s="143"/>
      <c r="EIP11" s="143"/>
      <c r="EIQ11" s="143"/>
      <c r="EIR11" s="143"/>
      <c r="EIS11" s="143"/>
      <c r="EIT11" s="143"/>
      <c r="EIU11" s="143"/>
      <c r="EIV11" s="143"/>
      <c r="EIW11" s="143"/>
      <c r="EIX11" s="143"/>
      <c r="EIY11" s="143"/>
      <c r="EIZ11" s="143"/>
      <c r="EJA11" s="143"/>
      <c r="EJB11" s="143"/>
      <c r="EJC11" s="143"/>
      <c r="EJD11" s="143"/>
      <c r="EJE11" s="143"/>
      <c r="EJF11" s="143"/>
      <c r="EJG11" s="143"/>
      <c r="EJH11" s="143"/>
      <c r="EJI11" s="143"/>
      <c r="EJJ11" s="143"/>
      <c r="EJK11" s="143"/>
      <c r="EJL11" s="143"/>
      <c r="EJM11" s="143"/>
      <c r="EJN11" s="143"/>
      <c r="EJO11" s="143"/>
      <c r="EJP11" s="143"/>
      <c r="EJQ11" s="143"/>
      <c r="EJR11" s="143"/>
      <c r="EJS11" s="143"/>
      <c r="EJT11" s="143"/>
      <c r="EJU11" s="143"/>
      <c r="EJV11" s="143"/>
      <c r="EJW11" s="143"/>
      <c r="EJX11" s="143"/>
      <c r="EJY11" s="143"/>
      <c r="EJZ11" s="143"/>
      <c r="EKA11" s="143"/>
      <c r="EKB11" s="143"/>
      <c r="EKC11" s="143"/>
      <c r="EKD11" s="143"/>
      <c r="EKE11" s="143"/>
      <c r="EKF11" s="143"/>
      <c r="EKG11" s="143"/>
      <c r="EKH11" s="143"/>
      <c r="EKI11" s="143"/>
      <c r="EKJ11" s="143"/>
      <c r="EKK11" s="143"/>
      <c r="EKL11" s="143"/>
      <c r="EKM11" s="143"/>
      <c r="EKN11" s="143"/>
      <c r="EKO11" s="143"/>
      <c r="EKP11" s="143"/>
      <c r="EKQ11" s="143"/>
      <c r="EKR11" s="143"/>
      <c r="EKS11" s="143"/>
      <c r="EKT11" s="143"/>
      <c r="EKU11" s="143"/>
      <c r="EKV11" s="143"/>
      <c r="EKW11" s="143"/>
      <c r="EKX11" s="143"/>
      <c r="EKY11" s="143"/>
      <c r="EKZ11" s="143"/>
      <c r="ELA11" s="143"/>
      <c r="ELB11" s="143"/>
      <c r="ELC11" s="143"/>
      <c r="ELD11" s="143"/>
      <c r="ELE11" s="143"/>
      <c r="ELF11" s="143"/>
      <c r="ELG11" s="143"/>
      <c r="ELH11" s="143"/>
      <c r="ELI11" s="143"/>
      <c r="ELJ11" s="143"/>
      <c r="ELK11" s="143"/>
      <c r="ELL11" s="143"/>
      <c r="ELM11" s="143"/>
      <c r="ELN11" s="143"/>
      <c r="ELO11" s="143"/>
      <c r="ELP11" s="143"/>
      <c r="ELQ11" s="143"/>
      <c r="ELR11" s="143"/>
      <c r="ELS11" s="143"/>
      <c r="ELT11" s="143"/>
      <c r="ELU11" s="143"/>
      <c r="ELV11" s="143"/>
      <c r="ELW11" s="143"/>
      <c r="ELX11" s="143"/>
      <c r="ELY11" s="143"/>
      <c r="ELZ11" s="143"/>
      <c r="EMA11" s="143"/>
      <c r="EMB11" s="143"/>
      <c r="EMC11" s="143"/>
      <c r="EMD11" s="143"/>
      <c r="EME11" s="143"/>
      <c r="EMF11" s="143"/>
      <c r="EMG11" s="143"/>
      <c r="EMH11" s="143"/>
      <c r="EMI11" s="143"/>
      <c r="EMJ11" s="143"/>
      <c r="EMK11" s="143"/>
      <c r="EML11" s="143"/>
      <c r="EMM11" s="143"/>
      <c r="EMN11" s="143"/>
      <c r="EMO11" s="143"/>
      <c r="EMP11" s="143"/>
      <c r="EMQ11" s="143"/>
      <c r="EMR11" s="143"/>
      <c r="EMS11" s="143"/>
      <c r="EMT11" s="143"/>
      <c r="EMU11" s="143"/>
      <c r="EMV11" s="143"/>
      <c r="EMW11" s="143"/>
      <c r="EMX11" s="143"/>
      <c r="EMY11" s="143"/>
      <c r="EMZ11" s="143"/>
      <c r="ENA11" s="143"/>
      <c r="ENB11" s="143"/>
      <c r="ENC11" s="143"/>
      <c r="END11" s="143"/>
      <c r="ENE11" s="143"/>
      <c r="ENF11" s="143"/>
      <c r="ENG11" s="143"/>
      <c r="ENH11" s="143"/>
      <c r="ENI11" s="143"/>
      <c r="ENJ11" s="143"/>
      <c r="ENK11" s="143"/>
      <c r="ENL11" s="143"/>
      <c r="ENM11" s="143"/>
      <c r="ENN11" s="143"/>
      <c r="ENO11" s="143"/>
      <c r="ENP11" s="143"/>
      <c r="ENQ11" s="143"/>
      <c r="ENR11" s="143"/>
      <c r="ENS11" s="143"/>
      <c r="ENT11" s="143"/>
      <c r="ENU11" s="143"/>
      <c r="ENV11" s="143"/>
      <c r="ENW11" s="143"/>
      <c r="ENX11" s="143"/>
      <c r="ENY11" s="143"/>
      <c r="ENZ11" s="143"/>
      <c r="EOA11" s="143"/>
      <c r="EOB11" s="143"/>
      <c r="EOC11" s="143"/>
      <c r="EOD11" s="143"/>
      <c r="EOE11" s="143"/>
      <c r="EOF11" s="143"/>
      <c r="EOG11" s="143"/>
      <c r="EOH11" s="143"/>
      <c r="EOI11" s="143"/>
      <c r="EOJ11" s="143"/>
      <c r="EOK11" s="143"/>
      <c r="EOL11" s="143"/>
      <c r="EOM11" s="143"/>
      <c r="EON11" s="143"/>
      <c r="EOO11" s="143"/>
      <c r="EOP11" s="143"/>
      <c r="EOQ11" s="143"/>
      <c r="EOR11" s="143"/>
      <c r="EOS11" s="143"/>
      <c r="EOT11" s="143"/>
      <c r="EOU11" s="143"/>
      <c r="EOV11" s="143"/>
      <c r="EOW11" s="143"/>
      <c r="EOX11" s="143"/>
      <c r="EOY11" s="143"/>
      <c r="EOZ11" s="143"/>
      <c r="EPA11" s="143"/>
      <c r="EPB11" s="143"/>
      <c r="EPC11" s="143"/>
      <c r="EPD11" s="143"/>
      <c r="EPE11" s="143"/>
      <c r="EPF11" s="143"/>
      <c r="EPG11" s="143"/>
      <c r="EPH11" s="143"/>
      <c r="EPI11" s="143"/>
      <c r="EPJ11" s="143"/>
      <c r="EPK11" s="143"/>
      <c r="EPL11" s="143"/>
      <c r="EPM11" s="143"/>
      <c r="EPN11" s="143"/>
      <c r="EPO11" s="143"/>
      <c r="EPP11" s="143"/>
      <c r="EPQ11" s="143"/>
      <c r="EPR11" s="143"/>
      <c r="EPS11" s="143"/>
      <c r="EPT11" s="143"/>
      <c r="EPU11" s="143"/>
      <c r="EPV11" s="143"/>
      <c r="EPW11" s="143"/>
      <c r="EPX11" s="143"/>
      <c r="EPY11" s="143"/>
      <c r="EPZ11" s="143"/>
      <c r="EQA11" s="143"/>
      <c r="EQB11" s="143"/>
      <c r="EQC11" s="143"/>
      <c r="EQD11" s="143"/>
      <c r="EQE11" s="143"/>
      <c r="EQF11" s="143"/>
      <c r="EQG11" s="143"/>
      <c r="EQH11" s="143"/>
      <c r="EQI11" s="143"/>
      <c r="EQJ11" s="143"/>
      <c r="EQK11" s="143"/>
      <c r="EQL11" s="143"/>
      <c r="EQM11" s="143"/>
      <c r="EQN11" s="143"/>
      <c r="EQO11" s="143"/>
      <c r="EQP11" s="143"/>
      <c r="EQQ11" s="143"/>
      <c r="EQR11" s="143"/>
      <c r="EQS11" s="143"/>
      <c r="EQT11" s="143"/>
      <c r="EQU11" s="143"/>
      <c r="EQV11" s="143"/>
      <c r="EQW11" s="143"/>
      <c r="EQX11" s="143"/>
      <c r="EQY11" s="143"/>
      <c r="EQZ11" s="143"/>
      <c r="ERA11" s="143"/>
      <c r="ERB11" s="143"/>
      <c r="ERC11" s="143"/>
      <c r="ERD11" s="143"/>
      <c r="ERE11" s="143"/>
      <c r="ERF11" s="143"/>
      <c r="ERG11" s="143"/>
      <c r="ERH11" s="143"/>
      <c r="ERI11" s="143"/>
      <c r="ERJ11" s="143"/>
      <c r="ERK11" s="143"/>
      <c r="ERL11" s="143"/>
      <c r="ERM11" s="143"/>
      <c r="ERN11" s="143"/>
      <c r="ERO11" s="143"/>
      <c r="ERP11" s="143"/>
      <c r="ERQ11" s="143"/>
      <c r="ERR11" s="143"/>
      <c r="ERS11" s="143"/>
      <c r="ERT11" s="143"/>
      <c r="ERU11" s="143"/>
      <c r="ERV11" s="143"/>
      <c r="ERW11" s="143"/>
      <c r="ERX11" s="143"/>
      <c r="ERY11" s="143"/>
      <c r="ERZ11" s="143"/>
      <c r="ESA11" s="143"/>
      <c r="ESB11" s="143"/>
      <c r="ESC11" s="143"/>
      <c r="ESD11" s="143"/>
      <c r="ESE11" s="143"/>
      <c r="ESF11" s="143"/>
      <c r="ESG11" s="143"/>
      <c r="ESH11" s="143"/>
      <c r="ESI11" s="143"/>
      <c r="ESJ11" s="143"/>
      <c r="ESK11" s="143"/>
      <c r="ESL11" s="143"/>
      <c r="ESM11" s="143"/>
      <c r="ESN11" s="143"/>
      <c r="ESO11" s="143"/>
      <c r="ESP11" s="143"/>
      <c r="ESQ11" s="143"/>
      <c r="ESR11" s="143"/>
      <c r="ESS11" s="143"/>
      <c r="EST11" s="143"/>
      <c r="ESU11" s="143"/>
      <c r="ESV11" s="143"/>
      <c r="ESW11" s="143"/>
      <c r="ESX11" s="143"/>
      <c r="ESY11" s="143"/>
      <c r="ESZ11" s="143"/>
      <c r="ETA11" s="143"/>
      <c r="ETB11" s="143"/>
      <c r="ETC11" s="143"/>
      <c r="ETD11" s="143"/>
      <c r="ETE11" s="143"/>
      <c r="ETF11" s="143"/>
      <c r="ETG11" s="143"/>
      <c r="ETH11" s="143"/>
      <c r="ETI11" s="143"/>
      <c r="ETJ11" s="143"/>
      <c r="ETK11" s="143"/>
      <c r="ETL11" s="143"/>
      <c r="ETM11" s="143"/>
      <c r="ETN11" s="143"/>
      <c r="ETO11" s="143"/>
      <c r="ETP11" s="143"/>
      <c r="ETQ11" s="143"/>
      <c r="ETR11" s="143"/>
      <c r="ETS11" s="143"/>
      <c r="ETT11" s="143"/>
      <c r="ETU11" s="143"/>
      <c r="ETV11" s="143"/>
      <c r="ETW11" s="143"/>
      <c r="ETX11" s="143"/>
      <c r="ETY11" s="143"/>
      <c r="ETZ11" s="143"/>
      <c r="EUA11" s="143"/>
      <c r="EUB11" s="143"/>
      <c r="EUC11" s="143"/>
      <c r="EUD11" s="143"/>
      <c r="EUE11" s="143"/>
      <c r="EUF11" s="143"/>
      <c r="EUG11" s="143"/>
      <c r="EUH11" s="143"/>
      <c r="EUI11" s="143"/>
      <c r="EUJ11" s="143"/>
      <c r="EUK11" s="143"/>
      <c r="EUL11" s="143"/>
      <c r="EUM11" s="143"/>
      <c r="EUN11" s="143"/>
      <c r="EUO11" s="143"/>
      <c r="EUP11" s="143"/>
      <c r="EUQ11" s="143"/>
      <c r="EUR11" s="143"/>
      <c r="EUS11" s="143"/>
      <c r="EUT11" s="143"/>
      <c r="EUU11" s="143"/>
      <c r="EUV11" s="143"/>
      <c r="EUW11" s="143"/>
      <c r="EUX11" s="143"/>
      <c r="EUY11" s="143"/>
      <c r="EUZ11" s="143"/>
      <c r="EVA11" s="143"/>
      <c r="EVB11" s="143"/>
      <c r="EVC11" s="143"/>
      <c r="EVD11" s="143"/>
      <c r="EVE11" s="143"/>
      <c r="EVF11" s="143"/>
      <c r="EVG11" s="143"/>
    </row>
    <row r="12" spans="1:3959" s="146" customFormat="1" ht="15" x14ac:dyDescent="0.25">
      <c r="A12" s="807" t="s">
        <v>1664</v>
      </c>
      <c r="B12" s="609" t="s">
        <v>1806</v>
      </c>
      <c r="C12" s="573">
        <v>2</v>
      </c>
      <c r="D12" s="618">
        <f>'Notes BS'!D42</f>
        <v>0</v>
      </c>
      <c r="E12" s="152"/>
      <c r="F12" s="618">
        <f>'Notes BS'!E42</f>
        <v>0</v>
      </c>
      <c r="G12" s="4"/>
      <c r="H12" s="624">
        <f>'Notes BS'!F42</f>
        <v>0</v>
      </c>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3"/>
      <c r="JW12" s="143"/>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3"/>
      <c r="LP12" s="143"/>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3"/>
      <c r="NI12" s="143"/>
      <c r="NJ12" s="143"/>
      <c r="NK12" s="143"/>
      <c r="NL12" s="143"/>
      <c r="NM12" s="143"/>
      <c r="NN12" s="143"/>
      <c r="NO12" s="143"/>
      <c r="NP12" s="143"/>
      <c r="NQ12" s="143"/>
      <c r="NR12" s="143"/>
      <c r="NS12" s="143"/>
      <c r="NT12" s="143"/>
      <c r="NU12" s="143"/>
      <c r="NV12" s="143"/>
      <c r="NW12" s="143"/>
      <c r="NX12" s="143"/>
      <c r="NY12" s="143"/>
      <c r="NZ12" s="143"/>
      <c r="OA12" s="143"/>
      <c r="OB12" s="143"/>
      <c r="OC12" s="143"/>
      <c r="OD12" s="143"/>
      <c r="OE12" s="143"/>
      <c r="OF12" s="143"/>
      <c r="OG12" s="143"/>
      <c r="OH12" s="143"/>
      <c r="OI12" s="143"/>
      <c r="OJ12" s="143"/>
      <c r="OK12" s="143"/>
      <c r="OL12" s="143"/>
      <c r="OM12" s="143"/>
      <c r="ON12" s="143"/>
      <c r="OO12" s="143"/>
      <c r="OP12" s="143"/>
      <c r="OQ12" s="143"/>
      <c r="OR12" s="143"/>
      <c r="OS12" s="143"/>
      <c r="OT12" s="143"/>
      <c r="OU12" s="143"/>
      <c r="OV12" s="143"/>
      <c r="OW12" s="143"/>
      <c r="OX12" s="143"/>
      <c r="OY12" s="143"/>
      <c r="OZ12" s="143"/>
      <c r="PA12" s="143"/>
      <c r="PB12" s="143"/>
      <c r="PC12" s="143"/>
      <c r="PD12" s="143"/>
      <c r="PE12" s="143"/>
      <c r="PF12" s="143"/>
      <c r="PG12" s="143"/>
      <c r="PH12" s="143"/>
      <c r="PI12" s="143"/>
      <c r="PJ12" s="143"/>
      <c r="PK12" s="143"/>
      <c r="PL12" s="143"/>
      <c r="PM12" s="143"/>
      <c r="PN12" s="143"/>
      <c r="PO12" s="143"/>
      <c r="PP12" s="143"/>
      <c r="PQ12" s="143"/>
      <c r="PR12" s="143"/>
      <c r="PS12" s="143"/>
      <c r="PT12" s="143"/>
      <c r="PU12" s="143"/>
      <c r="PV12" s="143"/>
      <c r="PW12" s="143"/>
      <c r="PX12" s="143"/>
      <c r="PY12" s="143"/>
      <c r="PZ12" s="143"/>
      <c r="QA12" s="143"/>
      <c r="QB12" s="143"/>
      <c r="QC12" s="143"/>
      <c r="QD12" s="143"/>
      <c r="QE12" s="143"/>
      <c r="QF12" s="143"/>
      <c r="QG12" s="143"/>
      <c r="QH12" s="143"/>
      <c r="QI12" s="143"/>
      <c r="QJ12" s="143"/>
      <c r="QK12" s="143"/>
      <c r="QL12" s="143"/>
      <c r="QM12" s="143"/>
      <c r="QN12" s="143"/>
      <c r="QO12" s="143"/>
      <c r="QP12" s="143"/>
      <c r="QQ12" s="143"/>
      <c r="QR12" s="143"/>
      <c r="QS12" s="143"/>
      <c r="QT12" s="143"/>
      <c r="QU12" s="143"/>
      <c r="QV12" s="143"/>
      <c r="QW12" s="143"/>
      <c r="QX12" s="143"/>
      <c r="QY12" s="143"/>
      <c r="QZ12" s="143"/>
      <c r="RA12" s="143"/>
      <c r="RB12" s="143"/>
      <c r="RC12" s="143"/>
      <c r="RD12" s="143"/>
      <c r="RE12" s="143"/>
      <c r="RF12" s="143"/>
      <c r="RG12" s="143"/>
      <c r="RH12" s="143"/>
      <c r="RI12" s="143"/>
      <c r="RJ12" s="143"/>
      <c r="RK12" s="143"/>
      <c r="RL12" s="143"/>
      <c r="RM12" s="143"/>
      <c r="RN12" s="143"/>
      <c r="RO12" s="143"/>
      <c r="RP12" s="143"/>
      <c r="RQ12" s="143"/>
      <c r="RR12" s="143"/>
      <c r="RS12" s="143"/>
      <c r="RT12" s="143"/>
      <c r="RU12" s="143"/>
      <c r="RV12" s="143"/>
      <c r="RW12" s="143"/>
      <c r="RX12" s="143"/>
      <c r="RY12" s="143"/>
      <c r="RZ12" s="143"/>
      <c r="SA12" s="143"/>
      <c r="SB12" s="143"/>
      <c r="SC12" s="143"/>
      <c r="SD12" s="143"/>
      <c r="SE12" s="143"/>
      <c r="SF12" s="143"/>
      <c r="SG12" s="143"/>
      <c r="SH12" s="143"/>
      <c r="SI12" s="143"/>
      <c r="SJ12" s="143"/>
      <c r="SK12" s="143"/>
      <c r="SL12" s="143"/>
      <c r="SM12" s="143"/>
      <c r="SN12" s="143"/>
      <c r="SO12" s="143"/>
      <c r="SP12" s="143"/>
      <c r="SQ12" s="143"/>
      <c r="SR12" s="143"/>
      <c r="SS12" s="143"/>
      <c r="ST12" s="143"/>
      <c r="SU12" s="143"/>
      <c r="SV12" s="143"/>
      <c r="SW12" s="143"/>
      <c r="SX12" s="143"/>
      <c r="SY12" s="143"/>
      <c r="SZ12" s="143"/>
      <c r="TA12" s="143"/>
      <c r="TB12" s="143"/>
      <c r="TC12" s="143"/>
      <c r="TD12" s="143"/>
      <c r="TE12" s="143"/>
      <c r="TF12" s="143"/>
      <c r="TG12" s="143"/>
      <c r="TH12" s="143"/>
      <c r="TI12" s="143"/>
      <c r="TJ12" s="143"/>
      <c r="TK12" s="143"/>
      <c r="TL12" s="143"/>
      <c r="TM12" s="143"/>
      <c r="TN12" s="143"/>
      <c r="TO12" s="143"/>
      <c r="TP12" s="143"/>
      <c r="TQ12" s="143"/>
      <c r="TR12" s="143"/>
      <c r="TS12" s="143"/>
      <c r="TT12" s="143"/>
      <c r="TU12" s="143"/>
      <c r="TV12" s="143"/>
      <c r="TW12" s="143"/>
      <c r="TX12" s="143"/>
      <c r="TY12" s="143"/>
      <c r="TZ12" s="143"/>
      <c r="UA12" s="143"/>
      <c r="UB12" s="143"/>
      <c r="UC12" s="143"/>
      <c r="UD12" s="143"/>
      <c r="UE12" s="143"/>
      <c r="UF12" s="143"/>
      <c r="UG12" s="143"/>
      <c r="UH12" s="143"/>
      <c r="UI12" s="143"/>
      <c r="UJ12" s="143"/>
      <c r="UK12" s="143"/>
      <c r="UL12" s="143"/>
      <c r="UM12" s="143"/>
      <c r="UN12" s="143"/>
      <c r="UO12" s="143"/>
      <c r="UP12" s="143"/>
      <c r="UQ12" s="143"/>
      <c r="UR12" s="143"/>
      <c r="US12" s="143"/>
      <c r="UT12" s="143"/>
      <c r="UU12" s="143"/>
      <c r="UV12" s="143"/>
      <c r="UW12" s="143"/>
      <c r="UX12" s="143"/>
      <c r="UY12" s="143"/>
      <c r="UZ12" s="143"/>
      <c r="VA12" s="143"/>
      <c r="VB12" s="143"/>
      <c r="VC12" s="143"/>
      <c r="VD12" s="143"/>
      <c r="VE12" s="143"/>
      <c r="VF12" s="143"/>
      <c r="VG12" s="143"/>
      <c r="VH12" s="143"/>
      <c r="VI12" s="143"/>
      <c r="VJ12" s="143"/>
      <c r="VK12" s="143"/>
      <c r="VL12" s="143"/>
      <c r="VM12" s="143"/>
      <c r="VN12" s="143"/>
      <c r="VO12" s="143"/>
      <c r="VP12" s="143"/>
      <c r="VQ12" s="143"/>
      <c r="VR12" s="143"/>
      <c r="VS12" s="143"/>
      <c r="VT12" s="143"/>
      <c r="VU12" s="143"/>
      <c r="VV12" s="143"/>
      <c r="VW12" s="143"/>
      <c r="VX12" s="143"/>
      <c r="VY12" s="143"/>
      <c r="VZ12" s="143"/>
      <c r="WA12" s="143"/>
      <c r="WB12" s="143"/>
      <c r="WC12" s="143"/>
      <c r="WD12" s="143"/>
      <c r="WE12" s="143"/>
      <c r="WF12" s="143"/>
      <c r="WG12" s="143"/>
      <c r="WH12" s="143"/>
      <c r="WI12" s="143"/>
      <c r="WJ12" s="143"/>
      <c r="WK12" s="143"/>
      <c r="WL12" s="143"/>
      <c r="WM12" s="143"/>
      <c r="WN12" s="143"/>
      <c r="WO12" s="143"/>
      <c r="WP12" s="143"/>
      <c r="WQ12" s="143"/>
      <c r="WR12" s="143"/>
      <c r="WS12" s="143"/>
      <c r="WT12" s="143"/>
      <c r="WU12" s="143"/>
      <c r="WV12" s="143"/>
      <c r="WW12" s="143"/>
      <c r="WX12" s="143"/>
      <c r="WY12" s="143"/>
      <c r="WZ12" s="143"/>
      <c r="XA12" s="143"/>
      <c r="XB12" s="143"/>
      <c r="XC12" s="143"/>
      <c r="XD12" s="143"/>
      <c r="XE12" s="143"/>
      <c r="XF12" s="143"/>
      <c r="XG12" s="143"/>
      <c r="XH12" s="143"/>
      <c r="XI12" s="143"/>
      <c r="XJ12" s="143"/>
      <c r="XK12" s="143"/>
      <c r="XL12" s="143"/>
      <c r="XM12" s="143"/>
      <c r="XN12" s="143"/>
      <c r="XO12" s="143"/>
      <c r="XP12" s="143"/>
      <c r="XQ12" s="143"/>
      <c r="XR12" s="143"/>
      <c r="XS12" s="143"/>
      <c r="XT12" s="143"/>
      <c r="XU12" s="143"/>
      <c r="XV12" s="143"/>
      <c r="XW12" s="143"/>
      <c r="XX12" s="143"/>
      <c r="XY12" s="143"/>
      <c r="XZ12" s="143"/>
      <c r="YA12" s="143"/>
      <c r="YB12" s="143"/>
      <c r="YC12" s="143"/>
      <c r="YD12" s="143"/>
      <c r="YE12" s="143"/>
      <c r="YF12" s="143"/>
      <c r="YG12" s="143"/>
      <c r="YH12" s="143"/>
      <c r="YI12" s="143"/>
      <c r="YJ12" s="143"/>
      <c r="YK12" s="143"/>
      <c r="YL12" s="143"/>
      <c r="YM12" s="143"/>
      <c r="YN12" s="143"/>
      <c r="YO12" s="143"/>
      <c r="YP12" s="143"/>
      <c r="YQ12" s="143"/>
      <c r="YR12" s="143"/>
      <c r="YS12" s="143"/>
      <c r="YT12" s="143"/>
      <c r="YU12" s="143"/>
      <c r="YV12" s="143"/>
      <c r="YW12" s="143"/>
      <c r="YX12" s="143"/>
      <c r="YY12" s="143"/>
      <c r="YZ12" s="143"/>
      <c r="ZA12" s="143"/>
      <c r="ZB12" s="143"/>
      <c r="ZC12" s="143"/>
      <c r="ZD12" s="143"/>
      <c r="ZE12" s="143"/>
      <c r="ZF12" s="143"/>
      <c r="ZG12" s="143"/>
      <c r="ZH12" s="143"/>
      <c r="ZI12" s="143"/>
      <c r="ZJ12" s="143"/>
      <c r="ZK12" s="143"/>
      <c r="ZL12" s="143"/>
      <c r="ZM12" s="143"/>
      <c r="ZN12" s="143"/>
      <c r="ZO12" s="143"/>
      <c r="ZP12" s="143"/>
      <c r="ZQ12" s="143"/>
      <c r="ZR12" s="143"/>
      <c r="ZS12" s="143"/>
      <c r="ZT12" s="143"/>
      <c r="ZU12" s="143"/>
      <c r="ZV12" s="143"/>
      <c r="ZW12" s="143"/>
      <c r="ZX12" s="143"/>
      <c r="ZY12" s="143"/>
      <c r="ZZ12" s="143"/>
      <c r="AAA12" s="143"/>
      <c r="AAB12" s="143"/>
      <c r="AAC12" s="143"/>
      <c r="AAD12" s="143"/>
      <c r="AAE12" s="143"/>
      <c r="AAF12" s="143"/>
      <c r="AAG12" s="143"/>
      <c r="AAH12" s="143"/>
      <c r="AAI12" s="143"/>
      <c r="AAJ12" s="143"/>
      <c r="AAK12" s="143"/>
      <c r="AAL12" s="143"/>
      <c r="AAM12" s="143"/>
      <c r="AAN12" s="143"/>
      <c r="AAO12" s="143"/>
      <c r="AAP12" s="143"/>
      <c r="AAQ12" s="143"/>
      <c r="AAR12" s="143"/>
      <c r="AAS12" s="143"/>
      <c r="AAT12" s="143"/>
      <c r="AAU12" s="143"/>
      <c r="AAV12" s="143"/>
      <c r="AAW12" s="143"/>
      <c r="AAX12" s="143"/>
      <c r="AAY12" s="143"/>
      <c r="AAZ12" s="143"/>
      <c r="ABA12" s="143"/>
      <c r="ABB12" s="143"/>
      <c r="ABC12" s="143"/>
      <c r="ABD12" s="143"/>
      <c r="ABE12" s="143"/>
      <c r="ABF12" s="143"/>
      <c r="ABG12" s="143"/>
      <c r="ABH12" s="143"/>
      <c r="ABI12" s="143"/>
      <c r="ABJ12" s="143"/>
      <c r="ABK12" s="143"/>
      <c r="ABL12" s="143"/>
      <c r="ABM12" s="143"/>
      <c r="ABN12" s="143"/>
      <c r="ABO12" s="143"/>
      <c r="ABP12" s="143"/>
      <c r="ABQ12" s="143"/>
      <c r="ABR12" s="143"/>
      <c r="ABS12" s="143"/>
      <c r="ABT12" s="143"/>
      <c r="ABU12" s="143"/>
      <c r="ABV12" s="143"/>
      <c r="ABW12" s="143"/>
      <c r="ABX12" s="143"/>
      <c r="ABY12" s="143"/>
      <c r="ABZ12" s="143"/>
      <c r="ACA12" s="143"/>
      <c r="ACB12" s="143"/>
      <c r="ACC12" s="143"/>
      <c r="ACD12" s="143"/>
      <c r="ACE12" s="143"/>
      <c r="ACF12" s="143"/>
      <c r="ACG12" s="143"/>
      <c r="ACH12" s="143"/>
      <c r="ACI12" s="143"/>
      <c r="ACJ12" s="143"/>
      <c r="ACK12" s="143"/>
      <c r="ACL12" s="143"/>
      <c r="ACM12" s="143"/>
      <c r="ACN12" s="143"/>
      <c r="ACO12" s="143"/>
      <c r="ACP12" s="143"/>
      <c r="ACQ12" s="143"/>
      <c r="ACR12" s="143"/>
      <c r="ACS12" s="143"/>
      <c r="ACT12" s="143"/>
      <c r="ACU12" s="143"/>
      <c r="ACV12" s="143"/>
      <c r="ACW12" s="143"/>
      <c r="ACX12" s="143"/>
      <c r="ACY12" s="143"/>
      <c r="ACZ12" s="143"/>
      <c r="ADA12" s="143"/>
      <c r="ADB12" s="143"/>
      <c r="ADC12" s="143"/>
      <c r="ADD12" s="143"/>
      <c r="ADE12" s="143"/>
      <c r="ADF12" s="143"/>
      <c r="ADG12" s="143"/>
      <c r="ADH12" s="143"/>
      <c r="ADI12" s="143"/>
      <c r="ADJ12" s="143"/>
      <c r="ADK12" s="143"/>
      <c r="ADL12" s="143"/>
      <c r="ADM12" s="143"/>
      <c r="ADN12" s="143"/>
      <c r="ADO12" s="143"/>
      <c r="ADP12" s="143"/>
      <c r="ADQ12" s="143"/>
      <c r="ADR12" s="143"/>
      <c r="ADS12" s="143"/>
      <c r="ADT12" s="143"/>
      <c r="ADU12" s="143"/>
      <c r="ADV12" s="143"/>
      <c r="ADW12" s="143"/>
      <c r="ADX12" s="143"/>
      <c r="ADY12" s="143"/>
      <c r="ADZ12" s="143"/>
      <c r="AEA12" s="143"/>
      <c r="AEB12" s="143"/>
      <c r="AEC12" s="143"/>
      <c r="AED12" s="143"/>
      <c r="AEE12" s="143"/>
      <c r="AEF12" s="143"/>
      <c r="AEG12" s="143"/>
      <c r="AEH12" s="143"/>
      <c r="AEI12" s="143"/>
      <c r="AEJ12" s="143"/>
      <c r="AEK12" s="143"/>
      <c r="AEL12" s="143"/>
      <c r="AEM12" s="143"/>
      <c r="AEN12" s="143"/>
      <c r="AEO12" s="143"/>
      <c r="AEP12" s="143"/>
      <c r="AEQ12" s="143"/>
      <c r="AER12" s="143"/>
      <c r="AES12" s="143"/>
      <c r="AET12" s="143"/>
      <c r="AEU12" s="143"/>
      <c r="AEV12" s="143"/>
      <c r="AEW12" s="143"/>
      <c r="AEX12" s="143"/>
      <c r="AEY12" s="143"/>
      <c r="AEZ12" s="143"/>
      <c r="AFA12" s="143"/>
      <c r="AFB12" s="143"/>
      <c r="AFC12" s="143"/>
      <c r="AFD12" s="143"/>
      <c r="AFE12" s="143"/>
      <c r="AFF12" s="143"/>
      <c r="AFG12" s="143"/>
      <c r="AFH12" s="143"/>
      <c r="AFI12" s="143"/>
      <c r="AFJ12" s="143"/>
      <c r="AFK12" s="143"/>
      <c r="AFL12" s="143"/>
      <c r="AFM12" s="143"/>
      <c r="AFN12" s="143"/>
      <c r="AFO12" s="143"/>
      <c r="AFP12" s="143"/>
      <c r="AFQ12" s="143"/>
      <c r="AFR12" s="143"/>
      <c r="AFS12" s="143"/>
      <c r="AFT12" s="143"/>
      <c r="AFU12" s="143"/>
      <c r="AFV12" s="143"/>
      <c r="AFW12" s="143"/>
      <c r="AFX12" s="143"/>
      <c r="AFY12" s="143"/>
      <c r="AFZ12" s="143"/>
      <c r="AGA12" s="143"/>
      <c r="AGB12" s="143"/>
      <c r="AGC12" s="143"/>
      <c r="AGD12" s="143"/>
      <c r="AGE12" s="143"/>
      <c r="AGF12" s="143"/>
      <c r="AGG12" s="143"/>
      <c r="AGH12" s="143"/>
      <c r="AGI12" s="143"/>
      <c r="AGJ12" s="143"/>
      <c r="AGK12" s="143"/>
      <c r="AGL12" s="143"/>
      <c r="AGM12" s="143"/>
      <c r="AGN12" s="143"/>
      <c r="AGO12" s="143"/>
      <c r="AGP12" s="143"/>
      <c r="AGQ12" s="143"/>
      <c r="AGR12" s="143"/>
      <c r="AGS12" s="143"/>
      <c r="AGT12" s="143"/>
      <c r="AGU12" s="143"/>
      <c r="AGV12" s="143"/>
      <c r="AGW12" s="143"/>
      <c r="AGX12" s="143"/>
      <c r="AGY12" s="143"/>
      <c r="AGZ12" s="143"/>
      <c r="AHA12" s="143"/>
      <c r="AHB12" s="143"/>
      <c r="AHC12" s="143"/>
      <c r="AHD12" s="143"/>
      <c r="AHE12" s="143"/>
      <c r="AHF12" s="143"/>
      <c r="AHG12" s="143"/>
      <c r="AHH12" s="143"/>
      <c r="AHI12" s="143"/>
      <c r="AHJ12" s="143"/>
      <c r="AHK12" s="143"/>
      <c r="AHL12" s="143"/>
      <c r="AHM12" s="143"/>
      <c r="AHN12" s="143"/>
      <c r="AHO12" s="143"/>
      <c r="AHP12" s="143"/>
      <c r="AHQ12" s="143"/>
      <c r="AHR12" s="143"/>
      <c r="AHS12" s="143"/>
      <c r="AHT12" s="143"/>
      <c r="AHU12" s="143"/>
      <c r="AHV12" s="143"/>
      <c r="AHW12" s="143"/>
      <c r="AHX12" s="143"/>
      <c r="AHY12" s="143"/>
      <c r="AHZ12" s="143"/>
      <c r="AIA12" s="143"/>
      <c r="AIB12" s="143"/>
      <c r="AIC12" s="143"/>
      <c r="AID12" s="143"/>
      <c r="AIE12" s="143"/>
      <c r="AIF12" s="143"/>
      <c r="AIG12" s="143"/>
      <c r="AIH12" s="143"/>
      <c r="AII12" s="143"/>
      <c r="AIJ12" s="143"/>
      <c r="AIK12" s="143"/>
      <c r="AIL12" s="143"/>
      <c r="AIM12" s="143"/>
      <c r="AIN12" s="143"/>
      <c r="AIO12" s="143"/>
      <c r="AIP12" s="143"/>
      <c r="AIQ12" s="143"/>
      <c r="AIR12" s="143"/>
      <c r="AIS12" s="143"/>
      <c r="AIT12" s="143"/>
      <c r="AIU12" s="143"/>
      <c r="AIV12" s="143"/>
      <c r="AIW12" s="143"/>
      <c r="AIX12" s="143"/>
      <c r="AIY12" s="143"/>
      <c r="AIZ12" s="143"/>
      <c r="AJA12" s="143"/>
      <c r="AJB12" s="143"/>
      <c r="AJC12" s="143"/>
      <c r="AJD12" s="143"/>
      <c r="AJE12" s="143"/>
      <c r="AJF12" s="143"/>
      <c r="AJG12" s="143"/>
      <c r="AJH12" s="143"/>
      <c r="AJI12" s="143"/>
      <c r="AJJ12" s="143"/>
      <c r="AJK12" s="143"/>
      <c r="AJL12" s="143"/>
      <c r="AJM12" s="143"/>
      <c r="AJN12" s="143"/>
      <c r="AJO12" s="143"/>
      <c r="AJP12" s="143"/>
      <c r="AJQ12" s="143"/>
      <c r="AJR12" s="143"/>
      <c r="AJS12" s="143"/>
      <c r="AJT12" s="143"/>
      <c r="AJU12" s="143"/>
      <c r="AJV12" s="143"/>
      <c r="AJW12" s="143"/>
      <c r="AJX12" s="143"/>
      <c r="AJY12" s="143"/>
      <c r="AJZ12" s="143"/>
      <c r="AKA12" s="143"/>
      <c r="AKB12" s="143"/>
      <c r="AKC12" s="143"/>
      <c r="AKD12" s="143"/>
      <c r="AKE12" s="143"/>
      <c r="AKF12" s="143"/>
      <c r="AKG12" s="143"/>
      <c r="AKH12" s="143"/>
      <c r="AKI12" s="143"/>
      <c r="AKJ12" s="143"/>
      <c r="AKK12" s="143"/>
      <c r="AKL12" s="143"/>
      <c r="AKM12" s="143"/>
      <c r="AKN12" s="143"/>
      <c r="AKO12" s="143"/>
      <c r="AKP12" s="143"/>
      <c r="AKQ12" s="143"/>
      <c r="AKR12" s="143"/>
      <c r="AKS12" s="143"/>
      <c r="AKT12" s="143"/>
      <c r="AKU12" s="143"/>
      <c r="AKV12" s="143"/>
      <c r="AKW12" s="143"/>
      <c r="AKX12" s="143"/>
      <c r="AKY12" s="143"/>
      <c r="AKZ12" s="143"/>
      <c r="ALA12" s="143"/>
      <c r="ALB12" s="143"/>
      <c r="ALC12" s="143"/>
      <c r="ALD12" s="143"/>
      <c r="ALE12" s="143"/>
      <c r="ALF12" s="143"/>
      <c r="ALG12" s="143"/>
      <c r="ALH12" s="143"/>
      <c r="ALI12" s="143"/>
      <c r="ALJ12" s="143"/>
      <c r="ALK12" s="143"/>
      <c r="ALL12" s="143"/>
      <c r="ALM12" s="143"/>
      <c r="ALN12" s="143"/>
      <c r="ALO12" s="143"/>
      <c r="ALP12" s="143"/>
      <c r="ALQ12" s="143"/>
      <c r="ALR12" s="143"/>
      <c r="ALS12" s="143"/>
      <c r="ALT12" s="143"/>
      <c r="ALU12" s="143"/>
      <c r="ALV12" s="143"/>
      <c r="ALW12" s="143"/>
      <c r="ALX12" s="143"/>
      <c r="ALY12" s="143"/>
      <c r="ALZ12" s="143"/>
      <c r="AMA12" s="143"/>
      <c r="AMB12" s="143"/>
      <c r="AMC12" s="143"/>
      <c r="AMD12" s="143"/>
      <c r="AME12" s="143"/>
      <c r="AMF12" s="143"/>
      <c r="AMG12" s="143"/>
      <c r="AMH12" s="143"/>
      <c r="AMI12" s="143"/>
      <c r="AMJ12" s="143"/>
      <c r="AMK12" s="143"/>
      <c r="AML12" s="143"/>
      <c r="AMM12" s="143"/>
      <c r="AMN12" s="143"/>
      <c r="AMO12" s="143"/>
      <c r="AMP12" s="143"/>
      <c r="AMQ12" s="143"/>
      <c r="AMR12" s="143"/>
      <c r="AMS12" s="143"/>
      <c r="AMT12" s="143"/>
      <c r="AMU12" s="143"/>
      <c r="AMV12" s="143"/>
      <c r="AMW12" s="143"/>
      <c r="AMX12" s="143"/>
      <c r="AMY12" s="143"/>
      <c r="AMZ12" s="143"/>
      <c r="ANA12" s="143"/>
      <c r="ANB12" s="143"/>
      <c r="ANC12" s="143"/>
      <c r="AND12" s="143"/>
      <c r="ANE12" s="143"/>
      <c r="ANF12" s="143"/>
      <c r="ANG12" s="143"/>
      <c r="ANH12" s="143"/>
      <c r="ANI12" s="143"/>
      <c r="ANJ12" s="143"/>
      <c r="ANK12" s="143"/>
      <c r="ANL12" s="143"/>
      <c r="ANM12" s="143"/>
      <c r="ANN12" s="143"/>
      <c r="ANO12" s="143"/>
      <c r="ANP12" s="143"/>
      <c r="ANQ12" s="143"/>
      <c r="ANR12" s="143"/>
      <c r="ANS12" s="143"/>
      <c r="ANT12" s="143"/>
      <c r="ANU12" s="143"/>
      <c r="ANV12" s="143"/>
      <c r="ANW12" s="143"/>
      <c r="ANX12" s="143"/>
      <c r="ANY12" s="143"/>
      <c r="ANZ12" s="143"/>
      <c r="AOA12" s="143"/>
      <c r="AOB12" s="143"/>
      <c r="AOC12" s="143"/>
      <c r="AOD12" s="143"/>
      <c r="AOE12" s="143"/>
      <c r="AOF12" s="143"/>
      <c r="AOG12" s="143"/>
      <c r="AOH12" s="143"/>
      <c r="AOI12" s="143"/>
      <c r="AOJ12" s="143"/>
      <c r="AOK12" s="143"/>
      <c r="AOL12" s="143"/>
      <c r="AOM12" s="143"/>
      <c r="AON12" s="143"/>
      <c r="AOO12" s="143"/>
      <c r="AOP12" s="143"/>
      <c r="AOQ12" s="143"/>
      <c r="AOR12" s="143"/>
      <c r="AOS12" s="143"/>
      <c r="AOT12" s="143"/>
      <c r="AOU12" s="143"/>
      <c r="AOV12" s="143"/>
      <c r="AOW12" s="143"/>
      <c r="AOX12" s="143"/>
      <c r="AOY12" s="143"/>
      <c r="AOZ12" s="143"/>
      <c r="APA12" s="143"/>
      <c r="APB12" s="143"/>
      <c r="APC12" s="143"/>
      <c r="APD12" s="143"/>
      <c r="APE12" s="143"/>
      <c r="APF12" s="143"/>
      <c r="APG12" s="143"/>
      <c r="APH12" s="143"/>
      <c r="API12" s="143"/>
      <c r="APJ12" s="143"/>
      <c r="APK12" s="143"/>
      <c r="APL12" s="143"/>
      <c r="APM12" s="143"/>
      <c r="APN12" s="143"/>
      <c r="APO12" s="143"/>
      <c r="APP12" s="143"/>
      <c r="APQ12" s="143"/>
      <c r="APR12" s="143"/>
      <c r="APS12" s="143"/>
      <c r="APT12" s="143"/>
      <c r="APU12" s="143"/>
      <c r="APV12" s="143"/>
      <c r="APW12" s="143"/>
      <c r="APX12" s="143"/>
      <c r="APY12" s="143"/>
      <c r="APZ12" s="143"/>
      <c r="AQA12" s="143"/>
      <c r="AQB12" s="143"/>
      <c r="AQC12" s="143"/>
      <c r="AQD12" s="143"/>
      <c r="AQE12" s="143"/>
      <c r="AQF12" s="143"/>
      <c r="AQG12" s="143"/>
      <c r="AQH12" s="143"/>
      <c r="AQI12" s="143"/>
      <c r="AQJ12" s="143"/>
      <c r="AQK12" s="143"/>
      <c r="AQL12" s="143"/>
      <c r="AQM12" s="143"/>
      <c r="AQN12" s="143"/>
      <c r="AQO12" s="143"/>
      <c r="AQP12" s="143"/>
      <c r="AQQ12" s="143"/>
      <c r="AQR12" s="143"/>
      <c r="AQS12" s="143"/>
      <c r="AQT12" s="143"/>
      <c r="AQU12" s="143"/>
      <c r="AQV12" s="143"/>
      <c r="AQW12" s="143"/>
      <c r="AQX12" s="143"/>
      <c r="AQY12" s="143"/>
      <c r="AQZ12" s="143"/>
      <c r="ARA12" s="143"/>
      <c r="ARB12" s="143"/>
      <c r="ARC12" s="143"/>
      <c r="ARD12" s="143"/>
      <c r="ARE12" s="143"/>
      <c r="ARF12" s="143"/>
      <c r="ARG12" s="143"/>
      <c r="ARH12" s="143"/>
      <c r="ARI12" s="143"/>
      <c r="ARJ12" s="143"/>
      <c r="ARK12" s="143"/>
      <c r="ARL12" s="143"/>
      <c r="ARM12" s="143"/>
      <c r="ARN12" s="143"/>
      <c r="ARO12" s="143"/>
      <c r="ARP12" s="143"/>
      <c r="ARQ12" s="143"/>
      <c r="ARR12" s="143"/>
      <c r="ARS12" s="143"/>
      <c r="ART12" s="143"/>
      <c r="ARU12" s="143"/>
      <c r="ARV12" s="143"/>
      <c r="ARW12" s="143"/>
      <c r="ARX12" s="143"/>
      <c r="ARY12" s="143"/>
      <c r="ARZ12" s="143"/>
      <c r="ASA12" s="143"/>
      <c r="ASB12" s="143"/>
      <c r="ASC12" s="143"/>
      <c r="ASD12" s="143"/>
      <c r="ASE12" s="143"/>
      <c r="ASF12" s="143"/>
      <c r="ASG12" s="143"/>
      <c r="ASH12" s="143"/>
      <c r="ASI12" s="143"/>
      <c r="ASJ12" s="143"/>
      <c r="ASK12" s="143"/>
      <c r="ASL12" s="143"/>
      <c r="ASM12" s="143"/>
      <c r="ASN12" s="143"/>
      <c r="ASO12" s="143"/>
      <c r="ASP12" s="143"/>
      <c r="ASQ12" s="143"/>
      <c r="ASR12" s="143"/>
      <c r="ASS12" s="143"/>
      <c r="AST12" s="143"/>
      <c r="ASU12" s="143"/>
      <c r="ASV12" s="143"/>
      <c r="ASW12" s="143"/>
      <c r="ASX12" s="143"/>
      <c r="ASY12" s="143"/>
      <c r="ASZ12" s="143"/>
      <c r="ATA12" s="143"/>
      <c r="ATB12" s="143"/>
      <c r="ATC12" s="143"/>
      <c r="ATD12" s="143"/>
      <c r="ATE12" s="143"/>
      <c r="ATF12" s="143"/>
      <c r="ATG12" s="143"/>
      <c r="ATH12" s="143"/>
      <c r="ATI12" s="143"/>
      <c r="ATJ12" s="143"/>
      <c r="ATK12" s="143"/>
      <c r="ATL12" s="143"/>
      <c r="ATM12" s="143"/>
      <c r="ATN12" s="143"/>
      <c r="ATO12" s="143"/>
      <c r="ATP12" s="143"/>
      <c r="ATQ12" s="143"/>
      <c r="ATR12" s="143"/>
      <c r="ATS12" s="143"/>
      <c r="ATT12" s="143"/>
      <c r="ATU12" s="143"/>
      <c r="ATV12" s="143"/>
      <c r="ATW12" s="143"/>
      <c r="ATX12" s="143"/>
      <c r="ATY12" s="143"/>
      <c r="ATZ12" s="143"/>
      <c r="AUA12" s="143"/>
      <c r="AUB12" s="143"/>
      <c r="AUC12" s="143"/>
      <c r="AUD12" s="143"/>
      <c r="AUE12" s="143"/>
      <c r="AUF12" s="143"/>
      <c r="AUG12" s="143"/>
      <c r="AUH12" s="143"/>
      <c r="AUI12" s="143"/>
      <c r="AUJ12" s="143"/>
      <c r="AUK12" s="143"/>
      <c r="AUL12" s="143"/>
      <c r="AUM12" s="143"/>
      <c r="AUN12" s="143"/>
      <c r="AUO12" s="143"/>
      <c r="AUP12" s="143"/>
      <c r="AUQ12" s="143"/>
      <c r="AUR12" s="143"/>
      <c r="AUS12" s="143"/>
      <c r="AUT12" s="143"/>
      <c r="AUU12" s="143"/>
      <c r="AUV12" s="143"/>
      <c r="AUW12" s="143"/>
      <c r="AUX12" s="143"/>
      <c r="AUY12" s="143"/>
      <c r="AUZ12" s="143"/>
      <c r="AVA12" s="143"/>
      <c r="AVB12" s="143"/>
      <c r="AVC12" s="143"/>
      <c r="AVD12" s="143"/>
      <c r="AVE12" s="143"/>
      <c r="AVF12" s="143"/>
      <c r="AVG12" s="143"/>
      <c r="AVH12" s="143"/>
      <c r="AVI12" s="143"/>
      <c r="AVJ12" s="143"/>
      <c r="AVK12" s="143"/>
      <c r="AVL12" s="143"/>
      <c r="AVM12" s="143"/>
      <c r="AVN12" s="143"/>
      <c r="AVO12" s="143"/>
      <c r="AVP12" s="143"/>
      <c r="AVQ12" s="143"/>
      <c r="AVR12" s="143"/>
      <c r="AVS12" s="143"/>
      <c r="AVT12" s="143"/>
      <c r="AVU12" s="143"/>
      <c r="AVV12" s="143"/>
      <c r="AVW12" s="143"/>
      <c r="AVX12" s="143"/>
      <c r="AVY12" s="143"/>
      <c r="AVZ12" s="143"/>
      <c r="AWA12" s="143"/>
      <c r="AWB12" s="143"/>
      <c r="AWC12" s="143"/>
      <c r="AWD12" s="143"/>
      <c r="AWE12" s="143"/>
      <c r="AWF12" s="143"/>
      <c r="AWG12" s="143"/>
      <c r="AWH12" s="143"/>
      <c r="AWI12" s="143"/>
      <c r="AWJ12" s="143"/>
      <c r="AWK12" s="143"/>
      <c r="AWL12" s="143"/>
      <c r="AWM12" s="143"/>
      <c r="AWN12" s="143"/>
      <c r="AWO12" s="143"/>
      <c r="AWP12" s="143"/>
      <c r="AWQ12" s="143"/>
      <c r="AWR12" s="143"/>
      <c r="AWS12" s="143"/>
      <c r="AWT12" s="143"/>
      <c r="AWU12" s="143"/>
      <c r="AWV12" s="143"/>
      <c r="AWW12" s="143"/>
      <c r="AWX12" s="143"/>
      <c r="AWY12" s="143"/>
      <c r="AWZ12" s="143"/>
      <c r="AXA12" s="143"/>
      <c r="AXB12" s="143"/>
      <c r="AXC12" s="143"/>
      <c r="AXD12" s="143"/>
      <c r="AXE12" s="143"/>
      <c r="AXF12" s="143"/>
      <c r="AXG12" s="143"/>
      <c r="AXH12" s="143"/>
      <c r="AXI12" s="143"/>
      <c r="AXJ12" s="143"/>
      <c r="AXK12" s="143"/>
      <c r="AXL12" s="143"/>
      <c r="AXM12" s="143"/>
      <c r="AXN12" s="143"/>
      <c r="AXO12" s="143"/>
      <c r="AXP12" s="143"/>
      <c r="AXQ12" s="143"/>
      <c r="AXR12" s="143"/>
      <c r="AXS12" s="143"/>
      <c r="AXT12" s="143"/>
      <c r="AXU12" s="143"/>
      <c r="AXV12" s="143"/>
      <c r="AXW12" s="143"/>
      <c r="AXX12" s="143"/>
      <c r="AXY12" s="143"/>
      <c r="AXZ12" s="143"/>
      <c r="AYA12" s="143"/>
      <c r="AYB12" s="143"/>
      <c r="AYC12" s="143"/>
      <c r="AYD12" s="143"/>
      <c r="AYE12" s="143"/>
      <c r="AYF12" s="143"/>
      <c r="AYG12" s="143"/>
      <c r="AYH12" s="143"/>
      <c r="AYI12" s="143"/>
      <c r="AYJ12" s="143"/>
      <c r="AYK12" s="143"/>
      <c r="AYL12" s="143"/>
      <c r="AYM12" s="143"/>
      <c r="AYN12" s="143"/>
      <c r="AYO12" s="143"/>
      <c r="AYP12" s="143"/>
      <c r="AYQ12" s="143"/>
      <c r="AYR12" s="143"/>
      <c r="AYS12" s="143"/>
      <c r="AYT12" s="143"/>
      <c r="AYU12" s="143"/>
      <c r="AYV12" s="143"/>
      <c r="AYW12" s="143"/>
      <c r="AYX12" s="143"/>
      <c r="AYY12" s="143"/>
      <c r="AYZ12" s="143"/>
      <c r="AZA12" s="143"/>
      <c r="AZB12" s="143"/>
      <c r="AZC12" s="143"/>
      <c r="AZD12" s="143"/>
      <c r="AZE12" s="143"/>
      <c r="AZF12" s="143"/>
      <c r="AZG12" s="143"/>
      <c r="AZH12" s="143"/>
      <c r="AZI12" s="143"/>
      <c r="AZJ12" s="143"/>
      <c r="AZK12" s="143"/>
      <c r="AZL12" s="143"/>
      <c r="AZM12" s="143"/>
      <c r="AZN12" s="143"/>
      <c r="AZO12" s="143"/>
      <c r="AZP12" s="143"/>
      <c r="AZQ12" s="143"/>
      <c r="AZR12" s="143"/>
      <c r="AZS12" s="143"/>
      <c r="AZT12" s="143"/>
      <c r="AZU12" s="143"/>
      <c r="AZV12" s="143"/>
      <c r="AZW12" s="143"/>
      <c r="AZX12" s="143"/>
      <c r="AZY12" s="143"/>
      <c r="AZZ12" s="143"/>
      <c r="BAA12" s="143"/>
      <c r="BAB12" s="143"/>
      <c r="BAC12" s="143"/>
      <c r="BAD12" s="143"/>
      <c r="BAE12" s="143"/>
      <c r="BAF12" s="143"/>
      <c r="BAG12" s="143"/>
      <c r="BAH12" s="143"/>
      <c r="BAI12" s="143"/>
      <c r="BAJ12" s="143"/>
      <c r="BAK12" s="143"/>
      <c r="BAL12" s="143"/>
      <c r="BAM12" s="143"/>
      <c r="BAN12" s="143"/>
      <c r="BAO12" s="143"/>
      <c r="BAP12" s="143"/>
      <c r="BAQ12" s="143"/>
      <c r="BAR12" s="143"/>
      <c r="BAS12" s="143"/>
      <c r="BAT12" s="143"/>
      <c r="BAU12" s="143"/>
      <c r="BAV12" s="143"/>
      <c r="BAW12" s="143"/>
      <c r="BAX12" s="143"/>
      <c r="BAY12" s="143"/>
      <c r="BAZ12" s="143"/>
      <c r="BBA12" s="143"/>
      <c r="BBB12" s="143"/>
      <c r="BBC12" s="143"/>
      <c r="BBD12" s="143"/>
      <c r="BBE12" s="143"/>
      <c r="BBF12" s="143"/>
      <c r="BBG12" s="143"/>
      <c r="BBH12" s="143"/>
      <c r="BBI12" s="143"/>
      <c r="BBJ12" s="143"/>
      <c r="BBK12" s="143"/>
      <c r="BBL12" s="143"/>
      <c r="BBM12" s="143"/>
      <c r="BBN12" s="143"/>
      <c r="BBO12" s="143"/>
      <c r="BBP12" s="143"/>
      <c r="BBQ12" s="143"/>
      <c r="BBR12" s="143"/>
      <c r="BBS12" s="143"/>
      <c r="BBT12" s="143"/>
      <c r="BBU12" s="143"/>
      <c r="BBV12" s="143"/>
      <c r="BBW12" s="143"/>
      <c r="BBX12" s="143"/>
      <c r="BBY12" s="143"/>
      <c r="BBZ12" s="143"/>
      <c r="BCA12" s="143"/>
      <c r="BCB12" s="143"/>
      <c r="BCC12" s="143"/>
      <c r="BCD12" s="143"/>
      <c r="BCE12" s="143"/>
      <c r="BCF12" s="143"/>
      <c r="BCG12" s="143"/>
      <c r="BCH12" s="143"/>
      <c r="BCI12" s="143"/>
      <c r="BCJ12" s="143"/>
      <c r="BCK12" s="143"/>
      <c r="BCL12" s="143"/>
      <c r="BCM12" s="143"/>
      <c r="BCN12" s="143"/>
      <c r="BCO12" s="143"/>
      <c r="BCP12" s="143"/>
      <c r="BCQ12" s="143"/>
      <c r="BCR12" s="143"/>
      <c r="BCS12" s="143"/>
      <c r="BCT12" s="143"/>
      <c r="BCU12" s="143"/>
      <c r="BCV12" s="143"/>
      <c r="BCW12" s="143"/>
      <c r="BCX12" s="143"/>
      <c r="BCY12" s="143"/>
      <c r="BCZ12" s="143"/>
      <c r="BDA12" s="143"/>
      <c r="BDB12" s="143"/>
      <c r="BDC12" s="143"/>
      <c r="BDD12" s="143"/>
      <c r="BDE12" s="143"/>
      <c r="BDF12" s="143"/>
      <c r="BDG12" s="143"/>
      <c r="BDH12" s="143"/>
      <c r="BDI12" s="143"/>
      <c r="BDJ12" s="143"/>
      <c r="BDK12" s="143"/>
      <c r="BDL12" s="143"/>
      <c r="BDM12" s="143"/>
      <c r="BDN12" s="143"/>
      <c r="BDO12" s="143"/>
      <c r="BDP12" s="143"/>
      <c r="BDQ12" s="143"/>
      <c r="BDR12" s="143"/>
      <c r="BDS12" s="143"/>
      <c r="BDT12" s="143"/>
      <c r="BDU12" s="143"/>
      <c r="BDV12" s="143"/>
      <c r="BDW12" s="143"/>
      <c r="BDX12" s="143"/>
      <c r="BDY12" s="143"/>
      <c r="BDZ12" s="143"/>
      <c r="BEA12" s="143"/>
      <c r="BEB12" s="143"/>
      <c r="BEC12" s="143"/>
      <c r="BED12" s="143"/>
      <c r="BEE12" s="143"/>
      <c r="BEF12" s="143"/>
      <c r="BEG12" s="143"/>
      <c r="BEH12" s="143"/>
      <c r="BEI12" s="143"/>
      <c r="BEJ12" s="143"/>
      <c r="BEK12" s="143"/>
      <c r="BEL12" s="143"/>
      <c r="BEM12" s="143"/>
      <c r="BEN12" s="143"/>
      <c r="BEO12" s="143"/>
      <c r="BEP12" s="143"/>
      <c r="BEQ12" s="143"/>
      <c r="BER12" s="143"/>
      <c r="BES12" s="143"/>
      <c r="BET12" s="143"/>
      <c r="BEU12" s="143"/>
      <c r="BEV12" s="143"/>
      <c r="BEW12" s="143"/>
      <c r="BEX12" s="143"/>
      <c r="BEY12" s="143"/>
      <c r="BEZ12" s="143"/>
      <c r="BFA12" s="143"/>
      <c r="BFB12" s="143"/>
      <c r="BFC12" s="143"/>
      <c r="BFD12" s="143"/>
      <c r="BFE12" s="143"/>
      <c r="BFF12" s="143"/>
      <c r="BFG12" s="143"/>
      <c r="BFH12" s="143"/>
      <c r="BFI12" s="143"/>
      <c r="BFJ12" s="143"/>
      <c r="BFK12" s="143"/>
      <c r="BFL12" s="143"/>
      <c r="BFM12" s="143"/>
      <c r="BFN12" s="143"/>
      <c r="BFO12" s="143"/>
      <c r="BFP12" s="143"/>
      <c r="BFQ12" s="143"/>
      <c r="BFR12" s="143"/>
      <c r="BFS12" s="143"/>
      <c r="BFT12" s="143"/>
      <c r="BFU12" s="143"/>
      <c r="BFV12" s="143"/>
      <c r="BFW12" s="143"/>
      <c r="BFX12" s="143"/>
      <c r="BFY12" s="143"/>
      <c r="BFZ12" s="143"/>
      <c r="BGA12" s="143"/>
      <c r="BGB12" s="143"/>
      <c r="BGC12" s="143"/>
      <c r="BGD12" s="143"/>
      <c r="BGE12" s="143"/>
      <c r="BGF12" s="143"/>
      <c r="BGG12" s="143"/>
      <c r="BGH12" s="143"/>
      <c r="BGI12" s="143"/>
      <c r="BGJ12" s="143"/>
      <c r="BGK12" s="143"/>
      <c r="BGL12" s="143"/>
      <c r="BGM12" s="143"/>
      <c r="BGN12" s="143"/>
      <c r="BGO12" s="143"/>
      <c r="BGP12" s="143"/>
      <c r="BGQ12" s="143"/>
      <c r="BGR12" s="143"/>
      <c r="BGS12" s="143"/>
      <c r="BGT12" s="143"/>
      <c r="BGU12" s="143"/>
      <c r="BGV12" s="143"/>
      <c r="BGW12" s="143"/>
      <c r="BGX12" s="143"/>
      <c r="BGY12" s="143"/>
      <c r="BGZ12" s="143"/>
      <c r="BHA12" s="143"/>
      <c r="BHB12" s="143"/>
      <c r="BHC12" s="143"/>
      <c r="BHD12" s="143"/>
      <c r="BHE12" s="143"/>
      <c r="BHF12" s="143"/>
      <c r="BHG12" s="143"/>
      <c r="BHH12" s="143"/>
      <c r="BHI12" s="143"/>
      <c r="BHJ12" s="143"/>
      <c r="BHK12" s="143"/>
      <c r="BHL12" s="143"/>
      <c r="BHM12" s="143"/>
      <c r="BHN12" s="143"/>
      <c r="BHO12" s="143"/>
      <c r="BHP12" s="143"/>
      <c r="BHQ12" s="143"/>
      <c r="BHR12" s="143"/>
      <c r="BHS12" s="143"/>
      <c r="BHT12" s="143"/>
      <c r="BHU12" s="143"/>
      <c r="BHV12" s="143"/>
      <c r="BHW12" s="143"/>
      <c r="BHX12" s="143"/>
      <c r="BHY12" s="143"/>
      <c r="BHZ12" s="143"/>
      <c r="BIA12" s="143"/>
      <c r="BIB12" s="143"/>
      <c r="BIC12" s="143"/>
      <c r="BID12" s="143"/>
      <c r="BIE12" s="143"/>
      <c r="BIF12" s="143"/>
      <c r="BIG12" s="143"/>
      <c r="BIH12" s="143"/>
      <c r="BII12" s="143"/>
      <c r="BIJ12" s="143"/>
      <c r="BIK12" s="143"/>
      <c r="BIL12" s="143"/>
      <c r="BIM12" s="143"/>
      <c r="BIN12" s="143"/>
      <c r="BIO12" s="143"/>
      <c r="BIP12" s="143"/>
      <c r="BIQ12" s="143"/>
      <c r="BIR12" s="143"/>
      <c r="BIS12" s="143"/>
      <c r="BIT12" s="143"/>
      <c r="BIU12" s="143"/>
      <c r="BIV12" s="143"/>
      <c r="BIW12" s="143"/>
      <c r="BIX12" s="143"/>
      <c r="BIY12" s="143"/>
      <c r="BIZ12" s="143"/>
      <c r="BJA12" s="143"/>
      <c r="BJB12" s="143"/>
      <c r="BJC12" s="143"/>
      <c r="BJD12" s="143"/>
      <c r="BJE12" s="143"/>
      <c r="BJF12" s="143"/>
      <c r="BJG12" s="143"/>
      <c r="BJH12" s="143"/>
      <c r="BJI12" s="143"/>
      <c r="BJJ12" s="143"/>
      <c r="BJK12" s="143"/>
      <c r="BJL12" s="143"/>
      <c r="BJM12" s="143"/>
      <c r="BJN12" s="143"/>
      <c r="BJO12" s="143"/>
      <c r="BJP12" s="143"/>
      <c r="BJQ12" s="143"/>
      <c r="BJR12" s="143"/>
      <c r="BJS12" s="143"/>
      <c r="BJT12" s="143"/>
      <c r="BJU12" s="143"/>
      <c r="BJV12" s="143"/>
      <c r="BJW12" s="143"/>
      <c r="BJX12" s="143"/>
      <c r="BJY12" s="143"/>
      <c r="BJZ12" s="143"/>
      <c r="BKA12" s="143"/>
      <c r="BKB12" s="143"/>
      <c r="BKC12" s="143"/>
      <c r="BKD12" s="143"/>
      <c r="BKE12" s="143"/>
      <c r="BKF12" s="143"/>
      <c r="BKG12" s="143"/>
      <c r="BKH12" s="143"/>
      <c r="BKI12" s="143"/>
      <c r="BKJ12" s="143"/>
      <c r="BKK12" s="143"/>
      <c r="BKL12" s="143"/>
      <c r="BKM12" s="143"/>
      <c r="BKN12" s="143"/>
      <c r="BKO12" s="143"/>
      <c r="BKP12" s="143"/>
      <c r="BKQ12" s="143"/>
      <c r="BKR12" s="143"/>
      <c r="BKS12" s="143"/>
      <c r="BKT12" s="143"/>
      <c r="BKU12" s="143"/>
      <c r="BKV12" s="143"/>
      <c r="BKW12" s="143"/>
      <c r="BKX12" s="143"/>
      <c r="BKY12" s="143"/>
      <c r="BKZ12" s="143"/>
      <c r="BLA12" s="143"/>
      <c r="BLB12" s="143"/>
      <c r="BLC12" s="143"/>
      <c r="BLD12" s="143"/>
      <c r="BLE12" s="143"/>
      <c r="BLF12" s="143"/>
      <c r="BLG12" s="143"/>
      <c r="BLH12" s="143"/>
      <c r="BLI12" s="143"/>
      <c r="BLJ12" s="143"/>
      <c r="BLK12" s="143"/>
      <c r="BLL12" s="143"/>
      <c r="BLM12" s="143"/>
      <c r="BLN12" s="143"/>
      <c r="BLO12" s="143"/>
      <c r="BLP12" s="143"/>
      <c r="BLQ12" s="143"/>
      <c r="BLR12" s="143"/>
      <c r="BLS12" s="143"/>
      <c r="BLT12" s="143"/>
      <c r="BLU12" s="143"/>
      <c r="BLV12" s="143"/>
      <c r="BLW12" s="143"/>
      <c r="BLX12" s="143"/>
      <c r="BLY12" s="143"/>
      <c r="BLZ12" s="143"/>
      <c r="BMA12" s="143"/>
      <c r="BMB12" s="143"/>
      <c r="BMC12" s="143"/>
      <c r="BMD12" s="143"/>
      <c r="BME12" s="143"/>
      <c r="BMF12" s="143"/>
      <c r="BMG12" s="143"/>
      <c r="BMH12" s="143"/>
      <c r="BMI12" s="143"/>
      <c r="BMJ12" s="143"/>
      <c r="BMK12" s="143"/>
      <c r="BML12" s="143"/>
      <c r="BMM12" s="143"/>
      <c r="BMN12" s="143"/>
      <c r="BMO12" s="143"/>
      <c r="BMP12" s="143"/>
      <c r="BMQ12" s="143"/>
      <c r="BMR12" s="143"/>
      <c r="BMS12" s="143"/>
      <c r="BMT12" s="143"/>
      <c r="BMU12" s="143"/>
      <c r="BMV12" s="143"/>
      <c r="BMW12" s="143"/>
      <c r="BMX12" s="143"/>
      <c r="BMY12" s="143"/>
      <c r="BMZ12" s="143"/>
      <c r="BNA12" s="143"/>
      <c r="BNB12" s="143"/>
      <c r="BNC12" s="143"/>
      <c r="BND12" s="143"/>
      <c r="BNE12" s="143"/>
      <c r="BNF12" s="143"/>
      <c r="BNG12" s="143"/>
      <c r="BNH12" s="143"/>
      <c r="BNI12" s="143"/>
      <c r="BNJ12" s="143"/>
      <c r="BNK12" s="143"/>
      <c r="BNL12" s="143"/>
      <c r="BNM12" s="143"/>
      <c r="BNN12" s="143"/>
      <c r="BNO12" s="143"/>
      <c r="BNP12" s="143"/>
      <c r="BNQ12" s="143"/>
      <c r="BNR12" s="143"/>
      <c r="BNS12" s="143"/>
      <c r="BNT12" s="143"/>
      <c r="BNU12" s="143"/>
      <c r="BNV12" s="143"/>
      <c r="BNW12" s="143"/>
      <c r="BNX12" s="143"/>
      <c r="BNY12" s="143"/>
      <c r="BNZ12" s="143"/>
      <c r="BOA12" s="143"/>
      <c r="BOB12" s="143"/>
      <c r="BOC12" s="143"/>
      <c r="BOD12" s="143"/>
      <c r="BOE12" s="143"/>
      <c r="BOF12" s="143"/>
      <c r="BOG12" s="143"/>
      <c r="BOH12" s="143"/>
      <c r="BOI12" s="143"/>
      <c r="BOJ12" s="143"/>
      <c r="BOK12" s="143"/>
      <c r="BOL12" s="143"/>
      <c r="BOM12" s="143"/>
      <c r="BON12" s="143"/>
      <c r="BOO12" s="143"/>
      <c r="BOP12" s="143"/>
      <c r="BOQ12" s="143"/>
      <c r="BOR12" s="143"/>
      <c r="BOS12" s="143"/>
      <c r="BOT12" s="143"/>
      <c r="BOU12" s="143"/>
      <c r="BOV12" s="143"/>
      <c r="BOW12" s="143"/>
      <c r="BOX12" s="143"/>
      <c r="BOY12" s="143"/>
      <c r="BOZ12" s="143"/>
      <c r="BPA12" s="143"/>
      <c r="BPB12" s="143"/>
      <c r="BPC12" s="143"/>
      <c r="BPD12" s="143"/>
      <c r="BPE12" s="143"/>
      <c r="BPF12" s="143"/>
      <c r="BPG12" s="143"/>
      <c r="BPH12" s="143"/>
      <c r="BPI12" s="143"/>
      <c r="BPJ12" s="143"/>
      <c r="BPK12" s="143"/>
      <c r="BPL12" s="143"/>
      <c r="BPM12" s="143"/>
      <c r="BPN12" s="143"/>
      <c r="BPO12" s="143"/>
      <c r="BPP12" s="143"/>
      <c r="BPQ12" s="143"/>
      <c r="BPR12" s="143"/>
      <c r="BPS12" s="143"/>
      <c r="BPT12" s="143"/>
      <c r="BPU12" s="143"/>
      <c r="BPV12" s="143"/>
      <c r="BPW12" s="143"/>
      <c r="BPX12" s="143"/>
      <c r="BPY12" s="143"/>
      <c r="BPZ12" s="143"/>
      <c r="BQA12" s="143"/>
      <c r="BQB12" s="143"/>
      <c r="BQC12" s="143"/>
      <c r="BQD12" s="143"/>
      <c r="BQE12" s="143"/>
      <c r="BQF12" s="143"/>
      <c r="BQG12" s="143"/>
      <c r="BQH12" s="143"/>
      <c r="BQI12" s="143"/>
      <c r="BQJ12" s="143"/>
      <c r="BQK12" s="143"/>
      <c r="BQL12" s="143"/>
      <c r="BQM12" s="143"/>
      <c r="BQN12" s="143"/>
      <c r="BQO12" s="143"/>
      <c r="BQP12" s="143"/>
      <c r="BQQ12" s="143"/>
      <c r="BQR12" s="143"/>
      <c r="BQS12" s="143"/>
      <c r="BQT12" s="143"/>
      <c r="BQU12" s="143"/>
      <c r="BQV12" s="143"/>
      <c r="BQW12" s="143"/>
      <c r="BQX12" s="143"/>
      <c r="BQY12" s="143"/>
      <c r="BQZ12" s="143"/>
      <c r="BRA12" s="143"/>
      <c r="BRB12" s="143"/>
      <c r="BRC12" s="143"/>
      <c r="BRD12" s="143"/>
      <c r="BRE12" s="143"/>
      <c r="BRF12" s="143"/>
      <c r="BRG12" s="143"/>
      <c r="BRH12" s="143"/>
      <c r="BRI12" s="143"/>
      <c r="BRJ12" s="143"/>
      <c r="BRK12" s="143"/>
      <c r="BRL12" s="143"/>
      <c r="BRM12" s="143"/>
      <c r="BRN12" s="143"/>
      <c r="BRO12" s="143"/>
      <c r="BRP12" s="143"/>
      <c r="BRQ12" s="143"/>
      <c r="BRR12" s="143"/>
      <c r="BRS12" s="143"/>
      <c r="BRT12" s="143"/>
      <c r="BRU12" s="143"/>
      <c r="BRV12" s="143"/>
      <c r="BRW12" s="143"/>
      <c r="BRX12" s="143"/>
      <c r="BRY12" s="143"/>
      <c r="BRZ12" s="143"/>
      <c r="BSA12" s="143"/>
      <c r="BSB12" s="143"/>
      <c r="BSC12" s="143"/>
      <c r="BSD12" s="143"/>
      <c r="BSE12" s="143"/>
      <c r="BSF12" s="143"/>
      <c r="BSG12" s="143"/>
      <c r="BSH12" s="143"/>
      <c r="BSI12" s="143"/>
      <c r="BSJ12" s="143"/>
      <c r="BSK12" s="143"/>
      <c r="BSL12" s="143"/>
      <c r="BSM12" s="143"/>
      <c r="BSN12" s="143"/>
      <c r="BSO12" s="143"/>
      <c r="BSP12" s="143"/>
      <c r="BSQ12" s="143"/>
      <c r="BSR12" s="143"/>
      <c r="BSS12" s="143"/>
      <c r="BST12" s="143"/>
      <c r="BSU12" s="143"/>
      <c r="BSV12" s="143"/>
      <c r="BSW12" s="143"/>
      <c r="BSX12" s="143"/>
      <c r="BSY12" s="143"/>
      <c r="BSZ12" s="143"/>
      <c r="BTA12" s="143"/>
      <c r="BTB12" s="143"/>
      <c r="BTC12" s="143"/>
      <c r="BTD12" s="143"/>
      <c r="BTE12" s="143"/>
      <c r="BTF12" s="143"/>
      <c r="BTG12" s="143"/>
      <c r="BTH12" s="143"/>
      <c r="BTI12" s="143"/>
      <c r="BTJ12" s="143"/>
      <c r="BTK12" s="143"/>
      <c r="BTL12" s="143"/>
      <c r="BTM12" s="143"/>
      <c r="BTN12" s="143"/>
      <c r="BTO12" s="143"/>
      <c r="BTP12" s="143"/>
      <c r="BTQ12" s="143"/>
      <c r="BTR12" s="143"/>
      <c r="BTS12" s="143"/>
      <c r="BTT12" s="143"/>
      <c r="BTU12" s="143"/>
      <c r="BTV12" s="143"/>
      <c r="BTW12" s="143"/>
      <c r="BTX12" s="143"/>
      <c r="BTY12" s="143"/>
      <c r="BTZ12" s="143"/>
      <c r="BUA12" s="143"/>
      <c r="BUB12" s="143"/>
      <c r="BUC12" s="143"/>
      <c r="BUD12" s="143"/>
      <c r="BUE12" s="143"/>
      <c r="BUF12" s="143"/>
      <c r="BUG12" s="143"/>
      <c r="BUH12" s="143"/>
      <c r="BUI12" s="143"/>
      <c r="BUJ12" s="143"/>
      <c r="BUK12" s="143"/>
      <c r="BUL12" s="143"/>
      <c r="BUM12" s="143"/>
      <c r="BUN12" s="143"/>
      <c r="BUO12" s="143"/>
      <c r="BUP12" s="143"/>
      <c r="BUQ12" s="143"/>
      <c r="BUR12" s="143"/>
      <c r="BUS12" s="143"/>
      <c r="BUT12" s="143"/>
      <c r="BUU12" s="143"/>
      <c r="BUV12" s="143"/>
      <c r="BUW12" s="143"/>
      <c r="BUX12" s="143"/>
      <c r="BUY12" s="143"/>
      <c r="BUZ12" s="143"/>
      <c r="BVA12" s="143"/>
      <c r="BVB12" s="143"/>
      <c r="BVC12" s="143"/>
      <c r="BVD12" s="143"/>
      <c r="BVE12" s="143"/>
      <c r="BVF12" s="143"/>
      <c r="BVG12" s="143"/>
      <c r="BVH12" s="143"/>
      <c r="BVI12" s="143"/>
      <c r="BVJ12" s="143"/>
      <c r="BVK12" s="143"/>
      <c r="BVL12" s="143"/>
      <c r="BVM12" s="143"/>
      <c r="BVN12" s="143"/>
      <c r="BVO12" s="143"/>
      <c r="BVP12" s="143"/>
      <c r="BVQ12" s="143"/>
      <c r="BVR12" s="143"/>
      <c r="BVS12" s="143"/>
      <c r="BVT12" s="143"/>
      <c r="BVU12" s="143"/>
      <c r="BVV12" s="143"/>
      <c r="BVW12" s="143"/>
      <c r="BVX12" s="143"/>
      <c r="BVY12" s="143"/>
      <c r="BVZ12" s="143"/>
      <c r="BWA12" s="143"/>
      <c r="BWB12" s="143"/>
      <c r="BWC12" s="143"/>
      <c r="BWD12" s="143"/>
      <c r="BWE12" s="143"/>
      <c r="BWF12" s="143"/>
      <c r="BWG12" s="143"/>
      <c r="BWH12" s="143"/>
      <c r="BWI12" s="143"/>
      <c r="BWJ12" s="143"/>
      <c r="BWK12" s="143"/>
      <c r="BWL12" s="143"/>
      <c r="BWM12" s="143"/>
      <c r="BWN12" s="143"/>
      <c r="BWO12" s="143"/>
      <c r="BWP12" s="143"/>
      <c r="BWQ12" s="143"/>
      <c r="BWR12" s="143"/>
      <c r="BWS12" s="143"/>
      <c r="BWT12" s="143"/>
      <c r="BWU12" s="143"/>
      <c r="BWV12" s="143"/>
      <c r="BWW12" s="143"/>
      <c r="BWX12" s="143"/>
      <c r="BWY12" s="143"/>
      <c r="BWZ12" s="143"/>
      <c r="BXA12" s="143"/>
      <c r="BXB12" s="143"/>
      <c r="BXC12" s="143"/>
      <c r="BXD12" s="143"/>
      <c r="BXE12" s="143"/>
      <c r="BXF12" s="143"/>
      <c r="BXG12" s="143"/>
      <c r="BXH12" s="143"/>
      <c r="BXI12" s="143"/>
      <c r="BXJ12" s="143"/>
      <c r="BXK12" s="143"/>
      <c r="BXL12" s="143"/>
      <c r="BXM12" s="143"/>
      <c r="BXN12" s="143"/>
      <c r="BXO12" s="143"/>
      <c r="BXP12" s="143"/>
      <c r="BXQ12" s="143"/>
      <c r="BXR12" s="143"/>
      <c r="BXS12" s="143"/>
      <c r="BXT12" s="143"/>
      <c r="BXU12" s="143"/>
      <c r="BXV12" s="143"/>
      <c r="BXW12" s="143"/>
      <c r="BXX12" s="143"/>
      <c r="BXY12" s="143"/>
      <c r="BXZ12" s="143"/>
      <c r="BYA12" s="143"/>
      <c r="BYB12" s="143"/>
      <c r="BYC12" s="143"/>
      <c r="BYD12" s="143"/>
      <c r="BYE12" s="143"/>
      <c r="BYF12" s="143"/>
      <c r="BYG12" s="143"/>
      <c r="BYH12" s="143"/>
      <c r="BYI12" s="143"/>
      <c r="BYJ12" s="143"/>
      <c r="BYK12" s="143"/>
      <c r="BYL12" s="143"/>
      <c r="BYM12" s="143"/>
      <c r="BYN12" s="143"/>
      <c r="BYO12" s="143"/>
      <c r="BYP12" s="143"/>
      <c r="BYQ12" s="143"/>
      <c r="BYR12" s="143"/>
      <c r="BYS12" s="143"/>
      <c r="BYT12" s="143"/>
      <c r="BYU12" s="143"/>
      <c r="BYV12" s="143"/>
      <c r="BYW12" s="143"/>
      <c r="BYX12" s="143"/>
      <c r="BYY12" s="143"/>
      <c r="BYZ12" s="143"/>
      <c r="BZA12" s="143"/>
      <c r="BZB12" s="143"/>
      <c r="BZC12" s="143"/>
      <c r="BZD12" s="143"/>
      <c r="BZE12" s="143"/>
      <c r="BZF12" s="143"/>
      <c r="BZG12" s="143"/>
      <c r="BZH12" s="143"/>
      <c r="BZI12" s="143"/>
      <c r="BZJ12" s="143"/>
      <c r="BZK12" s="143"/>
      <c r="BZL12" s="143"/>
      <c r="BZM12" s="143"/>
      <c r="BZN12" s="143"/>
      <c r="BZO12" s="143"/>
      <c r="BZP12" s="143"/>
      <c r="BZQ12" s="143"/>
      <c r="BZR12" s="143"/>
      <c r="BZS12" s="143"/>
      <c r="BZT12" s="143"/>
      <c r="BZU12" s="143"/>
      <c r="BZV12" s="143"/>
      <c r="BZW12" s="143"/>
      <c r="BZX12" s="143"/>
      <c r="BZY12" s="143"/>
      <c r="BZZ12" s="143"/>
      <c r="CAA12" s="143"/>
      <c r="CAB12" s="143"/>
      <c r="CAC12" s="143"/>
      <c r="CAD12" s="143"/>
      <c r="CAE12" s="143"/>
      <c r="CAF12" s="143"/>
      <c r="CAG12" s="143"/>
      <c r="CAH12" s="143"/>
      <c r="CAI12" s="143"/>
      <c r="CAJ12" s="143"/>
      <c r="CAK12" s="143"/>
      <c r="CAL12" s="143"/>
      <c r="CAM12" s="143"/>
      <c r="CAN12" s="143"/>
      <c r="CAO12" s="143"/>
      <c r="CAP12" s="143"/>
      <c r="CAQ12" s="143"/>
      <c r="CAR12" s="143"/>
      <c r="CAS12" s="143"/>
      <c r="CAT12" s="143"/>
      <c r="CAU12" s="143"/>
      <c r="CAV12" s="143"/>
      <c r="CAW12" s="143"/>
      <c r="CAX12" s="143"/>
      <c r="CAY12" s="143"/>
      <c r="CAZ12" s="143"/>
      <c r="CBA12" s="143"/>
      <c r="CBB12" s="143"/>
      <c r="CBC12" s="143"/>
      <c r="CBD12" s="143"/>
      <c r="CBE12" s="143"/>
      <c r="CBF12" s="143"/>
      <c r="CBG12" s="143"/>
      <c r="CBH12" s="143"/>
      <c r="CBI12" s="143"/>
      <c r="CBJ12" s="143"/>
      <c r="CBK12" s="143"/>
      <c r="CBL12" s="143"/>
      <c r="CBM12" s="143"/>
      <c r="CBN12" s="143"/>
      <c r="CBO12" s="143"/>
      <c r="CBP12" s="143"/>
      <c r="CBQ12" s="143"/>
      <c r="CBR12" s="143"/>
      <c r="CBS12" s="143"/>
      <c r="CBT12" s="143"/>
      <c r="CBU12" s="143"/>
      <c r="CBV12" s="143"/>
      <c r="CBW12" s="143"/>
      <c r="CBX12" s="143"/>
      <c r="CBY12" s="143"/>
      <c r="CBZ12" s="143"/>
      <c r="CCA12" s="143"/>
      <c r="CCB12" s="143"/>
      <c r="CCC12" s="143"/>
      <c r="CCD12" s="143"/>
      <c r="CCE12" s="143"/>
      <c r="CCF12" s="143"/>
      <c r="CCG12" s="143"/>
      <c r="CCH12" s="143"/>
      <c r="CCI12" s="143"/>
      <c r="CCJ12" s="143"/>
      <c r="CCK12" s="143"/>
      <c r="CCL12" s="143"/>
      <c r="CCM12" s="143"/>
      <c r="CCN12" s="143"/>
      <c r="CCO12" s="143"/>
      <c r="CCP12" s="143"/>
      <c r="CCQ12" s="143"/>
      <c r="CCR12" s="143"/>
      <c r="CCS12" s="143"/>
      <c r="CCT12" s="143"/>
      <c r="CCU12" s="143"/>
      <c r="CCV12" s="143"/>
      <c r="CCW12" s="143"/>
      <c r="CCX12" s="143"/>
      <c r="CCY12" s="143"/>
      <c r="CCZ12" s="143"/>
      <c r="CDA12" s="143"/>
      <c r="CDB12" s="143"/>
      <c r="CDC12" s="143"/>
      <c r="CDD12" s="143"/>
      <c r="CDE12" s="143"/>
      <c r="CDF12" s="143"/>
      <c r="CDG12" s="143"/>
      <c r="CDH12" s="143"/>
      <c r="CDI12" s="143"/>
      <c r="CDJ12" s="143"/>
      <c r="CDK12" s="143"/>
      <c r="CDL12" s="143"/>
      <c r="CDM12" s="143"/>
      <c r="CDN12" s="143"/>
      <c r="CDO12" s="143"/>
      <c r="CDP12" s="143"/>
      <c r="CDQ12" s="143"/>
      <c r="CDR12" s="143"/>
      <c r="CDS12" s="143"/>
      <c r="CDT12" s="143"/>
      <c r="CDU12" s="143"/>
      <c r="CDV12" s="143"/>
      <c r="CDW12" s="143"/>
      <c r="CDX12" s="143"/>
      <c r="CDY12" s="143"/>
      <c r="CDZ12" s="143"/>
      <c r="CEA12" s="143"/>
      <c r="CEB12" s="143"/>
      <c r="CEC12" s="143"/>
      <c r="CED12" s="143"/>
      <c r="CEE12" s="143"/>
      <c r="CEF12" s="143"/>
      <c r="CEG12" s="143"/>
      <c r="CEH12" s="143"/>
      <c r="CEI12" s="143"/>
      <c r="CEJ12" s="143"/>
      <c r="CEK12" s="143"/>
      <c r="CEL12" s="143"/>
      <c r="CEM12" s="143"/>
      <c r="CEN12" s="143"/>
      <c r="CEO12" s="143"/>
      <c r="CEP12" s="143"/>
      <c r="CEQ12" s="143"/>
      <c r="CER12" s="143"/>
      <c r="CES12" s="143"/>
      <c r="CET12" s="143"/>
      <c r="CEU12" s="143"/>
      <c r="CEV12" s="143"/>
      <c r="CEW12" s="143"/>
      <c r="CEX12" s="143"/>
      <c r="CEY12" s="143"/>
      <c r="CEZ12" s="143"/>
      <c r="CFA12" s="143"/>
      <c r="CFB12" s="143"/>
      <c r="CFC12" s="143"/>
      <c r="CFD12" s="143"/>
      <c r="CFE12" s="143"/>
      <c r="CFF12" s="143"/>
      <c r="CFG12" s="143"/>
      <c r="CFH12" s="143"/>
      <c r="CFI12" s="143"/>
      <c r="CFJ12" s="143"/>
      <c r="CFK12" s="143"/>
      <c r="CFL12" s="143"/>
      <c r="CFM12" s="143"/>
      <c r="CFN12" s="143"/>
      <c r="CFO12" s="143"/>
      <c r="CFP12" s="143"/>
      <c r="CFQ12" s="143"/>
      <c r="CFR12" s="143"/>
      <c r="CFS12" s="143"/>
      <c r="CFT12" s="143"/>
      <c r="CFU12" s="143"/>
      <c r="CFV12" s="143"/>
      <c r="CFW12" s="143"/>
      <c r="CFX12" s="143"/>
      <c r="CFY12" s="143"/>
      <c r="CFZ12" s="143"/>
      <c r="CGA12" s="143"/>
      <c r="CGB12" s="143"/>
      <c r="CGC12" s="143"/>
      <c r="CGD12" s="143"/>
      <c r="CGE12" s="143"/>
      <c r="CGF12" s="143"/>
      <c r="CGG12" s="143"/>
      <c r="CGH12" s="143"/>
      <c r="CGI12" s="143"/>
      <c r="CGJ12" s="143"/>
      <c r="CGK12" s="143"/>
      <c r="CGL12" s="143"/>
      <c r="CGM12" s="143"/>
      <c r="CGN12" s="143"/>
      <c r="CGO12" s="143"/>
      <c r="CGP12" s="143"/>
      <c r="CGQ12" s="143"/>
      <c r="CGR12" s="143"/>
      <c r="CGS12" s="143"/>
      <c r="CGT12" s="143"/>
      <c r="CGU12" s="143"/>
      <c r="CGV12" s="143"/>
      <c r="CGW12" s="143"/>
      <c r="CGX12" s="143"/>
      <c r="CGY12" s="143"/>
      <c r="CGZ12" s="143"/>
      <c r="CHA12" s="143"/>
      <c r="CHB12" s="143"/>
      <c r="CHC12" s="143"/>
      <c r="CHD12" s="143"/>
      <c r="CHE12" s="143"/>
      <c r="CHF12" s="143"/>
      <c r="CHG12" s="143"/>
      <c r="CHH12" s="143"/>
      <c r="CHI12" s="143"/>
      <c r="CHJ12" s="143"/>
      <c r="CHK12" s="143"/>
      <c r="CHL12" s="143"/>
      <c r="CHM12" s="143"/>
      <c r="CHN12" s="143"/>
      <c r="CHO12" s="143"/>
      <c r="CHP12" s="143"/>
      <c r="CHQ12" s="143"/>
      <c r="CHR12" s="143"/>
      <c r="CHS12" s="143"/>
      <c r="CHT12" s="143"/>
      <c r="CHU12" s="143"/>
      <c r="CHV12" s="143"/>
      <c r="CHW12" s="143"/>
      <c r="CHX12" s="143"/>
      <c r="CHY12" s="143"/>
      <c r="CHZ12" s="143"/>
      <c r="CIA12" s="143"/>
      <c r="CIB12" s="143"/>
      <c r="CIC12" s="143"/>
      <c r="CID12" s="143"/>
      <c r="CIE12" s="143"/>
      <c r="CIF12" s="143"/>
      <c r="CIG12" s="143"/>
      <c r="CIH12" s="143"/>
      <c r="CII12" s="143"/>
      <c r="CIJ12" s="143"/>
      <c r="CIK12" s="143"/>
      <c r="CIL12" s="143"/>
      <c r="CIM12" s="143"/>
      <c r="CIN12" s="143"/>
      <c r="CIO12" s="143"/>
      <c r="CIP12" s="143"/>
      <c r="CIQ12" s="143"/>
      <c r="CIR12" s="143"/>
      <c r="CIS12" s="143"/>
      <c r="CIT12" s="143"/>
      <c r="CIU12" s="143"/>
      <c r="CIV12" s="143"/>
      <c r="CIW12" s="143"/>
      <c r="CIX12" s="143"/>
      <c r="CIY12" s="143"/>
      <c r="CIZ12" s="143"/>
      <c r="CJA12" s="143"/>
      <c r="CJB12" s="143"/>
      <c r="CJC12" s="143"/>
      <c r="CJD12" s="143"/>
      <c r="CJE12" s="143"/>
      <c r="CJF12" s="143"/>
      <c r="CJG12" s="143"/>
      <c r="CJH12" s="143"/>
      <c r="CJI12" s="143"/>
      <c r="CJJ12" s="143"/>
      <c r="CJK12" s="143"/>
      <c r="CJL12" s="143"/>
      <c r="CJM12" s="143"/>
      <c r="CJN12" s="143"/>
      <c r="CJO12" s="143"/>
      <c r="CJP12" s="143"/>
      <c r="CJQ12" s="143"/>
      <c r="CJR12" s="143"/>
      <c r="CJS12" s="143"/>
      <c r="CJT12" s="143"/>
      <c r="CJU12" s="143"/>
      <c r="CJV12" s="143"/>
      <c r="CJW12" s="143"/>
      <c r="CJX12" s="143"/>
      <c r="CJY12" s="143"/>
      <c r="CJZ12" s="143"/>
      <c r="CKA12" s="143"/>
      <c r="CKB12" s="143"/>
      <c r="CKC12" s="143"/>
      <c r="CKD12" s="143"/>
      <c r="CKE12" s="143"/>
      <c r="CKF12" s="143"/>
      <c r="CKG12" s="143"/>
      <c r="CKH12" s="143"/>
      <c r="CKI12" s="143"/>
      <c r="CKJ12" s="143"/>
      <c r="CKK12" s="143"/>
      <c r="CKL12" s="143"/>
      <c r="CKM12" s="143"/>
      <c r="CKN12" s="143"/>
      <c r="CKO12" s="143"/>
      <c r="CKP12" s="143"/>
      <c r="CKQ12" s="143"/>
      <c r="CKR12" s="143"/>
      <c r="CKS12" s="143"/>
      <c r="CKT12" s="143"/>
      <c r="CKU12" s="143"/>
      <c r="CKV12" s="143"/>
      <c r="CKW12" s="143"/>
      <c r="CKX12" s="143"/>
      <c r="CKY12" s="143"/>
      <c r="CKZ12" s="143"/>
      <c r="CLA12" s="143"/>
      <c r="CLB12" s="143"/>
      <c r="CLC12" s="143"/>
      <c r="CLD12" s="143"/>
      <c r="CLE12" s="143"/>
      <c r="CLF12" s="143"/>
      <c r="CLG12" s="143"/>
      <c r="CLH12" s="143"/>
      <c r="CLI12" s="143"/>
      <c r="CLJ12" s="143"/>
      <c r="CLK12" s="143"/>
      <c r="CLL12" s="143"/>
      <c r="CLM12" s="143"/>
      <c r="CLN12" s="143"/>
      <c r="CLO12" s="143"/>
      <c r="CLP12" s="143"/>
      <c r="CLQ12" s="143"/>
      <c r="CLR12" s="143"/>
      <c r="CLS12" s="143"/>
      <c r="CLT12" s="143"/>
      <c r="CLU12" s="143"/>
      <c r="CLV12" s="143"/>
      <c r="CLW12" s="143"/>
      <c r="CLX12" s="143"/>
      <c r="CLY12" s="143"/>
      <c r="CLZ12" s="143"/>
      <c r="CMA12" s="143"/>
      <c r="CMB12" s="143"/>
      <c r="CMC12" s="143"/>
      <c r="CMD12" s="143"/>
      <c r="CME12" s="143"/>
      <c r="CMF12" s="143"/>
      <c r="CMG12" s="143"/>
      <c r="CMH12" s="143"/>
      <c r="CMI12" s="143"/>
      <c r="CMJ12" s="143"/>
      <c r="CMK12" s="143"/>
      <c r="CML12" s="143"/>
      <c r="CMM12" s="143"/>
      <c r="CMN12" s="143"/>
      <c r="CMO12" s="143"/>
      <c r="CMP12" s="143"/>
      <c r="CMQ12" s="143"/>
      <c r="CMR12" s="143"/>
      <c r="CMS12" s="143"/>
      <c r="CMT12" s="143"/>
      <c r="CMU12" s="143"/>
      <c r="CMV12" s="143"/>
      <c r="CMW12" s="143"/>
      <c r="CMX12" s="143"/>
      <c r="CMY12" s="143"/>
      <c r="CMZ12" s="143"/>
      <c r="CNA12" s="143"/>
      <c r="CNB12" s="143"/>
      <c r="CNC12" s="143"/>
      <c r="CND12" s="143"/>
      <c r="CNE12" s="143"/>
      <c r="CNF12" s="143"/>
      <c r="CNG12" s="143"/>
      <c r="CNH12" s="143"/>
      <c r="CNI12" s="143"/>
      <c r="CNJ12" s="143"/>
      <c r="CNK12" s="143"/>
      <c r="CNL12" s="143"/>
      <c r="CNM12" s="143"/>
      <c r="CNN12" s="143"/>
      <c r="CNO12" s="143"/>
      <c r="CNP12" s="143"/>
      <c r="CNQ12" s="143"/>
      <c r="CNR12" s="143"/>
      <c r="CNS12" s="143"/>
      <c r="CNT12" s="143"/>
      <c r="CNU12" s="143"/>
      <c r="CNV12" s="143"/>
      <c r="CNW12" s="143"/>
      <c r="CNX12" s="143"/>
      <c r="CNY12" s="143"/>
      <c r="CNZ12" s="143"/>
      <c r="COA12" s="143"/>
      <c r="COB12" s="143"/>
      <c r="COC12" s="143"/>
      <c r="COD12" s="143"/>
      <c r="COE12" s="143"/>
      <c r="COF12" s="143"/>
      <c r="COG12" s="143"/>
      <c r="COH12" s="143"/>
      <c r="COI12" s="143"/>
      <c r="COJ12" s="143"/>
      <c r="COK12" s="143"/>
      <c r="COL12" s="143"/>
      <c r="COM12" s="143"/>
      <c r="CON12" s="143"/>
      <c r="COO12" s="143"/>
      <c r="COP12" s="143"/>
      <c r="COQ12" s="143"/>
      <c r="COR12" s="143"/>
      <c r="COS12" s="143"/>
      <c r="COT12" s="143"/>
      <c r="COU12" s="143"/>
      <c r="COV12" s="143"/>
      <c r="COW12" s="143"/>
      <c r="COX12" s="143"/>
      <c r="COY12" s="143"/>
      <c r="COZ12" s="143"/>
      <c r="CPA12" s="143"/>
      <c r="CPB12" s="143"/>
      <c r="CPC12" s="143"/>
      <c r="CPD12" s="143"/>
      <c r="CPE12" s="143"/>
      <c r="CPF12" s="143"/>
      <c r="CPG12" s="143"/>
      <c r="CPH12" s="143"/>
      <c r="CPI12" s="143"/>
      <c r="CPJ12" s="143"/>
      <c r="CPK12" s="143"/>
      <c r="CPL12" s="143"/>
      <c r="CPM12" s="143"/>
      <c r="CPN12" s="143"/>
      <c r="CPO12" s="143"/>
      <c r="CPP12" s="143"/>
      <c r="CPQ12" s="143"/>
      <c r="CPR12" s="143"/>
      <c r="CPS12" s="143"/>
      <c r="CPT12" s="143"/>
      <c r="CPU12" s="143"/>
      <c r="CPV12" s="143"/>
      <c r="CPW12" s="143"/>
      <c r="CPX12" s="143"/>
      <c r="CPY12" s="143"/>
      <c r="CPZ12" s="143"/>
      <c r="CQA12" s="143"/>
      <c r="CQB12" s="143"/>
      <c r="CQC12" s="143"/>
      <c r="CQD12" s="143"/>
      <c r="CQE12" s="143"/>
      <c r="CQF12" s="143"/>
      <c r="CQG12" s="143"/>
      <c r="CQH12" s="143"/>
      <c r="CQI12" s="143"/>
      <c r="CQJ12" s="143"/>
      <c r="CQK12" s="143"/>
      <c r="CQL12" s="143"/>
      <c r="CQM12" s="143"/>
      <c r="CQN12" s="143"/>
      <c r="CQO12" s="143"/>
      <c r="CQP12" s="143"/>
      <c r="CQQ12" s="143"/>
      <c r="CQR12" s="143"/>
      <c r="CQS12" s="143"/>
      <c r="CQT12" s="143"/>
      <c r="CQU12" s="143"/>
      <c r="CQV12" s="143"/>
      <c r="CQW12" s="143"/>
      <c r="CQX12" s="143"/>
      <c r="CQY12" s="143"/>
      <c r="CQZ12" s="143"/>
      <c r="CRA12" s="143"/>
      <c r="CRB12" s="143"/>
      <c r="CRC12" s="143"/>
      <c r="CRD12" s="143"/>
      <c r="CRE12" s="143"/>
      <c r="CRF12" s="143"/>
      <c r="CRG12" s="143"/>
      <c r="CRH12" s="143"/>
      <c r="CRI12" s="143"/>
      <c r="CRJ12" s="143"/>
      <c r="CRK12" s="143"/>
      <c r="CRL12" s="143"/>
      <c r="CRM12" s="143"/>
      <c r="CRN12" s="143"/>
      <c r="CRO12" s="143"/>
      <c r="CRP12" s="143"/>
      <c r="CRQ12" s="143"/>
      <c r="CRR12" s="143"/>
      <c r="CRS12" s="143"/>
      <c r="CRT12" s="143"/>
      <c r="CRU12" s="143"/>
      <c r="CRV12" s="143"/>
      <c r="CRW12" s="143"/>
      <c r="CRX12" s="143"/>
      <c r="CRY12" s="143"/>
      <c r="CRZ12" s="143"/>
      <c r="CSA12" s="143"/>
      <c r="CSB12" s="143"/>
      <c r="CSC12" s="143"/>
      <c r="CSD12" s="143"/>
      <c r="CSE12" s="143"/>
      <c r="CSF12" s="143"/>
      <c r="CSG12" s="143"/>
      <c r="CSH12" s="143"/>
      <c r="CSI12" s="143"/>
      <c r="CSJ12" s="143"/>
      <c r="CSK12" s="143"/>
      <c r="CSL12" s="143"/>
      <c r="CSM12" s="143"/>
      <c r="CSN12" s="143"/>
      <c r="CSO12" s="143"/>
      <c r="CSP12" s="143"/>
      <c r="CSQ12" s="143"/>
      <c r="CSR12" s="143"/>
      <c r="CSS12" s="143"/>
      <c r="CST12" s="143"/>
      <c r="CSU12" s="143"/>
      <c r="CSV12" s="143"/>
      <c r="CSW12" s="143"/>
      <c r="CSX12" s="143"/>
      <c r="CSY12" s="143"/>
      <c r="CSZ12" s="143"/>
      <c r="CTA12" s="143"/>
      <c r="CTB12" s="143"/>
      <c r="CTC12" s="143"/>
      <c r="CTD12" s="143"/>
      <c r="CTE12" s="143"/>
      <c r="CTF12" s="143"/>
      <c r="CTG12" s="143"/>
      <c r="CTH12" s="143"/>
      <c r="CTI12" s="143"/>
      <c r="CTJ12" s="143"/>
      <c r="CTK12" s="143"/>
      <c r="CTL12" s="143"/>
      <c r="CTM12" s="143"/>
      <c r="CTN12" s="143"/>
      <c r="CTO12" s="143"/>
      <c r="CTP12" s="143"/>
      <c r="CTQ12" s="143"/>
      <c r="CTR12" s="143"/>
      <c r="CTS12" s="143"/>
      <c r="CTT12" s="143"/>
      <c r="CTU12" s="143"/>
      <c r="CTV12" s="143"/>
      <c r="CTW12" s="143"/>
      <c r="CTX12" s="143"/>
      <c r="CTY12" s="143"/>
      <c r="CTZ12" s="143"/>
      <c r="CUA12" s="143"/>
      <c r="CUB12" s="143"/>
      <c r="CUC12" s="143"/>
      <c r="CUD12" s="143"/>
      <c r="CUE12" s="143"/>
      <c r="CUF12" s="143"/>
      <c r="CUG12" s="143"/>
      <c r="CUH12" s="143"/>
      <c r="CUI12" s="143"/>
      <c r="CUJ12" s="143"/>
      <c r="CUK12" s="143"/>
      <c r="CUL12" s="143"/>
      <c r="CUM12" s="143"/>
      <c r="CUN12" s="143"/>
      <c r="CUO12" s="143"/>
      <c r="CUP12" s="143"/>
      <c r="CUQ12" s="143"/>
      <c r="CUR12" s="143"/>
      <c r="CUS12" s="143"/>
      <c r="CUT12" s="143"/>
      <c r="CUU12" s="143"/>
      <c r="CUV12" s="143"/>
      <c r="CUW12" s="143"/>
      <c r="CUX12" s="143"/>
      <c r="CUY12" s="143"/>
      <c r="CUZ12" s="143"/>
      <c r="CVA12" s="143"/>
      <c r="CVB12" s="143"/>
      <c r="CVC12" s="143"/>
      <c r="CVD12" s="143"/>
      <c r="CVE12" s="143"/>
      <c r="CVF12" s="143"/>
      <c r="CVG12" s="143"/>
      <c r="CVH12" s="143"/>
      <c r="CVI12" s="143"/>
      <c r="CVJ12" s="143"/>
      <c r="CVK12" s="143"/>
      <c r="CVL12" s="143"/>
      <c r="CVM12" s="143"/>
      <c r="CVN12" s="143"/>
      <c r="CVO12" s="143"/>
      <c r="CVP12" s="143"/>
      <c r="CVQ12" s="143"/>
      <c r="CVR12" s="143"/>
      <c r="CVS12" s="143"/>
      <c r="CVT12" s="143"/>
      <c r="CVU12" s="143"/>
      <c r="CVV12" s="143"/>
      <c r="CVW12" s="143"/>
      <c r="CVX12" s="143"/>
      <c r="CVY12" s="143"/>
      <c r="CVZ12" s="143"/>
      <c r="CWA12" s="143"/>
      <c r="CWB12" s="143"/>
      <c r="CWC12" s="143"/>
      <c r="CWD12" s="143"/>
      <c r="CWE12" s="143"/>
      <c r="CWF12" s="143"/>
      <c r="CWG12" s="143"/>
      <c r="CWH12" s="143"/>
      <c r="CWI12" s="143"/>
      <c r="CWJ12" s="143"/>
      <c r="CWK12" s="143"/>
      <c r="CWL12" s="143"/>
      <c r="CWM12" s="143"/>
      <c r="CWN12" s="143"/>
      <c r="CWO12" s="143"/>
      <c r="CWP12" s="143"/>
      <c r="CWQ12" s="143"/>
      <c r="CWR12" s="143"/>
      <c r="CWS12" s="143"/>
      <c r="CWT12" s="143"/>
      <c r="CWU12" s="143"/>
      <c r="CWV12" s="143"/>
      <c r="CWW12" s="143"/>
      <c r="CWX12" s="143"/>
      <c r="CWY12" s="143"/>
      <c r="CWZ12" s="143"/>
      <c r="CXA12" s="143"/>
      <c r="CXB12" s="143"/>
      <c r="CXC12" s="143"/>
      <c r="CXD12" s="143"/>
      <c r="CXE12" s="143"/>
      <c r="CXF12" s="143"/>
      <c r="CXG12" s="143"/>
      <c r="CXH12" s="143"/>
      <c r="CXI12" s="143"/>
      <c r="CXJ12" s="143"/>
      <c r="CXK12" s="143"/>
      <c r="CXL12" s="143"/>
      <c r="CXM12" s="143"/>
      <c r="CXN12" s="143"/>
      <c r="CXO12" s="143"/>
      <c r="CXP12" s="143"/>
      <c r="CXQ12" s="143"/>
      <c r="CXR12" s="143"/>
      <c r="CXS12" s="143"/>
      <c r="CXT12" s="143"/>
      <c r="CXU12" s="143"/>
      <c r="CXV12" s="143"/>
      <c r="CXW12" s="143"/>
      <c r="CXX12" s="143"/>
      <c r="CXY12" s="143"/>
      <c r="CXZ12" s="143"/>
      <c r="CYA12" s="143"/>
      <c r="CYB12" s="143"/>
      <c r="CYC12" s="143"/>
      <c r="CYD12" s="143"/>
      <c r="CYE12" s="143"/>
      <c r="CYF12" s="143"/>
      <c r="CYG12" s="143"/>
      <c r="CYH12" s="143"/>
      <c r="CYI12" s="143"/>
      <c r="CYJ12" s="143"/>
      <c r="CYK12" s="143"/>
      <c r="CYL12" s="143"/>
      <c r="CYM12" s="143"/>
      <c r="CYN12" s="143"/>
      <c r="CYO12" s="143"/>
      <c r="CYP12" s="143"/>
      <c r="CYQ12" s="143"/>
      <c r="CYR12" s="143"/>
      <c r="CYS12" s="143"/>
      <c r="CYT12" s="143"/>
      <c r="CYU12" s="143"/>
      <c r="CYV12" s="143"/>
      <c r="CYW12" s="143"/>
      <c r="CYX12" s="143"/>
      <c r="CYY12" s="143"/>
      <c r="CYZ12" s="143"/>
      <c r="CZA12" s="143"/>
      <c r="CZB12" s="143"/>
      <c r="CZC12" s="143"/>
      <c r="CZD12" s="143"/>
      <c r="CZE12" s="143"/>
      <c r="CZF12" s="143"/>
      <c r="CZG12" s="143"/>
      <c r="CZH12" s="143"/>
      <c r="CZI12" s="143"/>
      <c r="CZJ12" s="143"/>
      <c r="CZK12" s="143"/>
      <c r="CZL12" s="143"/>
      <c r="CZM12" s="143"/>
      <c r="CZN12" s="143"/>
      <c r="CZO12" s="143"/>
      <c r="CZP12" s="143"/>
      <c r="CZQ12" s="143"/>
      <c r="CZR12" s="143"/>
      <c r="CZS12" s="143"/>
      <c r="CZT12" s="143"/>
      <c r="CZU12" s="143"/>
      <c r="CZV12" s="143"/>
      <c r="CZW12" s="143"/>
      <c r="CZX12" s="143"/>
      <c r="CZY12" s="143"/>
      <c r="CZZ12" s="143"/>
      <c r="DAA12" s="143"/>
      <c r="DAB12" s="143"/>
      <c r="DAC12" s="143"/>
      <c r="DAD12" s="143"/>
      <c r="DAE12" s="143"/>
      <c r="DAF12" s="143"/>
      <c r="DAG12" s="143"/>
      <c r="DAH12" s="143"/>
      <c r="DAI12" s="143"/>
      <c r="DAJ12" s="143"/>
      <c r="DAK12" s="143"/>
      <c r="DAL12" s="143"/>
      <c r="DAM12" s="143"/>
      <c r="DAN12" s="143"/>
      <c r="DAO12" s="143"/>
      <c r="DAP12" s="143"/>
      <c r="DAQ12" s="143"/>
      <c r="DAR12" s="143"/>
      <c r="DAS12" s="143"/>
      <c r="DAT12" s="143"/>
      <c r="DAU12" s="143"/>
      <c r="DAV12" s="143"/>
      <c r="DAW12" s="143"/>
      <c r="DAX12" s="143"/>
      <c r="DAY12" s="143"/>
      <c r="DAZ12" s="143"/>
      <c r="DBA12" s="143"/>
      <c r="DBB12" s="143"/>
      <c r="DBC12" s="143"/>
      <c r="DBD12" s="143"/>
      <c r="DBE12" s="143"/>
      <c r="DBF12" s="143"/>
      <c r="DBG12" s="143"/>
      <c r="DBH12" s="143"/>
      <c r="DBI12" s="143"/>
      <c r="DBJ12" s="143"/>
      <c r="DBK12" s="143"/>
      <c r="DBL12" s="143"/>
      <c r="DBM12" s="143"/>
      <c r="DBN12" s="143"/>
      <c r="DBO12" s="143"/>
      <c r="DBP12" s="143"/>
      <c r="DBQ12" s="143"/>
      <c r="DBR12" s="143"/>
      <c r="DBS12" s="143"/>
      <c r="DBT12" s="143"/>
      <c r="DBU12" s="143"/>
      <c r="DBV12" s="143"/>
      <c r="DBW12" s="143"/>
      <c r="DBX12" s="143"/>
      <c r="DBY12" s="143"/>
      <c r="DBZ12" s="143"/>
      <c r="DCA12" s="143"/>
      <c r="DCB12" s="143"/>
      <c r="DCC12" s="143"/>
      <c r="DCD12" s="143"/>
      <c r="DCE12" s="143"/>
      <c r="DCF12" s="143"/>
      <c r="DCG12" s="143"/>
      <c r="DCH12" s="143"/>
      <c r="DCI12" s="143"/>
      <c r="DCJ12" s="143"/>
      <c r="DCK12" s="143"/>
      <c r="DCL12" s="143"/>
      <c r="DCM12" s="143"/>
      <c r="DCN12" s="143"/>
      <c r="DCO12" s="143"/>
      <c r="DCP12" s="143"/>
      <c r="DCQ12" s="143"/>
      <c r="DCR12" s="143"/>
      <c r="DCS12" s="143"/>
      <c r="DCT12" s="143"/>
      <c r="DCU12" s="143"/>
      <c r="DCV12" s="143"/>
      <c r="DCW12" s="143"/>
      <c r="DCX12" s="143"/>
      <c r="DCY12" s="143"/>
      <c r="DCZ12" s="143"/>
      <c r="DDA12" s="143"/>
      <c r="DDB12" s="143"/>
      <c r="DDC12" s="143"/>
      <c r="DDD12" s="143"/>
      <c r="DDE12" s="143"/>
      <c r="DDF12" s="143"/>
      <c r="DDG12" s="143"/>
      <c r="DDH12" s="143"/>
      <c r="DDI12" s="143"/>
      <c r="DDJ12" s="143"/>
      <c r="DDK12" s="143"/>
      <c r="DDL12" s="143"/>
      <c r="DDM12" s="143"/>
      <c r="DDN12" s="143"/>
      <c r="DDO12" s="143"/>
      <c r="DDP12" s="143"/>
      <c r="DDQ12" s="143"/>
      <c r="DDR12" s="143"/>
      <c r="DDS12" s="143"/>
      <c r="DDT12" s="143"/>
      <c r="DDU12" s="143"/>
      <c r="DDV12" s="143"/>
      <c r="DDW12" s="143"/>
      <c r="DDX12" s="143"/>
      <c r="DDY12" s="143"/>
      <c r="DDZ12" s="143"/>
      <c r="DEA12" s="143"/>
      <c r="DEB12" s="143"/>
      <c r="DEC12" s="143"/>
      <c r="DED12" s="143"/>
      <c r="DEE12" s="143"/>
      <c r="DEF12" s="143"/>
      <c r="DEG12" s="143"/>
      <c r="DEH12" s="143"/>
      <c r="DEI12" s="143"/>
      <c r="DEJ12" s="143"/>
      <c r="DEK12" s="143"/>
      <c r="DEL12" s="143"/>
      <c r="DEM12" s="143"/>
      <c r="DEN12" s="143"/>
      <c r="DEO12" s="143"/>
      <c r="DEP12" s="143"/>
      <c r="DEQ12" s="143"/>
      <c r="DER12" s="143"/>
      <c r="DES12" s="143"/>
      <c r="DET12" s="143"/>
      <c r="DEU12" s="143"/>
      <c r="DEV12" s="143"/>
      <c r="DEW12" s="143"/>
      <c r="DEX12" s="143"/>
      <c r="DEY12" s="143"/>
      <c r="DEZ12" s="143"/>
      <c r="DFA12" s="143"/>
      <c r="DFB12" s="143"/>
      <c r="DFC12" s="143"/>
      <c r="DFD12" s="143"/>
      <c r="DFE12" s="143"/>
      <c r="DFF12" s="143"/>
      <c r="DFG12" s="143"/>
      <c r="DFH12" s="143"/>
      <c r="DFI12" s="143"/>
      <c r="DFJ12" s="143"/>
      <c r="DFK12" s="143"/>
      <c r="DFL12" s="143"/>
      <c r="DFM12" s="143"/>
      <c r="DFN12" s="143"/>
      <c r="DFO12" s="143"/>
      <c r="DFP12" s="143"/>
      <c r="DFQ12" s="143"/>
      <c r="DFR12" s="143"/>
      <c r="DFS12" s="143"/>
      <c r="DFT12" s="143"/>
      <c r="DFU12" s="143"/>
      <c r="DFV12" s="143"/>
      <c r="DFW12" s="143"/>
      <c r="DFX12" s="143"/>
      <c r="DFY12" s="143"/>
      <c r="DFZ12" s="143"/>
      <c r="DGA12" s="143"/>
      <c r="DGB12" s="143"/>
      <c r="DGC12" s="143"/>
      <c r="DGD12" s="143"/>
      <c r="DGE12" s="143"/>
      <c r="DGF12" s="143"/>
      <c r="DGG12" s="143"/>
      <c r="DGH12" s="143"/>
      <c r="DGI12" s="143"/>
      <c r="DGJ12" s="143"/>
      <c r="DGK12" s="143"/>
      <c r="DGL12" s="143"/>
      <c r="DGM12" s="143"/>
      <c r="DGN12" s="143"/>
      <c r="DGO12" s="143"/>
      <c r="DGP12" s="143"/>
      <c r="DGQ12" s="143"/>
      <c r="DGR12" s="143"/>
      <c r="DGS12" s="143"/>
      <c r="DGT12" s="143"/>
      <c r="DGU12" s="143"/>
      <c r="DGV12" s="143"/>
      <c r="DGW12" s="143"/>
      <c r="DGX12" s="143"/>
      <c r="DGY12" s="143"/>
      <c r="DGZ12" s="143"/>
      <c r="DHA12" s="143"/>
      <c r="DHB12" s="143"/>
      <c r="DHC12" s="143"/>
      <c r="DHD12" s="143"/>
      <c r="DHE12" s="143"/>
      <c r="DHF12" s="143"/>
      <c r="DHG12" s="143"/>
      <c r="DHH12" s="143"/>
      <c r="DHI12" s="143"/>
      <c r="DHJ12" s="143"/>
      <c r="DHK12" s="143"/>
      <c r="DHL12" s="143"/>
      <c r="DHM12" s="143"/>
      <c r="DHN12" s="143"/>
      <c r="DHO12" s="143"/>
      <c r="DHP12" s="143"/>
      <c r="DHQ12" s="143"/>
      <c r="DHR12" s="143"/>
      <c r="DHS12" s="143"/>
      <c r="DHT12" s="143"/>
      <c r="DHU12" s="143"/>
      <c r="DHV12" s="143"/>
      <c r="DHW12" s="143"/>
      <c r="DHX12" s="143"/>
      <c r="DHY12" s="143"/>
      <c r="DHZ12" s="143"/>
      <c r="DIA12" s="143"/>
      <c r="DIB12" s="143"/>
      <c r="DIC12" s="143"/>
      <c r="DID12" s="143"/>
      <c r="DIE12" s="143"/>
      <c r="DIF12" s="143"/>
      <c r="DIG12" s="143"/>
      <c r="DIH12" s="143"/>
      <c r="DII12" s="143"/>
      <c r="DIJ12" s="143"/>
      <c r="DIK12" s="143"/>
      <c r="DIL12" s="143"/>
      <c r="DIM12" s="143"/>
      <c r="DIN12" s="143"/>
      <c r="DIO12" s="143"/>
      <c r="DIP12" s="143"/>
      <c r="DIQ12" s="143"/>
      <c r="DIR12" s="143"/>
      <c r="DIS12" s="143"/>
      <c r="DIT12" s="143"/>
      <c r="DIU12" s="143"/>
      <c r="DIV12" s="143"/>
      <c r="DIW12" s="143"/>
      <c r="DIX12" s="143"/>
      <c r="DIY12" s="143"/>
      <c r="DIZ12" s="143"/>
      <c r="DJA12" s="143"/>
      <c r="DJB12" s="143"/>
      <c r="DJC12" s="143"/>
      <c r="DJD12" s="143"/>
      <c r="DJE12" s="143"/>
      <c r="DJF12" s="143"/>
      <c r="DJG12" s="143"/>
      <c r="DJH12" s="143"/>
      <c r="DJI12" s="143"/>
      <c r="DJJ12" s="143"/>
      <c r="DJK12" s="143"/>
      <c r="DJL12" s="143"/>
      <c r="DJM12" s="143"/>
      <c r="DJN12" s="143"/>
      <c r="DJO12" s="143"/>
      <c r="DJP12" s="143"/>
      <c r="DJQ12" s="143"/>
      <c r="DJR12" s="143"/>
      <c r="DJS12" s="143"/>
      <c r="DJT12" s="143"/>
      <c r="DJU12" s="143"/>
      <c r="DJV12" s="143"/>
      <c r="DJW12" s="143"/>
      <c r="DJX12" s="143"/>
      <c r="DJY12" s="143"/>
      <c r="DJZ12" s="143"/>
      <c r="DKA12" s="143"/>
      <c r="DKB12" s="143"/>
      <c r="DKC12" s="143"/>
      <c r="DKD12" s="143"/>
      <c r="DKE12" s="143"/>
      <c r="DKF12" s="143"/>
      <c r="DKG12" s="143"/>
      <c r="DKH12" s="143"/>
      <c r="DKI12" s="143"/>
      <c r="DKJ12" s="143"/>
      <c r="DKK12" s="143"/>
      <c r="DKL12" s="143"/>
      <c r="DKM12" s="143"/>
      <c r="DKN12" s="143"/>
      <c r="DKO12" s="143"/>
      <c r="DKP12" s="143"/>
      <c r="DKQ12" s="143"/>
      <c r="DKR12" s="143"/>
      <c r="DKS12" s="143"/>
      <c r="DKT12" s="143"/>
      <c r="DKU12" s="143"/>
      <c r="DKV12" s="143"/>
      <c r="DKW12" s="143"/>
      <c r="DKX12" s="143"/>
      <c r="DKY12" s="143"/>
      <c r="DKZ12" s="143"/>
      <c r="DLA12" s="143"/>
      <c r="DLB12" s="143"/>
      <c r="DLC12" s="143"/>
      <c r="DLD12" s="143"/>
      <c r="DLE12" s="143"/>
      <c r="DLF12" s="143"/>
      <c r="DLG12" s="143"/>
      <c r="DLH12" s="143"/>
      <c r="DLI12" s="143"/>
      <c r="DLJ12" s="143"/>
      <c r="DLK12" s="143"/>
      <c r="DLL12" s="143"/>
      <c r="DLM12" s="143"/>
      <c r="DLN12" s="143"/>
      <c r="DLO12" s="143"/>
      <c r="DLP12" s="143"/>
      <c r="DLQ12" s="143"/>
      <c r="DLR12" s="143"/>
      <c r="DLS12" s="143"/>
      <c r="DLT12" s="143"/>
      <c r="DLU12" s="143"/>
      <c r="DLV12" s="143"/>
      <c r="DLW12" s="143"/>
      <c r="DLX12" s="143"/>
      <c r="DLY12" s="143"/>
      <c r="DLZ12" s="143"/>
      <c r="DMA12" s="143"/>
      <c r="DMB12" s="143"/>
      <c r="DMC12" s="143"/>
      <c r="DMD12" s="143"/>
      <c r="DME12" s="143"/>
      <c r="DMF12" s="143"/>
      <c r="DMG12" s="143"/>
      <c r="DMH12" s="143"/>
      <c r="DMI12" s="143"/>
      <c r="DMJ12" s="143"/>
      <c r="DMK12" s="143"/>
      <c r="DML12" s="143"/>
      <c r="DMM12" s="143"/>
      <c r="DMN12" s="143"/>
      <c r="DMO12" s="143"/>
      <c r="DMP12" s="143"/>
      <c r="DMQ12" s="143"/>
      <c r="DMR12" s="143"/>
      <c r="DMS12" s="143"/>
      <c r="DMT12" s="143"/>
      <c r="DMU12" s="143"/>
      <c r="DMV12" s="143"/>
      <c r="DMW12" s="143"/>
      <c r="DMX12" s="143"/>
      <c r="DMY12" s="143"/>
      <c r="DMZ12" s="143"/>
      <c r="DNA12" s="143"/>
      <c r="DNB12" s="143"/>
      <c r="DNC12" s="143"/>
      <c r="DND12" s="143"/>
      <c r="DNE12" s="143"/>
      <c r="DNF12" s="143"/>
      <c r="DNG12" s="143"/>
      <c r="DNH12" s="143"/>
      <c r="DNI12" s="143"/>
      <c r="DNJ12" s="143"/>
      <c r="DNK12" s="143"/>
      <c r="DNL12" s="143"/>
      <c r="DNM12" s="143"/>
      <c r="DNN12" s="143"/>
      <c r="DNO12" s="143"/>
      <c r="DNP12" s="143"/>
      <c r="DNQ12" s="143"/>
      <c r="DNR12" s="143"/>
      <c r="DNS12" s="143"/>
      <c r="DNT12" s="143"/>
      <c r="DNU12" s="143"/>
      <c r="DNV12" s="143"/>
      <c r="DNW12" s="143"/>
      <c r="DNX12" s="143"/>
      <c r="DNY12" s="143"/>
      <c r="DNZ12" s="143"/>
      <c r="DOA12" s="143"/>
      <c r="DOB12" s="143"/>
      <c r="DOC12" s="143"/>
      <c r="DOD12" s="143"/>
      <c r="DOE12" s="143"/>
      <c r="DOF12" s="143"/>
      <c r="DOG12" s="143"/>
      <c r="DOH12" s="143"/>
      <c r="DOI12" s="143"/>
      <c r="DOJ12" s="143"/>
      <c r="DOK12" s="143"/>
      <c r="DOL12" s="143"/>
      <c r="DOM12" s="143"/>
      <c r="DON12" s="143"/>
      <c r="DOO12" s="143"/>
      <c r="DOP12" s="143"/>
      <c r="DOQ12" s="143"/>
      <c r="DOR12" s="143"/>
      <c r="DOS12" s="143"/>
      <c r="DOT12" s="143"/>
      <c r="DOU12" s="143"/>
      <c r="DOV12" s="143"/>
      <c r="DOW12" s="143"/>
      <c r="DOX12" s="143"/>
      <c r="DOY12" s="143"/>
      <c r="DOZ12" s="143"/>
      <c r="DPA12" s="143"/>
      <c r="DPB12" s="143"/>
      <c r="DPC12" s="143"/>
      <c r="DPD12" s="143"/>
      <c r="DPE12" s="143"/>
      <c r="DPF12" s="143"/>
      <c r="DPG12" s="143"/>
      <c r="DPH12" s="143"/>
      <c r="DPI12" s="143"/>
      <c r="DPJ12" s="143"/>
      <c r="DPK12" s="143"/>
      <c r="DPL12" s="143"/>
      <c r="DPM12" s="143"/>
      <c r="DPN12" s="143"/>
      <c r="DPO12" s="143"/>
      <c r="DPP12" s="143"/>
      <c r="DPQ12" s="143"/>
      <c r="DPR12" s="143"/>
      <c r="DPS12" s="143"/>
      <c r="DPT12" s="143"/>
      <c r="DPU12" s="143"/>
      <c r="DPV12" s="143"/>
      <c r="DPW12" s="143"/>
      <c r="DPX12" s="143"/>
      <c r="DPY12" s="143"/>
      <c r="DPZ12" s="143"/>
      <c r="DQA12" s="143"/>
      <c r="DQB12" s="143"/>
      <c r="DQC12" s="143"/>
      <c r="DQD12" s="143"/>
      <c r="DQE12" s="143"/>
      <c r="DQF12" s="143"/>
      <c r="DQG12" s="143"/>
      <c r="DQH12" s="143"/>
      <c r="DQI12" s="143"/>
      <c r="DQJ12" s="143"/>
      <c r="DQK12" s="143"/>
      <c r="DQL12" s="143"/>
      <c r="DQM12" s="143"/>
      <c r="DQN12" s="143"/>
      <c r="DQO12" s="143"/>
      <c r="DQP12" s="143"/>
      <c r="DQQ12" s="143"/>
      <c r="DQR12" s="143"/>
      <c r="DQS12" s="143"/>
      <c r="DQT12" s="143"/>
      <c r="DQU12" s="143"/>
      <c r="DQV12" s="143"/>
      <c r="DQW12" s="143"/>
      <c r="DQX12" s="143"/>
      <c r="DQY12" s="143"/>
      <c r="DQZ12" s="143"/>
      <c r="DRA12" s="143"/>
      <c r="DRB12" s="143"/>
      <c r="DRC12" s="143"/>
      <c r="DRD12" s="143"/>
      <c r="DRE12" s="143"/>
      <c r="DRF12" s="143"/>
      <c r="DRG12" s="143"/>
      <c r="DRH12" s="143"/>
      <c r="DRI12" s="143"/>
      <c r="DRJ12" s="143"/>
      <c r="DRK12" s="143"/>
      <c r="DRL12" s="143"/>
      <c r="DRM12" s="143"/>
      <c r="DRN12" s="143"/>
      <c r="DRO12" s="143"/>
      <c r="DRP12" s="143"/>
      <c r="DRQ12" s="143"/>
      <c r="DRR12" s="143"/>
      <c r="DRS12" s="143"/>
      <c r="DRT12" s="143"/>
      <c r="DRU12" s="143"/>
      <c r="DRV12" s="143"/>
      <c r="DRW12" s="143"/>
      <c r="DRX12" s="143"/>
      <c r="DRY12" s="143"/>
      <c r="DRZ12" s="143"/>
      <c r="DSA12" s="143"/>
      <c r="DSB12" s="143"/>
      <c r="DSC12" s="143"/>
      <c r="DSD12" s="143"/>
      <c r="DSE12" s="143"/>
      <c r="DSF12" s="143"/>
      <c r="DSG12" s="143"/>
      <c r="DSH12" s="143"/>
      <c r="DSI12" s="143"/>
      <c r="DSJ12" s="143"/>
      <c r="DSK12" s="143"/>
      <c r="DSL12" s="143"/>
      <c r="DSM12" s="143"/>
      <c r="DSN12" s="143"/>
      <c r="DSO12" s="143"/>
      <c r="DSP12" s="143"/>
      <c r="DSQ12" s="143"/>
      <c r="DSR12" s="143"/>
      <c r="DSS12" s="143"/>
      <c r="DST12" s="143"/>
      <c r="DSU12" s="143"/>
      <c r="DSV12" s="143"/>
      <c r="DSW12" s="143"/>
      <c r="DSX12" s="143"/>
      <c r="DSY12" s="143"/>
      <c r="DSZ12" s="143"/>
      <c r="DTA12" s="143"/>
      <c r="DTB12" s="143"/>
      <c r="DTC12" s="143"/>
      <c r="DTD12" s="143"/>
      <c r="DTE12" s="143"/>
      <c r="DTF12" s="143"/>
      <c r="DTG12" s="143"/>
      <c r="DTH12" s="143"/>
      <c r="DTI12" s="143"/>
      <c r="DTJ12" s="143"/>
      <c r="DTK12" s="143"/>
      <c r="DTL12" s="143"/>
      <c r="DTM12" s="143"/>
      <c r="DTN12" s="143"/>
      <c r="DTO12" s="143"/>
      <c r="DTP12" s="143"/>
      <c r="DTQ12" s="143"/>
      <c r="DTR12" s="143"/>
      <c r="DTS12" s="143"/>
      <c r="DTT12" s="143"/>
      <c r="DTU12" s="143"/>
      <c r="DTV12" s="143"/>
      <c r="DTW12" s="143"/>
      <c r="DTX12" s="143"/>
      <c r="DTY12" s="143"/>
      <c r="DTZ12" s="143"/>
      <c r="DUA12" s="143"/>
      <c r="DUB12" s="143"/>
      <c r="DUC12" s="143"/>
      <c r="DUD12" s="143"/>
      <c r="DUE12" s="143"/>
      <c r="DUF12" s="143"/>
      <c r="DUG12" s="143"/>
      <c r="DUH12" s="143"/>
      <c r="DUI12" s="143"/>
      <c r="DUJ12" s="143"/>
      <c r="DUK12" s="143"/>
      <c r="DUL12" s="143"/>
      <c r="DUM12" s="143"/>
      <c r="DUN12" s="143"/>
      <c r="DUO12" s="143"/>
      <c r="DUP12" s="143"/>
      <c r="DUQ12" s="143"/>
      <c r="DUR12" s="143"/>
      <c r="DUS12" s="143"/>
      <c r="DUT12" s="143"/>
      <c r="DUU12" s="143"/>
      <c r="DUV12" s="143"/>
      <c r="DUW12" s="143"/>
      <c r="DUX12" s="143"/>
      <c r="DUY12" s="143"/>
      <c r="DUZ12" s="143"/>
      <c r="DVA12" s="143"/>
      <c r="DVB12" s="143"/>
      <c r="DVC12" s="143"/>
      <c r="DVD12" s="143"/>
      <c r="DVE12" s="143"/>
      <c r="DVF12" s="143"/>
      <c r="DVG12" s="143"/>
      <c r="DVH12" s="143"/>
      <c r="DVI12" s="143"/>
      <c r="DVJ12" s="143"/>
      <c r="DVK12" s="143"/>
      <c r="DVL12" s="143"/>
      <c r="DVM12" s="143"/>
      <c r="DVN12" s="143"/>
      <c r="DVO12" s="143"/>
      <c r="DVP12" s="143"/>
      <c r="DVQ12" s="143"/>
      <c r="DVR12" s="143"/>
      <c r="DVS12" s="143"/>
      <c r="DVT12" s="143"/>
      <c r="DVU12" s="143"/>
      <c r="DVV12" s="143"/>
      <c r="DVW12" s="143"/>
      <c r="DVX12" s="143"/>
      <c r="DVY12" s="143"/>
      <c r="DVZ12" s="143"/>
      <c r="DWA12" s="143"/>
      <c r="DWB12" s="143"/>
      <c r="DWC12" s="143"/>
      <c r="DWD12" s="143"/>
      <c r="DWE12" s="143"/>
      <c r="DWF12" s="143"/>
      <c r="DWG12" s="143"/>
      <c r="DWH12" s="143"/>
      <c r="DWI12" s="143"/>
      <c r="DWJ12" s="143"/>
      <c r="DWK12" s="143"/>
      <c r="DWL12" s="143"/>
      <c r="DWM12" s="143"/>
      <c r="DWN12" s="143"/>
      <c r="DWO12" s="143"/>
      <c r="DWP12" s="143"/>
      <c r="DWQ12" s="143"/>
      <c r="DWR12" s="143"/>
      <c r="DWS12" s="143"/>
      <c r="DWT12" s="143"/>
      <c r="DWU12" s="143"/>
      <c r="DWV12" s="143"/>
      <c r="DWW12" s="143"/>
      <c r="DWX12" s="143"/>
      <c r="DWY12" s="143"/>
      <c r="DWZ12" s="143"/>
      <c r="DXA12" s="143"/>
      <c r="DXB12" s="143"/>
      <c r="DXC12" s="143"/>
      <c r="DXD12" s="143"/>
      <c r="DXE12" s="143"/>
      <c r="DXF12" s="143"/>
      <c r="DXG12" s="143"/>
      <c r="DXH12" s="143"/>
      <c r="DXI12" s="143"/>
      <c r="DXJ12" s="143"/>
      <c r="DXK12" s="143"/>
      <c r="DXL12" s="143"/>
      <c r="DXM12" s="143"/>
      <c r="DXN12" s="143"/>
      <c r="DXO12" s="143"/>
      <c r="DXP12" s="143"/>
      <c r="DXQ12" s="143"/>
      <c r="DXR12" s="143"/>
      <c r="DXS12" s="143"/>
      <c r="DXT12" s="143"/>
      <c r="DXU12" s="143"/>
      <c r="DXV12" s="143"/>
      <c r="DXW12" s="143"/>
      <c r="DXX12" s="143"/>
      <c r="DXY12" s="143"/>
      <c r="DXZ12" s="143"/>
      <c r="DYA12" s="143"/>
      <c r="DYB12" s="143"/>
      <c r="DYC12" s="143"/>
      <c r="DYD12" s="143"/>
      <c r="DYE12" s="143"/>
      <c r="DYF12" s="143"/>
      <c r="DYG12" s="143"/>
      <c r="DYH12" s="143"/>
      <c r="DYI12" s="143"/>
      <c r="DYJ12" s="143"/>
      <c r="DYK12" s="143"/>
      <c r="DYL12" s="143"/>
      <c r="DYM12" s="143"/>
      <c r="DYN12" s="143"/>
      <c r="DYO12" s="143"/>
      <c r="DYP12" s="143"/>
      <c r="DYQ12" s="143"/>
      <c r="DYR12" s="143"/>
      <c r="DYS12" s="143"/>
      <c r="DYT12" s="143"/>
      <c r="DYU12" s="143"/>
      <c r="DYV12" s="143"/>
      <c r="DYW12" s="143"/>
      <c r="DYX12" s="143"/>
      <c r="DYY12" s="143"/>
      <c r="DYZ12" s="143"/>
      <c r="DZA12" s="143"/>
      <c r="DZB12" s="143"/>
      <c r="DZC12" s="143"/>
      <c r="DZD12" s="143"/>
      <c r="DZE12" s="143"/>
      <c r="DZF12" s="143"/>
      <c r="DZG12" s="143"/>
      <c r="DZH12" s="143"/>
      <c r="DZI12" s="143"/>
      <c r="DZJ12" s="143"/>
      <c r="DZK12" s="143"/>
      <c r="DZL12" s="143"/>
      <c r="DZM12" s="143"/>
      <c r="DZN12" s="143"/>
      <c r="DZO12" s="143"/>
      <c r="DZP12" s="143"/>
      <c r="DZQ12" s="143"/>
      <c r="DZR12" s="143"/>
      <c r="DZS12" s="143"/>
      <c r="DZT12" s="143"/>
      <c r="DZU12" s="143"/>
      <c r="DZV12" s="143"/>
      <c r="DZW12" s="143"/>
      <c r="DZX12" s="143"/>
      <c r="DZY12" s="143"/>
      <c r="DZZ12" s="143"/>
      <c r="EAA12" s="143"/>
      <c r="EAB12" s="143"/>
      <c r="EAC12" s="143"/>
      <c r="EAD12" s="143"/>
      <c r="EAE12" s="143"/>
      <c r="EAF12" s="143"/>
      <c r="EAG12" s="143"/>
      <c r="EAH12" s="143"/>
      <c r="EAI12" s="143"/>
      <c r="EAJ12" s="143"/>
      <c r="EAK12" s="143"/>
      <c r="EAL12" s="143"/>
      <c r="EAM12" s="143"/>
      <c r="EAN12" s="143"/>
      <c r="EAO12" s="143"/>
      <c r="EAP12" s="143"/>
      <c r="EAQ12" s="143"/>
      <c r="EAR12" s="143"/>
      <c r="EAS12" s="143"/>
      <c r="EAT12" s="143"/>
      <c r="EAU12" s="143"/>
      <c r="EAV12" s="143"/>
      <c r="EAW12" s="143"/>
      <c r="EAX12" s="143"/>
      <c r="EAY12" s="143"/>
      <c r="EAZ12" s="143"/>
      <c r="EBA12" s="143"/>
      <c r="EBB12" s="143"/>
      <c r="EBC12" s="143"/>
      <c r="EBD12" s="143"/>
      <c r="EBE12" s="143"/>
      <c r="EBF12" s="143"/>
      <c r="EBG12" s="143"/>
      <c r="EBH12" s="143"/>
      <c r="EBI12" s="143"/>
      <c r="EBJ12" s="143"/>
      <c r="EBK12" s="143"/>
      <c r="EBL12" s="143"/>
      <c r="EBM12" s="143"/>
      <c r="EBN12" s="143"/>
      <c r="EBO12" s="143"/>
      <c r="EBP12" s="143"/>
      <c r="EBQ12" s="143"/>
      <c r="EBR12" s="143"/>
      <c r="EBS12" s="143"/>
      <c r="EBT12" s="143"/>
      <c r="EBU12" s="143"/>
      <c r="EBV12" s="143"/>
      <c r="EBW12" s="143"/>
      <c r="EBX12" s="143"/>
      <c r="EBY12" s="143"/>
      <c r="EBZ12" s="143"/>
      <c r="ECA12" s="143"/>
      <c r="ECB12" s="143"/>
      <c r="ECC12" s="143"/>
      <c r="ECD12" s="143"/>
      <c r="ECE12" s="143"/>
      <c r="ECF12" s="143"/>
      <c r="ECG12" s="143"/>
      <c r="ECH12" s="143"/>
      <c r="ECI12" s="143"/>
      <c r="ECJ12" s="143"/>
      <c r="ECK12" s="143"/>
      <c r="ECL12" s="143"/>
      <c r="ECM12" s="143"/>
      <c r="ECN12" s="143"/>
      <c r="ECO12" s="143"/>
      <c r="ECP12" s="143"/>
      <c r="ECQ12" s="143"/>
      <c r="ECR12" s="143"/>
      <c r="ECS12" s="143"/>
      <c r="ECT12" s="143"/>
      <c r="ECU12" s="143"/>
      <c r="ECV12" s="143"/>
      <c r="ECW12" s="143"/>
      <c r="ECX12" s="143"/>
      <c r="ECY12" s="143"/>
      <c r="ECZ12" s="143"/>
      <c r="EDA12" s="143"/>
      <c r="EDB12" s="143"/>
      <c r="EDC12" s="143"/>
      <c r="EDD12" s="143"/>
      <c r="EDE12" s="143"/>
      <c r="EDF12" s="143"/>
      <c r="EDG12" s="143"/>
      <c r="EDH12" s="143"/>
      <c r="EDI12" s="143"/>
      <c r="EDJ12" s="143"/>
      <c r="EDK12" s="143"/>
      <c r="EDL12" s="143"/>
      <c r="EDM12" s="143"/>
      <c r="EDN12" s="143"/>
      <c r="EDO12" s="143"/>
      <c r="EDP12" s="143"/>
      <c r="EDQ12" s="143"/>
      <c r="EDR12" s="143"/>
      <c r="EDS12" s="143"/>
      <c r="EDT12" s="143"/>
      <c r="EDU12" s="143"/>
      <c r="EDV12" s="143"/>
      <c r="EDW12" s="143"/>
      <c r="EDX12" s="143"/>
      <c r="EDY12" s="143"/>
      <c r="EDZ12" s="143"/>
      <c r="EEA12" s="143"/>
      <c r="EEB12" s="143"/>
      <c r="EEC12" s="143"/>
      <c r="EED12" s="143"/>
      <c r="EEE12" s="143"/>
      <c r="EEF12" s="143"/>
      <c r="EEG12" s="143"/>
      <c r="EEH12" s="143"/>
      <c r="EEI12" s="143"/>
      <c r="EEJ12" s="143"/>
      <c r="EEK12" s="143"/>
      <c r="EEL12" s="143"/>
      <c r="EEM12" s="143"/>
      <c r="EEN12" s="143"/>
      <c r="EEO12" s="143"/>
      <c r="EEP12" s="143"/>
      <c r="EEQ12" s="143"/>
      <c r="EER12" s="143"/>
      <c r="EES12" s="143"/>
      <c r="EET12" s="143"/>
      <c r="EEU12" s="143"/>
      <c r="EEV12" s="143"/>
      <c r="EEW12" s="143"/>
      <c r="EEX12" s="143"/>
      <c r="EEY12" s="143"/>
      <c r="EEZ12" s="143"/>
      <c r="EFA12" s="143"/>
      <c r="EFB12" s="143"/>
      <c r="EFC12" s="143"/>
      <c r="EFD12" s="143"/>
      <c r="EFE12" s="143"/>
      <c r="EFF12" s="143"/>
      <c r="EFG12" s="143"/>
      <c r="EFH12" s="143"/>
      <c r="EFI12" s="143"/>
      <c r="EFJ12" s="143"/>
      <c r="EFK12" s="143"/>
      <c r="EFL12" s="143"/>
      <c r="EFM12" s="143"/>
      <c r="EFN12" s="143"/>
      <c r="EFO12" s="143"/>
      <c r="EFP12" s="143"/>
      <c r="EFQ12" s="143"/>
      <c r="EFR12" s="143"/>
      <c r="EFS12" s="143"/>
      <c r="EFT12" s="143"/>
      <c r="EFU12" s="143"/>
      <c r="EFV12" s="143"/>
      <c r="EFW12" s="143"/>
      <c r="EFX12" s="143"/>
      <c r="EFY12" s="143"/>
      <c r="EFZ12" s="143"/>
      <c r="EGA12" s="143"/>
      <c r="EGB12" s="143"/>
      <c r="EGC12" s="143"/>
      <c r="EGD12" s="143"/>
      <c r="EGE12" s="143"/>
      <c r="EGF12" s="143"/>
      <c r="EGG12" s="143"/>
      <c r="EGH12" s="143"/>
      <c r="EGI12" s="143"/>
      <c r="EGJ12" s="143"/>
      <c r="EGK12" s="143"/>
      <c r="EGL12" s="143"/>
      <c r="EGM12" s="143"/>
      <c r="EGN12" s="143"/>
      <c r="EGO12" s="143"/>
      <c r="EGP12" s="143"/>
      <c r="EGQ12" s="143"/>
      <c r="EGR12" s="143"/>
      <c r="EGS12" s="143"/>
      <c r="EGT12" s="143"/>
      <c r="EGU12" s="143"/>
      <c r="EGV12" s="143"/>
      <c r="EGW12" s="143"/>
      <c r="EGX12" s="143"/>
      <c r="EGY12" s="143"/>
      <c r="EGZ12" s="143"/>
      <c r="EHA12" s="143"/>
      <c r="EHB12" s="143"/>
      <c r="EHC12" s="143"/>
      <c r="EHD12" s="143"/>
      <c r="EHE12" s="143"/>
      <c r="EHF12" s="143"/>
      <c r="EHG12" s="143"/>
      <c r="EHH12" s="143"/>
      <c r="EHI12" s="143"/>
      <c r="EHJ12" s="143"/>
      <c r="EHK12" s="143"/>
      <c r="EHL12" s="143"/>
      <c r="EHM12" s="143"/>
      <c r="EHN12" s="143"/>
      <c r="EHO12" s="143"/>
      <c r="EHP12" s="143"/>
      <c r="EHQ12" s="143"/>
      <c r="EHR12" s="143"/>
      <c r="EHS12" s="143"/>
      <c r="EHT12" s="143"/>
      <c r="EHU12" s="143"/>
      <c r="EHV12" s="143"/>
      <c r="EHW12" s="143"/>
      <c r="EHX12" s="143"/>
      <c r="EHY12" s="143"/>
      <c r="EHZ12" s="143"/>
      <c r="EIA12" s="143"/>
      <c r="EIB12" s="143"/>
      <c r="EIC12" s="143"/>
      <c r="EID12" s="143"/>
      <c r="EIE12" s="143"/>
      <c r="EIF12" s="143"/>
      <c r="EIG12" s="143"/>
      <c r="EIH12" s="143"/>
      <c r="EII12" s="143"/>
      <c r="EIJ12" s="143"/>
      <c r="EIK12" s="143"/>
      <c r="EIL12" s="143"/>
      <c r="EIM12" s="143"/>
      <c r="EIN12" s="143"/>
      <c r="EIO12" s="143"/>
      <c r="EIP12" s="143"/>
      <c r="EIQ12" s="143"/>
      <c r="EIR12" s="143"/>
      <c r="EIS12" s="143"/>
      <c r="EIT12" s="143"/>
      <c r="EIU12" s="143"/>
      <c r="EIV12" s="143"/>
      <c r="EIW12" s="143"/>
      <c r="EIX12" s="143"/>
      <c r="EIY12" s="143"/>
      <c r="EIZ12" s="143"/>
      <c r="EJA12" s="143"/>
      <c r="EJB12" s="143"/>
      <c r="EJC12" s="143"/>
      <c r="EJD12" s="143"/>
      <c r="EJE12" s="143"/>
      <c r="EJF12" s="143"/>
      <c r="EJG12" s="143"/>
      <c r="EJH12" s="143"/>
      <c r="EJI12" s="143"/>
      <c r="EJJ12" s="143"/>
      <c r="EJK12" s="143"/>
      <c r="EJL12" s="143"/>
      <c r="EJM12" s="143"/>
      <c r="EJN12" s="143"/>
      <c r="EJO12" s="143"/>
      <c r="EJP12" s="143"/>
      <c r="EJQ12" s="143"/>
      <c r="EJR12" s="143"/>
      <c r="EJS12" s="143"/>
      <c r="EJT12" s="143"/>
      <c r="EJU12" s="143"/>
      <c r="EJV12" s="143"/>
      <c r="EJW12" s="143"/>
      <c r="EJX12" s="143"/>
      <c r="EJY12" s="143"/>
      <c r="EJZ12" s="143"/>
      <c r="EKA12" s="143"/>
      <c r="EKB12" s="143"/>
      <c r="EKC12" s="143"/>
      <c r="EKD12" s="143"/>
      <c r="EKE12" s="143"/>
      <c r="EKF12" s="143"/>
      <c r="EKG12" s="143"/>
      <c r="EKH12" s="143"/>
      <c r="EKI12" s="143"/>
      <c r="EKJ12" s="143"/>
      <c r="EKK12" s="143"/>
      <c r="EKL12" s="143"/>
      <c r="EKM12" s="143"/>
      <c r="EKN12" s="143"/>
      <c r="EKO12" s="143"/>
      <c r="EKP12" s="143"/>
      <c r="EKQ12" s="143"/>
      <c r="EKR12" s="143"/>
      <c r="EKS12" s="143"/>
      <c r="EKT12" s="143"/>
      <c r="EKU12" s="143"/>
      <c r="EKV12" s="143"/>
      <c r="EKW12" s="143"/>
      <c r="EKX12" s="143"/>
      <c r="EKY12" s="143"/>
      <c r="EKZ12" s="143"/>
      <c r="ELA12" s="143"/>
      <c r="ELB12" s="143"/>
      <c r="ELC12" s="143"/>
      <c r="ELD12" s="143"/>
      <c r="ELE12" s="143"/>
      <c r="ELF12" s="143"/>
      <c r="ELG12" s="143"/>
      <c r="ELH12" s="143"/>
      <c r="ELI12" s="143"/>
      <c r="ELJ12" s="143"/>
      <c r="ELK12" s="143"/>
      <c r="ELL12" s="143"/>
      <c r="ELM12" s="143"/>
      <c r="ELN12" s="143"/>
      <c r="ELO12" s="143"/>
      <c r="ELP12" s="143"/>
      <c r="ELQ12" s="143"/>
      <c r="ELR12" s="143"/>
      <c r="ELS12" s="143"/>
      <c r="ELT12" s="143"/>
      <c r="ELU12" s="143"/>
      <c r="ELV12" s="143"/>
      <c r="ELW12" s="143"/>
      <c r="ELX12" s="143"/>
      <c r="ELY12" s="143"/>
      <c r="ELZ12" s="143"/>
      <c r="EMA12" s="143"/>
      <c r="EMB12" s="143"/>
      <c r="EMC12" s="143"/>
      <c r="EMD12" s="143"/>
      <c r="EME12" s="143"/>
      <c r="EMF12" s="143"/>
      <c r="EMG12" s="143"/>
      <c r="EMH12" s="143"/>
      <c r="EMI12" s="143"/>
      <c r="EMJ12" s="143"/>
      <c r="EMK12" s="143"/>
      <c r="EML12" s="143"/>
      <c r="EMM12" s="143"/>
      <c r="EMN12" s="143"/>
      <c r="EMO12" s="143"/>
      <c r="EMP12" s="143"/>
      <c r="EMQ12" s="143"/>
      <c r="EMR12" s="143"/>
      <c r="EMS12" s="143"/>
      <c r="EMT12" s="143"/>
      <c r="EMU12" s="143"/>
      <c r="EMV12" s="143"/>
      <c r="EMW12" s="143"/>
      <c r="EMX12" s="143"/>
      <c r="EMY12" s="143"/>
      <c r="EMZ12" s="143"/>
      <c r="ENA12" s="143"/>
      <c r="ENB12" s="143"/>
      <c r="ENC12" s="143"/>
      <c r="END12" s="143"/>
      <c r="ENE12" s="143"/>
      <c r="ENF12" s="143"/>
      <c r="ENG12" s="143"/>
      <c r="ENH12" s="143"/>
      <c r="ENI12" s="143"/>
      <c r="ENJ12" s="143"/>
      <c r="ENK12" s="143"/>
      <c r="ENL12" s="143"/>
      <c r="ENM12" s="143"/>
      <c r="ENN12" s="143"/>
      <c r="ENO12" s="143"/>
      <c r="ENP12" s="143"/>
      <c r="ENQ12" s="143"/>
      <c r="ENR12" s="143"/>
      <c r="ENS12" s="143"/>
      <c r="ENT12" s="143"/>
      <c r="ENU12" s="143"/>
      <c r="ENV12" s="143"/>
      <c r="ENW12" s="143"/>
      <c r="ENX12" s="143"/>
      <c r="ENY12" s="143"/>
      <c r="ENZ12" s="143"/>
      <c r="EOA12" s="143"/>
      <c r="EOB12" s="143"/>
      <c r="EOC12" s="143"/>
      <c r="EOD12" s="143"/>
      <c r="EOE12" s="143"/>
      <c r="EOF12" s="143"/>
      <c r="EOG12" s="143"/>
      <c r="EOH12" s="143"/>
      <c r="EOI12" s="143"/>
      <c r="EOJ12" s="143"/>
      <c r="EOK12" s="143"/>
      <c r="EOL12" s="143"/>
      <c r="EOM12" s="143"/>
      <c r="EON12" s="143"/>
      <c r="EOO12" s="143"/>
      <c r="EOP12" s="143"/>
      <c r="EOQ12" s="143"/>
      <c r="EOR12" s="143"/>
      <c r="EOS12" s="143"/>
      <c r="EOT12" s="143"/>
      <c r="EOU12" s="143"/>
      <c r="EOV12" s="143"/>
      <c r="EOW12" s="143"/>
      <c r="EOX12" s="143"/>
      <c r="EOY12" s="143"/>
      <c r="EOZ12" s="143"/>
      <c r="EPA12" s="143"/>
      <c r="EPB12" s="143"/>
      <c r="EPC12" s="143"/>
      <c r="EPD12" s="143"/>
      <c r="EPE12" s="143"/>
      <c r="EPF12" s="143"/>
      <c r="EPG12" s="143"/>
      <c r="EPH12" s="143"/>
      <c r="EPI12" s="143"/>
      <c r="EPJ12" s="143"/>
      <c r="EPK12" s="143"/>
      <c r="EPL12" s="143"/>
      <c r="EPM12" s="143"/>
      <c r="EPN12" s="143"/>
      <c r="EPO12" s="143"/>
      <c r="EPP12" s="143"/>
      <c r="EPQ12" s="143"/>
      <c r="EPR12" s="143"/>
      <c r="EPS12" s="143"/>
      <c r="EPT12" s="143"/>
      <c r="EPU12" s="143"/>
      <c r="EPV12" s="143"/>
      <c r="EPW12" s="143"/>
      <c r="EPX12" s="143"/>
      <c r="EPY12" s="143"/>
      <c r="EPZ12" s="143"/>
      <c r="EQA12" s="143"/>
      <c r="EQB12" s="143"/>
      <c r="EQC12" s="143"/>
      <c r="EQD12" s="143"/>
      <c r="EQE12" s="143"/>
      <c r="EQF12" s="143"/>
      <c r="EQG12" s="143"/>
      <c r="EQH12" s="143"/>
      <c r="EQI12" s="143"/>
      <c r="EQJ12" s="143"/>
      <c r="EQK12" s="143"/>
      <c r="EQL12" s="143"/>
      <c r="EQM12" s="143"/>
      <c r="EQN12" s="143"/>
      <c r="EQO12" s="143"/>
      <c r="EQP12" s="143"/>
      <c r="EQQ12" s="143"/>
      <c r="EQR12" s="143"/>
      <c r="EQS12" s="143"/>
      <c r="EQT12" s="143"/>
      <c r="EQU12" s="143"/>
      <c r="EQV12" s="143"/>
      <c r="EQW12" s="143"/>
      <c r="EQX12" s="143"/>
      <c r="EQY12" s="143"/>
      <c r="EQZ12" s="143"/>
      <c r="ERA12" s="143"/>
      <c r="ERB12" s="143"/>
      <c r="ERC12" s="143"/>
      <c r="ERD12" s="143"/>
      <c r="ERE12" s="143"/>
      <c r="ERF12" s="143"/>
      <c r="ERG12" s="143"/>
      <c r="ERH12" s="143"/>
      <c r="ERI12" s="143"/>
      <c r="ERJ12" s="143"/>
      <c r="ERK12" s="143"/>
      <c r="ERL12" s="143"/>
      <c r="ERM12" s="143"/>
      <c r="ERN12" s="143"/>
      <c r="ERO12" s="143"/>
      <c r="ERP12" s="143"/>
      <c r="ERQ12" s="143"/>
      <c r="ERR12" s="143"/>
      <c r="ERS12" s="143"/>
      <c r="ERT12" s="143"/>
      <c r="ERU12" s="143"/>
      <c r="ERV12" s="143"/>
      <c r="ERW12" s="143"/>
      <c r="ERX12" s="143"/>
      <c r="ERY12" s="143"/>
      <c r="ERZ12" s="143"/>
      <c r="ESA12" s="143"/>
      <c r="ESB12" s="143"/>
      <c r="ESC12" s="143"/>
      <c r="ESD12" s="143"/>
      <c r="ESE12" s="143"/>
      <c r="ESF12" s="143"/>
      <c r="ESG12" s="143"/>
      <c r="ESH12" s="143"/>
      <c r="ESI12" s="143"/>
      <c r="ESJ12" s="143"/>
      <c r="ESK12" s="143"/>
      <c r="ESL12" s="143"/>
      <c r="ESM12" s="143"/>
      <c r="ESN12" s="143"/>
      <c r="ESO12" s="143"/>
      <c r="ESP12" s="143"/>
      <c r="ESQ12" s="143"/>
      <c r="ESR12" s="143"/>
      <c r="ESS12" s="143"/>
      <c r="EST12" s="143"/>
      <c r="ESU12" s="143"/>
      <c r="ESV12" s="143"/>
      <c r="ESW12" s="143"/>
      <c r="ESX12" s="143"/>
      <c r="ESY12" s="143"/>
      <c r="ESZ12" s="143"/>
      <c r="ETA12" s="143"/>
      <c r="ETB12" s="143"/>
      <c r="ETC12" s="143"/>
      <c r="ETD12" s="143"/>
      <c r="ETE12" s="143"/>
      <c r="ETF12" s="143"/>
      <c r="ETG12" s="143"/>
      <c r="ETH12" s="143"/>
      <c r="ETI12" s="143"/>
      <c r="ETJ12" s="143"/>
      <c r="ETK12" s="143"/>
      <c r="ETL12" s="143"/>
      <c r="ETM12" s="143"/>
      <c r="ETN12" s="143"/>
      <c r="ETO12" s="143"/>
      <c r="ETP12" s="143"/>
      <c r="ETQ12" s="143"/>
      <c r="ETR12" s="143"/>
      <c r="ETS12" s="143"/>
      <c r="ETT12" s="143"/>
      <c r="ETU12" s="143"/>
      <c r="ETV12" s="143"/>
      <c r="ETW12" s="143"/>
      <c r="ETX12" s="143"/>
      <c r="ETY12" s="143"/>
      <c r="ETZ12" s="143"/>
      <c r="EUA12" s="143"/>
      <c r="EUB12" s="143"/>
      <c r="EUC12" s="143"/>
      <c r="EUD12" s="143"/>
      <c r="EUE12" s="143"/>
      <c r="EUF12" s="143"/>
      <c r="EUG12" s="143"/>
      <c r="EUH12" s="143"/>
      <c r="EUI12" s="143"/>
      <c r="EUJ12" s="143"/>
      <c r="EUK12" s="143"/>
      <c r="EUL12" s="143"/>
      <c r="EUM12" s="143"/>
      <c r="EUN12" s="143"/>
      <c r="EUO12" s="143"/>
      <c r="EUP12" s="143"/>
      <c r="EUQ12" s="143"/>
      <c r="EUR12" s="143"/>
      <c r="EUS12" s="143"/>
      <c r="EUT12" s="143"/>
      <c r="EUU12" s="143"/>
      <c r="EUV12" s="143"/>
      <c r="EUW12" s="143"/>
      <c r="EUX12" s="143"/>
      <c r="EUY12" s="143"/>
      <c r="EUZ12" s="143"/>
      <c r="EVA12" s="143"/>
      <c r="EVB12" s="143"/>
      <c r="EVC12" s="143"/>
      <c r="EVD12" s="143"/>
      <c r="EVE12" s="143"/>
      <c r="EVF12" s="143"/>
      <c r="EVG12" s="143"/>
    </row>
    <row r="13" spans="1:3959" s="146" customFormat="1" ht="15" x14ac:dyDescent="0.25">
      <c r="A13" s="807" t="s">
        <v>1664</v>
      </c>
      <c r="B13" s="609" t="s">
        <v>1792</v>
      </c>
      <c r="C13" s="573">
        <v>7</v>
      </c>
      <c r="D13" s="618">
        <f>'Notes on Subsidiaries'!AA22</f>
        <v>0</v>
      </c>
      <c r="E13" s="152"/>
      <c r="F13" s="618">
        <f>'Notes on Subsidiaries'!AB22</f>
        <v>0</v>
      </c>
      <c r="G13" s="4"/>
      <c r="H13" s="624">
        <f>'Notes on Subsidiaries'!AC22</f>
        <v>0</v>
      </c>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43"/>
      <c r="NJ13" s="143"/>
      <c r="NK13" s="143"/>
      <c r="NL13" s="143"/>
      <c r="NM13" s="143"/>
      <c r="NN13" s="143"/>
      <c r="NO13" s="143"/>
      <c r="NP13" s="143"/>
      <c r="NQ13" s="143"/>
      <c r="NR13" s="143"/>
      <c r="NS13" s="143"/>
      <c r="NT13" s="143"/>
      <c r="NU13" s="143"/>
      <c r="NV13" s="143"/>
      <c r="NW13" s="143"/>
      <c r="NX13" s="143"/>
      <c r="NY13" s="143"/>
      <c r="NZ13" s="143"/>
      <c r="OA13" s="143"/>
      <c r="OB13" s="143"/>
      <c r="OC13" s="143"/>
      <c r="OD13" s="143"/>
      <c r="OE13" s="143"/>
      <c r="OF13" s="143"/>
      <c r="OG13" s="143"/>
      <c r="OH13" s="143"/>
      <c r="OI13" s="143"/>
      <c r="OJ13" s="143"/>
      <c r="OK13" s="143"/>
      <c r="OL13" s="143"/>
      <c r="OM13" s="143"/>
      <c r="ON13" s="143"/>
      <c r="OO13" s="143"/>
      <c r="OP13" s="143"/>
      <c r="OQ13" s="143"/>
      <c r="OR13" s="143"/>
      <c r="OS13" s="143"/>
      <c r="OT13" s="143"/>
      <c r="OU13" s="143"/>
      <c r="OV13" s="143"/>
      <c r="OW13" s="143"/>
      <c r="OX13" s="143"/>
      <c r="OY13" s="143"/>
      <c r="OZ13" s="143"/>
      <c r="PA13" s="143"/>
      <c r="PB13" s="143"/>
      <c r="PC13" s="143"/>
      <c r="PD13" s="143"/>
      <c r="PE13" s="143"/>
      <c r="PF13" s="143"/>
      <c r="PG13" s="143"/>
      <c r="PH13" s="143"/>
      <c r="PI13" s="143"/>
      <c r="PJ13" s="143"/>
      <c r="PK13" s="143"/>
      <c r="PL13" s="143"/>
      <c r="PM13" s="143"/>
      <c r="PN13" s="143"/>
      <c r="PO13" s="143"/>
      <c r="PP13" s="143"/>
      <c r="PQ13" s="143"/>
      <c r="PR13" s="143"/>
      <c r="PS13" s="143"/>
      <c r="PT13" s="143"/>
      <c r="PU13" s="143"/>
      <c r="PV13" s="143"/>
      <c r="PW13" s="143"/>
      <c r="PX13" s="143"/>
      <c r="PY13" s="143"/>
      <c r="PZ13" s="143"/>
      <c r="QA13" s="143"/>
      <c r="QB13" s="143"/>
      <c r="QC13" s="143"/>
      <c r="QD13" s="143"/>
      <c r="QE13" s="143"/>
      <c r="QF13" s="143"/>
      <c r="QG13" s="143"/>
      <c r="QH13" s="143"/>
      <c r="QI13" s="143"/>
      <c r="QJ13" s="143"/>
      <c r="QK13" s="143"/>
      <c r="QL13" s="143"/>
      <c r="QM13" s="143"/>
      <c r="QN13" s="143"/>
      <c r="QO13" s="143"/>
      <c r="QP13" s="143"/>
      <c r="QQ13" s="143"/>
      <c r="QR13" s="143"/>
      <c r="QS13" s="143"/>
      <c r="QT13" s="143"/>
      <c r="QU13" s="143"/>
      <c r="QV13" s="143"/>
      <c r="QW13" s="143"/>
      <c r="QX13" s="143"/>
      <c r="QY13" s="143"/>
      <c r="QZ13" s="143"/>
      <c r="RA13" s="143"/>
      <c r="RB13" s="143"/>
      <c r="RC13" s="143"/>
      <c r="RD13" s="143"/>
      <c r="RE13" s="143"/>
      <c r="RF13" s="143"/>
      <c r="RG13" s="143"/>
      <c r="RH13" s="143"/>
      <c r="RI13" s="143"/>
      <c r="RJ13" s="143"/>
      <c r="RK13" s="143"/>
      <c r="RL13" s="143"/>
      <c r="RM13" s="143"/>
      <c r="RN13" s="143"/>
      <c r="RO13" s="143"/>
      <c r="RP13" s="143"/>
      <c r="RQ13" s="143"/>
      <c r="RR13" s="143"/>
      <c r="RS13" s="143"/>
      <c r="RT13" s="143"/>
      <c r="RU13" s="143"/>
      <c r="RV13" s="143"/>
      <c r="RW13" s="143"/>
      <c r="RX13" s="143"/>
      <c r="RY13" s="143"/>
      <c r="RZ13" s="143"/>
      <c r="SA13" s="143"/>
      <c r="SB13" s="143"/>
      <c r="SC13" s="143"/>
      <c r="SD13" s="143"/>
      <c r="SE13" s="143"/>
      <c r="SF13" s="143"/>
      <c r="SG13" s="143"/>
      <c r="SH13" s="143"/>
      <c r="SI13" s="143"/>
      <c r="SJ13" s="143"/>
      <c r="SK13" s="143"/>
      <c r="SL13" s="143"/>
      <c r="SM13" s="143"/>
      <c r="SN13" s="143"/>
      <c r="SO13" s="143"/>
      <c r="SP13" s="143"/>
      <c r="SQ13" s="143"/>
      <c r="SR13" s="143"/>
      <c r="SS13" s="143"/>
      <c r="ST13" s="143"/>
      <c r="SU13" s="143"/>
      <c r="SV13" s="143"/>
      <c r="SW13" s="143"/>
      <c r="SX13" s="143"/>
      <c r="SY13" s="143"/>
      <c r="SZ13" s="143"/>
      <c r="TA13" s="143"/>
      <c r="TB13" s="143"/>
      <c r="TC13" s="143"/>
      <c r="TD13" s="143"/>
      <c r="TE13" s="143"/>
      <c r="TF13" s="143"/>
      <c r="TG13" s="143"/>
      <c r="TH13" s="143"/>
      <c r="TI13" s="143"/>
      <c r="TJ13" s="143"/>
      <c r="TK13" s="143"/>
      <c r="TL13" s="143"/>
      <c r="TM13" s="143"/>
      <c r="TN13" s="143"/>
      <c r="TO13" s="143"/>
      <c r="TP13" s="143"/>
      <c r="TQ13" s="143"/>
      <c r="TR13" s="143"/>
      <c r="TS13" s="143"/>
      <c r="TT13" s="143"/>
      <c r="TU13" s="143"/>
      <c r="TV13" s="143"/>
      <c r="TW13" s="143"/>
      <c r="TX13" s="143"/>
      <c r="TY13" s="143"/>
      <c r="TZ13" s="143"/>
      <c r="UA13" s="143"/>
      <c r="UB13" s="143"/>
      <c r="UC13" s="143"/>
      <c r="UD13" s="143"/>
      <c r="UE13" s="143"/>
      <c r="UF13" s="143"/>
      <c r="UG13" s="143"/>
      <c r="UH13" s="143"/>
      <c r="UI13" s="143"/>
      <c r="UJ13" s="143"/>
      <c r="UK13" s="143"/>
      <c r="UL13" s="143"/>
      <c r="UM13" s="143"/>
      <c r="UN13" s="143"/>
      <c r="UO13" s="143"/>
      <c r="UP13" s="143"/>
      <c r="UQ13" s="143"/>
      <c r="UR13" s="143"/>
      <c r="US13" s="143"/>
      <c r="UT13" s="143"/>
      <c r="UU13" s="143"/>
      <c r="UV13" s="143"/>
      <c r="UW13" s="143"/>
      <c r="UX13" s="143"/>
      <c r="UY13" s="143"/>
      <c r="UZ13" s="143"/>
      <c r="VA13" s="143"/>
      <c r="VB13" s="143"/>
      <c r="VC13" s="143"/>
      <c r="VD13" s="143"/>
      <c r="VE13" s="143"/>
      <c r="VF13" s="143"/>
      <c r="VG13" s="143"/>
      <c r="VH13" s="143"/>
      <c r="VI13" s="143"/>
      <c r="VJ13" s="143"/>
      <c r="VK13" s="143"/>
      <c r="VL13" s="143"/>
      <c r="VM13" s="143"/>
      <c r="VN13" s="143"/>
      <c r="VO13" s="143"/>
      <c r="VP13" s="143"/>
      <c r="VQ13" s="143"/>
      <c r="VR13" s="143"/>
      <c r="VS13" s="143"/>
      <c r="VT13" s="143"/>
      <c r="VU13" s="143"/>
      <c r="VV13" s="143"/>
      <c r="VW13" s="143"/>
      <c r="VX13" s="143"/>
      <c r="VY13" s="143"/>
      <c r="VZ13" s="143"/>
      <c r="WA13" s="143"/>
      <c r="WB13" s="143"/>
      <c r="WC13" s="143"/>
      <c r="WD13" s="143"/>
      <c r="WE13" s="143"/>
      <c r="WF13" s="143"/>
      <c r="WG13" s="143"/>
      <c r="WH13" s="143"/>
      <c r="WI13" s="143"/>
      <c r="WJ13" s="143"/>
      <c r="WK13" s="143"/>
      <c r="WL13" s="143"/>
      <c r="WM13" s="143"/>
      <c r="WN13" s="143"/>
      <c r="WO13" s="143"/>
      <c r="WP13" s="143"/>
      <c r="WQ13" s="143"/>
      <c r="WR13" s="143"/>
      <c r="WS13" s="143"/>
      <c r="WT13" s="143"/>
      <c r="WU13" s="143"/>
      <c r="WV13" s="143"/>
      <c r="WW13" s="143"/>
      <c r="WX13" s="143"/>
      <c r="WY13" s="143"/>
      <c r="WZ13" s="143"/>
      <c r="XA13" s="143"/>
      <c r="XB13" s="143"/>
      <c r="XC13" s="143"/>
      <c r="XD13" s="143"/>
      <c r="XE13" s="143"/>
      <c r="XF13" s="143"/>
      <c r="XG13" s="143"/>
      <c r="XH13" s="143"/>
      <c r="XI13" s="143"/>
      <c r="XJ13" s="143"/>
      <c r="XK13" s="143"/>
      <c r="XL13" s="143"/>
      <c r="XM13" s="143"/>
      <c r="XN13" s="143"/>
      <c r="XO13" s="143"/>
      <c r="XP13" s="143"/>
      <c r="XQ13" s="143"/>
      <c r="XR13" s="143"/>
      <c r="XS13" s="143"/>
      <c r="XT13" s="143"/>
      <c r="XU13" s="143"/>
      <c r="XV13" s="143"/>
      <c r="XW13" s="143"/>
      <c r="XX13" s="143"/>
      <c r="XY13" s="143"/>
      <c r="XZ13" s="143"/>
      <c r="YA13" s="143"/>
      <c r="YB13" s="143"/>
      <c r="YC13" s="143"/>
      <c r="YD13" s="143"/>
      <c r="YE13" s="143"/>
      <c r="YF13" s="143"/>
      <c r="YG13" s="143"/>
      <c r="YH13" s="143"/>
      <c r="YI13" s="143"/>
      <c r="YJ13" s="143"/>
      <c r="YK13" s="143"/>
      <c r="YL13" s="143"/>
      <c r="YM13" s="143"/>
      <c r="YN13" s="143"/>
      <c r="YO13" s="143"/>
      <c r="YP13" s="143"/>
      <c r="YQ13" s="143"/>
      <c r="YR13" s="143"/>
      <c r="YS13" s="143"/>
      <c r="YT13" s="143"/>
      <c r="YU13" s="143"/>
      <c r="YV13" s="143"/>
      <c r="YW13" s="143"/>
      <c r="YX13" s="143"/>
      <c r="YY13" s="143"/>
      <c r="YZ13" s="143"/>
      <c r="ZA13" s="143"/>
      <c r="ZB13" s="143"/>
      <c r="ZC13" s="143"/>
      <c r="ZD13" s="143"/>
      <c r="ZE13" s="143"/>
      <c r="ZF13" s="143"/>
      <c r="ZG13" s="143"/>
      <c r="ZH13" s="143"/>
      <c r="ZI13" s="143"/>
      <c r="ZJ13" s="143"/>
      <c r="ZK13" s="143"/>
      <c r="ZL13" s="143"/>
      <c r="ZM13" s="143"/>
      <c r="ZN13" s="143"/>
      <c r="ZO13" s="143"/>
      <c r="ZP13" s="143"/>
      <c r="ZQ13" s="143"/>
      <c r="ZR13" s="143"/>
      <c r="ZS13" s="143"/>
      <c r="ZT13" s="143"/>
      <c r="ZU13" s="143"/>
      <c r="ZV13" s="143"/>
      <c r="ZW13" s="143"/>
      <c r="ZX13" s="143"/>
      <c r="ZY13" s="143"/>
      <c r="ZZ13" s="143"/>
      <c r="AAA13" s="143"/>
      <c r="AAB13" s="143"/>
      <c r="AAC13" s="143"/>
      <c r="AAD13" s="143"/>
      <c r="AAE13" s="143"/>
      <c r="AAF13" s="143"/>
      <c r="AAG13" s="143"/>
      <c r="AAH13" s="143"/>
      <c r="AAI13" s="143"/>
      <c r="AAJ13" s="143"/>
      <c r="AAK13" s="143"/>
      <c r="AAL13" s="143"/>
      <c r="AAM13" s="143"/>
      <c r="AAN13" s="143"/>
      <c r="AAO13" s="143"/>
      <c r="AAP13" s="143"/>
      <c r="AAQ13" s="143"/>
      <c r="AAR13" s="143"/>
      <c r="AAS13" s="143"/>
      <c r="AAT13" s="143"/>
      <c r="AAU13" s="143"/>
      <c r="AAV13" s="143"/>
      <c r="AAW13" s="143"/>
      <c r="AAX13" s="143"/>
      <c r="AAY13" s="143"/>
      <c r="AAZ13" s="143"/>
      <c r="ABA13" s="143"/>
      <c r="ABB13" s="143"/>
      <c r="ABC13" s="143"/>
      <c r="ABD13" s="143"/>
      <c r="ABE13" s="143"/>
      <c r="ABF13" s="143"/>
      <c r="ABG13" s="143"/>
      <c r="ABH13" s="143"/>
      <c r="ABI13" s="143"/>
      <c r="ABJ13" s="143"/>
      <c r="ABK13" s="143"/>
      <c r="ABL13" s="143"/>
      <c r="ABM13" s="143"/>
      <c r="ABN13" s="143"/>
      <c r="ABO13" s="143"/>
      <c r="ABP13" s="143"/>
      <c r="ABQ13" s="143"/>
      <c r="ABR13" s="143"/>
      <c r="ABS13" s="143"/>
      <c r="ABT13" s="143"/>
      <c r="ABU13" s="143"/>
      <c r="ABV13" s="143"/>
      <c r="ABW13" s="143"/>
      <c r="ABX13" s="143"/>
      <c r="ABY13" s="143"/>
      <c r="ABZ13" s="143"/>
      <c r="ACA13" s="143"/>
      <c r="ACB13" s="143"/>
      <c r="ACC13" s="143"/>
      <c r="ACD13" s="143"/>
      <c r="ACE13" s="143"/>
      <c r="ACF13" s="143"/>
      <c r="ACG13" s="143"/>
      <c r="ACH13" s="143"/>
      <c r="ACI13" s="143"/>
      <c r="ACJ13" s="143"/>
      <c r="ACK13" s="143"/>
      <c r="ACL13" s="143"/>
      <c r="ACM13" s="143"/>
      <c r="ACN13" s="143"/>
      <c r="ACO13" s="143"/>
      <c r="ACP13" s="143"/>
      <c r="ACQ13" s="143"/>
      <c r="ACR13" s="143"/>
      <c r="ACS13" s="143"/>
      <c r="ACT13" s="143"/>
      <c r="ACU13" s="143"/>
      <c r="ACV13" s="143"/>
      <c r="ACW13" s="143"/>
      <c r="ACX13" s="143"/>
      <c r="ACY13" s="143"/>
      <c r="ACZ13" s="143"/>
      <c r="ADA13" s="143"/>
      <c r="ADB13" s="143"/>
      <c r="ADC13" s="143"/>
      <c r="ADD13" s="143"/>
      <c r="ADE13" s="143"/>
      <c r="ADF13" s="143"/>
      <c r="ADG13" s="143"/>
      <c r="ADH13" s="143"/>
      <c r="ADI13" s="143"/>
      <c r="ADJ13" s="143"/>
      <c r="ADK13" s="143"/>
      <c r="ADL13" s="143"/>
      <c r="ADM13" s="143"/>
      <c r="ADN13" s="143"/>
      <c r="ADO13" s="143"/>
      <c r="ADP13" s="143"/>
      <c r="ADQ13" s="143"/>
      <c r="ADR13" s="143"/>
      <c r="ADS13" s="143"/>
      <c r="ADT13" s="143"/>
      <c r="ADU13" s="143"/>
      <c r="ADV13" s="143"/>
      <c r="ADW13" s="143"/>
      <c r="ADX13" s="143"/>
      <c r="ADY13" s="143"/>
      <c r="ADZ13" s="143"/>
      <c r="AEA13" s="143"/>
      <c r="AEB13" s="143"/>
      <c r="AEC13" s="143"/>
      <c r="AED13" s="143"/>
      <c r="AEE13" s="143"/>
      <c r="AEF13" s="143"/>
      <c r="AEG13" s="143"/>
      <c r="AEH13" s="143"/>
      <c r="AEI13" s="143"/>
      <c r="AEJ13" s="143"/>
      <c r="AEK13" s="143"/>
      <c r="AEL13" s="143"/>
      <c r="AEM13" s="143"/>
      <c r="AEN13" s="143"/>
      <c r="AEO13" s="143"/>
      <c r="AEP13" s="143"/>
      <c r="AEQ13" s="143"/>
      <c r="AER13" s="143"/>
      <c r="AES13" s="143"/>
      <c r="AET13" s="143"/>
      <c r="AEU13" s="143"/>
      <c r="AEV13" s="143"/>
      <c r="AEW13" s="143"/>
      <c r="AEX13" s="143"/>
      <c r="AEY13" s="143"/>
      <c r="AEZ13" s="143"/>
      <c r="AFA13" s="143"/>
      <c r="AFB13" s="143"/>
      <c r="AFC13" s="143"/>
      <c r="AFD13" s="143"/>
      <c r="AFE13" s="143"/>
      <c r="AFF13" s="143"/>
      <c r="AFG13" s="143"/>
      <c r="AFH13" s="143"/>
      <c r="AFI13" s="143"/>
      <c r="AFJ13" s="143"/>
      <c r="AFK13" s="143"/>
      <c r="AFL13" s="143"/>
      <c r="AFM13" s="143"/>
      <c r="AFN13" s="143"/>
      <c r="AFO13" s="143"/>
      <c r="AFP13" s="143"/>
      <c r="AFQ13" s="143"/>
      <c r="AFR13" s="143"/>
      <c r="AFS13" s="143"/>
      <c r="AFT13" s="143"/>
      <c r="AFU13" s="143"/>
      <c r="AFV13" s="143"/>
      <c r="AFW13" s="143"/>
      <c r="AFX13" s="143"/>
      <c r="AFY13" s="143"/>
      <c r="AFZ13" s="143"/>
      <c r="AGA13" s="143"/>
      <c r="AGB13" s="143"/>
      <c r="AGC13" s="143"/>
      <c r="AGD13" s="143"/>
      <c r="AGE13" s="143"/>
      <c r="AGF13" s="143"/>
      <c r="AGG13" s="143"/>
      <c r="AGH13" s="143"/>
      <c r="AGI13" s="143"/>
      <c r="AGJ13" s="143"/>
      <c r="AGK13" s="143"/>
      <c r="AGL13" s="143"/>
      <c r="AGM13" s="143"/>
      <c r="AGN13" s="143"/>
      <c r="AGO13" s="143"/>
      <c r="AGP13" s="143"/>
      <c r="AGQ13" s="143"/>
      <c r="AGR13" s="143"/>
      <c r="AGS13" s="143"/>
      <c r="AGT13" s="143"/>
      <c r="AGU13" s="143"/>
      <c r="AGV13" s="143"/>
      <c r="AGW13" s="143"/>
      <c r="AGX13" s="143"/>
      <c r="AGY13" s="143"/>
      <c r="AGZ13" s="143"/>
      <c r="AHA13" s="143"/>
      <c r="AHB13" s="143"/>
      <c r="AHC13" s="143"/>
      <c r="AHD13" s="143"/>
      <c r="AHE13" s="143"/>
      <c r="AHF13" s="143"/>
      <c r="AHG13" s="143"/>
      <c r="AHH13" s="143"/>
      <c r="AHI13" s="143"/>
      <c r="AHJ13" s="143"/>
      <c r="AHK13" s="143"/>
      <c r="AHL13" s="143"/>
      <c r="AHM13" s="143"/>
      <c r="AHN13" s="143"/>
      <c r="AHO13" s="143"/>
      <c r="AHP13" s="143"/>
      <c r="AHQ13" s="143"/>
      <c r="AHR13" s="143"/>
      <c r="AHS13" s="143"/>
      <c r="AHT13" s="143"/>
      <c r="AHU13" s="143"/>
      <c r="AHV13" s="143"/>
      <c r="AHW13" s="143"/>
      <c r="AHX13" s="143"/>
      <c r="AHY13" s="143"/>
      <c r="AHZ13" s="143"/>
      <c r="AIA13" s="143"/>
      <c r="AIB13" s="143"/>
      <c r="AIC13" s="143"/>
      <c r="AID13" s="143"/>
      <c r="AIE13" s="143"/>
      <c r="AIF13" s="143"/>
      <c r="AIG13" s="143"/>
      <c r="AIH13" s="143"/>
      <c r="AII13" s="143"/>
      <c r="AIJ13" s="143"/>
      <c r="AIK13" s="143"/>
      <c r="AIL13" s="143"/>
      <c r="AIM13" s="143"/>
      <c r="AIN13" s="143"/>
      <c r="AIO13" s="143"/>
      <c r="AIP13" s="143"/>
      <c r="AIQ13" s="143"/>
      <c r="AIR13" s="143"/>
      <c r="AIS13" s="143"/>
      <c r="AIT13" s="143"/>
      <c r="AIU13" s="143"/>
      <c r="AIV13" s="143"/>
      <c r="AIW13" s="143"/>
      <c r="AIX13" s="143"/>
      <c r="AIY13" s="143"/>
      <c r="AIZ13" s="143"/>
      <c r="AJA13" s="143"/>
      <c r="AJB13" s="143"/>
      <c r="AJC13" s="143"/>
      <c r="AJD13" s="143"/>
      <c r="AJE13" s="143"/>
      <c r="AJF13" s="143"/>
      <c r="AJG13" s="143"/>
      <c r="AJH13" s="143"/>
      <c r="AJI13" s="143"/>
      <c r="AJJ13" s="143"/>
      <c r="AJK13" s="143"/>
      <c r="AJL13" s="143"/>
      <c r="AJM13" s="143"/>
      <c r="AJN13" s="143"/>
      <c r="AJO13" s="143"/>
      <c r="AJP13" s="143"/>
      <c r="AJQ13" s="143"/>
      <c r="AJR13" s="143"/>
      <c r="AJS13" s="143"/>
      <c r="AJT13" s="143"/>
      <c r="AJU13" s="143"/>
      <c r="AJV13" s="143"/>
      <c r="AJW13" s="143"/>
      <c r="AJX13" s="143"/>
      <c r="AJY13" s="143"/>
      <c r="AJZ13" s="143"/>
      <c r="AKA13" s="143"/>
      <c r="AKB13" s="143"/>
      <c r="AKC13" s="143"/>
      <c r="AKD13" s="143"/>
      <c r="AKE13" s="143"/>
      <c r="AKF13" s="143"/>
      <c r="AKG13" s="143"/>
      <c r="AKH13" s="143"/>
      <c r="AKI13" s="143"/>
      <c r="AKJ13" s="143"/>
      <c r="AKK13" s="143"/>
      <c r="AKL13" s="143"/>
      <c r="AKM13" s="143"/>
      <c r="AKN13" s="143"/>
      <c r="AKO13" s="143"/>
      <c r="AKP13" s="143"/>
      <c r="AKQ13" s="143"/>
      <c r="AKR13" s="143"/>
      <c r="AKS13" s="143"/>
      <c r="AKT13" s="143"/>
      <c r="AKU13" s="143"/>
      <c r="AKV13" s="143"/>
      <c r="AKW13" s="143"/>
      <c r="AKX13" s="143"/>
      <c r="AKY13" s="143"/>
      <c r="AKZ13" s="143"/>
      <c r="ALA13" s="143"/>
      <c r="ALB13" s="143"/>
      <c r="ALC13" s="143"/>
      <c r="ALD13" s="143"/>
      <c r="ALE13" s="143"/>
      <c r="ALF13" s="143"/>
      <c r="ALG13" s="143"/>
      <c r="ALH13" s="143"/>
      <c r="ALI13" s="143"/>
      <c r="ALJ13" s="143"/>
      <c r="ALK13" s="143"/>
      <c r="ALL13" s="143"/>
      <c r="ALM13" s="143"/>
      <c r="ALN13" s="143"/>
      <c r="ALO13" s="143"/>
      <c r="ALP13" s="143"/>
      <c r="ALQ13" s="143"/>
      <c r="ALR13" s="143"/>
      <c r="ALS13" s="143"/>
      <c r="ALT13" s="143"/>
      <c r="ALU13" s="143"/>
      <c r="ALV13" s="143"/>
      <c r="ALW13" s="143"/>
      <c r="ALX13" s="143"/>
      <c r="ALY13" s="143"/>
      <c r="ALZ13" s="143"/>
      <c r="AMA13" s="143"/>
      <c r="AMB13" s="143"/>
      <c r="AMC13" s="143"/>
      <c r="AMD13" s="143"/>
      <c r="AME13" s="143"/>
      <c r="AMF13" s="143"/>
      <c r="AMG13" s="143"/>
      <c r="AMH13" s="143"/>
      <c r="AMI13" s="143"/>
      <c r="AMJ13" s="143"/>
      <c r="AMK13" s="143"/>
      <c r="AML13" s="143"/>
      <c r="AMM13" s="143"/>
      <c r="AMN13" s="143"/>
      <c r="AMO13" s="143"/>
      <c r="AMP13" s="143"/>
      <c r="AMQ13" s="143"/>
      <c r="AMR13" s="143"/>
      <c r="AMS13" s="143"/>
      <c r="AMT13" s="143"/>
      <c r="AMU13" s="143"/>
      <c r="AMV13" s="143"/>
      <c r="AMW13" s="143"/>
      <c r="AMX13" s="143"/>
      <c r="AMY13" s="143"/>
      <c r="AMZ13" s="143"/>
      <c r="ANA13" s="143"/>
      <c r="ANB13" s="143"/>
      <c r="ANC13" s="143"/>
      <c r="AND13" s="143"/>
      <c r="ANE13" s="143"/>
      <c r="ANF13" s="143"/>
      <c r="ANG13" s="143"/>
      <c r="ANH13" s="143"/>
      <c r="ANI13" s="143"/>
      <c r="ANJ13" s="143"/>
      <c r="ANK13" s="143"/>
      <c r="ANL13" s="143"/>
      <c r="ANM13" s="143"/>
      <c r="ANN13" s="143"/>
      <c r="ANO13" s="143"/>
      <c r="ANP13" s="143"/>
      <c r="ANQ13" s="143"/>
      <c r="ANR13" s="143"/>
      <c r="ANS13" s="143"/>
      <c r="ANT13" s="143"/>
      <c r="ANU13" s="143"/>
      <c r="ANV13" s="143"/>
      <c r="ANW13" s="143"/>
      <c r="ANX13" s="143"/>
      <c r="ANY13" s="143"/>
      <c r="ANZ13" s="143"/>
      <c r="AOA13" s="143"/>
      <c r="AOB13" s="143"/>
      <c r="AOC13" s="143"/>
      <c r="AOD13" s="143"/>
      <c r="AOE13" s="143"/>
      <c r="AOF13" s="143"/>
      <c r="AOG13" s="143"/>
      <c r="AOH13" s="143"/>
      <c r="AOI13" s="143"/>
      <c r="AOJ13" s="143"/>
      <c r="AOK13" s="143"/>
      <c r="AOL13" s="143"/>
      <c r="AOM13" s="143"/>
      <c r="AON13" s="143"/>
      <c r="AOO13" s="143"/>
      <c r="AOP13" s="143"/>
      <c r="AOQ13" s="143"/>
      <c r="AOR13" s="143"/>
      <c r="AOS13" s="143"/>
      <c r="AOT13" s="143"/>
      <c r="AOU13" s="143"/>
      <c r="AOV13" s="143"/>
      <c r="AOW13" s="143"/>
      <c r="AOX13" s="143"/>
      <c r="AOY13" s="143"/>
      <c r="AOZ13" s="143"/>
      <c r="APA13" s="143"/>
      <c r="APB13" s="143"/>
      <c r="APC13" s="143"/>
      <c r="APD13" s="143"/>
      <c r="APE13" s="143"/>
      <c r="APF13" s="143"/>
      <c r="APG13" s="143"/>
      <c r="APH13" s="143"/>
      <c r="API13" s="143"/>
      <c r="APJ13" s="143"/>
      <c r="APK13" s="143"/>
      <c r="APL13" s="143"/>
      <c r="APM13" s="143"/>
      <c r="APN13" s="143"/>
      <c r="APO13" s="143"/>
      <c r="APP13" s="143"/>
      <c r="APQ13" s="143"/>
      <c r="APR13" s="143"/>
      <c r="APS13" s="143"/>
      <c r="APT13" s="143"/>
      <c r="APU13" s="143"/>
      <c r="APV13" s="143"/>
      <c r="APW13" s="143"/>
      <c r="APX13" s="143"/>
      <c r="APY13" s="143"/>
      <c r="APZ13" s="143"/>
      <c r="AQA13" s="143"/>
      <c r="AQB13" s="143"/>
      <c r="AQC13" s="143"/>
      <c r="AQD13" s="143"/>
      <c r="AQE13" s="143"/>
      <c r="AQF13" s="143"/>
      <c r="AQG13" s="143"/>
      <c r="AQH13" s="143"/>
      <c r="AQI13" s="143"/>
      <c r="AQJ13" s="143"/>
      <c r="AQK13" s="143"/>
      <c r="AQL13" s="143"/>
      <c r="AQM13" s="143"/>
      <c r="AQN13" s="143"/>
      <c r="AQO13" s="143"/>
      <c r="AQP13" s="143"/>
      <c r="AQQ13" s="143"/>
      <c r="AQR13" s="143"/>
      <c r="AQS13" s="143"/>
      <c r="AQT13" s="143"/>
      <c r="AQU13" s="143"/>
      <c r="AQV13" s="143"/>
      <c r="AQW13" s="143"/>
      <c r="AQX13" s="143"/>
      <c r="AQY13" s="143"/>
      <c r="AQZ13" s="143"/>
      <c r="ARA13" s="143"/>
      <c r="ARB13" s="143"/>
      <c r="ARC13" s="143"/>
      <c r="ARD13" s="143"/>
      <c r="ARE13" s="143"/>
      <c r="ARF13" s="143"/>
      <c r="ARG13" s="143"/>
      <c r="ARH13" s="143"/>
      <c r="ARI13" s="143"/>
      <c r="ARJ13" s="143"/>
      <c r="ARK13" s="143"/>
      <c r="ARL13" s="143"/>
      <c r="ARM13" s="143"/>
      <c r="ARN13" s="143"/>
      <c r="ARO13" s="143"/>
      <c r="ARP13" s="143"/>
      <c r="ARQ13" s="143"/>
      <c r="ARR13" s="143"/>
      <c r="ARS13" s="143"/>
      <c r="ART13" s="143"/>
      <c r="ARU13" s="143"/>
      <c r="ARV13" s="143"/>
      <c r="ARW13" s="143"/>
      <c r="ARX13" s="143"/>
      <c r="ARY13" s="143"/>
      <c r="ARZ13" s="143"/>
      <c r="ASA13" s="143"/>
      <c r="ASB13" s="143"/>
      <c r="ASC13" s="143"/>
      <c r="ASD13" s="143"/>
      <c r="ASE13" s="143"/>
      <c r="ASF13" s="143"/>
      <c r="ASG13" s="143"/>
      <c r="ASH13" s="143"/>
      <c r="ASI13" s="143"/>
      <c r="ASJ13" s="143"/>
      <c r="ASK13" s="143"/>
      <c r="ASL13" s="143"/>
      <c r="ASM13" s="143"/>
      <c r="ASN13" s="143"/>
      <c r="ASO13" s="143"/>
      <c r="ASP13" s="143"/>
      <c r="ASQ13" s="143"/>
      <c r="ASR13" s="143"/>
      <c r="ASS13" s="143"/>
      <c r="AST13" s="143"/>
      <c r="ASU13" s="143"/>
      <c r="ASV13" s="143"/>
      <c r="ASW13" s="143"/>
      <c r="ASX13" s="143"/>
      <c r="ASY13" s="143"/>
      <c r="ASZ13" s="143"/>
      <c r="ATA13" s="143"/>
      <c r="ATB13" s="143"/>
      <c r="ATC13" s="143"/>
      <c r="ATD13" s="143"/>
      <c r="ATE13" s="143"/>
      <c r="ATF13" s="143"/>
      <c r="ATG13" s="143"/>
      <c r="ATH13" s="143"/>
      <c r="ATI13" s="143"/>
      <c r="ATJ13" s="143"/>
      <c r="ATK13" s="143"/>
      <c r="ATL13" s="143"/>
      <c r="ATM13" s="143"/>
      <c r="ATN13" s="143"/>
      <c r="ATO13" s="143"/>
      <c r="ATP13" s="143"/>
      <c r="ATQ13" s="143"/>
      <c r="ATR13" s="143"/>
      <c r="ATS13" s="143"/>
      <c r="ATT13" s="143"/>
      <c r="ATU13" s="143"/>
      <c r="ATV13" s="143"/>
      <c r="ATW13" s="143"/>
      <c r="ATX13" s="143"/>
      <c r="ATY13" s="143"/>
      <c r="ATZ13" s="143"/>
      <c r="AUA13" s="143"/>
      <c r="AUB13" s="143"/>
      <c r="AUC13" s="143"/>
      <c r="AUD13" s="143"/>
      <c r="AUE13" s="143"/>
      <c r="AUF13" s="143"/>
      <c r="AUG13" s="143"/>
      <c r="AUH13" s="143"/>
      <c r="AUI13" s="143"/>
      <c r="AUJ13" s="143"/>
      <c r="AUK13" s="143"/>
      <c r="AUL13" s="143"/>
      <c r="AUM13" s="143"/>
      <c r="AUN13" s="143"/>
      <c r="AUO13" s="143"/>
      <c r="AUP13" s="143"/>
      <c r="AUQ13" s="143"/>
      <c r="AUR13" s="143"/>
      <c r="AUS13" s="143"/>
      <c r="AUT13" s="143"/>
      <c r="AUU13" s="143"/>
      <c r="AUV13" s="143"/>
      <c r="AUW13" s="143"/>
      <c r="AUX13" s="143"/>
      <c r="AUY13" s="143"/>
      <c r="AUZ13" s="143"/>
      <c r="AVA13" s="143"/>
      <c r="AVB13" s="143"/>
      <c r="AVC13" s="143"/>
      <c r="AVD13" s="143"/>
      <c r="AVE13" s="143"/>
      <c r="AVF13" s="143"/>
      <c r="AVG13" s="143"/>
      <c r="AVH13" s="143"/>
      <c r="AVI13" s="143"/>
      <c r="AVJ13" s="143"/>
      <c r="AVK13" s="143"/>
      <c r="AVL13" s="143"/>
      <c r="AVM13" s="143"/>
      <c r="AVN13" s="143"/>
      <c r="AVO13" s="143"/>
      <c r="AVP13" s="143"/>
      <c r="AVQ13" s="143"/>
      <c r="AVR13" s="143"/>
      <c r="AVS13" s="143"/>
      <c r="AVT13" s="143"/>
      <c r="AVU13" s="143"/>
      <c r="AVV13" s="143"/>
      <c r="AVW13" s="143"/>
      <c r="AVX13" s="143"/>
      <c r="AVY13" s="143"/>
      <c r="AVZ13" s="143"/>
      <c r="AWA13" s="143"/>
      <c r="AWB13" s="143"/>
      <c r="AWC13" s="143"/>
      <c r="AWD13" s="143"/>
      <c r="AWE13" s="143"/>
      <c r="AWF13" s="143"/>
      <c r="AWG13" s="143"/>
      <c r="AWH13" s="143"/>
      <c r="AWI13" s="143"/>
      <c r="AWJ13" s="143"/>
      <c r="AWK13" s="143"/>
      <c r="AWL13" s="143"/>
      <c r="AWM13" s="143"/>
      <c r="AWN13" s="143"/>
      <c r="AWO13" s="143"/>
      <c r="AWP13" s="143"/>
      <c r="AWQ13" s="143"/>
      <c r="AWR13" s="143"/>
      <c r="AWS13" s="143"/>
      <c r="AWT13" s="143"/>
      <c r="AWU13" s="143"/>
      <c r="AWV13" s="143"/>
      <c r="AWW13" s="143"/>
      <c r="AWX13" s="143"/>
      <c r="AWY13" s="143"/>
      <c r="AWZ13" s="143"/>
      <c r="AXA13" s="143"/>
      <c r="AXB13" s="143"/>
      <c r="AXC13" s="143"/>
      <c r="AXD13" s="143"/>
      <c r="AXE13" s="143"/>
      <c r="AXF13" s="143"/>
      <c r="AXG13" s="143"/>
      <c r="AXH13" s="143"/>
      <c r="AXI13" s="143"/>
      <c r="AXJ13" s="143"/>
      <c r="AXK13" s="143"/>
      <c r="AXL13" s="143"/>
      <c r="AXM13" s="143"/>
      <c r="AXN13" s="143"/>
      <c r="AXO13" s="143"/>
      <c r="AXP13" s="143"/>
      <c r="AXQ13" s="143"/>
      <c r="AXR13" s="143"/>
      <c r="AXS13" s="143"/>
      <c r="AXT13" s="143"/>
      <c r="AXU13" s="143"/>
      <c r="AXV13" s="143"/>
      <c r="AXW13" s="143"/>
      <c r="AXX13" s="143"/>
      <c r="AXY13" s="143"/>
      <c r="AXZ13" s="143"/>
      <c r="AYA13" s="143"/>
      <c r="AYB13" s="143"/>
      <c r="AYC13" s="143"/>
      <c r="AYD13" s="143"/>
      <c r="AYE13" s="143"/>
      <c r="AYF13" s="143"/>
      <c r="AYG13" s="143"/>
      <c r="AYH13" s="143"/>
      <c r="AYI13" s="143"/>
      <c r="AYJ13" s="143"/>
      <c r="AYK13" s="143"/>
      <c r="AYL13" s="143"/>
      <c r="AYM13" s="143"/>
      <c r="AYN13" s="143"/>
      <c r="AYO13" s="143"/>
      <c r="AYP13" s="143"/>
      <c r="AYQ13" s="143"/>
      <c r="AYR13" s="143"/>
      <c r="AYS13" s="143"/>
      <c r="AYT13" s="143"/>
      <c r="AYU13" s="143"/>
      <c r="AYV13" s="143"/>
      <c r="AYW13" s="143"/>
      <c r="AYX13" s="143"/>
      <c r="AYY13" s="143"/>
      <c r="AYZ13" s="143"/>
      <c r="AZA13" s="143"/>
      <c r="AZB13" s="143"/>
      <c r="AZC13" s="143"/>
      <c r="AZD13" s="143"/>
      <c r="AZE13" s="143"/>
      <c r="AZF13" s="143"/>
      <c r="AZG13" s="143"/>
      <c r="AZH13" s="143"/>
      <c r="AZI13" s="143"/>
      <c r="AZJ13" s="143"/>
      <c r="AZK13" s="143"/>
      <c r="AZL13" s="143"/>
      <c r="AZM13" s="143"/>
      <c r="AZN13" s="143"/>
      <c r="AZO13" s="143"/>
      <c r="AZP13" s="143"/>
      <c r="AZQ13" s="143"/>
      <c r="AZR13" s="143"/>
      <c r="AZS13" s="143"/>
      <c r="AZT13" s="143"/>
      <c r="AZU13" s="143"/>
      <c r="AZV13" s="143"/>
      <c r="AZW13" s="143"/>
      <c r="AZX13" s="143"/>
      <c r="AZY13" s="143"/>
      <c r="AZZ13" s="143"/>
      <c r="BAA13" s="143"/>
      <c r="BAB13" s="143"/>
      <c r="BAC13" s="143"/>
      <c r="BAD13" s="143"/>
      <c r="BAE13" s="143"/>
      <c r="BAF13" s="143"/>
      <c r="BAG13" s="143"/>
      <c r="BAH13" s="143"/>
      <c r="BAI13" s="143"/>
      <c r="BAJ13" s="143"/>
      <c r="BAK13" s="143"/>
      <c r="BAL13" s="143"/>
      <c r="BAM13" s="143"/>
      <c r="BAN13" s="143"/>
      <c r="BAO13" s="143"/>
      <c r="BAP13" s="143"/>
      <c r="BAQ13" s="143"/>
      <c r="BAR13" s="143"/>
      <c r="BAS13" s="143"/>
      <c r="BAT13" s="143"/>
      <c r="BAU13" s="143"/>
      <c r="BAV13" s="143"/>
      <c r="BAW13" s="143"/>
      <c r="BAX13" s="143"/>
      <c r="BAY13" s="143"/>
      <c r="BAZ13" s="143"/>
      <c r="BBA13" s="143"/>
      <c r="BBB13" s="143"/>
      <c r="BBC13" s="143"/>
      <c r="BBD13" s="143"/>
      <c r="BBE13" s="143"/>
      <c r="BBF13" s="143"/>
      <c r="BBG13" s="143"/>
      <c r="BBH13" s="143"/>
      <c r="BBI13" s="143"/>
      <c r="BBJ13" s="143"/>
      <c r="BBK13" s="143"/>
      <c r="BBL13" s="143"/>
      <c r="BBM13" s="143"/>
      <c r="BBN13" s="143"/>
      <c r="BBO13" s="143"/>
      <c r="BBP13" s="143"/>
      <c r="BBQ13" s="143"/>
      <c r="BBR13" s="143"/>
      <c r="BBS13" s="143"/>
      <c r="BBT13" s="143"/>
      <c r="BBU13" s="143"/>
      <c r="BBV13" s="143"/>
      <c r="BBW13" s="143"/>
      <c r="BBX13" s="143"/>
      <c r="BBY13" s="143"/>
      <c r="BBZ13" s="143"/>
      <c r="BCA13" s="143"/>
      <c r="BCB13" s="143"/>
      <c r="BCC13" s="143"/>
      <c r="BCD13" s="143"/>
      <c r="BCE13" s="143"/>
      <c r="BCF13" s="143"/>
      <c r="BCG13" s="143"/>
      <c r="BCH13" s="143"/>
      <c r="BCI13" s="143"/>
      <c r="BCJ13" s="143"/>
      <c r="BCK13" s="143"/>
      <c r="BCL13" s="143"/>
      <c r="BCM13" s="143"/>
      <c r="BCN13" s="143"/>
      <c r="BCO13" s="143"/>
      <c r="BCP13" s="143"/>
      <c r="BCQ13" s="143"/>
      <c r="BCR13" s="143"/>
      <c r="BCS13" s="143"/>
      <c r="BCT13" s="143"/>
      <c r="BCU13" s="143"/>
      <c r="BCV13" s="143"/>
      <c r="BCW13" s="143"/>
      <c r="BCX13" s="143"/>
      <c r="BCY13" s="143"/>
      <c r="BCZ13" s="143"/>
      <c r="BDA13" s="143"/>
      <c r="BDB13" s="143"/>
      <c r="BDC13" s="143"/>
      <c r="BDD13" s="143"/>
      <c r="BDE13" s="143"/>
      <c r="BDF13" s="143"/>
      <c r="BDG13" s="143"/>
      <c r="BDH13" s="143"/>
      <c r="BDI13" s="143"/>
      <c r="BDJ13" s="143"/>
      <c r="BDK13" s="143"/>
      <c r="BDL13" s="143"/>
      <c r="BDM13" s="143"/>
      <c r="BDN13" s="143"/>
      <c r="BDO13" s="143"/>
      <c r="BDP13" s="143"/>
      <c r="BDQ13" s="143"/>
      <c r="BDR13" s="143"/>
      <c r="BDS13" s="143"/>
      <c r="BDT13" s="143"/>
      <c r="BDU13" s="143"/>
      <c r="BDV13" s="143"/>
      <c r="BDW13" s="143"/>
      <c r="BDX13" s="143"/>
      <c r="BDY13" s="143"/>
      <c r="BDZ13" s="143"/>
      <c r="BEA13" s="143"/>
      <c r="BEB13" s="143"/>
      <c r="BEC13" s="143"/>
      <c r="BED13" s="143"/>
      <c r="BEE13" s="143"/>
      <c r="BEF13" s="143"/>
      <c r="BEG13" s="143"/>
      <c r="BEH13" s="143"/>
      <c r="BEI13" s="143"/>
      <c r="BEJ13" s="143"/>
      <c r="BEK13" s="143"/>
      <c r="BEL13" s="143"/>
      <c r="BEM13" s="143"/>
      <c r="BEN13" s="143"/>
      <c r="BEO13" s="143"/>
      <c r="BEP13" s="143"/>
      <c r="BEQ13" s="143"/>
      <c r="BER13" s="143"/>
      <c r="BES13" s="143"/>
      <c r="BET13" s="143"/>
      <c r="BEU13" s="143"/>
      <c r="BEV13" s="143"/>
      <c r="BEW13" s="143"/>
      <c r="BEX13" s="143"/>
      <c r="BEY13" s="143"/>
      <c r="BEZ13" s="143"/>
      <c r="BFA13" s="143"/>
      <c r="BFB13" s="143"/>
      <c r="BFC13" s="143"/>
      <c r="BFD13" s="143"/>
      <c r="BFE13" s="143"/>
      <c r="BFF13" s="143"/>
      <c r="BFG13" s="143"/>
      <c r="BFH13" s="143"/>
      <c r="BFI13" s="143"/>
      <c r="BFJ13" s="143"/>
      <c r="BFK13" s="143"/>
      <c r="BFL13" s="143"/>
      <c r="BFM13" s="143"/>
      <c r="BFN13" s="143"/>
      <c r="BFO13" s="143"/>
      <c r="BFP13" s="143"/>
      <c r="BFQ13" s="143"/>
      <c r="BFR13" s="143"/>
      <c r="BFS13" s="143"/>
      <c r="BFT13" s="143"/>
      <c r="BFU13" s="143"/>
      <c r="BFV13" s="143"/>
      <c r="BFW13" s="143"/>
      <c r="BFX13" s="143"/>
      <c r="BFY13" s="143"/>
      <c r="BFZ13" s="143"/>
      <c r="BGA13" s="143"/>
      <c r="BGB13" s="143"/>
      <c r="BGC13" s="143"/>
      <c r="BGD13" s="143"/>
      <c r="BGE13" s="143"/>
      <c r="BGF13" s="143"/>
      <c r="BGG13" s="143"/>
      <c r="BGH13" s="143"/>
      <c r="BGI13" s="143"/>
      <c r="BGJ13" s="143"/>
      <c r="BGK13" s="143"/>
      <c r="BGL13" s="143"/>
      <c r="BGM13" s="143"/>
      <c r="BGN13" s="143"/>
      <c r="BGO13" s="143"/>
      <c r="BGP13" s="143"/>
      <c r="BGQ13" s="143"/>
      <c r="BGR13" s="143"/>
      <c r="BGS13" s="143"/>
      <c r="BGT13" s="143"/>
      <c r="BGU13" s="143"/>
      <c r="BGV13" s="143"/>
      <c r="BGW13" s="143"/>
      <c r="BGX13" s="143"/>
      <c r="BGY13" s="143"/>
      <c r="BGZ13" s="143"/>
      <c r="BHA13" s="143"/>
      <c r="BHB13" s="143"/>
      <c r="BHC13" s="143"/>
      <c r="BHD13" s="143"/>
      <c r="BHE13" s="143"/>
      <c r="BHF13" s="143"/>
      <c r="BHG13" s="143"/>
      <c r="BHH13" s="143"/>
      <c r="BHI13" s="143"/>
      <c r="BHJ13" s="143"/>
      <c r="BHK13" s="143"/>
      <c r="BHL13" s="143"/>
      <c r="BHM13" s="143"/>
      <c r="BHN13" s="143"/>
      <c r="BHO13" s="143"/>
      <c r="BHP13" s="143"/>
      <c r="BHQ13" s="143"/>
      <c r="BHR13" s="143"/>
      <c r="BHS13" s="143"/>
      <c r="BHT13" s="143"/>
      <c r="BHU13" s="143"/>
      <c r="BHV13" s="143"/>
      <c r="BHW13" s="143"/>
      <c r="BHX13" s="143"/>
      <c r="BHY13" s="143"/>
      <c r="BHZ13" s="143"/>
      <c r="BIA13" s="143"/>
      <c r="BIB13" s="143"/>
      <c r="BIC13" s="143"/>
      <c r="BID13" s="143"/>
      <c r="BIE13" s="143"/>
      <c r="BIF13" s="143"/>
      <c r="BIG13" s="143"/>
      <c r="BIH13" s="143"/>
      <c r="BII13" s="143"/>
      <c r="BIJ13" s="143"/>
      <c r="BIK13" s="143"/>
      <c r="BIL13" s="143"/>
      <c r="BIM13" s="143"/>
      <c r="BIN13" s="143"/>
      <c r="BIO13" s="143"/>
      <c r="BIP13" s="143"/>
      <c r="BIQ13" s="143"/>
      <c r="BIR13" s="143"/>
      <c r="BIS13" s="143"/>
      <c r="BIT13" s="143"/>
      <c r="BIU13" s="143"/>
      <c r="BIV13" s="143"/>
      <c r="BIW13" s="143"/>
      <c r="BIX13" s="143"/>
      <c r="BIY13" s="143"/>
      <c r="BIZ13" s="143"/>
      <c r="BJA13" s="143"/>
      <c r="BJB13" s="143"/>
      <c r="BJC13" s="143"/>
      <c r="BJD13" s="143"/>
      <c r="BJE13" s="143"/>
      <c r="BJF13" s="143"/>
      <c r="BJG13" s="143"/>
      <c r="BJH13" s="143"/>
      <c r="BJI13" s="143"/>
      <c r="BJJ13" s="143"/>
      <c r="BJK13" s="143"/>
      <c r="BJL13" s="143"/>
      <c r="BJM13" s="143"/>
      <c r="BJN13" s="143"/>
      <c r="BJO13" s="143"/>
      <c r="BJP13" s="143"/>
      <c r="BJQ13" s="143"/>
      <c r="BJR13" s="143"/>
      <c r="BJS13" s="143"/>
      <c r="BJT13" s="143"/>
      <c r="BJU13" s="143"/>
      <c r="BJV13" s="143"/>
      <c r="BJW13" s="143"/>
      <c r="BJX13" s="143"/>
      <c r="BJY13" s="143"/>
      <c r="BJZ13" s="143"/>
      <c r="BKA13" s="143"/>
      <c r="BKB13" s="143"/>
      <c r="BKC13" s="143"/>
      <c r="BKD13" s="143"/>
      <c r="BKE13" s="143"/>
      <c r="BKF13" s="143"/>
      <c r="BKG13" s="143"/>
      <c r="BKH13" s="143"/>
      <c r="BKI13" s="143"/>
      <c r="BKJ13" s="143"/>
      <c r="BKK13" s="143"/>
      <c r="BKL13" s="143"/>
      <c r="BKM13" s="143"/>
      <c r="BKN13" s="143"/>
      <c r="BKO13" s="143"/>
      <c r="BKP13" s="143"/>
      <c r="BKQ13" s="143"/>
      <c r="BKR13" s="143"/>
      <c r="BKS13" s="143"/>
      <c r="BKT13" s="143"/>
      <c r="BKU13" s="143"/>
      <c r="BKV13" s="143"/>
      <c r="BKW13" s="143"/>
      <c r="BKX13" s="143"/>
      <c r="BKY13" s="143"/>
      <c r="BKZ13" s="143"/>
      <c r="BLA13" s="143"/>
      <c r="BLB13" s="143"/>
      <c r="BLC13" s="143"/>
      <c r="BLD13" s="143"/>
      <c r="BLE13" s="143"/>
      <c r="BLF13" s="143"/>
      <c r="BLG13" s="143"/>
      <c r="BLH13" s="143"/>
      <c r="BLI13" s="143"/>
      <c r="BLJ13" s="143"/>
      <c r="BLK13" s="143"/>
      <c r="BLL13" s="143"/>
      <c r="BLM13" s="143"/>
      <c r="BLN13" s="143"/>
      <c r="BLO13" s="143"/>
      <c r="BLP13" s="143"/>
      <c r="BLQ13" s="143"/>
      <c r="BLR13" s="143"/>
      <c r="BLS13" s="143"/>
      <c r="BLT13" s="143"/>
      <c r="BLU13" s="143"/>
      <c r="BLV13" s="143"/>
      <c r="BLW13" s="143"/>
      <c r="BLX13" s="143"/>
      <c r="BLY13" s="143"/>
      <c r="BLZ13" s="143"/>
      <c r="BMA13" s="143"/>
      <c r="BMB13" s="143"/>
      <c r="BMC13" s="143"/>
      <c r="BMD13" s="143"/>
      <c r="BME13" s="143"/>
      <c r="BMF13" s="143"/>
      <c r="BMG13" s="143"/>
      <c r="BMH13" s="143"/>
      <c r="BMI13" s="143"/>
      <c r="BMJ13" s="143"/>
      <c r="BMK13" s="143"/>
      <c r="BML13" s="143"/>
      <c r="BMM13" s="143"/>
      <c r="BMN13" s="143"/>
      <c r="BMO13" s="143"/>
      <c r="BMP13" s="143"/>
      <c r="BMQ13" s="143"/>
      <c r="BMR13" s="143"/>
      <c r="BMS13" s="143"/>
      <c r="BMT13" s="143"/>
      <c r="BMU13" s="143"/>
      <c r="BMV13" s="143"/>
      <c r="BMW13" s="143"/>
      <c r="BMX13" s="143"/>
      <c r="BMY13" s="143"/>
      <c r="BMZ13" s="143"/>
      <c r="BNA13" s="143"/>
      <c r="BNB13" s="143"/>
      <c r="BNC13" s="143"/>
      <c r="BND13" s="143"/>
      <c r="BNE13" s="143"/>
      <c r="BNF13" s="143"/>
      <c r="BNG13" s="143"/>
      <c r="BNH13" s="143"/>
      <c r="BNI13" s="143"/>
      <c r="BNJ13" s="143"/>
      <c r="BNK13" s="143"/>
      <c r="BNL13" s="143"/>
      <c r="BNM13" s="143"/>
      <c r="BNN13" s="143"/>
      <c r="BNO13" s="143"/>
      <c r="BNP13" s="143"/>
      <c r="BNQ13" s="143"/>
      <c r="BNR13" s="143"/>
      <c r="BNS13" s="143"/>
      <c r="BNT13" s="143"/>
      <c r="BNU13" s="143"/>
      <c r="BNV13" s="143"/>
      <c r="BNW13" s="143"/>
      <c r="BNX13" s="143"/>
      <c r="BNY13" s="143"/>
      <c r="BNZ13" s="143"/>
      <c r="BOA13" s="143"/>
      <c r="BOB13" s="143"/>
      <c r="BOC13" s="143"/>
      <c r="BOD13" s="143"/>
      <c r="BOE13" s="143"/>
      <c r="BOF13" s="143"/>
      <c r="BOG13" s="143"/>
      <c r="BOH13" s="143"/>
      <c r="BOI13" s="143"/>
      <c r="BOJ13" s="143"/>
      <c r="BOK13" s="143"/>
      <c r="BOL13" s="143"/>
      <c r="BOM13" s="143"/>
      <c r="BON13" s="143"/>
      <c r="BOO13" s="143"/>
      <c r="BOP13" s="143"/>
      <c r="BOQ13" s="143"/>
      <c r="BOR13" s="143"/>
      <c r="BOS13" s="143"/>
      <c r="BOT13" s="143"/>
      <c r="BOU13" s="143"/>
      <c r="BOV13" s="143"/>
      <c r="BOW13" s="143"/>
      <c r="BOX13" s="143"/>
      <c r="BOY13" s="143"/>
      <c r="BOZ13" s="143"/>
      <c r="BPA13" s="143"/>
      <c r="BPB13" s="143"/>
      <c r="BPC13" s="143"/>
      <c r="BPD13" s="143"/>
      <c r="BPE13" s="143"/>
      <c r="BPF13" s="143"/>
      <c r="BPG13" s="143"/>
      <c r="BPH13" s="143"/>
      <c r="BPI13" s="143"/>
      <c r="BPJ13" s="143"/>
      <c r="BPK13" s="143"/>
      <c r="BPL13" s="143"/>
      <c r="BPM13" s="143"/>
      <c r="BPN13" s="143"/>
      <c r="BPO13" s="143"/>
      <c r="BPP13" s="143"/>
      <c r="BPQ13" s="143"/>
      <c r="BPR13" s="143"/>
      <c r="BPS13" s="143"/>
      <c r="BPT13" s="143"/>
      <c r="BPU13" s="143"/>
      <c r="BPV13" s="143"/>
      <c r="BPW13" s="143"/>
      <c r="BPX13" s="143"/>
      <c r="BPY13" s="143"/>
      <c r="BPZ13" s="143"/>
      <c r="BQA13" s="143"/>
      <c r="BQB13" s="143"/>
      <c r="BQC13" s="143"/>
      <c r="BQD13" s="143"/>
      <c r="BQE13" s="143"/>
      <c r="BQF13" s="143"/>
      <c r="BQG13" s="143"/>
      <c r="BQH13" s="143"/>
      <c r="BQI13" s="143"/>
      <c r="BQJ13" s="143"/>
      <c r="BQK13" s="143"/>
      <c r="BQL13" s="143"/>
      <c r="BQM13" s="143"/>
      <c r="BQN13" s="143"/>
      <c r="BQO13" s="143"/>
      <c r="BQP13" s="143"/>
      <c r="BQQ13" s="143"/>
      <c r="BQR13" s="143"/>
      <c r="BQS13" s="143"/>
      <c r="BQT13" s="143"/>
      <c r="BQU13" s="143"/>
      <c r="BQV13" s="143"/>
      <c r="BQW13" s="143"/>
      <c r="BQX13" s="143"/>
      <c r="BQY13" s="143"/>
      <c r="BQZ13" s="143"/>
      <c r="BRA13" s="143"/>
      <c r="BRB13" s="143"/>
      <c r="BRC13" s="143"/>
      <c r="BRD13" s="143"/>
      <c r="BRE13" s="143"/>
      <c r="BRF13" s="143"/>
      <c r="BRG13" s="143"/>
      <c r="BRH13" s="143"/>
      <c r="BRI13" s="143"/>
      <c r="BRJ13" s="143"/>
      <c r="BRK13" s="143"/>
      <c r="BRL13" s="143"/>
      <c r="BRM13" s="143"/>
      <c r="BRN13" s="143"/>
      <c r="BRO13" s="143"/>
      <c r="BRP13" s="143"/>
      <c r="BRQ13" s="143"/>
      <c r="BRR13" s="143"/>
      <c r="BRS13" s="143"/>
      <c r="BRT13" s="143"/>
      <c r="BRU13" s="143"/>
      <c r="BRV13" s="143"/>
      <c r="BRW13" s="143"/>
      <c r="BRX13" s="143"/>
      <c r="BRY13" s="143"/>
      <c r="BRZ13" s="143"/>
      <c r="BSA13" s="143"/>
      <c r="BSB13" s="143"/>
      <c r="BSC13" s="143"/>
      <c r="BSD13" s="143"/>
      <c r="BSE13" s="143"/>
      <c r="BSF13" s="143"/>
      <c r="BSG13" s="143"/>
      <c r="BSH13" s="143"/>
      <c r="BSI13" s="143"/>
      <c r="BSJ13" s="143"/>
      <c r="BSK13" s="143"/>
      <c r="BSL13" s="143"/>
      <c r="BSM13" s="143"/>
      <c r="BSN13" s="143"/>
      <c r="BSO13" s="143"/>
      <c r="BSP13" s="143"/>
      <c r="BSQ13" s="143"/>
      <c r="BSR13" s="143"/>
      <c r="BSS13" s="143"/>
      <c r="BST13" s="143"/>
      <c r="BSU13" s="143"/>
      <c r="BSV13" s="143"/>
      <c r="BSW13" s="143"/>
      <c r="BSX13" s="143"/>
      <c r="BSY13" s="143"/>
      <c r="BSZ13" s="143"/>
      <c r="BTA13" s="143"/>
      <c r="BTB13" s="143"/>
      <c r="BTC13" s="143"/>
      <c r="BTD13" s="143"/>
      <c r="BTE13" s="143"/>
      <c r="BTF13" s="143"/>
      <c r="BTG13" s="143"/>
      <c r="BTH13" s="143"/>
      <c r="BTI13" s="143"/>
      <c r="BTJ13" s="143"/>
      <c r="BTK13" s="143"/>
      <c r="BTL13" s="143"/>
      <c r="BTM13" s="143"/>
      <c r="BTN13" s="143"/>
      <c r="BTO13" s="143"/>
      <c r="BTP13" s="143"/>
      <c r="BTQ13" s="143"/>
      <c r="BTR13" s="143"/>
      <c r="BTS13" s="143"/>
      <c r="BTT13" s="143"/>
      <c r="BTU13" s="143"/>
      <c r="BTV13" s="143"/>
      <c r="BTW13" s="143"/>
      <c r="BTX13" s="143"/>
      <c r="BTY13" s="143"/>
      <c r="BTZ13" s="143"/>
      <c r="BUA13" s="143"/>
      <c r="BUB13" s="143"/>
      <c r="BUC13" s="143"/>
      <c r="BUD13" s="143"/>
      <c r="BUE13" s="143"/>
      <c r="BUF13" s="143"/>
      <c r="BUG13" s="143"/>
      <c r="BUH13" s="143"/>
      <c r="BUI13" s="143"/>
      <c r="BUJ13" s="143"/>
      <c r="BUK13" s="143"/>
      <c r="BUL13" s="143"/>
      <c r="BUM13" s="143"/>
      <c r="BUN13" s="143"/>
      <c r="BUO13" s="143"/>
      <c r="BUP13" s="143"/>
      <c r="BUQ13" s="143"/>
      <c r="BUR13" s="143"/>
      <c r="BUS13" s="143"/>
      <c r="BUT13" s="143"/>
      <c r="BUU13" s="143"/>
      <c r="BUV13" s="143"/>
      <c r="BUW13" s="143"/>
      <c r="BUX13" s="143"/>
      <c r="BUY13" s="143"/>
      <c r="BUZ13" s="143"/>
      <c r="BVA13" s="143"/>
      <c r="BVB13" s="143"/>
      <c r="BVC13" s="143"/>
      <c r="BVD13" s="143"/>
      <c r="BVE13" s="143"/>
      <c r="BVF13" s="143"/>
      <c r="BVG13" s="143"/>
      <c r="BVH13" s="143"/>
      <c r="BVI13" s="143"/>
      <c r="BVJ13" s="143"/>
      <c r="BVK13" s="143"/>
      <c r="BVL13" s="143"/>
      <c r="BVM13" s="143"/>
      <c r="BVN13" s="143"/>
      <c r="BVO13" s="143"/>
      <c r="BVP13" s="143"/>
      <c r="BVQ13" s="143"/>
      <c r="BVR13" s="143"/>
      <c r="BVS13" s="143"/>
      <c r="BVT13" s="143"/>
      <c r="BVU13" s="143"/>
      <c r="BVV13" s="143"/>
      <c r="BVW13" s="143"/>
      <c r="BVX13" s="143"/>
      <c r="BVY13" s="143"/>
      <c r="BVZ13" s="143"/>
      <c r="BWA13" s="143"/>
      <c r="BWB13" s="143"/>
      <c r="BWC13" s="143"/>
      <c r="BWD13" s="143"/>
      <c r="BWE13" s="143"/>
      <c r="BWF13" s="143"/>
      <c r="BWG13" s="143"/>
      <c r="BWH13" s="143"/>
      <c r="BWI13" s="143"/>
      <c r="BWJ13" s="143"/>
      <c r="BWK13" s="143"/>
      <c r="BWL13" s="143"/>
      <c r="BWM13" s="143"/>
      <c r="BWN13" s="143"/>
      <c r="BWO13" s="143"/>
      <c r="BWP13" s="143"/>
      <c r="BWQ13" s="143"/>
      <c r="BWR13" s="143"/>
      <c r="BWS13" s="143"/>
      <c r="BWT13" s="143"/>
      <c r="BWU13" s="143"/>
      <c r="BWV13" s="143"/>
      <c r="BWW13" s="143"/>
      <c r="BWX13" s="143"/>
      <c r="BWY13" s="143"/>
      <c r="BWZ13" s="143"/>
      <c r="BXA13" s="143"/>
      <c r="BXB13" s="143"/>
      <c r="BXC13" s="143"/>
      <c r="BXD13" s="143"/>
      <c r="BXE13" s="143"/>
      <c r="BXF13" s="143"/>
      <c r="BXG13" s="143"/>
      <c r="BXH13" s="143"/>
      <c r="BXI13" s="143"/>
      <c r="BXJ13" s="143"/>
      <c r="BXK13" s="143"/>
      <c r="BXL13" s="143"/>
      <c r="BXM13" s="143"/>
      <c r="BXN13" s="143"/>
      <c r="BXO13" s="143"/>
      <c r="BXP13" s="143"/>
      <c r="BXQ13" s="143"/>
      <c r="BXR13" s="143"/>
      <c r="BXS13" s="143"/>
      <c r="BXT13" s="143"/>
      <c r="BXU13" s="143"/>
      <c r="BXV13" s="143"/>
      <c r="BXW13" s="143"/>
      <c r="BXX13" s="143"/>
      <c r="BXY13" s="143"/>
      <c r="BXZ13" s="143"/>
      <c r="BYA13" s="143"/>
      <c r="BYB13" s="143"/>
      <c r="BYC13" s="143"/>
      <c r="BYD13" s="143"/>
      <c r="BYE13" s="143"/>
      <c r="BYF13" s="143"/>
      <c r="BYG13" s="143"/>
      <c r="BYH13" s="143"/>
      <c r="BYI13" s="143"/>
      <c r="BYJ13" s="143"/>
      <c r="BYK13" s="143"/>
      <c r="BYL13" s="143"/>
      <c r="BYM13" s="143"/>
      <c r="BYN13" s="143"/>
      <c r="BYO13" s="143"/>
      <c r="BYP13" s="143"/>
      <c r="BYQ13" s="143"/>
      <c r="BYR13" s="143"/>
      <c r="BYS13" s="143"/>
      <c r="BYT13" s="143"/>
      <c r="BYU13" s="143"/>
      <c r="BYV13" s="143"/>
      <c r="BYW13" s="143"/>
      <c r="BYX13" s="143"/>
      <c r="BYY13" s="143"/>
      <c r="BYZ13" s="143"/>
      <c r="BZA13" s="143"/>
      <c r="BZB13" s="143"/>
      <c r="BZC13" s="143"/>
      <c r="BZD13" s="143"/>
      <c r="BZE13" s="143"/>
      <c r="BZF13" s="143"/>
      <c r="BZG13" s="143"/>
      <c r="BZH13" s="143"/>
      <c r="BZI13" s="143"/>
      <c r="BZJ13" s="143"/>
      <c r="BZK13" s="143"/>
      <c r="BZL13" s="143"/>
      <c r="BZM13" s="143"/>
      <c r="BZN13" s="143"/>
      <c r="BZO13" s="143"/>
      <c r="BZP13" s="143"/>
      <c r="BZQ13" s="143"/>
      <c r="BZR13" s="143"/>
      <c r="BZS13" s="143"/>
      <c r="BZT13" s="143"/>
      <c r="BZU13" s="143"/>
      <c r="BZV13" s="143"/>
      <c r="BZW13" s="143"/>
      <c r="BZX13" s="143"/>
      <c r="BZY13" s="143"/>
      <c r="BZZ13" s="143"/>
      <c r="CAA13" s="143"/>
      <c r="CAB13" s="143"/>
      <c r="CAC13" s="143"/>
      <c r="CAD13" s="143"/>
      <c r="CAE13" s="143"/>
      <c r="CAF13" s="143"/>
      <c r="CAG13" s="143"/>
      <c r="CAH13" s="143"/>
      <c r="CAI13" s="143"/>
      <c r="CAJ13" s="143"/>
      <c r="CAK13" s="143"/>
      <c r="CAL13" s="143"/>
      <c r="CAM13" s="143"/>
      <c r="CAN13" s="143"/>
      <c r="CAO13" s="143"/>
      <c r="CAP13" s="143"/>
      <c r="CAQ13" s="143"/>
      <c r="CAR13" s="143"/>
      <c r="CAS13" s="143"/>
      <c r="CAT13" s="143"/>
      <c r="CAU13" s="143"/>
      <c r="CAV13" s="143"/>
      <c r="CAW13" s="143"/>
      <c r="CAX13" s="143"/>
      <c r="CAY13" s="143"/>
      <c r="CAZ13" s="143"/>
      <c r="CBA13" s="143"/>
      <c r="CBB13" s="143"/>
      <c r="CBC13" s="143"/>
      <c r="CBD13" s="143"/>
      <c r="CBE13" s="143"/>
      <c r="CBF13" s="143"/>
      <c r="CBG13" s="143"/>
      <c r="CBH13" s="143"/>
      <c r="CBI13" s="143"/>
      <c r="CBJ13" s="143"/>
      <c r="CBK13" s="143"/>
      <c r="CBL13" s="143"/>
      <c r="CBM13" s="143"/>
      <c r="CBN13" s="143"/>
      <c r="CBO13" s="143"/>
      <c r="CBP13" s="143"/>
      <c r="CBQ13" s="143"/>
      <c r="CBR13" s="143"/>
      <c r="CBS13" s="143"/>
      <c r="CBT13" s="143"/>
      <c r="CBU13" s="143"/>
      <c r="CBV13" s="143"/>
      <c r="CBW13" s="143"/>
      <c r="CBX13" s="143"/>
      <c r="CBY13" s="143"/>
      <c r="CBZ13" s="143"/>
      <c r="CCA13" s="143"/>
      <c r="CCB13" s="143"/>
      <c r="CCC13" s="143"/>
      <c r="CCD13" s="143"/>
      <c r="CCE13" s="143"/>
      <c r="CCF13" s="143"/>
      <c r="CCG13" s="143"/>
      <c r="CCH13" s="143"/>
      <c r="CCI13" s="143"/>
      <c r="CCJ13" s="143"/>
      <c r="CCK13" s="143"/>
      <c r="CCL13" s="143"/>
      <c r="CCM13" s="143"/>
      <c r="CCN13" s="143"/>
      <c r="CCO13" s="143"/>
      <c r="CCP13" s="143"/>
      <c r="CCQ13" s="143"/>
      <c r="CCR13" s="143"/>
      <c r="CCS13" s="143"/>
      <c r="CCT13" s="143"/>
      <c r="CCU13" s="143"/>
      <c r="CCV13" s="143"/>
      <c r="CCW13" s="143"/>
      <c r="CCX13" s="143"/>
      <c r="CCY13" s="143"/>
      <c r="CCZ13" s="143"/>
      <c r="CDA13" s="143"/>
      <c r="CDB13" s="143"/>
      <c r="CDC13" s="143"/>
      <c r="CDD13" s="143"/>
      <c r="CDE13" s="143"/>
      <c r="CDF13" s="143"/>
      <c r="CDG13" s="143"/>
      <c r="CDH13" s="143"/>
      <c r="CDI13" s="143"/>
      <c r="CDJ13" s="143"/>
      <c r="CDK13" s="143"/>
      <c r="CDL13" s="143"/>
      <c r="CDM13" s="143"/>
      <c r="CDN13" s="143"/>
      <c r="CDO13" s="143"/>
      <c r="CDP13" s="143"/>
      <c r="CDQ13" s="143"/>
      <c r="CDR13" s="143"/>
      <c r="CDS13" s="143"/>
      <c r="CDT13" s="143"/>
      <c r="CDU13" s="143"/>
      <c r="CDV13" s="143"/>
      <c r="CDW13" s="143"/>
      <c r="CDX13" s="143"/>
      <c r="CDY13" s="143"/>
      <c r="CDZ13" s="143"/>
      <c r="CEA13" s="143"/>
      <c r="CEB13" s="143"/>
      <c r="CEC13" s="143"/>
      <c r="CED13" s="143"/>
      <c r="CEE13" s="143"/>
      <c r="CEF13" s="143"/>
      <c r="CEG13" s="143"/>
      <c r="CEH13" s="143"/>
      <c r="CEI13" s="143"/>
      <c r="CEJ13" s="143"/>
      <c r="CEK13" s="143"/>
      <c r="CEL13" s="143"/>
      <c r="CEM13" s="143"/>
      <c r="CEN13" s="143"/>
      <c r="CEO13" s="143"/>
      <c r="CEP13" s="143"/>
      <c r="CEQ13" s="143"/>
      <c r="CER13" s="143"/>
      <c r="CES13" s="143"/>
      <c r="CET13" s="143"/>
      <c r="CEU13" s="143"/>
      <c r="CEV13" s="143"/>
      <c r="CEW13" s="143"/>
      <c r="CEX13" s="143"/>
      <c r="CEY13" s="143"/>
      <c r="CEZ13" s="143"/>
      <c r="CFA13" s="143"/>
      <c r="CFB13" s="143"/>
      <c r="CFC13" s="143"/>
      <c r="CFD13" s="143"/>
      <c r="CFE13" s="143"/>
      <c r="CFF13" s="143"/>
      <c r="CFG13" s="143"/>
      <c r="CFH13" s="143"/>
      <c r="CFI13" s="143"/>
      <c r="CFJ13" s="143"/>
      <c r="CFK13" s="143"/>
      <c r="CFL13" s="143"/>
      <c r="CFM13" s="143"/>
      <c r="CFN13" s="143"/>
      <c r="CFO13" s="143"/>
      <c r="CFP13" s="143"/>
      <c r="CFQ13" s="143"/>
      <c r="CFR13" s="143"/>
      <c r="CFS13" s="143"/>
      <c r="CFT13" s="143"/>
      <c r="CFU13" s="143"/>
      <c r="CFV13" s="143"/>
      <c r="CFW13" s="143"/>
      <c r="CFX13" s="143"/>
      <c r="CFY13" s="143"/>
      <c r="CFZ13" s="143"/>
      <c r="CGA13" s="143"/>
      <c r="CGB13" s="143"/>
      <c r="CGC13" s="143"/>
      <c r="CGD13" s="143"/>
      <c r="CGE13" s="143"/>
      <c r="CGF13" s="143"/>
      <c r="CGG13" s="143"/>
      <c r="CGH13" s="143"/>
      <c r="CGI13" s="143"/>
      <c r="CGJ13" s="143"/>
      <c r="CGK13" s="143"/>
      <c r="CGL13" s="143"/>
      <c r="CGM13" s="143"/>
      <c r="CGN13" s="143"/>
      <c r="CGO13" s="143"/>
      <c r="CGP13" s="143"/>
      <c r="CGQ13" s="143"/>
      <c r="CGR13" s="143"/>
      <c r="CGS13" s="143"/>
      <c r="CGT13" s="143"/>
      <c r="CGU13" s="143"/>
      <c r="CGV13" s="143"/>
      <c r="CGW13" s="143"/>
      <c r="CGX13" s="143"/>
      <c r="CGY13" s="143"/>
      <c r="CGZ13" s="143"/>
      <c r="CHA13" s="143"/>
      <c r="CHB13" s="143"/>
      <c r="CHC13" s="143"/>
      <c r="CHD13" s="143"/>
      <c r="CHE13" s="143"/>
      <c r="CHF13" s="143"/>
      <c r="CHG13" s="143"/>
      <c r="CHH13" s="143"/>
      <c r="CHI13" s="143"/>
      <c r="CHJ13" s="143"/>
      <c r="CHK13" s="143"/>
      <c r="CHL13" s="143"/>
      <c r="CHM13" s="143"/>
      <c r="CHN13" s="143"/>
      <c r="CHO13" s="143"/>
      <c r="CHP13" s="143"/>
      <c r="CHQ13" s="143"/>
      <c r="CHR13" s="143"/>
      <c r="CHS13" s="143"/>
      <c r="CHT13" s="143"/>
      <c r="CHU13" s="143"/>
      <c r="CHV13" s="143"/>
      <c r="CHW13" s="143"/>
      <c r="CHX13" s="143"/>
      <c r="CHY13" s="143"/>
      <c r="CHZ13" s="143"/>
      <c r="CIA13" s="143"/>
      <c r="CIB13" s="143"/>
      <c r="CIC13" s="143"/>
      <c r="CID13" s="143"/>
      <c r="CIE13" s="143"/>
      <c r="CIF13" s="143"/>
      <c r="CIG13" s="143"/>
      <c r="CIH13" s="143"/>
      <c r="CII13" s="143"/>
      <c r="CIJ13" s="143"/>
      <c r="CIK13" s="143"/>
      <c r="CIL13" s="143"/>
      <c r="CIM13" s="143"/>
      <c r="CIN13" s="143"/>
      <c r="CIO13" s="143"/>
      <c r="CIP13" s="143"/>
      <c r="CIQ13" s="143"/>
      <c r="CIR13" s="143"/>
      <c r="CIS13" s="143"/>
      <c r="CIT13" s="143"/>
      <c r="CIU13" s="143"/>
      <c r="CIV13" s="143"/>
      <c r="CIW13" s="143"/>
      <c r="CIX13" s="143"/>
      <c r="CIY13" s="143"/>
      <c r="CIZ13" s="143"/>
      <c r="CJA13" s="143"/>
      <c r="CJB13" s="143"/>
      <c r="CJC13" s="143"/>
      <c r="CJD13" s="143"/>
      <c r="CJE13" s="143"/>
      <c r="CJF13" s="143"/>
      <c r="CJG13" s="143"/>
      <c r="CJH13" s="143"/>
      <c r="CJI13" s="143"/>
      <c r="CJJ13" s="143"/>
      <c r="CJK13" s="143"/>
      <c r="CJL13" s="143"/>
      <c r="CJM13" s="143"/>
      <c r="CJN13" s="143"/>
      <c r="CJO13" s="143"/>
      <c r="CJP13" s="143"/>
      <c r="CJQ13" s="143"/>
      <c r="CJR13" s="143"/>
      <c r="CJS13" s="143"/>
      <c r="CJT13" s="143"/>
      <c r="CJU13" s="143"/>
      <c r="CJV13" s="143"/>
      <c r="CJW13" s="143"/>
      <c r="CJX13" s="143"/>
      <c r="CJY13" s="143"/>
      <c r="CJZ13" s="143"/>
      <c r="CKA13" s="143"/>
      <c r="CKB13" s="143"/>
      <c r="CKC13" s="143"/>
      <c r="CKD13" s="143"/>
      <c r="CKE13" s="143"/>
      <c r="CKF13" s="143"/>
      <c r="CKG13" s="143"/>
      <c r="CKH13" s="143"/>
      <c r="CKI13" s="143"/>
      <c r="CKJ13" s="143"/>
      <c r="CKK13" s="143"/>
      <c r="CKL13" s="143"/>
      <c r="CKM13" s="143"/>
      <c r="CKN13" s="143"/>
      <c r="CKO13" s="143"/>
      <c r="CKP13" s="143"/>
      <c r="CKQ13" s="143"/>
      <c r="CKR13" s="143"/>
      <c r="CKS13" s="143"/>
      <c r="CKT13" s="143"/>
      <c r="CKU13" s="143"/>
      <c r="CKV13" s="143"/>
      <c r="CKW13" s="143"/>
      <c r="CKX13" s="143"/>
      <c r="CKY13" s="143"/>
      <c r="CKZ13" s="143"/>
      <c r="CLA13" s="143"/>
      <c r="CLB13" s="143"/>
      <c r="CLC13" s="143"/>
      <c r="CLD13" s="143"/>
      <c r="CLE13" s="143"/>
      <c r="CLF13" s="143"/>
      <c r="CLG13" s="143"/>
      <c r="CLH13" s="143"/>
      <c r="CLI13" s="143"/>
      <c r="CLJ13" s="143"/>
      <c r="CLK13" s="143"/>
      <c r="CLL13" s="143"/>
      <c r="CLM13" s="143"/>
      <c r="CLN13" s="143"/>
      <c r="CLO13" s="143"/>
      <c r="CLP13" s="143"/>
      <c r="CLQ13" s="143"/>
      <c r="CLR13" s="143"/>
      <c r="CLS13" s="143"/>
      <c r="CLT13" s="143"/>
      <c r="CLU13" s="143"/>
      <c r="CLV13" s="143"/>
      <c r="CLW13" s="143"/>
      <c r="CLX13" s="143"/>
      <c r="CLY13" s="143"/>
      <c r="CLZ13" s="143"/>
      <c r="CMA13" s="143"/>
      <c r="CMB13" s="143"/>
      <c r="CMC13" s="143"/>
      <c r="CMD13" s="143"/>
      <c r="CME13" s="143"/>
      <c r="CMF13" s="143"/>
      <c r="CMG13" s="143"/>
      <c r="CMH13" s="143"/>
      <c r="CMI13" s="143"/>
      <c r="CMJ13" s="143"/>
      <c r="CMK13" s="143"/>
      <c r="CML13" s="143"/>
      <c r="CMM13" s="143"/>
      <c r="CMN13" s="143"/>
      <c r="CMO13" s="143"/>
      <c r="CMP13" s="143"/>
      <c r="CMQ13" s="143"/>
      <c r="CMR13" s="143"/>
      <c r="CMS13" s="143"/>
      <c r="CMT13" s="143"/>
      <c r="CMU13" s="143"/>
      <c r="CMV13" s="143"/>
      <c r="CMW13" s="143"/>
      <c r="CMX13" s="143"/>
      <c r="CMY13" s="143"/>
      <c r="CMZ13" s="143"/>
      <c r="CNA13" s="143"/>
      <c r="CNB13" s="143"/>
      <c r="CNC13" s="143"/>
      <c r="CND13" s="143"/>
      <c r="CNE13" s="143"/>
      <c r="CNF13" s="143"/>
      <c r="CNG13" s="143"/>
      <c r="CNH13" s="143"/>
      <c r="CNI13" s="143"/>
      <c r="CNJ13" s="143"/>
      <c r="CNK13" s="143"/>
      <c r="CNL13" s="143"/>
      <c r="CNM13" s="143"/>
      <c r="CNN13" s="143"/>
      <c r="CNO13" s="143"/>
      <c r="CNP13" s="143"/>
      <c r="CNQ13" s="143"/>
      <c r="CNR13" s="143"/>
      <c r="CNS13" s="143"/>
      <c r="CNT13" s="143"/>
      <c r="CNU13" s="143"/>
      <c r="CNV13" s="143"/>
      <c r="CNW13" s="143"/>
      <c r="CNX13" s="143"/>
      <c r="CNY13" s="143"/>
      <c r="CNZ13" s="143"/>
      <c r="COA13" s="143"/>
      <c r="COB13" s="143"/>
      <c r="COC13" s="143"/>
      <c r="COD13" s="143"/>
      <c r="COE13" s="143"/>
      <c r="COF13" s="143"/>
      <c r="COG13" s="143"/>
      <c r="COH13" s="143"/>
      <c r="COI13" s="143"/>
      <c r="COJ13" s="143"/>
      <c r="COK13" s="143"/>
      <c r="COL13" s="143"/>
      <c r="COM13" s="143"/>
      <c r="CON13" s="143"/>
      <c r="COO13" s="143"/>
      <c r="COP13" s="143"/>
      <c r="COQ13" s="143"/>
      <c r="COR13" s="143"/>
      <c r="COS13" s="143"/>
      <c r="COT13" s="143"/>
      <c r="COU13" s="143"/>
      <c r="COV13" s="143"/>
      <c r="COW13" s="143"/>
      <c r="COX13" s="143"/>
      <c r="COY13" s="143"/>
      <c r="COZ13" s="143"/>
      <c r="CPA13" s="143"/>
      <c r="CPB13" s="143"/>
      <c r="CPC13" s="143"/>
      <c r="CPD13" s="143"/>
      <c r="CPE13" s="143"/>
      <c r="CPF13" s="143"/>
      <c r="CPG13" s="143"/>
      <c r="CPH13" s="143"/>
      <c r="CPI13" s="143"/>
      <c r="CPJ13" s="143"/>
      <c r="CPK13" s="143"/>
      <c r="CPL13" s="143"/>
      <c r="CPM13" s="143"/>
      <c r="CPN13" s="143"/>
      <c r="CPO13" s="143"/>
      <c r="CPP13" s="143"/>
      <c r="CPQ13" s="143"/>
      <c r="CPR13" s="143"/>
      <c r="CPS13" s="143"/>
      <c r="CPT13" s="143"/>
      <c r="CPU13" s="143"/>
      <c r="CPV13" s="143"/>
      <c r="CPW13" s="143"/>
      <c r="CPX13" s="143"/>
      <c r="CPY13" s="143"/>
      <c r="CPZ13" s="143"/>
      <c r="CQA13" s="143"/>
      <c r="CQB13" s="143"/>
      <c r="CQC13" s="143"/>
      <c r="CQD13" s="143"/>
      <c r="CQE13" s="143"/>
      <c r="CQF13" s="143"/>
      <c r="CQG13" s="143"/>
      <c r="CQH13" s="143"/>
      <c r="CQI13" s="143"/>
      <c r="CQJ13" s="143"/>
      <c r="CQK13" s="143"/>
      <c r="CQL13" s="143"/>
      <c r="CQM13" s="143"/>
      <c r="CQN13" s="143"/>
      <c r="CQO13" s="143"/>
      <c r="CQP13" s="143"/>
      <c r="CQQ13" s="143"/>
      <c r="CQR13" s="143"/>
      <c r="CQS13" s="143"/>
      <c r="CQT13" s="143"/>
      <c r="CQU13" s="143"/>
      <c r="CQV13" s="143"/>
      <c r="CQW13" s="143"/>
      <c r="CQX13" s="143"/>
      <c r="CQY13" s="143"/>
      <c r="CQZ13" s="143"/>
      <c r="CRA13" s="143"/>
      <c r="CRB13" s="143"/>
      <c r="CRC13" s="143"/>
      <c r="CRD13" s="143"/>
      <c r="CRE13" s="143"/>
      <c r="CRF13" s="143"/>
      <c r="CRG13" s="143"/>
      <c r="CRH13" s="143"/>
      <c r="CRI13" s="143"/>
      <c r="CRJ13" s="143"/>
      <c r="CRK13" s="143"/>
      <c r="CRL13" s="143"/>
      <c r="CRM13" s="143"/>
      <c r="CRN13" s="143"/>
      <c r="CRO13" s="143"/>
      <c r="CRP13" s="143"/>
      <c r="CRQ13" s="143"/>
      <c r="CRR13" s="143"/>
      <c r="CRS13" s="143"/>
      <c r="CRT13" s="143"/>
      <c r="CRU13" s="143"/>
      <c r="CRV13" s="143"/>
      <c r="CRW13" s="143"/>
      <c r="CRX13" s="143"/>
      <c r="CRY13" s="143"/>
      <c r="CRZ13" s="143"/>
      <c r="CSA13" s="143"/>
      <c r="CSB13" s="143"/>
      <c r="CSC13" s="143"/>
      <c r="CSD13" s="143"/>
      <c r="CSE13" s="143"/>
      <c r="CSF13" s="143"/>
      <c r="CSG13" s="143"/>
      <c r="CSH13" s="143"/>
      <c r="CSI13" s="143"/>
      <c r="CSJ13" s="143"/>
      <c r="CSK13" s="143"/>
      <c r="CSL13" s="143"/>
      <c r="CSM13" s="143"/>
      <c r="CSN13" s="143"/>
      <c r="CSO13" s="143"/>
      <c r="CSP13" s="143"/>
      <c r="CSQ13" s="143"/>
      <c r="CSR13" s="143"/>
      <c r="CSS13" s="143"/>
      <c r="CST13" s="143"/>
      <c r="CSU13" s="143"/>
      <c r="CSV13" s="143"/>
      <c r="CSW13" s="143"/>
      <c r="CSX13" s="143"/>
      <c r="CSY13" s="143"/>
      <c r="CSZ13" s="143"/>
      <c r="CTA13" s="143"/>
      <c r="CTB13" s="143"/>
      <c r="CTC13" s="143"/>
      <c r="CTD13" s="143"/>
      <c r="CTE13" s="143"/>
      <c r="CTF13" s="143"/>
      <c r="CTG13" s="143"/>
      <c r="CTH13" s="143"/>
      <c r="CTI13" s="143"/>
      <c r="CTJ13" s="143"/>
      <c r="CTK13" s="143"/>
      <c r="CTL13" s="143"/>
      <c r="CTM13" s="143"/>
      <c r="CTN13" s="143"/>
      <c r="CTO13" s="143"/>
      <c r="CTP13" s="143"/>
      <c r="CTQ13" s="143"/>
      <c r="CTR13" s="143"/>
      <c r="CTS13" s="143"/>
      <c r="CTT13" s="143"/>
      <c r="CTU13" s="143"/>
      <c r="CTV13" s="143"/>
      <c r="CTW13" s="143"/>
      <c r="CTX13" s="143"/>
      <c r="CTY13" s="143"/>
      <c r="CTZ13" s="143"/>
      <c r="CUA13" s="143"/>
      <c r="CUB13" s="143"/>
      <c r="CUC13" s="143"/>
      <c r="CUD13" s="143"/>
      <c r="CUE13" s="143"/>
      <c r="CUF13" s="143"/>
      <c r="CUG13" s="143"/>
      <c r="CUH13" s="143"/>
      <c r="CUI13" s="143"/>
      <c r="CUJ13" s="143"/>
      <c r="CUK13" s="143"/>
      <c r="CUL13" s="143"/>
      <c r="CUM13" s="143"/>
      <c r="CUN13" s="143"/>
      <c r="CUO13" s="143"/>
      <c r="CUP13" s="143"/>
      <c r="CUQ13" s="143"/>
      <c r="CUR13" s="143"/>
      <c r="CUS13" s="143"/>
      <c r="CUT13" s="143"/>
      <c r="CUU13" s="143"/>
      <c r="CUV13" s="143"/>
      <c r="CUW13" s="143"/>
      <c r="CUX13" s="143"/>
      <c r="CUY13" s="143"/>
      <c r="CUZ13" s="143"/>
      <c r="CVA13" s="143"/>
      <c r="CVB13" s="143"/>
      <c r="CVC13" s="143"/>
      <c r="CVD13" s="143"/>
      <c r="CVE13" s="143"/>
      <c r="CVF13" s="143"/>
      <c r="CVG13" s="143"/>
      <c r="CVH13" s="143"/>
      <c r="CVI13" s="143"/>
      <c r="CVJ13" s="143"/>
      <c r="CVK13" s="143"/>
      <c r="CVL13" s="143"/>
      <c r="CVM13" s="143"/>
      <c r="CVN13" s="143"/>
      <c r="CVO13" s="143"/>
      <c r="CVP13" s="143"/>
      <c r="CVQ13" s="143"/>
      <c r="CVR13" s="143"/>
      <c r="CVS13" s="143"/>
      <c r="CVT13" s="143"/>
      <c r="CVU13" s="143"/>
      <c r="CVV13" s="143"/>
      <c r="CVW13" s="143"/>
      <c r="CVX13" s="143"/>
      <c r="CVY13" s="143"/>
      <c r="CVZ13" s="143"/>
      <c r="CWA13" s="143"/>
      <c r="CWB13" s="143"/>
      <c r="CWC13" s="143"/>
      <c r="CWD13" s="143"/>
      <c r="CWE13" s="143"/>
      <c r="CWF13" s="143"/>
      <c r="CWG13" s="143"/>
      <c r="CWH13" s="143"/>
      <c r="CWI13" s="143"/>
      <c r="CWJ13" s="143"/>
      <c r="CWK13" s="143"/>
      <c r="CWL13" s="143"/>
      <c r="CWM13" s="143"/>
      <c r="CWN13" s="143"/>
      <c r="CWO13" s="143"/>
      <c r="CWP13" s="143"/>
      <c r="CWQ13" s="143"/>
      <c r="CWR13" s="143"/>
      <c r="CWS13" s="143"/>
      <c r="CWT13" s="143"/>
      <c r="CWU13" s="143"/>
      <c r="CWV13" s="143"/>
      <c r="CWW13" s="143"/>
      <c r="CWX13" s="143"/>
      <c r="CWY13" s="143"/>
      <c r="CWZ13" s="143"/>
      <c r="CXA13" s="143"/>
      <c r="CXB13" s="143"/>
      <c r="CXC13" s="143"/>
      <c r="CXD13" s="143"/>
      <c r="CXE13" s="143"/>
      <c r="CXF13" s="143"/>
      <c r="CXG13" s="143"/>
      <c r="CXH13" s="143"/>
      <c r="CXI13" s="143"/>
      <c r="CXJ13" s="143"/>
      <c r="CXK13" s="143"/>
      <c r="CXL13" s="143"/>
      <c r="CXM13" s="143"/>
      <c r="CXN13" s="143"/>
      <c r="CXO13" s="143"/>
      <c r="CXP13" s="143"/>
      <c r="CXQ13" s="143"/>
      <c r="CXR13" s="143"/>
      <c r="CXS13" s="143"/>
      <c r="CXT13" s="143"/>
      <c r="CXU13" s="143"/>
      <c r="CXV13" s="143"/>
      <c r="CXW13" s="143"/>
      <c r="CXX13" s="143"/>
      <c r="CXY13" s="143"/>
      <c r="CXZ13" s="143"/>
      <c r="CYA13" s="143"/>
      <c r="CYB13" s="143"/>
      <c r="CYC13" s="143"/>
      <c r="CYD13" s="143"/>
      <c r="CYE13" s="143"/>
      <c r="CYF13" s="143"/>
      <c r="CYG13" s="143"/>
      <c r="CYH13" s="143"/>
      <c r="CYI13" s="143"/>
      <c r="CYJ13" s="143"/>
      <c r="CYK13" s="143"/>
      <c r="CYL13" s="143"/>
      <c r="CYM13" s="143"/>
      <c r="CYN13" s="143"/>
      <c r="CYO13" s="143"/>
      <c r="CYP13" s="143"/>
      <c r="CYQ13" s="143"/>
      <c r="CYR13" s="143"/>
      <c r="CYS13" s="143"/>
      <c r="CYT13" s="143"/>
      <c r="CYU13" s="143"/>
      <c r="CYV13" s="143"/>
      <c r="CYW13" s="143"/>
      <c r="CYX13" s="143"/>
      <c r="CYY13" s="143"/>
      <c r="CYZ13" s="143"/>
      <c r="CZA13" s="143"/>
      <c r="CZB13" s="143"/>
      <c r="CZC13" s="143"/>
      <c r="CZD13" s="143"/>
      <c r="CZE13" s="143"/>
      <c r="CZF13" s="143"/>
      <c r="CZG13" s="143"/>
      <c r="CZH13" s="143"/>
      <c r="CZI13" s="143"/>
      <c r="CZJ13" s="143"/>
      <c r="CZK13" s="143"/>
      <c r="CZL13" s="143"/>
      <c r="CZM13" s="143"/>
      <c r="CZN13" s="143"/>
      <c r="CZO13" s="143"/>
      <c r="CZP13" s="143"/>
      <c r="CZQ13" s="143"/>
      <c r="CZR13" s="143"/>
      <c r="CZS13" s="143"/>
      <c r="CZT13" s="143"/>
      <c r="CZU13" s="143"/>
      <c r="CZV13" s="143"/>
      <c r="CZW13" s="143"/>
      <c r="CZX13" s="143"/>
      <c r="CZY13" s="143"/>
      <c r="CZZ13" s="143"/>
      <c r="DAA13" s="143"/>
      <c r="DAB13" s="143"/>
      <c r="DAC13" s="143"/>
      <c r="DAD13" s="143"/>
      <c r="DAE13" s="143"/>
      <c r="DAF13" s="143"/>
      <c r="DAG13" s="143"/>
      <c r="DAH13" s="143"/>
      <c r="DAI13" s="143"/>
      <c r="DAJ13" s="143"/>
      <c r="DAK13" s="143"/>
      <c r="DAL13" s="143"/>
      <c r="DAM13" s="143"/>
      <c r="DAN13" s="143"/>
      <c r="DAO13" s="143"/>
      <c r="DAP13" s="143"/>
      <c r="DAQ13" s="143"/>
      <c r="DAR13" s="143"/>
      <c r="DAS13" s="143"/>
      <c r="DAT13" s="143"/>
      <c r="DAU13" s="143"/>
      <c r="DAV13" s="143"/>
      <c r="DAW13" s="143"/>
      <c r="DAX13" s="143"/>
      <c r="DAY13" s="143"/>
      <c r="DAZ13" s="143"/>
      <c r="DBA13" s="143"/>
      <c r="DBB13" s="143"/>
      <c r="DBC13" s="143"/>
      <c r="DBD13" s="143"/>
      <c r="DBE13" s="143"/>
      <c r="DBF13" s="143"/>
      <c r="DBG13" s="143"/>
      <c r="DBH13" s="143"/>
      <c r="DBI13" s="143"/>
      <c r="DBJ13" s="143"/>
      <c r="DBK13" s="143"/>
      <c r="DBL13" s="143"/>
      <c r="DBM13" s="143"/>
      <c r="DBN13" s="143"/>
      <c r="DBO13" s="143"/>
      <c r="DBP13" s="143"/>
      <c r="DBQ13" s="143"/>
      <c r="DBR13" s="143"/>
      <c r="DBS13" s="143"/>
      <c r="DBT13" s="143"/>
      <c r="DBU13" s="143"/>
      <c r="DBV13" s="143"/>
      <c r="DBW13" s="143"/>
      <c r="DBX13" s="143"/>
      <c r="DBY13" s="143"/>
      <c r="DBZ13" s="143"/>
      <c r="DCA13" s="143"/>
      <c r="DCB13" s="143"/>
      <c r="DCC13" s="143"/>
      <c r="DCD13" s="143"/>
      <c r="DCE13" s="143"/>
      <c r="DCF13" s="143"/>
      <c r="DCG13" s="143"/>
      <c r="DCH13" s="143"/>
      <c r="DCI13" s="143"/>
      <c r="DCJ13" s="143"/>
      <c r="DCK13" s="143"/>
      <c r="DCL13" s="143"/>
      <c r="DCM13" s="143"/>
      <c r="DCN13" s="143"/>
      <c r="DCO13" s="143"/>
      <c r="DCP13" s="143"/>
      <c r="DCQ13" s="143"/>
      <c r="DCR13" s="143"/>
      <c r="DCS13" s="143"/>
      <c r="DCT13" s="143"/>
      <c r="DCU13" s="143"/>
      <c r="DCV13" s="143"/>
      <c r="DCW13" s="143"/>
      <c r="DCX13" s="143"/>
      <c r="DCY13" s="143"/>
      <c r="DCZ13" s="143"/>
      <c r="DDA13" s="143"/>
      <c r="DDB13" s="143"/>
      <c r="DDC13" s="143"/>
      <c r="DDD13" s="143"/>
      <c r="DDE13" s="143"/>
      <c r="DDF13" s="143"/>
      <c r="DDG13" s="143"/>
      <c r="DDH13" s="143"/>
      <c r="DDI13" s="143"/>
      <c r="DDJ13" s="143"/>
      <c r="DDK13" s="143"/>
      <c r="DDL13" s="143"/>
      <c r="DDM13" s="143"/>
      <c r="DDN13" s="143"/>
      <c r="DDO13" s="143"/>
      <c r="DDP13" s="143"/>
      <c r="DDQ13" s="143"/>
      <c r="DDR13" s="143"/>
      <c r="DDS13" s="143"/>
      <c r="DDT13" s="143"/>
      <c r="DDU13" s="143"/>
      <c r="DDV13" s="143"/>
      <c r="DDW13" s="143"/>
      <c r="DDX13" s="143"/>
      <c r="DDY13" s="143"/>
      <c r="DDZ13" s="143"/>
      <c r="DEA13" s="143"/>
      <c r="DEB13" s="143"/>
      <c r="DEC13" s="143"/>
      <c r="DED13" s="143"/>
      <c r="DEE13" s="143"/>
      <c r="DEF13" s="143"/>
      <c r="DEG13" s="143"/>
      <c r="DEH13" s="143"/>
      <c r="DEI13" s="143"/>
      <c r="DEJ13" s="143"/>
      <c r="DEK13" s="143"/>
      <c r="DEL13" s="143"/>
      <c r="DEM13" s="143"/>
      <c r="DEN13" s="143"/>
      <c r="DEO13" s="143"/>
      <c r="DEP13" s="143"/>
      <c r="DEQ13" s="143"/>
      <c r="DER13" s="143"/>
      <c r="DES13" s="143"/>
      <c r="DET13" s="143"/>
      <c r="DEU13" s="143"/>
      <c r="DEV13" s="143"/>
      <c r="DEW13" s="143"/>
      <c r="DEX13" s="143"/>
      <c r="DEY13" s="143"/>
      <c r="DEZ13" s="143"/>
      <c r="DFA13" s="143"/>
      <c r="DFB13" s="143"/>
      <c r="DFC13" s="143"/>
      <c r="DFD13" s="143"/>
      <c r="DFE13" s="143"/>
      <c r="DFF13" s="143"/>
      <c r="DFG13" s="143"/>
      <c r="DFH13" s="143"/>
      <c r="DFI13" s="143"/>
      <c r="DFJ13" s="143"/>
      <c r="DFK13" s="143"/>
      <c r="DFL13" s="143"/>
      <c r="DFM13" s="143"/>
      <c r="DFN13" s="143"/>
      <c r="DFO13" s="143"/>
      <c r="DFP13" s="143"/>
      <c r="DFQ13" s="143"/>
      <c r="DFR13" s="143"/>
      <c r="DFS13" s="143"/>
      <c r="DFT13" s="143"/>
      <c r="DFU13" s="143"/>
      <c r="DFV13" s="143"/>
      <c r="DFW13" s="143"/>
      <c r="DFX13" s="143"/>
      <c r="DFY13" s="143"/>
      <c r="DFZ13" s="143"/>
      <c r="DGA13" s="143"/>
      <c r="DGB13" s="143"/>
      <c r="DGC13" s="143"/>
      <c r="DGD13" s="143"/>
      <c r="DGE13" s="143"/>
      <c r="DGF13" s="143"/>
      <c r="DGG13" s="143"/>
      <c r="DGH13" s="143"/>
      <c r="DGI13" s="143"/>
      <c r="DGJ13" s="143"/>
      <c r="DGK13" s="143"/>
      <c r="DGL13" s="143"/>
      <c r="DGM13" s="143"/>
      <c r="DGN13" s="143"/>
      <c r="DGO13" s="143"/>
      <c r="DGP13" s="143"/>
      <c r="DGQ13" s="143"/>
      <c r="DGR13" s="143"/>
      <c r="DGS13" s="143"/>
      <c r="DGT13" s="143"/>
      <c r="DGU13" s="143"/>
      <c r="DGV13" s="143"/>
      <c r="DGW13" s="143"/>
      <c r="DGX13" s="143"/>
      <c r="DGY13" s="143"/>
      <c r="DGZ13" s="143"/>
      <c r="DHA13" s="143"/>
      <c r="DHB13" s="143"/>
      <c r="DHC13" s="143"/>
      <c r="DHD13" s="143"/>
      <c r="DHE13" s="143"/>
      <c r="DHF13" s="143"/>
      <c r="DHG13" s="143"/>
      <c r="DHH13" s="143"/>
      <c r="DHI13" s="143"/>
      <c r="DHJ13" s="143"/>
      <c r="DHK13" s="143"/>
      <c r="DHL13" s="143"/>
      <c r="DHM13" s="143"/>
      <c r="DHN13" s="143"/>
      <c r="DHO13" s="143"/>
      <c r="DHP13" s="143"/>
      <c r="DHQ13" s="143"/>
      <c r="DHR13" s="143"/>
      <c r="DHS13" s="143"/>
      <c r="DHT13" s="143"/>
      <c r="DHU13" s="143"/>
      <c r="DHV13" s="143"/>
      <c r="DHW13" s="143"/>
      <c r="DHX13" s="143"/>
      <c r="DHY13" s="143"/>
      <c r="DHZ13" s="143"/>
      <c r="DIA13" s="143"/>
      <c r="DIB13" s="143"/>
      <c r="DIC13" s="143"/>
      <c r="DID13" s="143"/>
      <c r="DIE13" s="143"/>
      <c r="DIF13" s="143"/>
      <c r="DIG13" s="143"/>
      <c r="DIH13" s="143"/>
      <c r="DII13" s="143"/>
      <c r="DIJ13" s="143"/>
      <c r="DIK13" s="143"/>
      <c r="DIL13" s="143"/>
      <c r="DIM13" s="143"/>
      <c r="DIN13" s="143"/>
      <c r="DIO13" s="143"/>
      <c r="DIP13" s="143"/>
      <c r="DIQ13" s="143"/>
      <c r="DIR13" s="143"/>
      <c r="DIS13" s="143"/>
      <c r="DIT13" s="143"/>
      <c r="DIU13" s="143"/>
      <c r="DIV13" s="143"/>
      <c r="DIW13" s="143"/>
      <c r="DIX13" s="143"/>
      <c r="DIY13" s="143"/>
      <c r="DIZ13" s="143"/>
      <c r="DJA13" s="143"/>
      <c r="DJB13" s="143"/>
      <c r="DJC13" s="143"/>
      <c r="DJD13" s="143"/>
      <c r="DJE13" s="143"/>
      <c r="DJF13" s="143"/>
      <c r="DJG13" s="143"/>
      <c r="DJH13" s="143"/>
      <c r="DJI13" s="143"/>
      <c r="DJJ13" s="143"/>
      <c r="DJK13" s="143"/>
      <c r="DJL13" s="143"/>
      <c r="DJM13" s="143"/>
      <c r="DJN13" s="143"/>
      <c r="DJO13" s="143"/>
      <c r="DJP13" s="143"/>
      <c r="DJQ13" s="143"/>
      <c r="DJR13" s="143"/>
      <c r="DJS13" s="143"/>
      <c r="DJT13" s="143"/>
      <c r="DJU13" s="143"/>
      <c r="DJV13" s="143"/>
      <c r="DJW13" s="143"/>
      <c r="DJX13" s="143"/>
      <c r="DJY13" s="143"/>
      <c r="DJZ13" s="143"/>
      <c r="DKA13" s="143"/>
      <c r="DKB13" s="143"/>
      <c r="DKC13" s="143"/>
      <c r="DKD13" s="143"/>
      <c r="DKE13" s="143"/>
      <c r="DKF13" s="143"/>
      <c r="DKG13" s="143"/>
      <c r="DKH13" s="143"/>
      <c r="DKI13" s="143"/>
      <c r="DKJ13" s="143"/>
      <c r="DKK13" s="143"/>
      <c r="DKL13" s="143"/>
      <c r="DKM13" s="143"/>
      <c r="DKN13" s="143"/>
      <c r="DKO13" s="143"/>
      <c r="DKP13" s="143"/>
      <c r="DKQ13" s="143"/>
      <c r="DKR13" s="143"/>
      <c r="DKS13" s="143"/>
      <c r="DKT13" s="143"/>
      <c r="DKU13" s="143"/>
      <c r="DKV13" s="143"/>
      <c r="DKW13" s="143"/>
      <c r="DKX13" s="143"/>
      <c r="DKY13" s="143"/>
      <c r="DKZ13" s="143"/>
      <c r="DLA13" s="143"/>
      <c r="DLB13" s="143"/>
      <c r="DLC13" s="143"/>
      <c r="DLD13" s="143"/>
      <c r="DLE13" s="143"/>
      <c r="DLF13" s="143"/>
      <c r="DLG13" s="143"/>
      <c r="DLH13" s="143"/>
      <c r="DLI13" s="143"/>
      <c r="DLJ13" s="143"/>
      <c r="DLK13" s="143"/>
      <c r="DLL13" s="143"/>
      <c r="DLM13" s="143"/>
      <c r="DLN13" s="143"/>
      <c r="DLO13" s="143"/>
      <c r="DLP13" s="143"/>
      <c r="DLQ13" s="143"/>
      <c r="DLR13" s="143"/>
      <c r="DLS13" s="143"/>
      <c r="DLT13" s="143"/>
      <c r="DLU13" s="143"/>
      <c r="DLV13" s="143"/>
      <c r="DLW13" s="143"/>
      <c r="DLX13" s="143"/>
      <c r="DLY13" s="143"/>
      <c r="DLZ13" s="143"/>
      <c r="DMA13" s="143"/>
      <c r="DMB13" s="143"/>
      <c r="DMC13" s="143"/>
      <c r="DMD13" s="143"/>
      <c r="DME13" s="143"/>
      <c r="DMF13" s="143"/>
      <c r="DMG13" s="143"/>
      <c r="DMH13" s="143"/>
      <c r="DMI13" s="143"/>
      <c r="DMJ13" s="143"/>
      <c r="DMK13" s="143"/>
      <c r="DML13" s="143"/>
      <c r="DMM13" s="143"/>
      <c r="DMN13" s="143"/>
      <c r="DMO13" s="143"/>
      <c r="DMP13" s="143"/>
      <c r="DMQ13" s="143"/>
      <c r="DMR13" s="143"/>
      <c r="DMS13" s="143"/>
      <c r="DMT13" s="143"/>
      <c r="DMU13" s="143"/>
      <c r="DMV13" s="143"/>
      <c r="DMW13" s="143"/>
      <c r="DMX13" s="143"/>
      <c r="DMY13" s="143"/>
      <c r="DMZ13" s="143"/>
      <c r="DNA13" s="143"/>
      <c r="DNB13" s="143"/>
      <c r="DNC13" s="143"/>
      <c r="DND13" s="143"/>
      <c r="DNE13" s="143"/>
      <c r="DNF13" s="143"/>
      <c r="DNG13" s="143"/>
      <c r="DNH13" s="143"/>
      <c r="DNI13" s="143"/>
      <c r="DNJ13" s="143"/>
      <c r="DNK13" s="143"/>
      <c r="DNL13" s="143"/>
      <c r="DNM13" s="143"/>
      <c r="DNN13" s="143"/>
      <c r="DNO13" s="143"/>
      <c r="DNP13" s="143"/>
      <c r="DNQ13" s="143"/>
      <c r="DNR13" s="143"/>
      <c r="DNS13" s="143"/>
      <c r="DNT13" s="143"/>
      <c r="DNU13" s="143"/>
      <c r="DNV13" s="143"/>
      <c r="DNW13" s="143"/>
      <c r="DNX13" s="143"/>
      <c r="DNY13" s="143"/>
      <c r="DNZ13" s="143"/>
      <c r="DOA13" s="143"/>
      <c r="DOB13" s="143"/>
      <c r="DOC13" s="143"/>
      <c r="DOD13" s="143"/>
      <c r="DOE13" s="143"/>
      <c r="DOF13" s="143"/>
      <c r="DOG13" s="143"/>
      <c r="DOH13" s="143"/>
      <c r="DOI13" s="143"/>
      <c r="DOJ13" s="143"/>
      <c r="DOK13" s="143"/>
      <c r="DOL13" s="143"/>
      <c r="DOM13" s="143"/>
      <c r="DON13" s="143"/>
      <c r="DOO13" s="143"/>
      <c r="DOP13" s="143"/>
      <c r="DOQ13" s="143"/>
      <c r="DOR13" s="143"/>
      <c r="DOS13" s="143"/>
      <c r="DOT13" s="143"/>
      <c r="DOU13" s="143"/>
      <c r="DOV13" s="143"/>
      <c r="DOW13" s="143"/>
      <c r="DOX13" s="143"/>
      <c r="DOY13" s="143"/>
      <c r="DOZ13" s="143"/>
      <c r="DPA13" s="143"/>
      <c r="DPB13" s="143"/>
      <c r="DPC13" s="143"/>
      <c r="DPD13" s="143"/>
      <c r="DPE13" s="143"/>
      <c r="DPF13" s="143"/>
      <c r="DPG13" s="143"/>
      <c r="DPH13" s="143"/>
      <c r="DPI13" s="143"/>
      <c r="DPJ13" s="143"/>
      <c r="DPK13" s="143"/>
      <c r="DPL13" s="143"/>
      <c r="DPM13" s="143"/>
      <c r="DPN13" s="143"/>
      <c r="DPO13" s="143"/>
      <c r="DPP13" s="143"/>
      <c r="DPQ13" s="143"/>
      <c r="DPR13" s="143"/>
      <c r="DPS13" s="143"/>
      <c r="DPT13" s="143"/>
      <c r="DPU13" s="143"/>
      <c r="DPV13" s="143"/>
      <c r="DPW13" s="143"/>
      <c r="DPX13" s="143"/>
      <c r="DPY13" s="143"/>
      <c r="DPZ13" s="143"/>
      <c r="DQA13" s="143"/>
      <c r="DQB13" s="143"/>
      <c r="DQC13" s="143"/>
      <c r="DQD13" s="143"/>
      <c r="DQE13" s="143"/>
      <c r="DQF13" s="143"/>
      <c r="DQG13" s="143"/>
      <c r="DQH13" s="143"/>
      <c r="DQI13" s="143"/>
      <c r="DQJ13" s="143"/>
      <c r="DQK13" s="143"/>
      <c r="DQL13" s="143"/>
      <c r="DQM13" s="143"/>
      <c r="DQN13" s="143"/>
      <c r="DQO13" s="143"/>
      <c r="DQP13" s="143"/>
      <c r="DQQ13" s="143"/>
      <c r="DQR13" s="143"/>
      <c r="DQS13" s="143"/>
      <c r="DQT13" s="143"/>
      <c r="DQU13" s="143"/>
      <c r="DQV13" s="143"/>
      <c r="DQW13" s="143"/>
      <c r="DQX13" s="143"/>
      <c r="DQY13" s="143"/>
      <c r="DQZ13" s="143"/>
      <c r="DRA13" s="143"/>
      <c r="DRB13" s="143"/>
      <c r="DRC13" s="143"/>
      <c r="DRD13" s="143"/>
      <c r="DRE13" s="143"/>
      <c r="DRF13" s="143"/>
      <c r="DRG13" s="143"/>
      <c r="DRH13" s="143"/>
      <c r="DRI13" s="143"/>
      <c r="DRJ13" s="143"/>
      <c r="DRK13" s="143"/>
      <c r="DRL13" s="143"/>
      <c r="DRM13" s="143"/>
      <c r="DRN13" s="143"/>
      <c r="DRO13" s="143"/>
      <c r="DRP13" s="143"/>
      <c r="DRQ13" s="143"/>
      <c r="DRR13" s="143"/>
      <c r="DRS13" s="143"/>
      <c r="DRT13" s="143"/>
      <c r="DRU13" s="143"/>
      <c r="DRV13" s="143"/>
      <c r="DRW13" s="143"/>
      <c r="DRX13" s="143"/>
      <c r="DRY13" s="143"/>
      <c r="DRZ13" s="143"/>
      <c r="DSA13" s="143"/>
      <c r="DSB13" s="143"/>
      <c r="DSC13" s="143"/>
      <c r="DSD13" s="143"/>
      <c r="DSE13" s="143"/>
      <c r="DSF13" s="143"/>
      <c r="DSG13" s="143"/>
      <c r="DSH13" s="143"/>
      <c r="DSI13" s="143"/>
      <c r="DSJ13" s="143"/>
      <c r="DSK13" s="143"/>
      <c r="DSL13" s="143"/>
      <c r="DSM13" s="143"/>
      <c r="DSN13" s="143"/>
      <c r="DSO13" s="143"/>
      <c r="DSP13" s="143"/>
      <c r="DSQ13" s="143"/>
      <c r="DSR13" s="143"/>
      <c r="DSS13" s="143"/>
      <c r="DST13" s="143"/>
      <c r="DSU13" s="143"/>
      <c r="DSV13" s="143"/>
      <c r="DSW13" s="143"/>
      <c r="DSX13" s="143"/>
      <c r="DSY13" s="143"/>
      <c r="DSZ13" s="143"/>
      <c r="DTA13" s="143"/>
      <c r="DTB13" s="143"/>
      <c r="DTC13" s="143"/>
      <c r="DTD13" s="143"/>
      <c r="DTE13" s="143"/>
      <c r="DTF13" s="143"/>
      <c r="DTG13" s="143"/>
      <c r="DTH13" s="143"/>
      <c r="DTI13" s="143"/>
      <c r="DTJ13" s="143"/>
      <c r="DTK13" s="143"/>
      <c r="DTL13" s="143"/>
      <c r="DTM13" s="143"/>
      <c r="DTN13" s="143"/>
      <c r="DTO13" s="143"/>
      <c r="DTP13" s="143"/>
      <c r="DTQ13" s="143"/>
      <c r="DTR13" s="143"/>
      <c r="DTS13" s="143"/>
      <c r="DTT13" s="143"/>
      <c r="DTU13" s="143"/>
      <c r="DTV13" s="143"/>
      <c r="DTW13" s="143"/>
      <c r="DTX13" s="143"/>
      <c r="DTY13" s="143"/>
      <c r="DTZ13" s="143"/>
      <c r="DUA13" s="143"/>
      <c r="DUB13" s="143"/>
      <c r="DUC13" s="143"/>
      <c r="DUD13" s="143"/>
      <c r="DUE13" s="143"/>
      <c r="DUF13" s="143"/>
      <c r="DUG13" s="143"/>
      <c r="DUH13" s="143"/>
      <c r="DUI13" s="143"/>
      <c r="DUJ13" s="143"/>
      <c r="DUK13" s="143"/>
      <c r="DUL13" s="143"/>
      <c r="DUM13" s="143"/>
      <c r="DUN13" s="143"/>
      <c r="DUO13" s="143"/>
      <c r="DUP13" s="143"/>
      <c r="DUQ13" s="143"/>
      <c r="DUR13" s="143"/>
      <c r="DUS13" s="143"/>
      <c r="DUT13" s="143"/>
      <c r="DUU13" s="143"/>
      <c r="DUV13" s="143"/>
      <c r="DUW13" s="143"/>
      <c r="DUX13" s="143"/>
      <c r="DUY13" s="143"/>
      <c r="DUZ13" s="143"/>
      <c r="DVA13" s="143"/>
      <c r="DVB13" s="143"/>
      <c r="DVC13" s="143"/>
      <c r="DVD13" s="143"/>
      <c r="DVE13" s="143"/>
      <c r="DVF13" s="143"/>
      <c r="DVG13" s="143"/>
      <c r="DVH13" s="143"/>
      <c r="DVI13" s="143"/>
      <c r="DVJ13" s="143"/>
      <c r="DVK13" s="143"/>
      <c r="DVL13" s="143"/>
      <c r="DVM13" s="143"/>
      <c r="DVN13" s="143"/>
      <c r="DVO13" s="143"/>
      <c r="DVP13" s="143"/>
      <c r="DVQ13" s="143"/>
      <c r="DVR13" s="143"/>
      <c r="DVS13" s="143"/>
      <c r="DVT13" s="143"/>
      <c r="DVU13" s="143"/>
      <c r="DVV13" s="143"/>
      <c r="DVW13" s="143"/>
      <c r="DVX13" s="143"/>
      <c r="DVY13" s="143"/>
      <c r="DVZ13" s="143"/>
      <c r="DWA13" s="143"/>
      <c r="DWB13" s="143"/>
      <c r="DWC13" s="143"/>
      <c r="DWD13" s="143"/>
      <c r="DWE13" s="143"/>
      <c r="DWF13" s="143"/>
      <c r="DWG13" s="143"/>
      <c r="DWH13" s="143"/>
      <c r="DWI13" s="143"/>
      <c r="DWJ13" s="143"/>
      <c r="DWK13" s="143"/>
      <c r="DWL13" s="143"/>
      <c r="DWM13" s="143"/>
      <c r="DWN13" s="143"/>
      <c r="DWO13" s="143"/>
      <c r="DWP13" s="143"/>
      <c r="DWQ13" s="143"/>
      <c r="DWR13" s="143"/>
      <c r="DWS13" s="143"/>
      <c r="DWT13" s="143"/>
      <c r="DWU13" s="143"/>
      <c r="DWV13" s="143"/>
      <c r="DWW13" s="143"/>
      <c r="DWX13" s="143"/>
      <c r="DWY13" s="143"/>
      <c r="DWZ13" s="143"/>
      <c r="DXA13" s="143"/>
      <c r="DXB13" s="143"/>
      <c r="DXC13" s="143"/>
      <c r="DXD13" s="143"/>
      <c r="DXE13" s="143"/>
      <c r="DXF13" s="143"/>
      <c r="DXG13" s="143"/>
      <c r="DXH13" s="143"/>
      <c r="DXI13" s="143"/>
      <c r="DXJ13" s="143"/>
      <c r="DXK13" s="143"/>
      <c r="DXL13" s="143"/>
      <c r="DXM13" s="143"/>
      <c r="DXN13" s="143"/>
      <c r="DXO13" s="143"/>
      <c r="DXP13" s="143"/>
      <c r="DXQ13" s="143"/>
      <c r="DXR13" s="143"/>
      <c r="DXS13" s="143"/>
      <c r="DXT13" s="143"/>
      <c r="DXU13" s="143"/>
      <c r="DXV13" s="143"/>
      <c r="DXW13" s="143"/>
      <c r="DXX13" s="143"/>
      <c r="DXY13" s="143"/>
      <c r="DXZ13" s="143"/>
      <c r="DYA13" s="143"/>
      <c r="DYB13" s="143"/>
      <c r="DYC13" s="143"/>
      <c r="DYD13" s="143"/>
      <c r="DYE13" s="143"/>
      <c r="DYF13" s="143"/>
      <c r="DYG13" s="143"/>
      <c r="DYH13" s="143"/>
      <c r="DYI13" s="143"/>
      <c r="DYJ13" s="143"/>
      <c r="DYK13" s="143"/>
      <c r="DYL13" s="143"/>
      <c r="DYM13" s="143"/>
      <c r="DYN13" s="143"/>
      <c r="DYO13" s="143"/>
      <c r="DYP13" s="143"/>
      <c r="DYQ13" s="143"/>
      <c r="DYR13" s="143"/>
      <c r="DYS13" s="143"/>
      <c r="DYT13" s="143"/>
      <c r="DYU13" s="143"/>
      <c r="DYV13" s="143"/>
      <c r="DYW13" s="143"/>
      <c r="DYX13" s="143"/>
      <c r="DYY13" s="143"/>
      <c r="DYZ13" s="143"/>
      <c r="DZA13" s="143"/>
      <c r="DZB13" s="143"/>
      <c r="DZC13" s="143"/>
      <c r="DZD13" s="143"/>
      <c r="DZE13" s="143"/>
      <c r="DZF13" s="143"/>
      <c r="DZG13" s="143"/>
      <c r="DZH13" s="143"/>
      <c r="DZI13" s="143"/>
      <c r="DZJ13" s="143"/>
      <c r="DZK13" s="143"/>
      <c r="DZL13" s="143"/>
      <c r="DZM13" s="143"/>
      <c r="DZN13" s="143"/>
      <c r="DZO13" s="143"/>
      <c r="DZP13" s="143"/>
      <c r="DZQ13" s="143"/>
      <c r="DZR13" s="143"/>
      <c r="DZS13" s="143"/>
      <c r="DZT13" s="143"/>
      <c r="DZU13" s="143"/>
      <c r="DZV13" s="143"/>
      <c r="DZW13" s="143"/>
      <c r="DZX13" s="143"/>
      <c r="DZY13" s="143"/>
      <c r="DZZ13" s="143"/>
      <c r="EAA13" s="143"/>
      <c r="EAB13" s="143"/>
      <c r="EAC13" s="143"/>
      <c r="EAD13" s="143"/>
      <c r="EAE13" s="143"/>
      <c r="EAF13" s="143"/>
      <c r="EAG13" s="143"/>
      <c r="EAH13" s="143"/>
      <c r="EAI13" s="143"/>
      <c r="EAJ13" s="143"/>
      <c r="EAK13" s="143"/>
      <c r="EAL13" s="143"/>
      <c r="EAM13" s="143"/>
      <c r="EAN13" s="143"/>
      <c r="EAO13" s="143"/>
      <c r="EAP13" s="143"/>
      <c r="EAQ13" s="143"/>
      <c r="EAR13" s="143"/>
      <c r="EAS13" s="143"/>
      <c r="EAT13" s="143"/>
      <c r="EAU13" s="143"/>
      <c r="EAV13" s="143"/>
      <c r="EAW13" s="143"/>
      <c r="EAX13" s="143"/>
      <c r="EAY13" s="143"/>
      <c r="EAZ13" s="143"/>
      <c r="EBA13" s="143"/>
      <c r="EBB13" s="143"/>
      <c r="EBC13" s="143"/>
      <c r="EBD13" s="143"/>
      <c r="EBE13" s="143"/>
      <c r="EBF13" s="143"/>
      <c r="EBG13" s="143"/>
      <c r="EBH13" s="143"/>
      <c r="EBI13" s="143"/>
      <c r="EBJ13" s="143"/>
      <c r="EBK13" s="143"/>
      <c r="EBL13" s="143"/>
      <c r="EBM13" s="143"/>
      <c r="EBN13" s="143"/>
      <c r="EBO13" s="143"/>
      <c r="EBP13" s="143"/>
      <c r="EBQ13" s="143"/>
      <c r="EBR13" s="143"/>
      <c r="EBS13" s="143"/>
      <c r="EBT13" s="143"/>
      <c r="EBU13" s="143"/>
      <c r="EBV13" s="143"/>
      <c r="EBW13" s="143"/>
      <c r="EBX13" s="143"/>
      <c r="EBY13" s="143"/>
      <c r="EBZ13" s="143"/>
      <c r="ECA13" s="143"/>
      <c r="ECB13" s="143"/>
      <c r="ECC13" s="143"/>
      <c r="ECD13" s="143"/>
      <c r="ECE13" s="143"/>
      <c r="ECF13" s="143"/>
      <c r="ECG13" s="143"/>
      <c r="ECH13" s="143"/>
      <c r="ECI13" s="143"/>
      <c r="ECJ13" s="143"/>
      <c r="ECK13" s="143"/>
      <c r="ECL13" s="143"/>
      <c r="ECM13" s="143"/>
      <c r="ECN13" s="143"/>
      <c r="ECO13" s="143"/>
      <c r="ECP13" s="143"/>
      <c r="ECQ13" s="143"/>
      <c r="ECR13" s="143"/>
      <c r="ECS13" s="143"/>
      <c r="ECT13" s="143"/>
      <c r="ECU13" s="143"/>
      <c r="ECV13" s="143"/>
      <c r="ECW13" s="143"/>
      <c r="ECX13" s="143"/>
      <c r="ECY13" s="143"/>
      <c r="ECZ13" s="143"/>
      <c r="EDA13" s="143"/>
      <c r="EDB13" s="143"/>
      <c r="EDC13" s="143"/>
      <c r="EDD13" s="143"/>
      <c r="EDE13" s="143"/>
      <c r="EDF13" s="143"/>
      <c r="EDG13" s="143"/>
      <c r="EDH13" s="143"/>
      <c r="EDI13" s="143"/>
      <c r="EDJ13" s="143"/>
      <c r="EDK13" s="143"/>
      <c r="EDL13" s="143"/>
      <c r="EDM13" s="143"/>
      <c r="EDN13" s="143"/>
      <c r="EDO13" s="143"/>
      <c r="EDP13" s="143"/>
      <c r="EDQ13" s="143"/>
      <c r="EDR13" s="143"/>
      <c r="EDS13" s="143"/>
      <c r="EDT13" s="143"/>
      <c r="EDU13" s="143"/>
      <c r="EDV13" s="143"/>
      <c r="EDW13" s="143"/>
      <c r="EDX13" s="143"/>
      <c r="EDY13" s="143"/>
      <c r="EDZ13" s="143"/>
      <c r="EEA13" s="143"/>
      <c r="EEB13" s="143"/>
      <c r="EEC13" s="143"/>
      <c r="EED13" s="143"/>
      <c r="EEE13" s="143"/>
      <c r="EEF13" s="143"/>
      <c r="EEG13" s="143"/>
      <c r="EEH13" s="143"/>
      <c r="EEI13" s="143"/>
      <c r="EEJ13" s="143"/>
      <c r="EEK13" s="143"/>
      <c r="EEL13" s="143"/>
      <c r="EEM13" s="143"/>
      <c r="EEN13" s="143"/>
      <c r="EEO13" s="143"/>
      <c r="EEP13" s="143"/>
      <c r="EEQ13" s="143"/>
      <c r="EER13" s="143"/>
      <c r="EES13" s="143"/>
      <c r="EET13" s="143"/>
      <c r="EEU13" s="143"/>
      <c r="EEV13" s="143"/>
      <c r="EEW13" s="143"/>
      <c r="EEX13" s="143"/>
      <c r="EEY13" s="143"/>
      <c r="EEZ13" s="143"/>
      <c r="EFA13" s="143"/>
      <c r="EFB13" s="143"/>
      <c r="EFC13" s="143"/>
      <c r="EFD13" s="143"/>
      <c r="EFE13" s="143"/>
      <c r="EFF13" s="143"/>
      <c r="EFG13" s="143"/>
      <c r="EFH13" s="143"/>
      <c r="EFI13" s="143"/>
      <c r="EFJ13" s="143"/>
      <c r="EFK13" s="143"/>
      <c r="EFL13" s="143"/>
      <c r="EFM13" s="143"/>
      <c r="EFN13" s="143"/>
      <c r="EFO13" s="143"/>
      <c r="EFP13" s="143"/>
      <c r="EFQ13" s="143"/>
      <c r="EFR13" s="143"/>
      <c r="EFS13" s="143"/>
      <c r="EFT13" s="143"/>
      <c r="EFU13" s="143"/>
      <c r="EFV13" s="143"/>
      <c r="EFW13" s="143"/>
      <c r="EFX13" s="143"/>
      <c r="EFY13" s="143"/>
      <c r="EFZ13" s="143"/>
      <c r="EGA13" s="143"/>
      <c r="EGB13" s="143"/>
      <c r="EGC13" s="143"/>
      <c r="EGD13" s="143"/>
      <c r="EGE13" s="143"/>
      <c r="EGF13" s="143"/>
      <c r="EGG13" s="143"/>
      <c r="EGH13" s="143"/>
      <c r="EGI13" s="143"/>
      <c r="EGJ13" s="143"/>
      <c r="EGK13" s="143"/>
      <c r="EGL13" s="143"/>
      <c r="EGM13" s="143"/>
      <c r="EGN13" s="143"/>
      <c r="EGO13" s="143"/>
      <c r="EGP13" s="143"/>
      <c r="EGQ13" s="143"/>
      <c r="EGR13" s="143"/>
      <c r="EGS13" s="143"/>
      <c r="EGT13" s="143"/>
      <c r="EGU13" s="143"/>
      <c r="EGV13" s="143"/>
      <c r="EGW13" s="143"/>
      <c r="EGX13" s="143"/>
      <c r="EGY13" s="143"/>
      <c r="EGZ13" s="143"/>
      <c r="EHA13" s="143"/>
      <c r="EHB13" s="143"/>
      <c r="EHC13" s="143"/>
      <c r="EHD13" s="143"/>
      <c r="EHE13" s="143"/>
      <c r="EHF13" s="143"/>
      <c r="EHG13" s="143"/>
      <c r="EHH13" s="143"/>
      <c r="EHI13" s="143"/>
      <c r="EHJ13" s="143"/>
      <c r="EHK13" s="143"/>
      <c r="EHL13" s="143"/>
      <c r="EHM13" s="143"/>
      <c r="EHN13" s="143"/>
      <c r="EHO13" s="143"/>
      <c r="EHP13" s="143"/>
      <c r="EHQ13" s="143"/>
      <c r="EHR13" s="143"/>
      <c r="EHS13" s="143"/>
      <c r="EHT13" s="143"/>
      <c r="EHU13" s="143"/>
      <c r="EHV13" s="143"/>
      <c r="EHW13" s="143"/>
      <c r="EHX13" s="143"/>
      <c r="EHY13" s="143"/>
      <c r="EHZ13" s="143"/>
      <c r="EIA13" s="143"/>
      <c r="EIB13" s="143"/>
      <c r="EIC13" s="143"/>
      <c r="EID13" s="143"/>
      <c r="EIE13" s="143"/>
      <c r="EIF13" s="143"/>
      <c r="EIG13" s="143"/>
      <c r="EIH13" s="143"/>
      <c r="EII13" s="143"/>
      <c r="EIJ13" s="143"/>
      <c r="EIK13" s="143"/>
      <c r="EIL13" s="143"/>
      <c r="EIM13" s="143"/>
      <c r="EIN13" s="143"/>
      <c r="EIO13" s="143"/>
      <c r="EIP13" s="143"/>
      <c r="EIQ13" s="143"/>
      <c r="EIR13" s="143"/>
      <c r="EIS13" s="143"/>
      <c r="EIT13" s="143"/>
      <c r="EIU13" s="143"/>
      <c r="EIV13" s="143"/>
      <c r="EIW13" s="143"/>
      <c r="EIX13" s="143"/>
      <c r="EIY13" s="143"/>
      <c r="EIZ13" s="143"/>
      <c r="EJA13" s="143"/>
      <c r="EJB13" s="143"/>
      <c r="EJC13" s="143"/>
      <c r="EJD13" s="143"/>
      <c r="EJE13" s="143"/>
      <c r="EJF13" s="143"/>
      <c r="EJG13" s="143"/>
      <c r="EJH13" s="143"/>
      <c r="EJI13" s="143"/>
      <c r="EJJ13" s="143"/>
      <c r="EJK13" s="143"/>
      <c r="EJL13" s="143"/>
      <c r="EJM13" s="143"/>
      <c r="EJN13" s="143"/>
      <c r="EJO13" s="143"/>
      <c r="EJP13" s="143"/>
      <c r="EJQ13" s="143"/>
      <c r="EJR13" s="143"/>
      <c r="EJS13" s="143"/>
      <c r="EJT13" s="143"/>
      <c r="EJU13" s="143"/>
      <c r="EJV13" s="143"/>
      <c r="EJW13" s="143"/>
      <c r="EJX13" s="143"/>
      <c r="EJY13" s="143"/>
      <c r="EJZ13" s="143"/>
      <c r="EKA13" s="143"/>
      <c r="EKB13" s="143"/>
      <c r="EKC13" s="143"/>
      <c r="EKD13" s="143"/>
      <c r="EKE13" s="143"/>
      <c r="EKF13" s="143"/>
      <c r="EKG13" s="143"/>
      <c r="EKH13" s="143"/>
      <c r="EKI13" s="143"/>
      <c r="EKJ13" s="143"/>
      <c r="EKK13" s="143"/>
      <c r="EKL13" s="143"/>
      <c r="EKM13" s="143"/>
      <c r="EKN13" s="143"/>
      <c r="EKO13" s="143"/>
      <c r="EKP13" s="143"/>
      <c r="EKQ13" s="143"/>
      <c r="EKR13" s="143"/>
      <c r="EKS13" s="143"/>
      <c r="EKT13" s="143"/>
      <c r="EKU13" s="143"/>
      <c r="EKV13" s="143"/>
      <c r="EKW13" s="143"/>
      <c r="EKX13" s="143"/>
      <c r="EKY13" s="143"/>
      <c r="EKZ13" s="143"/>
      <c r="ELA13" s="143"/>
      <c r="ELB13" s="143"/>
      <c r="ELC13" s="143"/>
      <c r="ELD13" s="143"/>
      <c r="ELE13" s="143"/>
      <c r="ELF13" s="143"/>
      <c r="ELG13" s="143"/>
      <c r="ELH13" s="143"/>
      <c r="ELI13" s="143"/>
      <c r="ELJ13" s="143"/>
      <c r="ELK13" s="143"/>
      <c r="ELL13" s="143"/>
      <c r="ELM13" s="143"/>
      <c r="ELN13" s="143"/>
      <c r="ELO13" s="143"/>
      <c r="ELP13" s="143"/>
      <c r="ELQ13" s="143"/>
      <c r="ELR13" s="143"/>
      <c r="ELS13" s="143"/>
      <c r="ELT13" s="143"/>
      <c r="ELU13" s="143"/>
      <c r="ELV13" s="143"/>
      <c r="ELW13" s="143"/>
      <c r="ELX13" s="143"/>
      <c r="ELY13" s="143"/>
      <c r="ELZ13" s="143"/>
      <c r="EMA13" s="143"/>
      <c r="EMB13" s="143"/>
      <c r="EMC13" s="143"/>
      <c r="EMD13" s="143"/>
      <c r="EME13" s="143"/>
      <c r="EMF13" s="143"/>
      <c r="EMG13" s="143"/>
      <c r="EMH13" s="143"/>
      <c r="EMI13" s="143"/>
      <c r="EMJ13" s="143"/>
      <c r="EMK13" s="143"/>
      <c r="EML13" s="143"/>
      <c r="EMM13" s="143"/>
      <c r="EMN13" s="143"/>
      <c r="EMO13" s="143"/>
      <c r="EMP13" s="143"/>
      <c r="EMQ13" s="143"/>
      <c r="EMR13" s="143"/>
      <c r="EMS13" s="143"/>
      <c r="EMT13" s="143"/>
      <c r="EMU13" s="143"/>
      <c r="EMV13" s="143"/>
      <c r="EMW13" s="143"/>
      <c r="EMX13" s="143"/>
      <c r="EMY13" s="143"/>
      <c r="EMZ13" s="143"/>
      <c r="ENA13" s="143"/>
      <c r="ENB13" s="143"/>
      <c r="ENC13" s="143"/>
      <c r="END13" s="143"/>
      <c r="ENE13" s="143"/>
      <c r="ENF13" s="143"/>
      <c r="ENG13" s="143"/>
      <c r="ENH13" s="143"/>
      <c r="ENI13" s="143"/>
      <c r="ENJ13" s="143"/>
      <c r="ENK13" s="143"/>
      <c r="ENL13" s="143"/>
      <c r="ENM13" s="143"/>
      <c r="ENN13" s="143"/>
      <c r="ENO13" s="143"/>
      <c r="ENP13" s="143"/>
      <c r="ENQ13" s="143"/>
      <c r="ENR13" s="143"/>
      <c r="ENS13" s="143"/>
      <c r="ENT13" s="143"/>
      <c r="ENU13" s="143"/>
      <c r="ENV13" s="143"/>
      <c r="ENW13" s="143"/>
      <c r="ENX13" s="143"/>
      <c r="ENY13" s="143"/>
      <c r="ENZ13" s="143"/>
      <c r="EOA13" s="143"/>
      <c r="EOB13" s="143"/>
      <c r="EOC13" s="143"/>
      <c r="EOD13" s="143"/>
      <c r="EOE13" s="143"/>
      <c r="EOF13" s="143"/>
      <c r="EOG13" s="143"/>
      <c r="EOH13" s="143"/>
      <c r="EOI13" s="143"/>
      <c r="EOJ13" s="143"/>
      <c r="EOK13" s="143"/>
      <c r="EOL13" s="143"/>
      <c r="EOM13" s="143"/>
      <c r="EON13" s="143"/>
      <c r="EOO13" s="143"/>
      <c r="EOP13" s="143"/>
      <c r="EOQ13" s="143"/>
      <c r="EOR13" s="143"/>
      <c r="EOS13" s="143"/>
      <c r="EOT13" s="143"/>
      <c r="EOU13" s="143"/>
      <c r="EOV13" s="143"/>
      <c r="EOW13" s="143"/>
      <c r="EOX13" s="143"/>
      <c r="EOY13" s="143"/>
      <c r="EOZ13" s="143"/>
      <c r="EPA13" s="143"/>
      <c r="EPB13" s="143"/>
      <c r="EPC13" s="143"/>
      <c r="EPD13" s="143"/>
      <c r="EPE13" s="143"/>
      <c r="EPF13" s="143"/>
      <c r="EPG13" s="143"/>
      <c r="EPH13" s="143"/>
      <c r="EPI13" s="143"/>
      <c r="EPJ13" s="143"/>
      <c r="EPK13" s="143"/>
      <c r="EPL13" s="143"/>
      <c r="EPM13" s="143"/>
      <c r="EPN13" s="143"/>
      <c r="EPO13" s="143"/>
      <c r="EPP13" s="143"/>
      <c r="EPQ13" s="143"/>
      <c r="EPR13" s="143"/>
      <c r="EPS13" s="143"/>
      <c r="EPT13" s="143"/>
      <c r="EPU13" s="143"/>
      <c r="EPV13" s="143"/>
      <c r="EPW13" s="143"/>
      <c r="EPX13" s="143"/>
      <c r="EPY13" s="143"/>
      <c r="EPZ13" s="143"/>
      <c r="EQA13" s="143"/>
      <c r="EQB13" s="143"/>
      <c r="EQC13" s="143"/>
      <c r="EQD13" s="143"/>
      <c r="EQE13" s="143"/>
      <c r="EQF13" s="143"/>
      <c r="EQG13" s="143"/>
      <c r="EQH13" s="143"/>
      <c r="EQI13" s="143"/>
      <c r="EQJ13" s="143"/>
      <c r="EQK13" s="143"/>
      <c r="EQL13" s="143"/>
      <c r="EQM13" s="143"/>
      <c r="EQN13" s="143"/>
      <c r="EQO13" s="143"/>
      <c r="EQP13" s="143"/>
      <c r="EQQ13" s="143"/>
      <c r="EQR13" s="143"/>
      <c r="EQS13" s="143"/>
      <c r="EQT13" s="143"/>
      <c r="EQU13" s="143"/>
      <c r="EQV13" s="143"/>
      <c r="EQW13" s="143"/>
      <c r="EQX13" s="143"/>
      <c r="EQY13" s="143"/>
      <c r="EQZ13" s="143"/>
      <c r="ERA13" s="143"/>
      <c r="ERB13" s="143"/>
      <c r="ERC13" s="143"/>
      <c r="ERD13" s="143"/>
      <c r="ERE13" s="143"/>
      <c r="ERF13" s="143"/>
      <c r="ERG13" s="143"/>
      <c r="ERH13" s="143"/>
      <c r="ERI13" s="143"/>
      <c r="ERJ13" s="143"/>
      <c r="ERK13" s="143"/>
      <c r="ERL13" s="143"/>
      <c r="ERM13" s="143"/>
      <c r="ERN13" s="143"/>
      <c r="ERO13" s="143"/>
      <c r="ERP13" s="143"/>
      <c r="ERQ13" s="143"/>
      <c r="ERR13" s="143"/>
      <c r="ERS13" s="143"/>
      <c r="ERT13" s="143"/>
      <c r="ERU13" s="143"/>
      <c r="ERV13" s="143"/>
      <c r="ERW13" s="143"/>
      <c r="ERX13" s="143"/>
      <c r="ERY13" s="143"/>
      <c r="ERZ13" s="143"/>
      <c r="ESA13" s="143"/>
      <c r="ESB13" s="143"/>
      <c r="ESC13" s="143"/>
      <c r="ESD13" s="143"/>
      <c r="ESE13" s="143"/>
      <c r="ESF13" s="143"/>
      <c r="ESG13" s="143"/>
      <c r="ESH13" s="143"/>
      <c r="ESI13" s="143"/>
      <c r="ESJ13" s="143"/>
      <c r="ESK13" s="143"/>
      <c r="ESL13" s="143"/>
      <c r="ESM13" s="143"/>
      <c r="ESN13" s="143"/>
      <c r="ESO13" s="143"/>
      <c r="ESP13" s="143"/>
      <c r="ESQ13" s="143"/>
      <c r="ESR13" s="143"/>
      <c r="ESS13" s="143"/>
      <c r="EST13" s="143"/>
      <c r="ESU13" s="143"/>
      <c r="ESV13" s="143"/>
      <c r="ESW13" s="143"/>
      <c r="ESX13" s="143"/>
      <c r="ESY13" s="143"/>
      <c r="ESZ13" s="143"/>
      <c r="ETA13" s="143"/>
      <c r="ETB13" s="143"/>
      <c r="ETC13" s="143"/>
      <c r="ETD13" s="143"/>
      <c r="ETE13" s="143"/>
      <c r="ETF13" s="143"/>
      <c r="ETG13" s="143"/>
      <c r="ETH13" s="143"/>
      <c r="ETI13" s="143"/>
      <c r="ETJ13" s="143"/>
      <c r="ETK13" s="143"/>
      <c r="ETL13" s="143"/>
      <c r="ETM13" s="143"/>
      <c r="ETN13" s="143"/>
      <c r="ETO13" s="143"/>
      <c r="ETP13" s="143"/>
      <c r="ETQ13" s="143"/>
      <c r="ETR13" s="143"/>
      <c r="ETS13" s="143"/>
      <c r="ETT13" s="143"/>
      <c r="ETU13" s="143"/>
      <c r="ETV13" s="143"/>
      <c r="ETW13" s="143"/>
      <c r="ETX13" s="143"/>
      <c r="ETY13" s="143"/>
      <c r="ETZ13" s="143"/>
      <c r="EUA13" s="143"/>
      <c r="EUB13" s="143"/>
      <c r="EUC13" s="143"/>
      <c r="EUD13" s="143"/>
      <c r="EUE13" s="143"/>
      <c r="EUF13" s="143"/>
      <c r="EUG13" s="143"/>
      <c r="EUH13" s="143"/>
      <c r="EUI13" s="143"/>
      <c r="EUJ13" s="143"/>
      <c r="EUK13" s="143"/>
      <c r="EUL13" s="143"/>
      <c r="EUM13" s="143"/>
      <c r="EUN13" s="143"/>
      <c r="EUO13" s="143"/>
      <c r="EUP13" s="143"/>
      <c r="EUQ13" s="143"/>
      <c r="EUR13" s="143"/>
      <c r="EUS13" s="143"/>
      <c r="EUT13" s="143"/>
      <c r="EUU13" s="143"/>
      <c r="EUV13" s="143"/>
      <c r="EUW13" s="143"/>
      <c r="EUX13" s="143"/>
      <c r="EUY13" s="143"/>
      <c r="EUZ13" s="143"/>
      <c r="EVA13" s="143"/>
      <c r="EVB13" s="143"/>
      <c r="EVC13" s="143"/>
      <c r="EVD13" s="143"/>
      <c r="EVE13" s="143"/>
      <c r="EVF13" s="143"/>
      <c r="EVG13" s="143"/>
    </row>
    <row r="14" spans="1:3959" s="146" customFormat="1" ht="15" x14ac:dyDescent="0.25">
      <c r="A14" s="807" t="s">
        <v>1664</v>
      </c>
      <c r="B14" s="609" t="s">
        <v>1791</v>
      </c>
      <c r="C14" s="573">
        <v>7</v>
      </c>
      <c r="D14" s="618">
        <f>'Notes on Subsidiaries'!AA53+'Notes on Subsidiaries'!AA84</f>
        <v>0</v>
      </c>
      <c r="E14" s="152"/>
      <c r="F14" s="618">
        <f>'Notes on Subsidiaries'!AB53+'Notes on Subsidiaries'!AB84</f>
        <v>0</v>
      </c>
      <c r="G14" s="4"/>
      <c r="H14" s="624">
        <f>'Notes on Subsidiaries'!AC53+'Notes on Subsidiaries'!AC84</f>
        <v>0</v>
      </c>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43"/>
      <c r="NJ14" s="143"/>
      <c r="NK14" s="143"/>
      <c r="NL14" s="143"/>
      <c r="NM14" s="143"/>
      <c r="NN14" s="143"/>
      <c r="NO14" s="143"/>
      <c r="NP14" s="143"/>
      <c r="NQ14" s="143"/>
      <c r="NR14" s="143"/>
      <c r="NS14" s="143"/>
      <c r="NT14" s="143"/>
      <c r="NU14" s="143"/>
      <c r="NV14" s="143"/>
      <c r="NW14" s="143"/>
      <c r="NX14" s="143"/>
      <c r="NY14" s="143"/>
      <c r="NZ14" s="143"/>
      <c r="OA14" s="143"/>
      <c r="OB14" s="143"/>
      <c r="OC14" s="143"/>
      <c r="OD14" s="143"/>
      <c r="OE14" s="143"/>
      <c r="OF14" s="143"/>
      <c r="OG14" s="143"/>
      <c r="OH14" s="143"/>
      <c r="OI14" s="143"/>
      <c r="OJ14" s="143"/>
      <c r="OK14" s="143"/>
      <c r="OL14" s="143"/>
      <c r="OM14" s="143"/>
      <c r="ON14" s="143"/>
      <c r="OO14" s="143"/>
      <c r="OP14" s="143"/>
      <c r="OQ14" s="143"/>
      <c r="OR14" s="143"/>
      <c r="OS14" s="143"/>
      <c r="OT14" s="143"/>
      <c r="OU14" s="143"/>
      <c r="OV14" s="143"/>
      <c r="OW14" s="143"/>
      <c r="OX14" s="143"/>
      <c r="OY14" s="143"/>
      <c r="OZ14" s="143"/>
      <c r="PA14" s="143"/>
      <c r="PB14" s="143"/>
      <c r="PC14" s="143"/>
      <c r="PD14" s="143"/>
      <c r="PE14" s="143"/>
      <c r="PF14" s="143"/>
      <c r="PG14" s="143"/>
      <c r="PH14" s="143"/>
      <c r="PI14" s="143"/>
      <c r="PJ14" s="143"/>
      <c r="PK14" s="143"/>
      <c r="PL14" s="143"/>
      <c r="PM14" s="143"/>
      <c r="PN14" s="143"/>
      <c r="PO14" s="143"/>
      <c r="PP14" s="143"/>
      <c r="PQ14" s="143"/>
      <c r="PR14" s="143"/>
      <c r="PS14" s="143"/>
      <c r="PT14" s="143"/>
      <c r="PU14" s="143"/>
      <c r="PV14" s="143"/>
      <c r="PW14" s="143"/>
      <c r="PX14" s="143"/>
      <c r="PY14" s="143"/>
      <c r="PZ14" s="143"/>
      <c r="QA14" s="143"/>
      <c r="QB14" s="143"/>
      <c r="QC14" s="143"/>
      <c r="QD14" s="143"/>
      <c r="QE14" s="143"/>
      <c r="QF14" s="143"/>
      <c r="QG14" s="143"/>
      <c r="QH14" s="143"/>
      <c r="QI14" s="143"/>
      <c r="QJ14" s="143"/>
      <c r="QK14" s="143"/>
      <c r="QL14" s="143"/>
      <c r="QM14" s="143"/>
      <c r="QN14" s="143"/>
      <c r="QO14" s="143"/>
      <c r="QP14" s="143"/>
      <c r="QQ14" s="143"/>
      <c r="QR14" s="143"/>
      <c r="QS14" s="143"/>
      <c r="QT14" s="143"/>
      <c r="QU14" s="143"/>
      <c r="QV14" s="143"/>
      <c r="QW14" s="143"/>
      <c r="QX14" s="143"/>
      <c r="QY14" s="143"/>
      <c r="QZ14" s="143"/>
      <c r="RA14" s="143"/>
      <c r="RB14" s="143"/>
      <c r="RC14" s="143"/>
      <c r="RD14" s="143"/>
      <c r="RE14" s="143"/>
      <c r="RF14" s="143"/>
      <c r="RG14" s="143"/>
      <c r="RH14" s="143"/>
      <c r="RI14" s="143"/>
      <c r="RJ14" s="143"/>
      <c r="RK14" s="143"/>
      <c r="RL14" s="143"/>
      <c r="RM14" s="143"/>
      <c r="RN14" s="143"/>
      <c r="RO14" s="143"/>
      <c r="RP14" s="143"/>
      <c r="RQ14" s="143"/>
      <c r="RR14" s="143"/>
      <c r="RS14" s="143"/>
      <c r="RT14" s="143"/>
      <c r="RU14" s="143"/>
      <c r="RV14" s="143"/>
      <c r="RW14" s="143"/>
      <c r="RX14" s="143"/>
      <c r="RY14" s="143"/>
      <c r="RZ14" s="143"/>
      <c r="SA14" s="143"/>
      <c r="SB14" s="143"/>
      <c r="SC14" s="143"/>
      <c r="SD14" s="143"/>
      <c r="SE14" s="143"/>
      <c r="SF14" s="143"/>
      <c r="SG14" s="143"/>
      <c r="SH14" s="143"/>
      <c r="SI14" s="143"/>
      <c r="SJ14" s="143"/>
      <c r="SK14" s="143"/>
      <c r="SL14" s="143"/>
      <c r="SM14" s="143"/>
      <c r="SN14" s="143"/>
      <c r="SO14" s="143"/>
      <c r="SP14" s="143"/>
      <c r="SQ14" s="143"/>
      <c r="SR14" s="143"/>
      <c r="SS14" s="143"/>
      <c r="ST14" s="143"/>
      <c r="SU14" s="143"/>
      <c r="SV14" s="143"/>
      <c r="SW14" s="143"/>
      <c r="SX14" s="143"/>
      <c r="SY14" s="143"/>
      <c r="SZ14" s="143"/>
      <c r="TA14" s="143"/>
      <c r="TB14" s="143"/>
      <c r="TC14" s="143"/>
      <c r="TD14" s="143"/>
      <c r="TE14" s="143"/>
      <c r="TF14" s="143"/>
      <c r="TG14" s="143"/>
      <c r="TH14" s="143"/>
      <c r="TI14" s="143"/>
      <c r="TJ14" s="143"/>
      <c r="TK14" s="143"/>
      <c r="TL14" s="143"/>
      <c r="TM14" s="143"/>
      <c r="TN14" s="143"/>
      <c r="TO14" s="143"/>
      <c r="TP14" s="143"/>
      <c r="TQ14" s="143"/>
      <c r="TR14" s="143"/>
      <c r="TS14" s="143"/>
      <c r="TT14" s="143"/>
      <c r="TU14" s="143"/>
      <c r="TV14" s="143"/>
      <c r="TW14" s="143"/>
      <c r="TX14" s="143"/>
      <c r="TY14" s="143"/>
      <c r="TZ14" s="143"/>
      <c r="UA14" s="143"/>
      <c r="UB14" s="143"/>
      <c r="UC14" s="143"/>
      <c r="UD14" s="143"/>
      <c r="UE14" s="143"/>
      <c r="UF14" s="143"/>
      <c r="UG14" s="143"/>
      <c r="UH14" s="143"/>
      <c r="UI14" s="143"/>
      <c r="UJ14" s="143"/>
      <c r="UK14" s="143"/>
      <c r="UL14" s="143"/>
      <c r="UM14" s="143"/>
      <c r="UN14" s="143"/>
      <c r="UO14" s="143"/>
      <c r="UP14" s="143"/>
      <c r="UQ14" s="143"/>
      <c r="UR14" s="143"/>
      <c r="US14" s="143"/>
      <c r="UT14" s="143"/>
      <c r="UU14" s="143"/>
      <c r="UV14" s="143"/>
      <c r="UW14" s="143"/>
      <c r="UX14" s="143"/>
      <c r="UY14" s="143"/>
      <c r="UZ14" s="143"/>
      <c r="VA14" s="143"/>
      <c r="VB14" s="143"/>
      <c r="VC14" s="143"/>
      <c r="VD14" s="143"/>
      <c r="VE14" s="143"/>
      <c r="VF14" s="143"/>
      <c r="VG14" s="143"/>
      <c r="VH14" s="143"/>
      <c r="VI14" s="143"/>
      <c r="VJ14" s="143"/>
      <c r="VK14" s="143"/>
      <c r="VL14" s="143"/>
      <c r="VM14" s="143"/>
      <c r="VN14" s="143"/>
      <c r="VO14" s="143"/>
      <c r="VP14" s="143"/>
      <c r="VQ14" s="143"/>
      <c r="VR14" s="143"/>
      <c r="VS14" s="143"/>
      <c r="VT14" s="143"/>
      <c r="VU14" s="143"/>
      <c r="VV14" s="143"/>
      <c r="VW14" s="143"/>
      <c r="VX14" s="143"/>
      <c r="VY14" s="143"/>
      <c r="VZ14" s="143"/>
      <c r="WA14" s="143"/>
      <c r="WB14" s="143"/>
      <c r="WC14" s="143"/>
      <c r="WD14" s="143"/>
      <c r="WE14" s="143"/>
      <c r="WF14" s="143"/>
      <c r="WG14" s="143"/>
      <c r="WH14" s="143"/>
      <c r="WI14" s="143"/>
      <c r="WJ14" s="143"/>
      <c r="WK14" s="143"/>
      <c r="WL14" s="143"/>
      <c r="WM14" s="143"/>
      <c r="WN14" s="143"/>
      <c r="WO14" s="143"/>
      <c r="WP14" s="143"/>
      <c r="WQ14" s="143"/>
      <c r="WR14" s="143"/>
      <c r="WS14" s="143"/>
      <c r="WT14" s="143"/>
      <c r="WU14" s="143"/>
      <c r="WV14" s="143"/>
      <c r="WW14" s="143"/>
      <c r="WX14" s="143"/>
      <c r="WY14" s="143"/>
      <c r="WZ14" s="143"/>
      <c r="XA14" s="143"/>
      <c r="XB14" s="143"/>
      <c r="XC14" s="143"/>
      <c r="XD14" s="143"/>
      <c r="XE14" s="143"/>
      <c r="XF14" s="143"/>
      <c r="XG14" s="143"/>
      <c r="XH14" s="143"/>
      <c r="XI14" s="143"/>
      <c r="XJ14" s="143"/>
      <c r="XK14" s="143"/>
      <c r="XL14" s="143"/>
      <c r="XM14" s="143"/>
      <c r="XN14" s="143"/>
      <c r="XO14" s="143"/>
      <c r="XP14" s="143"/>
      <c r="XQ14" s="143"/>
      <c r="XR14" s="143"/>
      <c r="XS14" s="143"/>
      <c r="XT14" s="143"/>
      <c r="XU14" s="143"/>
      <c r="XV14" s="143"/>
      <c r="XW14" s="143"/>
      <c r="XX14" s="143"/>
      <c r="XY14" s="143"/>
      <c r="XZ14" s="143"/>
      <c r="YA14" s="143"/>
      <c r="YB14" s="143"/>
      <c r="YC14" s="143"/>
      <c r="YD14" s="143"/>
      <c r="YE14" s="143"/>
      <c r="YF14" s="143"/>
      <c r="YG14" s="143"/>
      <c r="YH14" s="143"/>
      <c r="YI14" s="143"/>
      <c r="YJ14" s="143"/>
      <c r="YK14" s="143"/>
      <c r="YL14" s="143"/>
      <c r="YM14" s="143"/>
      <c r="YN14" s="143"/>
      <c r="YO14" s="143"/>
      <c r="YP14" s="143"/>
      <c r="YQ14" s="143"/>
      <c r="YR14" s="143"/>
      <c r="YS14" s="143"/>
      <c r="YT14" s="143"/>
      <c r="YU14" s="143"/>
      <c r="YV14" s="143"/>
      <c r="YW14" s="143"/>
      <c r="YX14" s="143"/>
      <c r="YY14" s="143"/>
      <c r="YZ14" s="143"/>
      <c r="ZA14" s="143"/>
      <c r="ZB14" s="143"/>
      <c r="ZC14" s="143"/>
      <c r="ZD14" s="143"/>
      <c r="ZE14" s="143"/>
      <c r="ZF14" s="143"/>
      <c r="ZG14" s="143"/>
      <c r="ZH14" s="143"/>
      <c r="ZI14" s="143"/>
      <c r="ZJ14" s="143"/>
      <c r="ZK14" s="143"/>
      <c r="ZL14" s="143"/>
      <c r="ZM14" s="143"/>
      <c r="ZN14" s="143"/>
      <c r="ZO14" s="143"/>
      <c r="ZP14" s="143"/>
      <c r="ZQ14" s="143"/>
      <c r="ZR14" s="143"/>
      <c r="ZS14" s="143"/>
      <c r="ZT14" s="143"/>
      <c r="ZU14" s="143"/>
      <c r="ZV14" s="143"/>
      <c r="ZW14" s="143"/>
      <c r="ZX14" s="143"/>
      <c r="ZY14" s="143"/>
      <c r="ZZ14" s="143"/>
      <c r="AAA14" s="143"/>
      <c r="AAB14" s="143"/>
      <c r="AAC14" s="143"/>
      <c r="AAD14" s="143"/>
      <c r="AAE14" s="143"/>
      <c r="AAF14" s="143"/>
      <c r="AAG14" s="143"/>
      <c r="AAH14" s="143"/>
      <c r="AAI14" s="143"/>
      <c r="AAJ14" s="143"/>
      <c r="AAK14" s="143"/>
      <c r="AAL14" s="143"/>
      <c r="AAM14" s="143"/>
      <c r="AAN14" s="143"/>
      <c r="AAO14" s="143"/>
      <c r="AAP14" s="143"/>
      <c r="AAQ14" s="143"/>
      <c r="AAR14" s="143"/>
      <c r="AAS14" s="143"/>
      <c r="AAT14" s="143"/>
      <c r="AAU14" s="143"/>
      <c r="AAV14" s="143"/>
      <c r="AAW14" s="143"/>
      <c r="AAX14" s="143"/>
      <c r="AAY14" s="143"/>
      <c r="AAZ14" s="143"/>
      <c r="ABA14" s="143"/>
      <c r="ABB14" s="143"/>
      <c r="ABC14" s="143"/>
      <c r="ABD14" s="143"/>
      <c r="ABE14" s="143"/>
      <c r="ABF14" s="143"/>
      <c r="ABG14" s="143"/>
      <c r="ABH14" s="143"/>
      <c r="ABI14" s="143"/>
      <c r="ABJ14" s="143"/>
      <c r="ABK14" s="143"/>
      <c r="ABL14" s="143"/>
      <c r="ABM14" s="143"/>
      <c r="ABN14" s="143"/>
      <c r="ABO14" s="143"/>
      <c r="ABP14" s="143"/>
      <c r="ABQ14" s="143"/>
      <c r="ABR14" s="143"/>
      <c r="ABS14" s="143"/>
      <c r="ABT14" s="143"/>
      <c r="ABU14" s="143"/>
      <c r="ABV14" s="143"/>
      <c r="ABW14" s="143"/>
      <c r="ABX14" s="143"/>
      <c r="ABY14" s="143"/>
      <c r="ABZ14" s="143"/>
      <c r="ACA14" s="143"/>
      <c r="ACB14" s="143"/>
      <c r="ACC14" s="143"/>
      <c r="ACD14" s="143"/>
      <c r="ACE14" s="143"/>
      <c r="ACF14" s="143"/>
      <c r="ACG14" s="143"/>
      <c r="ACH14" s="143"/>
      <c r="ACI14" s="143"/>
      <c r="ACJ14" s="143"/>
      <c r="ACK14" s="143"/>
      <c r="ACL14" s="143"/>
      <c r="ACM14" s="143"/>
      <c r="ACN14" s="143"/>
      <c r="ACO14" s="143"/>
      <c r="ACP14" s="143"/>
      <c r="ACQ14" s="143"/>
      <c r="ACR14" s="143"/>
      <c r="ACS14" s="143"/>
      <c r="ACT14" s="143"/>
      <c r="ACU14" s="143"/>
      <c r="ACV14" s="143"/>
      <c r="ACW14" s="143"/>
      <c r="ACX14" s="143"/>
      <c r="ACY14" s="143"/>
      <c r="ACZ14" s="143"/>
      <c r="ADA14" s="143"/>
      <c r="ADB14" s="143"/>
      <c r="ADC14" s="143"/>
      <c r="ADD14" s="143"/>
      <c r="ADE14" s="143"/>
      <c r="ADF14" s="143"/>
      <c r="ADG14" s="143"/>
      <c r="ADH14" s="143"/>
      <c r="ADI14" s="143"/>
      <c r="ADJ14" s="143"/>
      <c r="ADK14" s="143"/>
      <c r="ADL14" s="143"/>
      <c r="ADM14" s="143"/>
      <c r="ADN14" s="143"/>
      <c r="ADO14" s="143"/>
      <c r="ADP14" s="143"/>
      <c r="ADQ14" s="143"/>
      <c r="ADR14" s="143"/>
      <c r="ADS14" s="143"/>
      <c r="ADT14" s="143"/>
      <c r="ADU14" s="143"/>
      <c r="ADV14" s="143"/>
      <c r="ADW14" s="143"/>
      <c r="ADX14" s="143"/>
      <c r="ADY14" s="143"/>
      <c r="ADZ14" s="143"/>
      <c r="AEA14" s="143"/>
      <c r="AEB14" s="143"/>
      <c r="AEC14" s="143"/>
      <c r="AED14" s="143"/>
      <c r="AEE14" s="143"/>
      <c r="AEF14" s="143"/>
      <c r="AEG14" s="143"/>
      <c r="AEH14" s="143"/>
      <c r="AEI14" s="143"/>
      <c r="AEJ14" s="143"/>
      <c r="AEK14" s="143"/>
      <c r="AEL14" s="143"/>
      <c r="AEM14" s="143"/>
      <c r="AEN14" s="143"/>
      <c r="AEO14" s="143"/>
      <c r="AEP14" s="143"/>
      <c r="AEQ14" s="143"/>
      <c r="AER14" s="143"/>
      <c r="AES14" s="143"/>
      <c r="AET14" s="143"/>
      <c r="AEU14" s="143"/>
      <c r="AEV14" s="143"/>
      <c r="AEW14" s="143"/>
      <c r="AEX14" s="143"/>
      <c r="AEY14" s="143"/>
      <c r="AEZ14" s="143"/>
      <c r="AFA14" s="143"/>
      <c r="AFB14" s="143"/>
      <c r="AFC14" s="143"/>
      <c r="AFD14" s="143"/>
      <c r="AFE14" s="143"/>
      <c r="AFF14" s="143"/>
      <c r="AFG14" s="143"/>
      <c r="AFH14" s="143"/>
      <c r="AFI14" s="143"/>
      <c r="AFJ14" s="143"/>
      <c r="AFK14" s="143"/>
      <c r="AFL14" s="143"/>
      <c r="AFM14" s="143"/>
      <c r="AFN14" s="143"/>
      <c r="AFO14" s="143"/>
      <c r="AFP14" s="143"/>
      <c r="AFQ14" s="143"/>
      <c r="AFR14" s="143"/>
      <c r="AFS14" s="143"/>
      <c r="AFT14" s="143"/>
      <c r="AFU14" s="143"/>
      <c r="AFV14" s="143"/>
      <c r="AFW14" s="143"/>
      <c r="AFX14" s="143"/>
      <c r="AFY14" s="143"/>
      <c r="AFZ14" s="143"/>
      <c r="AGA14" s="143"/>
      <c r="AGB14" s="143"/>
      <c r="AGC14" s="143"/>
      <c r="AGD14" s="143"/>
      <c r="AGE14" s="143"/>
      <c r="AGF14" s="143"/>
      <c r="AGG14" s="143"/>
      <c r="AGH14" s="143"/>
      <c r="AGI14" s="143"/>
      <c r="AGJ14" s="143"/>
      <c r="AGK14" s="143"/>
      <c r="AGL14" s="143"/>
      <c r="AGM14" s="143"/>
      <c r="AGN14" s="143"/>
      <c r="AGO14" s="143"/>
      <c r="AGP14" s="143"/>
      <c r="AGQ14" s="143"/>
      <c r="AGR14" s="143"/>
      <c r="AGS14" s="143"/>
      <c r="AGT14" s="143"/>
      <c r="AGU14" s="143"/>
      <c r="AGV14" s="143"/>
      <c r="AGW14" s="143"/>
      <c r="AGX14" s="143"/>
      <c r="AGY14" s="143"/>
      <c r="AGZ14" s="143"/>
      <c r="AHA14" s="143"/>
      <c r="AHB14" s="143"/>
      <c r="AHC14" s="143"/>
      <c r="AHD14" s="143"/>
      <c r="AHE14" s="143"/>
      <c r="AHF14" s="143"/>
      <c r="AHG14" s="143"/>
      <c r="AHH14" s="143"/>
      <c r="AHI14" s="143"/>
      <c r="AHJ14" s="143"/>
      <c r="AHK14" s="143"/>
      <c r="AHL14" s="143"/>
      <c r="AHM14" s="143"/>
      <c r="AHN14" s="143"/>
      <c r="AHO14" s="143"/>
      <c r="AHP14" s="143"/>
      <c r="AHQ14" s="143"/>
      <c r="AHR14" s="143"/>
      <c r="AHS14" s="143"/>
      <c r="AHT14" s="143"/>
      <c r="AHU14" s="143"/>
      <c r="AHV14" s="143"/>
      <c r="AHW14" s="143"/>
      <c r="AHX14" s="143"/>
      <c r="AHY14" s="143"/>
      <c r="AHZ14" s="143"/>
      <c r="AIA14" s="143"/>
      <c r="AIB14" s="143"/>
      <c r="AIC14" s="143"/>
      <c r="AID14" s="143"/>
      <c r="AIE14" s="143"/>
      <c r="AIF14" s="143"/>
      <c r="AIG14" s="143"/>
      <c r="AIH14" s="143"/>
      <c r="AII14" s="143"/>
      <c r="AIJ14" s="143"/>
      <c r="AIK14" s="143"/>
      <c r="AIL14" s="143"/>
      <c r="AIM14" s="143"/>
      <c r="AIN14" s="143"/>
      <c r="AIO14" s="143"/>
      <c r="AIP14" s="143"/>
      <c r="AIQ14" s="143"/>
      <c r="AIR14" s="143"/>
      <c r="AIS14" s="143"/>
      <c r="AIT14" s="143"/>
      <c r="AIU14" s="143"/>
      <c r="AIV14" s="143"/>
      <c r="AIW14" s="143"/>
      <c r="AIX14" s="143"/>
      <c r="AIY14" s="143"/>
      <c r="AIZ14" s="143"/>
      <c r="AJA14" s="143"/>
      <c r="AJB14" s="143"/>
      <c r="AJC14" s="143"/>
      <c r="AJD14" s="143"/>
      <c r="AJE14" s="143"/>
      <c r="AJF14" s="143"/>
      <c r="AJG14" s="143"/>
      <c r="AJH14" s="143"/>
      <c r="AJI14" s="143"/>
      <c r="AJJ14" s="143"/>
      <c r="AJK14" s="143"/>
      <c r="AJL14" s="143"/>
      <c r="AJM14" s="143"/>
      <c r="AJN14" s="143"/>
      <c r="AJO14" s="143"/>
      <c r="AJP14" s="143"/>
      <c r="AJQ14" s="143"/>
      <c r="AJR14" s="143"/>
      <c r="AJS14" s="143"/>
      <c r="AJT14" s="143"/>
      <c r="AJU14" s="143"/>
      <c r="AJV14" s="143"/>
      <c r="AJW14" s="143"/>
      <c r="AJX14" s="143"/>
      <c r="AJY14" s="143"/>
      <c r="AJZ14" s="143"/>
      <c r="AKA14" s="143"/>
      <c r="AKB14" s="143"/>
      <c r="AKC14" s="143"/>
      <c r="AKD14" s="143"/>
      <c r="AKE14" s="143"/>
      <c r="AKF14" s="143"/>
      <c r="AKG14" s="143"/>
      <c r="AKH14" s="143"/>
      <c r="AKI14" s="143"/>
      <c r="AKJ14" s="143"/>
      <c r="AKK14" s="143"/>
      <c r="AKL14" s="143"/>
      <c r="AKM14" s="143"/>
      <c r="AKN14" s="143"/>
      <c r="AKO14" s="143"/>
      <c r="AKP14" s="143"/>
      <c r="AKQ14" s="143"/>
      <c r="AKR14" s="143"/>
      <c r="AKS14" s="143"/>
      <c r="AKT14" s="143"/>
      <c r="AKU14" s="143"/>
      <c r="AKV14" s="143"/>
      <c r="AKW14" s="143"/>
      <c r="AKX14" s="143"/>
      <c r="AKY14" s="143"/>
      <c r="AKZ14" s="143"/>
      <c r="ALA14" s="143"/>
      <c r="ALB14" s="143"/>
      <c r="ALC14" s="143"/>
      <c r="ALD14" s="143"/>
      <c r="ALE14" s="143"/>
      <c r="ALF14" s="143"/>
      <c r="ALG14" s="143"/>
      <c r="ALH14" s="143"/>
      <c r="ALI14" s="143"/>
      <c r="ALJ14" s="143"/>
      <c r="ALK14" s="143"/>
      <c r="ALL14" s="143"/>
      <c r="ALM14" s="143"/>
      <c r="ALN14" s="143"/>
      <c r="ALO14" s="143"/>
      <c r="ALP14" s="143"/>
      <c r="ALQ14" s="143"/>
      <c r="ALR14" s="143"/>
      <c r="ALS14" s="143"/>
      <c r="ALT14" s="143"/>
      <c r="ALU14" s="143"/>
      <c r="ALV14" s="143"/>
      <c r="ALW14" s="143"/>
      <c r="ALX14" s="143"/>
      <c r="ALY14" s="143"/>
      <c r="ALZ14" s="143"/>
      <c r="AMA14" s="143"/>
      <c r="AMB14" s="143"/>
      <c r="AMC14" s="143"/>
      <c r="AMD14" s="143"/>
      <c r="AME14" s="143"/>
      <c r="AMF14" s="143"/>
      <c r="AMG14" s="143"/>
      <c r="AMH14" s="143"/>
      <c r="AMI14" s="143"/>
      <c r="AMJ14" s="143"/>
      <c r="AMK14" s="143"/>
      <c r="AML14" s="143"/>
      <c r="AMM14" s="143"/>
      <c r="AMN14" s="143"/>
      <c r="AMO14" s="143"/>
      <c r="AMP14" s="143"/>
      <c r="AMQ14" s="143"/>
      <c r="AMR14" s="143"/>
      <c r="AMS14" s="143"/>
      <c r="AMT14" s="143"/>
      <c r="AMU14" s="143"/>
      <c r="AMV14" s="143"/>
      <c r="AMW14" s="143"/>
      <c r="AMX14" s="143"/>
      <c r="AMY14" s="143"/>
      <c r="AMZ14" s="143"/>
      <c r="ANA14" s="143"/>
      <c r="ANB14" s="143"/>
      <c r="ANC14" s="143"/>
      <c r="AND14" s="143"/>
      <c r="ANE14" s="143"/>
      <c r="ANF14" s="143"/>
      <c r="ANG14" s="143"/>
      <c r="ANH14" s="143"/>
      <c r="ANI14" s="143"/>
      <c r="ANJ14" s="143"/>
      <c r="ANK14" s="143"/>
      <c r="ANL14" s="143"/>
      <c r="ANM14" s="143"/>
      <c r="ANN14" s="143"/>
      <c r="ANO14" s="143"/>
      <c r="ANP14" s="143"/>
      <c r="ANQ14" s="143"/>
      <c r="ANR14" s="143"/>
      <c r="ANS14" s="143"/>
      <c r="ANT14" s="143"/>
      <c r="ANU14" s="143"/>
      <c r="ANV14" s="143"/>
      <c r="ANW14" s="143"/>
      <c r="ANX14" s="143"/>
      <c r="ANY14" s="143"/>
      <c r="ANZ14" s="143"/>
      <c r="AOA14" s="143"/>
      <c r="AOB14" s="143"/>
      <c r="AOC14" s="143"/>
      <c r="AOD14" s="143"/>
      <c r="AOE14" s="143"/>
      <c r="AOF14" s="143"/>
      <c r="AOG14" s="143"/>
      <c r="AOH14" s="143"/>
      <c r="AOI14" s="143"/>
      <c r="AOJ14" s="143"/>
      <c r="AOK14" s="143"/>
      <c r="AOL14" s="143"/>
      <c r="AOM14" s="143"/>
      <c r="AON14" s="143"/>
      <c r="AOO14" s="143"/>
      <c r="AOP14" s="143"/>
      <c r="AOQ14" s="143"/>
      <c r="AOR14" s="143"/>
      <c r="AOS14" s="143"/>
      <c r="AOT14" s="143"/>
      <c r="AOU14" s="143"/>
      <c r="AOV14" s="143"/>
      <c r="AOW14" s="143"/>
      <c r="AOX14" s="143"/>
      <c r="AOY14" s="143"/>
      <c r="AOZ14" s="143"/>
      <c r="APA14" s="143"/>
      <c r="APB14" s="143"/>
      <c r="APC14" s="143"/>
      <c r="APD14" s="143"/>
      <c r="APE14" s="143"/>
      <c r="APF14" s="143"/>
      <c r="APG14" s="143"/>
      <c r="APH14" s="143"/>
      <c r="API14" s="143"/>
      <c r="APJ14" s="143"/>
      <c r="APK14" s="143"/>
      <c r="APL14" s="143"/>
      <c r="APM14" s="143"/>
      <c r="APN14" s="143"/>
      <c r="APO14" s="143"/>
      <c r="APP14" s="143"/>
      <c r="APQ14" s="143"/>
      <c r="APR14" s="143"/>
      <c r="APS14" s="143"/>
      <c r="APT14" s="143"/>
      <c r="APU14" s="143"/>
      <c r="APV14" s="143"/>
      <c r="APW14" s="143"/>
      <c r="APX14" s="143"/>
      <c r="APY14" s="143"/>
      <c r="APZ14" s="143"/>
      <c r="AQA14" s="143"/>
      <c r="AQB14" s="143"/>
      <c r="AQC14" s="143"/>
      <c r="AQD14" s="143"/>
      <c r="AQE14" s="143"/>
      <c r="AQF14" s="143"/>
      <c r="AQG14" s="143"/>
      <c r="AQH14" s="143"/>
      <c r="AQI14" s="143"/>
      <c r="AQJ14" s="143"/>
      <c r="AQK14" s="143"/>
      <c r="AQL14" s="143"/>
      <c r="AQM14" s="143"/>
      <c r="AQN14" s="143"/>
      <c r="AQO14" s="143"/>
      <c r="AQP14" s="143"/>
      <c r="AQQ14" s="143"/>
      <c r="AQR14" s="143"/>
      <c r="AQS14" s="143"/>
      <c r="AQT14" s="143"/>
      <c r="AQU14" s="143"/>
      <c r="AQV14" s="143"/>
      <c r="AQW14" s="143"/>
      <c r="AQX14" s="143"/>
      <c r="AQY14" s="143"/>
      <c r="AQZ14" s="143"/>
      <c r="ARA14" s="143"/>
      <c r="ARB14" s="143"/>
      <c r="ARC14" s="143"/>
      <c r="ARD14" s="143"/>
      <c r="ARE14" s="143"/>
      <c r="ARF14" s="143"/>
      <c r="ARG14" s="143"/>
      <c r="ARH14" s="143"/>
      <c r="ARI14" s="143"/>
      <c r="ARJ14" s="143"/>
      <c r="ARK14" s="143"/>
      <c r="ARL14" s="143"/>
      <c r="ARM14" s="143"/>
      <c r="ARN14" s="143"/>
      <c r="ARO14" s="143"/>
      <c r="ARP14" s="143"/>
      <c r="ARQ14" s="143"/>
      <c r="ARR14" s="143"/>
      <c r="ARS14" s="143"/>
      <c r="ART14" s="143"/>
      <c r="ARU14" s="143"/>
      <c r="ARV14" s="143"/>
      <c r="ARW14" s="143"/>
      <c r="ARX14" s="143"/>
      <c r="ARY14" s="143"/>
      <c r="ARZ14" s="143"/>
      <c r="ASA14" s="143"/>
      <c r="ASB14" s="143"/>
      <c r="ASC14" s="143"/>
      <c r="ASD14" s="143"/>
      <c r="ASE14" s="143"/>
      <c r="ASF14" s="143"/>
      <c r="ASG14" s="143"/>
      <c r="ASH14" s="143"/>
      <c r="ASI14" s="143"/>
      <c r="ASJ14" s="143"/>
      <c r="ASK14" s="143"/>
      <c r="ASL14" s="143"/>
      <c r="ASM14" s="143"/>
      <c r="ASN14" s="143"/>
      <c r="ASO14" s="143"/>
      <c r="ASP14" s="143"/>
      <c r="ASQ14" s="143"/>
      <c r="ASR14" s="143"/>
      <c r="ASS14" s="143"/>
      <c r="AST14" s="143"/>
      <c r="ASU14" s="143"/>
      <c r="ASV14" s="143"/>
      <c r="ASW14" s="143"/>
      <c r="ASX14" s="143"/>
      <c r="ASY14" s="143"/>
      <c r="ASZ14" s="143"/>
      <c r="ATA14" s="143"/>
      <c r="ATB14" s="143"/>
      <c r="ATC14" s="143"/>
      <c r="ATD14" s="143"/>
      <c r="ATE14" s="143"/>
      <c r="ATF14" s="143"/>
      <c r="ATG14" s="143"/>
      <c r="ATH14" s="143"/>
      <c r="ATI14" s="143"/>
      <c r="ATJ14" s="143"/>
      <c r="ATK14" s="143"/>
      <c r="ATL14" s="143"/>
      <c r="ATM14" s="143"/>
      <c r="ATN14" s="143"/>
      <c r="ATO14" s="143"/>
      <c r="ATP14" s="143"/>
      <c r="ATQ14" s="143"/>
      <c r="ATR14" s="143"/>
      <c r="ATS14" s="143"/>
      <c r="ATT14" s="143"/>
      <c r="ATU14" s="143"/>
      <c r="ATV14" s="143"/>
      <c r="ATW14" s="143"/>
      <c r="ATX14" s="143"/>
      <c r="ATY14" s="143"/>
      <c r="ATZ14" s="143"/>
      <c r="AUA14" s="143"/>
      <c r="AUB14" s="143"/>
      <c r="AUC14" s="143"/>
      <c r="AUD14" s="143"/>
      <c r="AUE14" s="143"/>
      <c r="AUF14" s="143"/>
      <c r="AUG14" s="143"/>
      <c r="AUH14" s="143"/>
      <c r="AUI14" s="143"/>
      <c r="AUJ14" s="143"/>
      <c r="AUK14" s="143"/>
      <c r="AUL14" s="143"/>
      <c r="AUM14" s="143"/>
      <c r="AUN14" s="143"/>
      <c r="AUO14" s="143"/>
      <c r="AUP14" s="143"/>
      <c r="AUQ14" s="143"/>
      <c r="AUR14" s="143"/>
      <c r="AUS14" s="143"/>
      <c r="AUT14" s="143"/>
      <c r="AUU14" s="143"/>
      <c r="AUV14" s="143"/>
      <c r="AUW14" s="143"/>
      <c r="AUX14" s="143"/>
      <c r="AUY14" s="143"/>
      <c r="AUZ14" s="143"/>
      <c r="AVA14" s="143"/>
      <c r="AVB14" s="143"/>
      <c r="AVC14" s="143"/>
      <c r="AVD14" s="143"/>
      <c r="AVE14" s="143"/>
      <c r="AVF14" s="143"/>
      <c r="AVG14" s="143"/>
      <c r="AVH14" s="143"/>
      <c r="AVI14" s="143"/>
      <c r="AVJ14" s="143"/>
      <c r="AVK14" s="143"/>
      <c r="AVL14" s="143"/>
      <c r="AVM14" s="143"/>
      <c r="AVN14" s="143"/>
      <c r="AVO14" s="143"/>
      <c r="AVP14" s="143"/>
      <c r="AVQ14" s="143"/>
      <c r="AVR14" s="143"/>
      <c r="AVS14" s="143"/>
      <c r="AVT14" s="143"/>
      <c r="AVU14" s="143"/>
      <c r="AVV14" s="143"/>
      <c r="AVW14" s="143"/>
      <c r="AVX14" s="143"/>
      <c r="AVY14" s="143"/>
      <c r="AVZ14" s="143"/>
      <c r="AWA14" s="143"/>
      <c r="AWB14" s="143"/>
      <c r="AWC14" s="143"/>
      <c r="AWD14" s="143"/>
      <c r="AWE14" s="143"/>
      <c r="AWF14" s="143"/>
      <c r="AWG14" s="143"/>
      <c r="AWH14" s="143"/>
      <c r="AWI14" s="143"/>
      <c r="AWJ14" s="143"/>
      <c r="AWK14" s="143"/>
      <c r="AWL14" s="143"/>
      <c r="AWM14" s="143"/>
      <c r="AWN14" s="143"/>
      <c r="AWO14" s="143"/>
      <c r="AWP14" s="143"/>
      <c r="AWQ14" s="143"/>
      <c r="AWR14" s="143"/>
      <c r="AWS14" s="143"/>
      <c r="AWT14" s="143"/>
      <c r="AWU14" s="143"/>
      <c r="AWV14" s="143"/>
      <c r="AWW14" s="143"/>
      <c r="AWX14" s="143"/>
      <c r="AWY14" s="143"/>
      <c r="AWZ14" s="143"/>
      <c r="AXA14" s="143"/>
      <c r="AXB14" s="143"/>
      <c r="AXC14" s="143"/>
      <c r="AXD14" s="143"/>
      <c r="AXE14" s="143"/>
      <c r="AXF14" s="143"/>
      <c r="AXG14" s="143"/>
      <c r="AXH14" s="143"/>
      <c r="AXI14" s="143"/>
      <c r="AXJ14" s="143"/>
      <c r="AXK14" s="143"/>
      <c r="AXL14" s="143"/>
      <c r="AXM14" s="143"/>
      <c r="AXN14" s="143"/>
      <c r="AXO14" s="143"/>
      <c r="AXP14" s="143"/>
      <c r="AXQ14" s="143"/>
      <c r="AXR14" s="143"/>
      <c r="AXS14" s="143"/>
      <c r="AXT14" s="143"/>
      <c r="AXU14" s="143"/>
      <c r="AXV14" s="143"/>
      <c r="AXW14" s="143"/>
      <c r="AXX14" s="143"/>
      <c r="AXY14" s="143"/>
      <c r="AXZ14" s="143"/>
      <c r="AYA14" s="143"/>
      <c r="AYB14" s="143"/>
      <c r="AYC14" s="143"/>
      <c r="AYD14" s="143"/>
      <c r="AYE14" s="143"/>
      <c r="AYF14" s="143"/>
      <c r="AYG14" s="143"/>
      <c r="AYH14" s="143"/>
      <c r="AYI14" s="143"/>
      <c r="AYJ14" s="143"/>
      <c r="AYK14" s="143"/>
      <c r="AYL14" s="143"/>
      <c r="AYM14" s="143"/>
      <c r="AYN14" s="143"/>
      <c r="AYO14" s="143"/>
      <c r="AYP14" s="143"/>
      <c r="AYQ14" s="143"/>
      <c r="AYR14" s="143"/>
      <c r="AYS14" s="143"/>
      <c r="AYT14" s="143"/>
      <c r="AYU14" s="143"/>
      <c r="AYV14" s="143"/>
      <c r="AYW14" s="143"/>
      <c r="AYX14" s="143"/>
      <c r="AYY14" s="143"/>
      <c r="AYZ14" s="143"/>
      <c r="AZA14" s="143"/>
      <c r="AZB14" s="143"/>
      <c r="AZC14" s="143"/>
      <c r="AZD14" s="143"/>
      <c r="AZE14" s="143"/>
      <c r="AZF14" s="143"/>
      <c r="AZG14" s="143"/>
      <c r="AZH14" s="143"/>
      <c r="AZI14" s="143"/>
      <c r="AZJ14" s="143"/>
      <c r="AZK14" s="143"/>
      <c r="AZL14" s="143"/>
      <c r="AZM14" s="143"/>
      <c r="AZN14" s="143"/>
      <c r="AZO14" s="143"/>
      <c r="AZP14" s="143"/>
      <c r="AZQ14" s="143"/>
      <c r="AZR14" s="143"/>
      <c r="AZS14" s="143"/>
      <c r="AZT14" s="143"/>
      <c r="AZU14" s="143"/>
      <c r="AZV14" s="143"/>
      <c r="AZW14" s="143"/>
      <c r="AZX14" s="143"/>
      <c r="AZY14" s="143"/>
      <c r="AZZ14" s="143"/>
      <c r="BAA14" s="143"/>
      <c r="BAB14" s="143"/>
      <c r="BAC14" s="143"/>
      <c r="BAD14" s="143"/>
      <c r="BAE14" s="143"/>
      <c r="BAF14" s="143"/>
      <c r="BAG14" s="143"/>
      <c r="BAH14" s="143"/>
      <c r="BAI14" s="143"/>
      <c r="BAJ14" s="143"/>
      <c r="BAK14" s="143"/>
      <c r="BAL14" s="143"/>
      <c r="BAM14" s="143"/>
      <c r="BAN14" s="143"/>
      <c r="BAO14" s="143"/>
      <c r="BAP14" s="143"/>
      <c r="BAQ14" s="143"/>
      <c r="BAR14" s="143"/>
      <c r="BAS14" s="143"/>
      <c r="BAT14" s="143"/>
      <c r="BAU14" s="143"/>
      <c r="BAV14" s="143"/>
      <c r="BAW14" s="143"/>
      <c r="BAX14" s="143"/>
      <c r="BAY14" s="143"/>
      <c r="BAZ14" s="143"/>
      <c r="BBA14" s="143"/>
      <c r="BBB14" s="143"/>
      <c r="BBC14" s="143"/>
      <c r="BBD14" s="143"/>
      <c r="BBE14" s="143"/>
      <c r="BBF14" s="143"/>
      <c r="BBG14" s="143"/>
      <c r="BBH14" s="143"/>
      <c r="BBI14" s="143"/>
      <c r="BBJ14" s="143"/>
      <c r="BBK14" s="143"/>
      <c r="BBL14" s="143"/>
      <c r="BBM14" s="143"/>
      <c r="BBN14" s="143"/>
      <c r="BBO14" s="143"/>
      <c r="BBP14" s="143"/>
      <c r="BBQ14" s="143"/>
      <c r="BBR14" s="143"/>
      <c r="BBS14" s="143"/>
      <c r="BBT14" s="143"/>
      <c r="BBU14" s="143"/>
      <c r="BBV14" s="143"/>
      <c r="BBW14" s="143"/>
      <c r="BBX14" s="143"/>
      <c r="BBY14" s="143"/>
      <c r="BBZ14" s="143"/>
      <c r="BCA14" s="143"/>
      <c r="BCB14" s="143"/>
      <c r="BCC14" s="143"/>
      <c r="BCD14" s="143"/>
      <c r="BCE14" s="143"/>
      <c r="BCF14" s="143"/>
      <c r="BCG14" s="143"/>
      <c r="BCH14" s="143"/>
      <c r="BCI14" s="143"/>
      <c r="BCJ14" s="143"/>
      <c r="BCK14" s="143"/>
      <c r="BCL14" s="143"/>
      <c r="BCM14" s="143"/>
      <c r="BCN14" s="143"/>
      <c r="BCO14" s="143"/>
      <c r="BCP14" s="143"/>
      <c r="BCQ14" s="143"/>
      <c r="BCR14" s="143"/>
      <c r="BCS14" s="143"/>
      <c r="BCT14" s="143"/>
      <c r="BCU14" s="143"/>
      <c r="BCV14" s="143"/>
      <c r="BCW14" s="143"/>
      <c r="BCX14" s="143"/>
      <c r="BCY14" s="143"/>
      <c r="BCZ14" s="143"/>
      <c r="BDA14" s="143"/>
      <c r="BDB14" s="143"/>
      <c r="BDC14" s="143"/>
      <c r="BDD14" s="143"/>
      <c r="BDE14" s="143"/>
      <c r="BDF14" s="143"/>
      <c r="BDG14" s="143"/>
      <c r="BDH14" s="143"/>
      <c r="BDI14" s="143"/>
      <c r="BDJ14" s="143"/>
      <c r="BDK14" s="143"/>
      <c r="BDL14" s="143"/>
      <c r="BDM14" s="143"/>
      <c r="BDN14" s="143"/>
      <c r="BDO14" s="143"/>
      <c r="BDP14" s="143"/>
      <c r="BDQ14" s="143"/>
      <c r="BDR14" s="143"/>
      <c r="BDS14" s="143"/>
      <c r="BDT14" s="143"/>
      <c r="BDU14" s="143"/>
      <c r="BDV14" s="143"/>
      <c r="BDW14" s="143"/>
      <c r="BDX14" s="143"/>
      <c r="BDY14" s="143"/>
      <c r="BDZ14" s="143"/>
      <c r="BEA14" s="143"/>
      <c r="BEB14" s="143"/>
      <c r="BEC14" s="143"/>
      <c r="BED14" s="143"/>
      <c r="BEE14" s="143"/>
      <c r="BEF14" s="143"/>
      <c r="BEG14" s="143"/>
      <c r="BEH14" s="143"/>
      <c r="BEI14" s="143"/>
      <c r="BEJ14" s="143"/>
      <c r="BEK14" s="143"/>
      <c r="BEL14" s="143"/>
      <c r="BEM14" s="143"/>
      <c r="BEN14" s="143"/>
      <c r="BEO14" s="143"/>
      <c r="BEP14" s="143"/>
      <c r="BEQ14" s="143"/>
      <c r="BER14" s="143"/>
      <c r="BES14" s="143"/>
      <c r="BET14" s="143"/>
      <c r="BEU14" s="143"/>
      <c r="BEV14" s="143"/>
      <c r="BEW14" s="143"/>
      <c r="BEX14" s="143"/>
      <c r="BEY14" s="143"/>
      <c r="BEZ14" s="143"/>
      <c r="BFA14" s="143"/>
      <c r="BFB14" s="143"/>
      <c r="BFC14" s="143"/>
      <c r="BFD14" s="143"/>
      <c r="BFE14" s="143"/>
      <c r="BFF14" s="143"/>
      <c r="BFG14" s="143"/>
      <c r="BFH14" s="143"/>
      <c r="BFI14" s="143"/>
      <c r="BFJ14" s="143"/>
      <c r="BFK14" s="143"/>
      <c r="BFL14" s="143"/>
      <c r="BFM14" s="143"/>
      <c r="BFN14" s="143"/>
      <c r="BFO14" s="143"/>
      <c r="BFP14" s="143"/>
      <c r="BFQ14" s="143"/>
      <c r="BFR14" s="143"/>
      <c r="BFS14" s="143"/>
      <c r="BFT14" s="143"/>
      <c r="BFU14" s="143"/>
      <c r="BFV14" s="143"/>
      <c r="BFW14" s="143"/>
      <c r="BFX14" s="143"/>
      <c r="BFY14" s="143"/>
      <c r="BFZ14" s="143"/>
      <c r="BGA14" s="143"/>
      <c r="BGB14" s="143"/>
      <c r="BGC14" s="143"/>
      <c r="BGD14" s="143"/>
      <c r="BGE14" s="143"/>
      <c r="BGF14" s="143"/>
      <c r="BGG14" s="143"/>
      <c r="BGH14" s="143"/>
      <c r="BGI14" s="143"/>
      <c r="BGJ14" s="143"/>
      <c r="BGK14" s="143"/>
      <c r="BGL14" s="143"/>
      <c r="BGM14" s="143"/>
      <c r="BGN14" s="143"/>
      <c r="BGO14" s="143"/>
      <c r="BGP14" s="143"/>
      <c r="BGQ14" s="143"/>
      <c r="BGR14" s="143"/>
      <c r="BGS14" s="143"/>
      <c r="BGT14" s="143"/>
      <c r="BGU14" s="143"/>
      <c r="BGV14" s="143"/>
      <c r="BGW14" s="143"/>
      <c r="BGX14" s="143"/>
      <c r="BGY14" s="143"/>
      <c r="BGZ14" s="143"/>
      <c r="BHA14" s="143"/>
      <c r="BHB14" s="143"/>
      <c r="BHC14" s="143"/>
      <c r="BHD14" s="143"/>
      <c r="BHE14" s="143"/>
      <c r="BHF14" s="143"/>
      <c r="BHG14" s="143"/>
      <c r="BHH14" s="143"/>
      <c r="BHI14" s="143"/>
      <c r="BHJ14" s="143"/>
      <c r="BHK14" s="143"/>
      <c r="BHL14" s="143"/>
      <c r="BHM14" s="143"/>
      <c r="BHN14" s="143"/>
      <c r="BHO14" s="143"/>
      <c r="BHP14" s="143"/>
      <c r="BHQ14" s="143"/>
      <c r="BHR14" s="143"/>
      <c r="BHS14" s="143"/>
      <c r="BHT14" s="143"/>
      <c r="BHU14" s="143"/>
      <c r="BHV14" s="143"/>
      <c r="BHW14" s="143"/>
      <c r="BHX14" s="143"/>
      <c r="BHY14" s="143"/>
      <c r="BHZ14" s="143"/>
      <c r="BIA14" s="143"/>
      <c r="BIB14" s="143"/>
      <c r="BIC14" s="143"/>
      <c r="BID14" s="143"/>
      <c r="BIE14" s="143"/>
      <c r="BIF14" s="143"/>
      <c r="BIG14" s="143"/>
      <c r="BIH14" s="143"/>
      <c r="BII14" s="143"/>
      <c r="BIJ14" s="143"/>
      <c r="BIK14" s="143"/>
      <c r="BIL14" s="143"/>
      <c r="BIM14" s="143"/>
      <c r="BIN14" s="143"/>
      <c r="BIO14" s="143"/>
      <c r="BIP14" s="143"/>
      <c r="BIQ14" s="143"/>
      <c r="BIR14" s="143"/>
      <c r="BIS14" s="143"/>
      <c r="BIT14" s="143"/>
      <c r="BIU14" s="143"/>
      <c r="BIV14" s="143"/>
      <c r="BIW14" s="143"/>
      <c r="BIX14" s="143"/>
      <c r="BIY14" s="143"/>
      <c r="BIZ14" s="143"/>
      <c r="BJA14" s="143"/>
      <c r="BJB14" s="143"/>
      <c r="BJC14" s="143"/>
      <c r="BJD14" s="143"/>
      <c r="BJE14" s="143"/>
      <c r="BJF14" s="143"/>
      <c r="BJG14" s="143"/>
      <c r="BJH14" s="143"/>
      <c r="BJI14" s="143"/>
      <c r="BJJ14" s="143"/>
      <c r="BJK14" s="143"/>
      <c r="BJL14" s="143"/>
      <c r="BJM14" s="143"/>
      <c r="BJN14" s="143"/>
      <c r="BJO14" s="143"/>
      <c r="BJP14" s="143"/>
      <c r="BJQ14" s="143"/>
      <c r="BJR14" s="143"/>
      <c r="BJS14" s="143"/>
      <c r="BJT14" s="143"/>
      <c r="BJU14" s="143"/>
      <c r="BJV14" s="143"/>
      <c r="BJW14" s="143"/>
      <c r="BJX14" s="143"/>
      <c r="BJY14" s="143"/>
      <c r="BJZ14" s="143"/>
      <c r="BKA14" s="143"/>
      <c r="BKB14" s="143"/>
      <c r="BKC14" s="143"/>
      <c r="BKD14" s="143"/>
      <c r="BKE14" s="143"/>
      <c r="BKF14" s="143"/>
      <c r="BKG14" s="143"/>
      <c r="BKH14" s="143"/>
      <c r="BKI14" s="143"/>
      <c r="BKJ14" s="143"/>
      <c r="BKK14" s="143"/>
      <c r="BKL14" s="143"/>
      <c r="BKM14" s="143"/>
      <c r="BKN14" s="143"/>
      <c r="BKO14" s="143"/>
      <c r="BKP14" s="143"/>
      <c r="BKQ14" s="143"/>
      <c r="BKR14" s="143"/>
      <c r="BKS14" s="143"/>
      <c r="BKT14" s="143"/>
      <c r="BKU14" s="143"/>
      <c r="BKV14" s="143"/>
      <c r="BKW14" s="143"/>
      <c r="BKX14" s="143"/>
      <c r="BKY14" s="143"/>
      <c r="BKZ14" s="143"/>
      <c r="BLA14" s="143"/>
      <c r="BLB14" s="143"/>
      <c r="BLC14" s="143"/>
      <c r="BLD14" s="143"/>
      <c r="BLE14" s="143"/>
      <c r="BLF14" s="143"/>
      <c r="BLG14" s="143"/>
      <c r="BLH14" s="143"/>
      <c r="BLI14" s="143"/>
      <c r="BLJ14" s="143"/>
      <c r="BLK14" s="143"/>
      <c r="BLL14" s="143"/>
      <c r="BLM14" s="143"/>
      <c r="BLN14" s="143"/>
      <c r="BLO14" s="143"/>
      <c r="BLP14" s="143"/>
      <c r="BLQ14" s="143"/>
      <c r="BLR14" s="143"/>
      <c r="BLS14" s="143"/>
      <c r="BLT14" s="143"/>
      <c r="BLU14" s="143"/>
      <c r="BLV14" s="143"/>
      <c r="BLW14" s="143"/>
      <c r="BLX14" s="143"/>
      <c r="BLY14" s="143"/>
      <c r="BLZ14" s="143"/>
      <c r="BMA14" s="143"/>
      <c r="BMB14" s="143"/>
      <c r="BMC14" s="143"/>
      <c r="BMD14" s="143"/>
      <c r="BME14" s="143"/>
      <c r="BMF14" s="143"/>
      <c r="BMG14" s="143"/>
      <c r="BMH14" s="143"/>
      <c r="BMI14" s="143"/>
      <c r="BMJ14" s="143"/>
      <c r="BMK14" s="143"/>
      <c r="BML14" s="143"/>
      <c r="BMM14" s="143"/>
      <c r="BMN14" s="143"/>
      <c r="BMO14" s="143"/>
      <c r="BMP14" s="143"/>
      <c r="BMQ14" s="143"/>
      <c r="BMR14" s="143"/>
      <c r="BMS14" s="143"/>
      <c r="BMT14" s="143"/>
      <c r="BMU14" s="143"/>
      <c r="BMV14" s="143"/>
      <c r="BMW14" s="143"/>
      <c r="BMX14" s="143"/>
      <c r="BMY14" s="143"/>
      <c r="BMZ14" s="143"/>
      <c r="BNA14" s="143"/>
      <c r="BNB14" s="143"/>
      <c r="BNC14" s="143"/>
      <c r="BND14" s="143"/>
      <c r="BNE14" s="143"/>
      <c r="BNF14" s="143"/>
      <c r="BNG14" s="143"/>
      <c r="BNH14" s="143"/>
      <c r="BNI14" s="143"/>
      <c r="BNJ14" s="143"/>
      <c r="BNK14" s="143"/>
      <c r="BNL14" s="143"/>
      <c r="BNM14" s="143"/>
      <c r="BNN14" s="143"/>
      <c r="BNO14" s="143"/>
      <c r="BNP14" s="143"/>
      <c r="BNQ14" s="143"/>
      <c r="BNR14" s="143"/>
      <c r="BNS14" s="143"/>
      <c r="BNT14" s="143"/>
      <c r="BNU14" s="143"/>
      <c r="BNV14" s="143"/>
      <c r="BNW14" s="143"/>
      <c r="BNX14" s="143"/>
      <c r="BNY14" s="143"/>
      <c r="BNZ14" s="143"/>
      <c r="BOA14" s="143"/>
      <c r="BOB14" s="143"/>
      <c r="BOC14" s="143"/>
      <c r="BOD14" s="143"/>
      <c r="BOE14" s="143"/>
      <c r="BOF14" s="143"/>
      <c r="BOG14" s="143"/>
      <c r="BOH14" s="143"/>
      <c r="BOI14" s="143"/>
      <c r="BOJ14" s="143"/>
      <c r="BOK14" s="143"/>
      <c r="BOL14" s="143"/>
      <c r="BOM14" s="143"/>
      <c r="BON14" s="143"/>
      <c r="BOO14" s="143"/>
      <c r="BOP14" s="143"/>
      <c r="BOQ14" s="143"/>
      <c r="BOR14" s="143"/>
      <c r="BOS14" s="143"/>
      <c r="BOT14" s="143"/>
      <c r="BOU14" s="143"/>
      <c r="BOV14" s="143"/>
      <c r="BOW14" s="143"/>
      <c r="BOX14" s="143"/>
      <c r="BOY14" s="143"/>
      <c r="BOZ14" s="143"/>
      <c r="BPA14" s="143"/>
      <c r="BPB14" s="143"/>
      <c r="BPC14" s="143"/>
      <c r="BPD14" s="143"/>
      <c r="BPE14" s="143"/>
      <c r="BPF14" s="143"/>
      <c r="BPG14" s="143"/>
      <c r="BPH14" s="143"/>
      <c r="BPI14" s="143"/>
      <c r="BPJ14" s="143"/>
      <c r="BPK14" s="143"/>
      <c r="BPL14" s="143"/>
      <c r="BPM14" s="143"/>
      <c r="BPN14" s="143"/>
      <c r="BPO14" s="143"/>
      <c r="BPP14" s="143"/>
      <c r="BPQ14" s="143"/>
      <c r="BPR14" s="143"/>
      <c r="BPS14" s="143"/>
      <c r="BPT14" s="143"/>
      <c r="BPU14" s="143"/>
      <c r="BPV14" s="143"/>
      <c r="BPW14" s="143"/>
      <c r="BPX14" s="143"/>
      <c r="BPY14" s="143"/>
      <c r="BPZ14" s="143"/>
      <c r="BQA14" s="143"/>
      <c r="BQB14" s="143"/>
      <c r="BQC14" s="143"/>
      <c r="BQD14" s="143"/>
      <c r="BQE14" s="143"/>
      <c r="BQF14" s="143"/>
      <c r="BQG14" s="143"/>
      <c r="BQH14" s="143"/>
      <c r="BQI14" s="143"/>
      <c r="BQJ14" s="143"/>
      <c r="BQK14" s="143"/>
      <c r="BQL14" s="143"/>
      <c r="BQM14" s="143"/>
      <c r="BQN14" s="143"/>
      <c r="BQO14" s="143"/>
      <c r="BQP14" s="143"/>
      <c r="BQQ14" s="143"/>
      <c r="BQR14" s="143"/>
      <c r="BQS14" s="143"/>
      <c r="BQT14" s="143"/>
      <c r="BQU14" s="143"/>
      <c r="BQV14" s="143"/>
      <c r="BQW14" s="143"/>
      <c r="BQX14" s="143"/>
      <c r="BQY14" s="143"/>
      <c r="BQZ14" s="143"/>
      <c r="BRA14" s="143"/>
      <c r="BRB14" s="143"/>
      <c r="BRC14" s="143"/>
      <c r="BRD14" s="143"/>
      <c r="BRE14" s="143"/>
      <c r="BRF14" s="143"/>
      <c r="BRG14" s="143"/>
      <c r="BRH14" s="143"/>
      <c r="BRI14" s="143"/>
      <c r="BRJ14" s="143"/>
      <c r="BRK14" s="143"/>
      <c r="BRL14" s="143"/>
      <c r="BRM14" s="143"/>
      <c r="BRN14" s="143"/>
      <c r="BRO14" s="143"/>
      <c r="BRP14" s="143"/>
      <c r="BRQ14" s="143"/>
      <c r="BRR14" s="143"/>
      <c r="BRS14" s="143"/>
      <c r="BRT14" s="143"/>
      <c r="BRU14" s="143"/>
      <c r="BRV14" s="143"/>
      <c r="BRW14" s="143"/>
      <c r="BRX14" s="143"/>
      <c r="BRY14" s="143"/>
      <c r="BRZ14" s="143"/>
      <c r="BSA14" s="143"/>
      <c r="BSB14" s="143"/>
      <c r="BSC14" s="143"/>
      <c r="BSD14" s="143"/>
      <c r="BSE14" s="143"/>
      <c r="BSF14" s="143"/>
      <c r="BSG14" s="143"/>
      <c r="BSH14" s="143"/>
      <c r="BSI14" s="143"/>
      <c r="BSJ14" s="143"/>
      <c r="BSK14" s="143"/>
      <c r="BSL14" s="143"/>
      <c r="BSM14" s="143"/>
      <c r="BSN14" s="143"/>
      <c r="BSO14" s="143"/>
      <c r="BSP14" s="143"/>
      <c r="BSQ14" s="143"/>
      <c r="BSR14" s="143"/>
      <c r="BSS14" s="143"/>
      <c r="BST14" s="143"/>
      <c r="BSU14" s="143"/>
      <c r="BSV14" s="143"/>
      <c r="BSW14" s="143"/>
      <c r="BSX14" s="143"/>
      <c r="BSY14" s="143"/>
      <c r="BSZ14" s="143"/>
      <c r="BTA14" s="143"/>
      <c r="BTB14" s="143"/>
      <c r="BTC14" s="143"/>
      <c r="BTD14" s="143"/>
      <c r="BTE14" s="143"/>
      <c r="BTF14" s="143"/>
      <c r="BTG14" s="143"/>
      <c r="BTH14" s="143"/>
      <c r="BTI14" s="143"/>
      <c r="BTJ14" s="143"/>
      <c r="BTK14" s="143"/>
      <c r="BTL14" s="143"/>
      <c r="BTM14" s="143"/>
      <c r="BTN14" s="143"/>
      <c r="BTO14" s="143"/>
      <c r="BTP14" s="143"/>
      <c r="BTQ14" s="143"/>
      <c r="BTR14" s="143"/>
      <c r="BTS14" s="143"/>
      <c r="BTT14" s="143"/>
      <c r="BTU14" s="143"/>
      <c r="BTV14" s="143"/>
      <c r="BTW14" s="143"/>
      <c r="BTX14" s="143"/>
      <c r="BTY14" s="143"/>
      <c r="BTZ14" s="143"/>
      <c r="BUA14" s="143"/>
      <c r="BUB14" s="143"/>
      <c r="BUC14" s="143"/>
      <c r="BUD14" s="143"/>
      <c r="BUE14" s="143"/>
      <c r="BUF14" s="143"/>
      <c r="BUG14" s="143"/>
      <c r="BUH14" s="143"/>
      <c r="BUI14" s="143"/>
      <c r="BUJ14" s="143"/>
      <c r="BUK14" s="143"/>
      <c r="BUL14" s="143"/>
      <c r="BUM14" s="143"/>
      <c r="BUN14" s="143"/>
      <c r="BUO14" s="143"/>
      <c r="BUP14" s="143"/>
      <c r="BUQ14" s="143"/>
      <c r="BUR14" s="143"/>
      <c r="BUS14" s="143"/>
      <c r="BUT14" s="143"/>
      <c r="BUU14" s="143"/>
      <c r="BUV14" s="143"/>
      <c r="BUW14" s="143"/>
      <c r="BUX14" s="143"/>
      <c r="BUY14" s="143"/>
      <c r="BUZ14" s="143"/>
      <c r="BVA14" s="143"/>
      <c r="BVB14" s="143"/>
      <c r="BVC14" s="143"/>
      <c r="BVD14" s="143"/>
      <c r="BVE14" s="143"/>
      <c r="BVF14" s="143"/>
      <c r="BVG14" s="143"/>
      <c r="BVH14" s="143"/>
      <c r="BVI14" s="143"/>
      <c r="BVJ14" s="143"/>
      <c r="BVK14" s="143"/>
      <c r="BVL14" s="143"/>
      <c r="BVM14" s="143"/>
      <c r="BVN14" s="143"/>
      <c r="BVO14" s="143"/>
      <c r="BVP14" s="143"/>
      <c r="BVQ14" s="143"/>
      <c r="BVR14" s="143"/>
      <c r="BVS14" s="143"/>
      <c r="BVT14" s="143"/>
      <c r="BVU14" s="143"/>
      <c r="BVV14" s="143"/>
      <c r="BVW14" s="143"/>
      <c r="BVX14" s="143"/>
      <c r="BVY14" s="143"/>
      <c r="BVZ14" s="143"/>
      <c r="BWA14" s="143"/>
      <c r="BWB14" s="143"/>
      <c r="BWC14" s="143"/>
      <c r="BWD14" s="143"/>
      <c r="BWE14" s="143"/>
      <c r="BWF14" s="143"/>
      <c r="BWG14" s="143"/>
      <c r="BWH14" s="143"/>
      <c r="BWI14" s="143"/>
      <c r="BWJ14" s="143"/>
      <c r="BWK14" s="143"/>
      <c r="BWL14" s="143"/>
      <c r="BWM14" s="143"/>
      <c r="BWN14" s="143"/>
      <c r="BWO14" s="143"/>
      <c r="BWP14" s="143"/>
      <c r="BWQ14" s="143"/>
      <c r="BWR14" s="143"/>
      <c r="BWS14" s="143"/>
      <c r="BWT14" s="143"/>
      <c r="BWU14" s="143"/>
      <c r="BWV14" s="143"/>
      <c r="BWW14" s="143"/>
      <c r="BWX14" s="143"/>
      <c r="BWY14" s="143"/>
      <c r="BWZ14" s="143"/>
      <c r="BXA14" s="143"/>
      <c r="BXB14" s="143"/>
      <c r="BXC14" s="143"/>
      <c r="BXD14" s="143"/>
      <c r="BXE14" s="143"/>
      <c r="BXF14" s="143"/>
      <c r="BXG14" s="143"/>
      <c r="BXH14" s="143"/>
      <c r="BXI14" s="143"/>
      <c r="BXJ14" s="143"/>
      <c r="BXK14" s="143"/>
      <c r="BXL14" s="143"/>
      <c r="BXM14" s="143"/>
      <c r="BXN14" s="143"/>
      <c r="BXO14" s="143"/>
      <c r="BXP14" s="143"/>
      <c r="BXQ14" s="143"/>
      <c r="BXR14" s="143"/>
      <c r="BXS14" s="143"/>
      <c r="BXT14" s="143"/>
      <c r="BXU14" s="143"/>
      <c r="BXV14" s="143"/>
      <c r="BXW14" s="143"/>
      <c r="BXX14" s="143"/>
      <c r="BXY14" s="143"/>
      <c r="BXZ14" s="143"/>
      <c r="BYA14" s="143"/>
      <c r="BYB14" s="143"/>
      <c r="BYC14" s="143"/>
      <c r="BYD14" s="143"/>
      <c r="BYE14" s="143"/>
      <c r="BYF14" s="143"/>
      <c r="BYG14" s="143"/>
      <c r="BYH14" s="143"/>
      <c r="BYI14" s="143"/>
      <c r="BYJ14" s="143"/>
      <c r="BYK14" s="143"/>
      <c r="BYL14" s="143"/>
      <c r="BYM14" s="143"/>
      <c r="BYN14" s="143"/>
      <c r="BYO14" s="143"/>
      <c r="BYP14" s="143"/>
      <c r="BYQ14" s="143"/>
      <c r="BYR14" s="143"/>
      <c r="BYS14" s="143"/>
      <c r="BYT14" s="143"/>
      <c r="BYU14" s="143"/>
      <c r="BYV14" s="143"/>
      <c r="BYW14" s="143"/>
      <c r="BYX14" s="143"/>
      <c r="BYY14" s="143"/>
      <c r="BYZ14" s="143"/>
      <c r="BZA14" s="143"/>
      <c r="BZB14" s="143"/>
      <c r="BZC14" s="143"/>
      <c r="BZD14" s="143"/>
      <c r="BZE14" s="143"/>
      <c r="BZF14" s="143"/>
      <c r="BZG14" s="143"/>
      <c r="BZH14" s="143"/>
      <c r="BZI14" s="143"/>
      <c r="BZJ14" s="143"/>
      <c r="BZK14" s="143"/>
      <c r="BZL14" s="143"/>
      <c r="BZM14" s="143"/>
      <c r="BZN14" s="143"/>
      <c r="BZO14" s="143"/>
      <c r="BZP14" s="143"/>
      <c r="BZQ14" s="143"/>
      <c r="BZR14" s="143"/>
      <c r="BZS14" s="143"/>
      <c r="BZT14" s="143"/>
      <c r="BZU14" s="143"/>
      <c r="BZV14" s="143"/>
      <c r="BZW14" s="143"/>
      <c r="BZX14" s="143"/>
      <c r="BZY14" s="143"/>
      <c r="BZZ14" s="143"/>
      <c r="CAA14" s="143"/>
      <c r="CAB14" s="143"/>
      <c r="CAC14" s="143"/>
      <c r="CAD14" s="143"/>
      <c r="CAE14" s="143"/>
      <c r="CAF14" s="143"/>
      <c r="CAG14" s="143"/>
      <c r="CAH14" s="143"/>
      <c r="CAI14" s="143"/>
      <c r="CAJ14" s="143"/>
      <c r="CAK14" s="143"/>
      <c r="CAL14" s="143"/>
      <c r="CAM14" s="143"/>
      <c r="CAN14" s="143"/>
      <c r="CAO14" s="143"/>
      <c r="CAP14" s="143"/>
      <c r="CAQ14" s="143"/>
      <c r="CAR14" s="143"/>
      <c r="CAS14" s="143"/>
      <c r="CAT14" s="143"/>
      <c r="CAU14" s="143"/>
      <c r="CAV14" s="143"/>
      <c r="CAW14" s="143"/>
      <c r="CAX14" s="143"/>
      <c r="CAY14" s="143"/>
      <c r="CAZ14" s="143"/>
      <c r="CBA14" s="143"/>
      <c r="CBB14" s="143"/>
      <c r="CBC14" s="143"/>
      <c r="CBD14" s="143"/>
      <c r="CBE14" s="143"/>
      <c r="CBF14" s="143"/>
      <c r="CBG14" s="143"/>
      <c r="CBH14" s="143"/>
      <c r="CBI14" s="143"/>
      <c r="CBJ14" s="143"/>
      <c r="CBK14" s="143"/>
      <c r="CBL14" s="143"/>
      <c r="CBM14" s="143"/>
      <c r="CBN14" s="143"/>
      <c r="CBO14" s="143"/>
      <c r="CBP14" s="143"/>
      <c r="CBQ14" s="143"/>
      <c r="CBR14" s="143"/>
      <c r="CBS14" s="143"/>
      <c r="CBT14" s="143"/>
      <c r="CBU14" s="143"/>
      <c r="CBV14" s="143"/>
      <c r="CBW14" s="143"/>
      <c r="CBX14" s="143"/>
      <c r="CBY14" s="143"/>
      <c r="CBZ14" s="143"/>
      <c r="CCA14" s="143"/>
      <c r="CCB14" s="143"/>
      <c r="CCC14" s="143"/>
      <c r="CCD14" s="143"/>
      <c r="CCE14" s="143"/>
      <c r="CCF14" s="143"/>
      <c r="CCG14" s="143"/>
      <c r="CCH14" s="143"/>
      <c r="CCI14" s="143"/>
      <c r="CCJ14" s="143"/>
      <c r="CCK14" s="143"/>
      <c r="CCL14" s="143"/>
      <c r="CCM14" s="143"/>
      <c r="CCN14" s="143"/>
      <c r="CCO14" s="143"/>
      <c r="CCP14" s="143"/>
      <c r="CCQ14" s="143"/>
      <c r="CCR14" s="143"/>
      <c r="CCS14" s="143"/>
      <c r="CCT14" s="143"/>
      <c r="CCU14" s="143"/>
      <c r="CCV14" s="143"/>
      <c r="CCW14" s="143"/>
      <c r="CCX14" s="143"/>
      <c r="CCY14" s="143"/>
      <c r="CCZ14" s="143"/>
      <c r="CDA14" s="143"/>
      <c r="CDB14" s="143"/>
      <c r="CDC14" s="143"/>
      <c r="CDD14" s="143"/>
      <c r="CDE14" s="143"/>
      <c r="CDF14" s="143"/>
      <c r="CDG14" s="143"/>
      <c r="CDH14" s="143"/>
      <c r="CDI14" s="143"/>
      <c r="CDJ14" s="143"/>
      <c r="CDK14" s="143"/>
      <c r="CDL14" s="143"/>
      <c r="CDM14" s="143"/>
      <c r="CDN14" s="143"/>
      <c r="CDO14" s="143"/>
      <c r="CDP14" s="143"/>
      <c r="CDQ14" s="143"/>
      <c r="CDR14" s="143"/>
      <c r="CDS14" s="143"/>
      <c r="CDT14" s="143"/>
      <c r="CDU14" s="143"/>
      <c r="CDV14" s="143"/>
      <c r="CDW14" s="143"/>
      <c r="CDX14" s="143"/>
      <c r="CDY14" s="143"/>
      <c r="CDZ14" s="143"/>
      <c r="CEA14" s="143"/>
      <c r="CEB14" s="143"/>
      <c r="CEC14" s="143"/>
      <c r="CED14" s="143"/>
      <c r="CEE14" s="143"/>
      <c r="CEF14" s="143"/>
      <c r="CEG14" s="143"/>
      <c r="CEH14" s="143"/>
      <c r="CEI14" s="143"/>
      <c r="CEJ14" s="143"/>
      <c r="CEK14" s="143"/>
      <c r="CEL14" s="143"/>
      <c r="CEM14" s="143"/>
      <c r="CEN14" s="143"/>
      <c r="CEO14" s="143"/>
      <c r="CEP14" s="143"/>
      <c r="CEQ14" s="143"/>
      <c r="CER14" s="143"/>
      <c r="CES14" s="143"/>
      <c r="CET14" s="143"/>
      <c r="CEU14" s="143"/>
      <c r="CEV14" s="143"/>
      <c r="CEW14" s="143"/>
      <c r="CEX14" s="143"/>
      <c r="CEY14" s="143"/>
      <c r="CEZ14" s="143"/>
      <c r="CFA14" s="143"/>
      <c r="CFB14" s="143"/>
      <c r="CFC14" s="143"/>
      <c r="CFD14" s="143"/>
      <c r="CFE14" s="143"/>
      <c r="CFF14" s="143"/>
      <c r="CFG14" s="143"/>
      <c r="CFH14" s="143"/>
      <c r="CFI14" s="143"/>
      <c r="CFJ14" s="143"/>
      <c r="CFK14" s="143"/>
      <c r="CFL14" s="143"/>
      <c r="CFM14" s="143"/>
      <c r="CFN14" s="143"/>
      <c r="CFO14" s="143"/>
      <c r="CFP14" s="143"/>
      <c r="CFQ14" s="143"/>
      <c r="CFR14" s="143"/>
      <c r="CFS14" s="143"/>
      <c r="CFT14" s="143"/>
      <c r="CFU14" s="143"/>
      <c r="CFV14" s="143"/>
      <c r="CFW14" s="143"/>
      <c r="CFX14" s="143"/>
      <c r="CFY14" s="143"/>
      <c r="CFZ14" s="143"/>
      <c r="CGA14" s="143"/>
      <c r="CGB14" s="143"/>
      <c r="CGC14" s="143"/>
      <c r="CGD14" s="143"/>
      <c r="CGE14" s="143"/>
      <c r="CGF14" s="143"/>
      <c r="CGG14" s="143"/>
      <c r="CGH14" s="143"/>
      <c r="CGI14" s="143"/>
      <c r="CGJ14" s="143"/>
      <c r="CGK14" s="143"/>
      <c r="CGL14" s="143"/>
      <c r="CGM14" s="143"/>
      <c r="CGN14" s="143"/>
      <c r="CGO14" s="143"/>
      <c r="CGP14" s="143"/>
      <c r="CGQ14" s="143"/>
      <c r="CGR14" s="143"/>
      <c r="CGS14" s="143"/>
      <c r="CGT14" s="143"/>
      <c r="CGU14" s="143"/>
      <c r="CGV14" s="143"/>
      <c r="CGW14" s="143"/>
      <c r="CGX14" s="143"/>
      <c r="CGY14" s="143"/>
      <c r="CGZ14" s="143"/>
      <c r="CHA14" s="143"/>
      <c r="CHB14" s="143"/>
      <c r="CHC14" s="143"/>
      <c r="CHD14" s="143"/>
      <c r="CHE14" s="143"/>
      <c r="CHF14" s="143"/>
      <c r="CHG14" s="143"/>
      <c r="CHH14" s="143"/>
      <c r="CHI14" s="143"/>
      <c r="CHJ14" s="143"/>
      <c r="CHK14" s="143"/>
      <c r="CHL14" s="143"/>
      <c r="CHM14" s="143"/>
      <c r="CHN14" s="143"/>
      <c r="CHO14" s="143"/>
      <c r="CHP14" s="143"/>
      <c r="CHQ14" s="143"/>
      <c r="CHR14" s="143"/>
      <c r="CHS14" s="143"/>
      <c r="CHT14" s="143"/>
      <c r="CHU14" s="143"/>
      <c r="CHV14" s="143"/>
      <c r="CHW14" s="143"/>
      <c r="CHX14" s="143"/>
      <c r="CHY14" s="143"/>
      <c r="CHZ14" s="143"/>
      <c r="CIA14" s="143"/>
      <c r="CIB14" s="143"/>
      <c r="CIC14" s="143"/>
      <c r="CID14" s="143"/>
      <c r="CIE14" s="143"/>
      <c r="CIF14" s="143"/>
      <c r="CIG14" s="143"/>
      <c r="CIH14" s="143"/>
      <c r="CII14" s="143"/>
      <c r="CIJ14" s="143"/>
      <c r="CIK14" s="143"/>
      <c r="CIL14" s="143"/>
      <c r="CIM14" s="143"/>
      <c r="CIN14" s="143"/>
      <c r="CIO14" s="143"/>
      <c r="CIP14" s="143"/>
      <c r="CIQ14" s="143"/>
      <c r="CIR14" s="143"/>
      <c r="CIS14" s="143"/>
      <c r="CIT14" s="143"/>
      <c r="CIU14" s="143"/>
      <c r="CIV14" s="143"/>
      <c r="CIW14" s="143"/>
      <c r="CIX14" s="143"/>
      <c r="CIY14" s="143"/>
      <c r="CIZ14" s="143"/>
      <c r="CJA14" s="143"/>
      <c r="CJB14" s="143"/>
      <c r="CJC14" s="143"/>
      <c r="CJD14" s="143"/>
      <c r="CJE14" s="143"/>
      <c r="CJF14" s="143"/>
      <c r="CJG14" s="143"/>
      <c r="CJH14" s="143"/>
      <c r="CJI14" s="143"/>
      <c r="CJJ14" s="143"/>
      <c r="CJK14" s="143"/>
      <c r="CJL14" s="143"/>
      <c r="CJM14" s="143"/>
      <c r="CJN14" s="143"/>
      <c r="CJO14" s="143"/>
      <c r="CJP14" s="143"/>
      <c r="CJQ14" s="143"/>
      <c r="CJR14" s="143"/>
      <c r="CJS14" s="143"/>
      <c r="CJT14" s="143"/>
      <c r="CJU14" s="143"/>
      <c r="CJV14" s="143"/>
      <c r="CJW14" s="143"/>
      <c r="CJX14" s="143"/>
      <c r="CJY14" s="143"/>
      <c r="CJZ14" s="143"/>
      <c r="CKA14" s="143"/>
      <c r="CKB14" s="143"/>
      <c r="CKC14" s="143"/>
      <c r="CKD14" s="143"/>
      <c r="CKE14" s="143"/>
      <c r="CKF14" s="143"/>
      <c r="CKG14" s="143"/>
      <c r="CKH14" s="143"/>
      <c r="CKI14" s="143"/>
      <c r="CKJ14" s="143"/>
      <c r="CKK14" s="143"/>
      <c r="CKL14" s="143"/>
      <c r="CKM14" s="143"/>
      <c r="CKN14" s="143"/>
      <c r="CKO14" s="143"/>
      <c r="CKP14" s="143"/>
      <c r="CKQ14" s="143"/>
      <c r="CKR14" s="143"/>
      <c r="CKS14" s="143"/>
      <c r="CKT14" s="143"/>
      <c r="CKU14" s="143"/>
      <c r="CKV14" s="143"/>
      <c r="CKW14" s="143"/>
      <c r="CKX14" s="143"/>
      <c r="CKY14" s="143"/>
      <c r="CKZ14" s="143"/>
      <c r="CLA14" s="143"/>
      <c r="CLB14" s="143"/>
      <c r="CLC14" s="143"/>
      <c r="CLD14" s="143"/>
      <c r="CLE14" s="143"/>
      <c r="CLF14" s="143"/>
      <c r="CLG14" s="143"/>
      <c r="CLH14" s="143"/>
      <c r="CLI14" s="143"/>
      <c r="CLJ14" s="143"/>
      <c r="CLK14" s="143"/>
      <c r="CLL14" s="143"/>
      <c r="CLM14" s="143"/>
      <c r="CLN14" s="143"/>
      <c r="CLO14" s="143"/>
      <c r="CLP14" s="143"/>
      <c r="CLQ14" s="143"/>
      <c r="CLR14" s="143"/>
      <c r="CLS14" s="143"/>
      <c r="CLT14" s="143"/>
      <c r="CLU14" s="143"/>
      <c r="CLV14" s="143"/>
      <c r="CLW14" s="143"/>
      <c r="CLX14" s="143"/>
      <c r="CLY14" s="143"/>
      <c r="CLZ14" s="143"/>
      <c r="CMA14" s="143"/>
      <c r="CMB14" s="143"/>
      <c r="CMC14" s="143"/>
      <c r="CMD14" s="143"/>
      <c r="CME14" s="143"/>
      <c r="CMF14" s="143"/>
      <c r="CMG14" s="143"/>
      <c r="CMH14" s="143"/>
      <c r="CMI14" s="143"/>
      <c r="CMJ14" s="143"/>
      <c r="CMK14" s="143"/>
      <c r="CML14" s="143"/>
      <c r="CMM14" s="143"/>
      <c r="CMN14" s="143"/>
      <c r="CMO14" s="143"/>
      <c r="CMP14" s="143"/>
      <c r="CMQ14" s="143"/>
      <c r="CMR14" s="143"/>
      <c r="CMS14" s="143"/>
      <c r="CMT14" s="143"/>
      <c r="CMU14" s="143"/>
      <c r="CMV14" s="143"/>
      <c r="CMW14" s="143"/>
      <c r="CMX14" s="143"/>
      <c r="CMY14" s="143"/>
      <c r="CMZ14" s="143"/>
      <c r="CNA14" s="143"/>
      <c r="CNB14" s="143"/>
      <c r="CNC14" s="143"/>
      <c r="CND14" s="143"/>
      <c r="CNE14" s="143"/>
      <c r="CNF14" s="143"/>
      <c r="CNG14" s="143"/>
      <c r="CNH14" s="143"/>
      <c r="CNI14" s="143"/>
      <c r="CNJ14" s="143"/>
      <c r="CNK14" s="143"/>
      <c r="CNL14" s="143"/>
      <c r="CNM14" s="143"/>
      <c r="CNN14" s="143"/>
      <c r="CNO14" s="143"/>
      <c r="CNP14" s="143"/>
      <c r="CNQ14" s="143"/>
      <c r="CNR14" s="143"/>
      <c r="CNS14" s="143"/>
      <c r="CNT14" s="143"/>
      <c r="CNU14" s="143"/>
      <c r="CNV14" s="143"/>
      <c r="CNW14" s="143"/>
      <c r="CNX14" s="143"/>
      <c r="CNY14" s="143"/>
      <c r="CNZ14" s="143"/>
      <c r="COA14" s="143"/>
      <c r="COB14" s="143"/>
      <c r="COC14" s="143"/>
      <c r="COD14" s="143"/>
      <c r="COE14" s="143"/>
      <c r="COF14" s="143"/>
      <c r="COG14" s="143"/>
      <c r="COH14" s="143"/>
      <c r="COI14" s="143"/>
      <c r="COJ14" s="143"/>
      <c r="COK14" s="143"/>
      <c r="COL14" s="143"/>
      <c r="COM14" s="143"/>
      <c r="CON14" s="143"/>
      <c r="COO14" s="143"/>
      <c r="COP14" s="143"/>
      <c r="COQ14" s="143"/>
      <c r="COR14" s="143"/>
      <c r="COS14" s="143"/>
      <c r="COT14" s="143"/>
      <c r="COU14" s="143"/>
      <c r="COV14" s="143"/>
      <c r="COW14" s="143"/>
      <c r="COX14" s="143"/>
      <c r="COY14" s="143"/>
      <c r="COZ14" s="143"/>
      <c r="CPA14" s="143"/>
      <c r="CPB14" s="143"/>
      <c r="CPC14" s="143"/>
      <c r="CPD14" s="143"/>
      <c r="CPE14" s="143"/>
      <c r="CPF14" s="143"/>
      <c r="CPG14" s="143"/>
      <c r="CPH14" s="143"/>
      <c r="CPI14" s="143"/>
      <c r="CPJ14" s="143"/>
      <c r="CPK14" s="143"/>
      <c r="CPL14" s="143"/>
      <c r="CPM14" s="143"/>
      <c r="CPN14" s="143"/>
      <c r="CPO14" s="143"/>
      <c r="CPP14" s="143"/>
      <c r="CPQ14" s="143"/>
      <c r="CPR14" s="143"/>
      <c r="CPS14" s="143"/>
      <c r="CPT14" s="143"/>
      <c r="CPU14" s="143"/>
      <c r="CPV14" s="143"/>
      <c r="CPW14" s="143"/>
      <c r="CPX14" s="143"/>
      <c r="CPY14" s="143"/>
      <c r="CPZ14" s="143"/>
      <c r="CQA14" s="143"/>
      <c r="CQB14" s="143"/>
      <c r="CQC14" s="143"/>
      <c r="CQD14" s="143"/>
      <c r="CQE14" s="143"/>
      <c r="CQF14" s="143"/>
      <c r="CQG14" s="143"/>
      <c r="CQH14" s="143"/>
      <c r="CQI14" s="143"/>
      <c r="CQJ14" s="143"/>
      <c r="CQK14" s="143"/>
      <c r="CQL14" s="143"/>
      <c r="CQM14" s="143"/>
      <c r="CQN14" s="143"/>
      <c r="CQO14" s="143"/>
      <c r="CQP14" s="143"/>
      <c r="CQQ14" s="143"/>
      <c r="CQR14" s="143"/>
      <c r="CQS14" s="143"/>
      <c r="CQT14" s="143"/>
      <c r="CQU14" s="143"/>
      <c r="CQV14" s="143"/>
      <c r="CQW14" s="143"/>
      <c r="CQX14" s="143"/>
      <c r="CQY14" s="143"/>
      <c r="CQZ14" s="143"/>
      <c r="CRA14" s="143"/>
      <c r="CRB14" s="143"/>
      <c r="CRC14" s="143"/>
      <c r="CRD14" s="143"/>
      <c r="CRE14" s="143"/>
      <c r="CRF14" s="143"/>
      <c r="CRG14" s="143"/>
      <c r="CRH14" s="143"/>
      <c r="CRI14" s="143"/>
      <c r="CRJ14" s="143"/>
      <c r="CRK14" s="143"/>
      <c r="CRL14" s="143"/>
      <c r="CRM14" s="143"/>
      <c r="CRN14" s="143"/>
      <c r="CRO14" s="143"/>
      <c r="CRP14" s="143"/>
      <c r="CRQ14" s="143"/>
      <c r="CRR14" s="143"/>
      <c r="CRS14" s="143"/>
      <c r="CRT14" s="143"/>
      <c r="CRU14" s="143"/>
      <c r="CRV14" s="143"/>
      <c r="CRW14" s="143"/>
      <c r="CRX14" s="143"/>
      <c r="CRY14" s="143"/>
      <c r="CRZ14" s="143"/>
      <c r="CSA14" s="143"/>
      <c r="CSB14" s="143"/>
      <c r="CSC14" s="143"/>
      <c r="CSD14" s="143"/>
      <c r="CSE14" s="143"/>
      <c r="CSF14" s="143"/>
      <c r="CSG14" s="143"/>
      <c r="CSH14" s="143"/>
      <c r="CSI14" s="143"/>
      <c r="CSJ14" s="143"/>
      <c r="CSK14" s="143"/>
      <c r="CSL14" s="143"/>
      <c r="CSM14" s="143"/>
      <c r="CSN14" s="143"/>
      <c r="CSO14" s="143"/>
      <c r="CSP14" s="143"/>
      <c r="CSQ14" s="143"/>
      <c r="CSR14" s="143"/>
      <c r="CSS14" s="143"/>
      <c r="CST14" s="143"/>
      <c r="CSU14" s="143"/>
      <c r="CSV14" s="143"/>
      <c r="CSW14" s="143"/>
      <c r="CSX14" s="143"/>
      <c r="CSY14" s="143"/>
      <c r="CSZ14" s="143"/>
      <c r="CTA14" s="143"/>
      <c r="CTB14" s="143"/>
      <c r="CTC14" s="143"/>
      <c r="CTD14" s="143"/>
      <c r="CTE14" s="143"/>
      <c r="CTF14" s="143"/>
      <c r="CTG14" s="143"/>
      <c r="CTH14" s="143"/>
      <c r="CTI14" s="143"/>
      <c r="CTJ14" s="143"/>
      <c r="CTK14" s="143"/>
      <c r="CTL14" s="143"/>
      <c r="CTM14" s="143"/>
      <c r="CTN14" s="143"/>
      <c r="CTO14" s="143"/>
      <c r="CTP14" s="143"/>
      <c r="CTQ14" s="143"/>
      <c r="CTR14" s="143"/>
      <c r="CTS14" s="143"/>
      <c r="CTT14" s="143"/>
      <c r="CTU14" s="143"/>
      <c r="CTV14" s="143"/>
      <c r="CTW14" s="143"/>
      <c r="CTX14" s="143"/>
      <c r="CTY14" s="143"/>
      <c r="CTZ14" s="143"/>
      <c r="CUA14" s="143"/>
      <c r="CUB14" s="143"/>
      <c r="CUC14" s="143"/>
      <c r="CUD14" s="143"/>
      <c r="CUE14" s="143"/>
      <c r="CUF14" s="143"/>
      <c r="CUG14" s="143"/>
      <c r="CUH14" s="143"/>
      <c r="CUI14" s="143"/>
      <c r="CUJ14" s="143"/>
      <c r="CUK14" s="143"/>
      <c r="CUL14" s="143"/>
      <c r="CUM14" s="143"/>
      <c r="CUN14" s="143"/>
      <c r="CUO14" s="143"/>
      <c r="CUP14" s="143"/>
      <c r="CUQ14" s="143"/>
      <c r="CUR14" s="143"/>
      <c r="CUS14" s="143"/>
      <c r="CUT14" s="143"/>
      <c r="CUU14" s="143"/>
      <c r="CUV14" s="143"/>
      <c r="CUW14" s="143"/>
      <c r="CUX14" s="143"/>
      <c r="CUY14" s="143"/>
      <c r="CUZ14" s="143"/>
      <c r="CVA14" s="143"/>
      <c r="CVB14" s="143"/>
      <c r="CVC14" s="143"/>
      <c r="CVD14" s="143"/>
      <c r="CVE14" s="143"/>
      <c r="CVF14" s="143"/>
      <c r="CVG14" s="143"/>
      <c r="CVH14" s="143"/>
      <c r="CVI14" s="143"/>
      <c r="CVJ14" s="143"/>
      <c r="CVK14" s="143"/>
      <c r="CVL14" s="143"/>
      <c r="CVM14" s="143"/>
      <c r="CVN14" s="143"/>
      <c r="CVO14" s="143"/>
      <c r="CVP14" s="143"/>
      <c r="CVQ14" s="143"/>
      <c r="CVR14" s="143"/>
      <c r="CVS14" s="143"/>
      <c r="CVT14" s="143"/>
      <c r="CVU14" s="143"/>
      <c r="CVV14" s="143"/>
      <c r="CVW14" s="143"/>
      <c r="CVX14" s="143"/>
      <c r="CVY14" s="143"/>
      <c r="CVZ14" s="143"/>
      <c r="CWA14" s="143"/>
      <c r="CWB14" s="143"/>
      <c r="CWC14" s="143"/>
      <c r="CWD14" s="143"/>
      <c r="CWE14" s="143"/>
      <c r="CWF14" s="143"/>
      <c r="CWG14" s="143"/>
      <c r="CWH14" s="143"/>
      <c r="CWI14" s="143"/>
      <c r="CWJ14" s="143"/>
      <c r="CWK14" s="143"/>
      <c r="CWL14" s="143"/>
      <c r="CWM14" s="143"/>
      <c r="CWN14" s="143"/>
      <c r="CWO14" s="143"/>
      <c r="CWP14" s="143"/>
      <c r="CWQ14" s="143"/>
      <c r="CWR14" s="143"/>
      <c r="CWS14" s="143"/>
      <c r="CWT14" s="143"/>
      <c r="CWU14" s="143"/>
      <c r="CWV14" s="143"/>
      <c r="CWW14" s="143"/>
      <c r="CWX14" s="143"/>
      <c r="CWY14" s="143"/>
      <c r="CWZ14" s="143"/>
      <c r="CXA14" s="143"/>
      <c r="CXB14" s="143"/>
      <c r="CXC14" s="143"/>
      <c r="CXD14" s="143"/>
      <c r="CXE14" s="143"/>
      <c r="CXF14" s="143"/>
      <c r="CXG14" s="143"/>
      <c r="CXH14" s="143"/>
      <c r="CXI14" s="143"/>
      <c r="CXJ14" s="143"/>
      <c r="CXK14" s="143"/>
      <c r="CXL14" s="143"/>
      <c r="CXM14" s="143"/>
      <c r="CXN14" s="143"/>
      <c r="CXO14" s="143"/>
      <c r="CXP14" s="143"/>
      <c r="CXQ14" s="143"/>
      <c r="CXR14" s="143"/>
      <c r="CXS14" s="143"/>
      <c r="CXT14" s="143"/>
      <c r="CXU14" s="143"/>
      <c r="CXV14" s="143"/>
      <c r="CXW14" s="143"/>
      <c r="CXX14" s="143"/>
      <c r="CXY14" s="143"/>
      <c r="CXZ14" s="143"/>
      <c r="CYA14" s="143"/>
      <c r="CYB14" s="143"/>
      <c r="CYC14" s="143"/>
      <c r="CYD14" s="143"/>
      <c r="CYE14" s="143"/>
      <c r="CYF14" s="143"/>
      <c r="CYG14" s="143"/>
      <c r="CYH14" s="143"/>
      <c r="CYI14" s="143"/>
      <c r="CYJ14" s="143"/>
      <c r="CYK14" s="143"/>
      <c r="CYL14" s="143"/>
      <c r="CYM14" s="143"/>
      <c r="CYN14" s="143"/>
      <c r="CYO14" s="143"/>
      <c r="CYP14" s="143"/>
      <c r="CYQ14" s="143"/>
      <c r="CYR14" s="143"/>
      <c r="CYS14" s="143"/>
      <c r="CYT14" s="143"/>
      <c r="CYU14" s="143"/>
      <c r="CYV14" s="143"/>
      <c r="CYW14" s="143"/>
      <c r="CYX14" s="143"/>
      <c r="CYY14" s="143"/>
      <c r="CYZ14" s="143"/>
      <c r="CZA14" s="143"/>
      <c r="CZB14" s="143"/>
      <c r="CZC14" s="143"/>
      <c r="CZD14" s="143"/>
      <c r="CZE14" s="143"/>
      <c r="CZF14" s="143"/>
      <c r="CZG14" s="143"/>
      <c r="CZH14" s="143"/>
      <c r="CZI14" s="143"/>
      <c r="CZJ14" s="143"/>
      <c r="CZK14" s="143"/>
      <c r="CZL14" s="143"/>
      <c r="CZM14" s="143"/>
      <c r="CZN14" s="143"/>
      <c r="CZO14" s="143"/>
      <c r="CZP14" s="143"/>
      <c r="CZQ14" s="143"/>
      <c r="CZR14" s="143"/>
      <c r="CZS14" s="143"/>
      <c r="CZT14" s="143"/>
      <c r="CZU14" s="143"/>
      <c r="CZV14" s="143"/>
      <c r="CZW14" s="143"/>
      <c r="CZX14" s="143"/>
      <c r="CZY14" s="143"/>
      <c r="CZZ14" s="143"/>
      <c r="DAA14" s="143"/>
      <c r="DAB14" s="143"/>
      <c r="DAC14" s="143"/>
      <c r="DAD14" s="143"/>
      <c r="DAE14" s="143"/>
      <c r="DAF14" s="143"/>
      <c r="DAG14" s="143"/>
      <c r="DAH14" s="143"/>
      <c r="DAI14" s="143"/>
      <c r="DAJ14" s="143"/>
      <c r="DAK14" s="143"/>
      <c r="DAL14" s="143"/>
      <c r="DAM14" s="143"/>
      <c r="DAN14" s="143"/>
      <c r="DAO14" s="143"/>
      <c r="DAP14" s="143"/>
      <c r="DAQ14" s="143"/>
      <c r="DAR14" s="143"/>
      <c r="DAS14" s="143"/>
      <c r="DAT14" s="143"/>
      <c r="DAU14" s="143"/>
      <c r="DAV14" s="143"/>
      <c r="DAW14" s="143"/>
      <c r="DAX14" s="143"/>
      <c r="DAY14" s="143"/>
      <c r="DAZ14" s="143"/>
      <c r="DBA14" s="143"/>
      <c r="DBB14" s="143"/>
      <c r="DBC14" s="143"/>
      <c r="DBD14" s="143"/>
      <c r="DBE14" s="143"/>
      <c r="DBF14" s="143"/>
      <c r="DBG14" s="143"/>
      <c r="DBH14" s="143"/>
      <c r="DBI14" s="143"/>
      <c r="DBJ14" s="143"/>
      <c r="DBK14" s="143"/>
      <c r="DBL14" s="143"/>
      <c r="DBM14" s="143"/>
      <c r="DBN14" s="143"/>
      <c r="DBO14" s="143"/>
      <c r="DBP14" s="143"/>
      <c r="DBQ14" s="143"/>
      <c r="DBR14" s="143"/>
      <c r="DBS14" s="143"/>
      <c r="DBT14" s="143"/>
      <c r="DBU14" s="143"/>
      <c r="DBV14" s="143"/>
      <c r="DBW14" s="143"/>
      <c r="DBX14" s="143"/>
      <c r="DBY14" s="143"/>
      <c r="DBZ14" s="143"/>
      <c r="DCA14" s="143"/>
      <c r="DCB14" s="143"/>
      <c r="DCC14" s="143"/>
      <c r="DCD14" s="143"/>
      <c r="DCE14" s="143"/>
      <c r="DCF14" s="143"/>
      <c r="DCG14" s="143"/>
      <c r="DCH14" s="143"/>
      <c r="DCI14" s="143"/>
      <c r="DCJ14" s="143"/>
      <c r="DCK14" s="143"/>
      <c r="DCL14" s="143"/>
      <c r="DCM14" s="143"/>
      <c r="DCN14" s="143"/>
      <c r="DCO14" s="143"/>
      <c r="DCP14" s="143"/>
      <c r="DCQ14" s="143"/>
      <c r="DCR14" s="143"/>
      <c r="DCS14" s="143"/>
      <c r="DCT14" s="143"/>
      <c r="DCU14" s="143"/>
      <c r="DCV14" s="143"/>
      <c r="DCW14" s="143"/>
      <c r="DCX14" s="143"/>
      <c r="DCY14" s="143"/>
      <c r="DCZ14" s="143"/>
      <c r="DDA14" s="143"/>
      <c r="DDB14" s="143"/>
      <c r="DDC14" s="143"/>
      <c r="DDD14" s="143"/>
      <c r="DDE14" s="143"/>
      <c r="DDF14" s="143"/>
      <c r="DDG14" s="143"/>
      <c r="DDH14" s="143"/>
      <c r="DDI14" s="143"/>
      <c r="DDJ14" s="143"/>
      <c r="DDK14" s="143"/>
      <c r="DDL14" s="143"/>
      <c r="DDM14" s="143"/>
      <c r="DDN14" s="143"/>
      <c r="DDO14" s="143"/>
      <c r="DDP14" s="143"/>
      <c r="DDQ14" s="143"/>
      <c r="DDR14" s="143"/>
      <c r="DDS14" s="143"/>
      <c r="DDT14" s="143"/>
      <c r="DDU14" s="143"/>
      <c r="DDV14" s="143"/>
      <c r="DDW14" s="143"/>
      <c r="DDX14" s="143"/>
      <c r="DDY14" s="143"/>
      <c r="DDZ14" s="143"/>
      <c r="DEA14" s="143"/>
      <c r="DEB14" s="143"/>
      <c r="DEC14" s="143"/>
      <c r="DED14" s="143"/>
      <c r="DEE14" s="143"/>
      <c r="DEF14" s="143"/>
      <c r="DEG14" s="143"/>
      <c r="DEH14" s="143"/>
      <c r="DEI14" s="143"/>
      <c r="DEJ14" s="143"/>
      <c r="DEK14" s="143"/>
      <c r="DEL14" s="143"/>
      <c r="DEM14" s="143"/>
      <c r="DEN14" s="143"/>
      <c r="DEO14" s="143"/>
      <c r="DEP14" s="143"/>
      <c r="DEQ14" s="143"/>
      <c r="DER14" s="143"/>
      <c r="DES14" s="143"/>
      <c r="DET14" s="143"/>
      <c r="DEU14" s="143"/>
      <c r="DEV14" s="143"/>
      <c r="DEW14" s="143"/>
      <c r="DEX14" s="143"/>
      <c r="DEY14" s="143"/>
      <c r="DEZ14" s="143"/>
      <c r="DFA14" s="143"/>
      <c r="DFB14" s="143"/>
      <c r="DFC14" s="143"/>
      <c r="DFD14" s="143"/>
      <c r="DFE14" s="143"/>
      <c r="DFF14" s="143"/>
      <c r="DFG14" s="143"/>
      <c r="DFH14" s="143"/>
      <c r="DFI14" s="143"/>
      <c r="DFJ14" s="143"/>
      <c r="DFK14" s="143"/>
      <c r="DFL14" s="143"/>
      <c r="DFM14" s="143"/>
      <c r="DFN14" s="143"/>
      <c r="DFO14" s="143"/>
      <c r="DFP14" s="143"/>
      <c r="DFQ14" s="143"/>
      <c r="DFR14" s="143"/>
      <c r="DFS14" s="143"/>
      <c r="DFT14" s="143"/>
      <c r="DFU14" s="143"/>
      <c r="DFV14" s="143"/>
      <c r="DFW14" s="143"/>
      <c r="DFX14" s="143"/>
      <c r="DFY14" s="143"/>
      <c r="DFZ14" s="143"/>
      <c r="DGA14" s="143"/>
      <c r="DGB14" s="143"/>
      <c r="DGC14" s="143"/>
      <c r="DGD14" s="143"/>
      <c r="DGE14" s="143"/>
      <c r="DGF14" s="143"/>
      <c r="DGG14" s="143"/>
      <c r="DGH14" s="143"/>
      <c r="DGI14" s="143"/>
      <c r="DGJ14" s="143"/>
      <c r="DGK14" s="143"/>
      <c r="DGL14" s="143"/>
      <c r="DGM14" s="143"/>
      <c r="DGN14" s="143"/>
      <c r="DGO14" s="143"/>
      <c r="DGP14" s="143"/>
      <c r="DGQ14" s="143"/>
      <c r="DGR14" s="143"/>
      <c r="DGS14" s="143"/>
      <c r="DGT14" s="143"/>
      <c r="DGU14" s="143"/>
      <c r="DGV14" s="143"/>
      <c r="DGW14" s="143"/>
      <c r="DGX14" s="143"/>
      <c r="DGY14" s="143"/>
      <c r="DGZ14" s="143"/>
      <c r="DHA14" s="143"/>
      <c r="DHB14" s="143"/>
      <c r="DHC14" s="143"/>
      <c r="DHD14" s="143"/>
      <c r="DHE14" s="143"/>
      <c r="DHF14" s="143"/>
      <c r="DHG14" s="143"/>
      <c r="DHH14" s="143"/>
      <c r="DHI14" s="143"/>
      <c r="DHJ14" s="143"/>
      <c r="DHK14" s="143"/>
      <c r="DHL14" s="143"/>
      <c r="DHM14" s="143"/>
      <c r="DHN14" s="143"/>
      <c r="DHO14" s="143"/>
      <c r="DHP14" s="143"/>
      <c r="DHQ14" s="143"/>
      <c r="DHR14" s="143"/>
      <c r="DHS14" s="143"/>
      <c r="DHT14" s="143"/>
      <c r="DHU14" s="143"/>
      <c r="DHV14" s="143"/>
      <c r="DHW14" s="143"/>
      <c r="DHX14" s="143"/>
      <c r="DHY14" s="143"/>
      <c r="DHZ14" s="143"/>
      <c r="DIA14" s="143"/>
      <c r="DIB14" s="143"/>
      <c r="DIC14" s="143"/>
      <c r="DID14" s="143"/>
      <c r="DIE14" s="143"/>
      <c r="DIF14" s="143"/>
      <c r="DIG14" s="143"/>
      <c r="DIH14" s="143"/>
      <c r="DII14" s="143"/>
      <c r="DIJ14" s="143"/>
      <c r="DIK14" s="143"/>
      <c r="DIL14" s="143"/>
      <c r="DIM14" s="143"/>
      <c r="DIN14" s="143"/>
      <c r="DIO14" s="143"/>
      <c r="DIP14" s="143"/>
      <c r="DIQ14" s="143"/>
      <c r="DIR14" s="143"/>
      <c r="DIS14" s="143"/>
      <c r="DIT14" s="143"/>
      <c r="DIU14" s="143"/>
      <c r="DIV14" s="143"/>
      <c r="DIW14" s="143"/>
      <c r="DIX14" s="143"/>
      <c r="DIY14" s="143"/>
      <c r="DIZ14" s="143"/>
      <c r="DJA14" s="143"/>
      <c r="DJB14" s="143"/>
      <c r="DJC14" s="143"/>
      <c r="DJD14" s="143"/>
      <c r="DJE14" s="143"/>
      <c r="DJF14" s="143"/>
      <c r="DJG14" s="143"/>
      <c r="DJH14" s="143"/>
      <c r="DJI14" s="143"/>
      <c r="DJJ14" s="143"/>
      <c r="DJK14" s="143"/>
      <c r="DJL14" s="143"/>
      <c r="DJM14" s="143"/>
      <c r="DJN14" s="143"/>
      <c r="DJO14" s="143"/>
      <c r="DJP14" s="143"/>
      <c r="DJQ14" s="143"/>
      <c r="DJR14" s="143"/>
      <c r="DJS14" s="143"/>
      <c r="DJT14" s="143"/>
      <c r="DJU14" s="143"/>
      <c r="DJV14" s="143"/>
      <c r="DJW14" s="143"/>
      <c r="DJX14" s="143"/>
      <c r="DJY14" s="143"/>
      <c r="DJZ14" s="143"/>
      <c r="DKA14" s="143"/>
      <c r="DKB14" s="143"/>
      <c r="DKC14" s="143"/>
      <c r="DKD14" s="143"/>
      <c r="DKE14" s="143"/>
      <c r="DKF14" s="143"/>
      <c r="DKG14" s="143"/>
      <c r="DKH14" s="143"/>
      <c r="DKI14" s="143"/>
      <c r="DKJ14" s="143"/>
      <c r="DKK14" s="143"/>
      <c r="DKL14" s="143"/>
      <c r="DKM14" s="143"/>
      <c r="DKN14" s="143"/>
      <c r="DKO14" s="143"/>
      <c r="DKP14" s="143"/>
      <c r="DKQ14" s="143"/>
      <c r="DKR14" s="143"/>
      <c r="DKS14" s="143"/>
      <c r="DKT14" s="143"/>
      <c r="DKU14" s="143"/>
      <c r="DKV14" s="143"/>
      <c r="DKW14" s="143"/>
      <c r="DKX14" s="143"/>
      <c r="DKY14" s="143"/>
      <c r="DKZ14" s="143"/>
      <c r="DLA14" s="143"/>
      <c r="DLB14" s="143"/>
      <c r="DLC14" s="143"/>
      <c r="DLD14" s="143"/>
      <c r="DLE14" s="143"/>
      <c r="DLF14" s="143"/>
      <c r="DLG14" s="143"/>
      <c r="DLH14" s="143"/>
      <c r="DLI14" s="143"/>
      <c r="DLJ14" s="143"/>
      <c r="DLK14" s="143"/>
      <c r="DLL14" s="143"/>
      <c r="DLM14" s="143"/>
      <c r="DLN14" s="143"/>
      <c r="DLO14" s="143"/>
      <c r="DLP14" s="143"/>
      <c r="DLQ14" s="143"/>
      <c r="DLR14" s="143"/>
      <c r="DLS14" s="143"/>
      <c r="DLT14" s="143"/>
      <c r="DLU14" s="143"/>
      <c r="DLV14" s="143"/>
      <c r="DLW14" s="143"/>
      <c r="DLX14" s="143"/>
      <c r="DLY14" s="143"/>
      <c r="DLZ14" s="143"/>
      <c r="DMA14" s="143"/>
      <c r="DMB14" s="143"/>
      <c r="DMC14" s="143"/>
      <c r="DMD14" s="143"/>
      <c r="DME14" s="143"/>
      <c r="DMF14" s="143"/>
      <c r="DMG14" s="143"/>
      <c r="DMH14" s="143"/>
      <c r="DMI14" s="143"/>
      <c r="DMJ14" s="143"/>
      <c r="DMK14" s="143"/>
      <c r="DML14" s="143"/>
      <c r="DMM14" s="143"/>
      <c r="DMN14" s="143"/>
      <c r="DMO14" s="143"/>
      <c r="DMP14" s="143"/>
      <c r="DMQ14" s="143"/>
      <c r="DMR14" s="143"/>
      <c r="DMS14" s="143"/>
      <c r="DMT14" s="143"/>
      <c r="DMU14" s="143"/>
      <c r="DMV14" s="143"/>
      <c r="DMW14" s="143"/>
      <c r="DMX14" s="143"/>
      <c r="DMY14" s="143"/>
      <c r="DMZ14" s="143"/>
      <c r="DNA14" s="143"/>
      <c r="DNB14" s="143"/>
      <c r="DNC14" s="143"/>
      <c r="DND14" s="143"/>
      <c r="DNE14" s="143"/>
      <c r="DNF14" s="143"/>
      <c r="DNG14" s="143"/>
      <c r="DNH14" s="143"/>
      <c r="DNI14" s="143"/>
      <c r="DNJ14" s="143"/>
      <c r="DNK14" s="143"/>
      <c r="DNL14" s="143"/>
      <c r="DNM14" s="143"/>
      <c r="DNN14" s="143"/>
      <c r="DNO14" s="143"/>
      <c r="DNP14" s="143"/>
      <c r="DNQ14" s="143"/>
      <c r="DNR14" s="143"/>
      <c r="DNS14" s="143"/>
      <c r="DNT14" s="143"/>
      <c r="DNU14" s="143"/>
      <c r="DNV14" s="143"/>
      <c r="DNW14" s="143"/>
      <c r="DNX14" s="143"/>
      <c r="DNY14" s="143"/>
      <c r="DNZ14" s="143"/>
      <c r="DOA14" s="143"/>
      <c r="DOB14" s="143"/>
      <c r="DOC14" s="143"/>
      <c r="DOD14" s="143"/>
      <c r="DOE14" s="143"/>
      <c r="DOF14" s="143"/>
      <c r="DOG14" s="143"/>
      <c r="DOH14" s="143"/>
      <c r="DOI14" s="143"/>
      <c r="DOJ14" s="143"/>
      <c r="DOK14" s="143"/>
      <c r="DOL14" s="143"/>
      <c r="DOM14" s="143"/>
      <c r="DON14" s="143"/>
      <c r="DOO14" s="143"/>
      <c r="DOP14" s="143"/>
      <c r="DOQ14" s="143"/>
      <c r="DOR14" s="143"/>
      <c r="DOS14" s="143"/>
      <c r="DOT14" s="143"/>
      <c r="DOU14" s="143"/>
      <c r="DOV14" s="143"/>
      <c r="DOW14" s="143"/>
      <c r="DOX14" s="143"/>
      <c r="DOY14" s="143"/>
      <c r="DOZ14" s="143"/>
      <c r="DPA14" s="143"/>
      <c r="DPB14" s="143"/>
      <c r="DPC14" s="143"/>
      <c r="DPD14" s="143"/>
      <c r="DPE14" s="143"/>
      <c r="DPF14" s="143"/>
      <c r="DPG14" s="143"/>
      <c r="DPH14" s="143"/>
      <c r="DPI14" s="143"/>
      <c r="DPJ14" s="143"/>
      <c r="DPK14" s="143"/>
      <c r="DPL14" s="143"/>
      <c r="DPM14" s="143"/>
      <c r="DPN14" s="143"/>
      <c r="DPO14" s="143"/>
      <c r="DPP14" s="143"/>
      <c r="DPQ14" s="143"/>
      <c r="DPR14" s="143"/>
      <c r="DPS14" s="143"/>
      <c r="DPT14" s="143"/>
      <c r="DPU14" s="143"/>
      <c r="DPV14" s="143"/>
      <c r="DPW14" s="143"/>
      <c r="DPX14" s="143"/>
      <c r="DPY14" s="143"/>
      <c r="DPZ14" s="143"/>
      <c r="DQA14" s="143"/>
      <c r="DQB14" s="143"/>
      <c r="DQC14" s="143"/>
      <c r="DQD14" s="143"/>
      <c r="DQE14" s="143"/>
      <c r="DQF14" s="143"/>
      <c r="DQG14" s="143"/>
      <c r="DQH14" s="143"/>
      <c r="DQI14" s="143"/>
      <c r="DQJ14" s="143"/>
      <c r="DQK14" s="143"/>
      <c r="DQL14" s="143"/>
      <c r="DQM14" s="143"/>
      <c r="DQN14" s="143"/>
      <c r="DQO14" s="143"/>
      <c r="DQP14" s="143"/>
      <c r="DQQ14" s="143"/>
      <c r="DQR14" s="143"/>
      <c r="DQS14" s="143"/>
      <c r="DQT14" s="143"/>
      <c r="DQU14" s="143"/>
      <c r="DQV14" s="143"/>
      <c r="DQW14" s="143"/>
      <c r="DQX14" s="143"/>
      <c r="DQY14" s="143"/>
      <c r="DQZ14" s="143"/>
      <c r="DRA14" s="143"/>
      <c r="DRB14" s="143"/>
      <c r="DRC14" s="143"/>
      <c r="DRD14" s="143"/>
      <c r="DRE14" s="143"/>
      <c r="DRF14" s="143"/>
      <c r="DRG14" s="143"/>
      <c r="DRH14" s="143"/>
      <c r="DRI14" s="143"/>
      <c r="DRJ14" s="143"/>
      <c r="DRK14" s="143"/>
      <c r="DRL14" s="143"/>
      <c r="DRM14" s="143"/>
      <c r="DRN14" s="143"/>
      <c r="DRO14" s="143"/>
      <c r="DRP14" s="143"/>
      <c r="DRQ14" s="143"/>
      <c r="DRR14" s="143"/>
      <c r="DRS14" s="143"/>
      <c r="DRT14" s="143"/>
      <c r="DRU14" s="143"/>
      <c r="DRV14" s="143"/>
      <c r="DRW14" s="143"/>
      <c r="DRX14" s="143"/>
      <c r="DRY14" s="143"/>
      <c r="DRZ14" s="143"/>
      <c r="DSA14" s="143"/>
      <c r="DSB14" s="143"/>
      <c r="DSC14" s="143"/>
      <c r="DSD14" s="143"/>
      <c r="DSE14" s="143"/>
      <c r="DSF14" s="143"/>
      <c r="DSG14" s="143"/>
      <c r="DSH14" s="143"/>
      <c r="DSI14" s="143"/>
      <c r="DSJ14" s="143"/>
      <c r="DSK14" s="143"/>
      <c r="DSL14" s="143"/>
      <c r="DSM14" s="143"/>
      <c r="DSN14" s="143"/>
      <c r="DSO14" s="143"/>
      <c r="DSP14" s="143"/>
      <c r="DSQ14" s="143"/>
      <c r="DSR14" s="143"/>
      <c r="DSS14" s="143"/>
      <c r="DST14" s="143"/>
      <c r="DSU14" s="143"/>
      <c r="DSV14" s="143"/>
      <c r="DSW14" s="143"/>
      <c r="DSX14" s="143"/>
      <c r="DSY14" s="143"/>
      <c r="DSZ14" s="143"/>
      <c r="DTA14" s="143"/>
      <c r="DTB14" s="143"/>
      <c r="DTC14" s="143"/>
      <c r="DTD14" s="143"/>
      <c r="DTE14" s="143"/>
      <c r="DTF14" s="143"/>
      <c r="DTG14" s="143"/>
      <c r="DTH14" s="143"/>
      <c r="DTI14" s="143"/>
      <c r="DTJ14" s="143"/>
      <c r="DTK14" s="143"/>
      <c r="DTL14" s="143"/>
      <c r="DTM14" s="143"/>
      <c r="DTN14" s="143"/>
      <c r="DTO14" s="143"/>
      <c r="DTP14" s="143"/>
      <c r="DTQ14" s="143"/>
      <c r="DTR14" s="143"/>
      <c r="DTS14" s="143"/>
      <c r="DTT14" s="143"/>
      <c r="DTU14" s="143"/>
      <c r="DTV14" s="143"/>
      <c r="DTW14" s="143"/>
      <c r="DTX14" s="143"/>
      <c r="DTY14" s="143"/>
      <c r="DTZ14" s="143"/>
      <c r="DUA14" s="143"/>
      <c r="DUB14" s="143"/>
      <c r="DUC14" s="143"/>
      <c r="DUD14" s="143"/>
      <c r="DUE14" s="143"/>
      <c r="DUF14" s="143"/>
      <c r="DUG14" s="143"/>
      <c r="DUH14" s="143"/>
      <c r="DUI14" s="143"/>
      <c r="DUJ14" s="143"/>
      <c r="DUK14" s="143"/>
      <c r="DUL14" s="143"/>
      <c r="DUM14" s="143"/>
      <c r="DUN14" s="143"/>
      <c r="DUO14" s="143"/>
      <c r="DUP14" s="143"/>
      <c r="DUQ14" s="143"/>
      <c r="DUR14" s="143"/>
      <c r="DUS14" s="143"/>
      <c r="DUT14" s="143"/>
      <c r="DUU14" s="143"/>
      <c r="DUV14" s="143"/>
      <c r="DUW14" s="143"/>
      <c r="DUX14" s="143"/>
      <c r="DUY14" s="143"/>
      <c r="DUZ14" s="143"/>
      <c r="DVA14" s="143"/>
      <c r="DVB14" s="143"/>
      <c r="DVC14" s="143"/>
      <c r="DVD14" s="143"/>
      <c r="DVE14" s="143"/>
      <c r="DVF14" s="143"/>
      <c r="DVG14" s="143"/>
      <c r="DVH14" s="143"/>
      <c r="DVI14" s="143"/>
      <c r="DVJ14" s="143"/>
      <c r="DVK14" s="143"/>
      <c r="DVL14" s="143"/>
      <c r="DVM14" s="143"/>
      <c r="DVN14" s="143"/>
      <c r="DVO14" s="143"/>
      <c r="DVP14" s="143"/>
      <c r="DVQ14" s="143"/>
      <c r="DVR14" s="143"/>
      <c r="DVS14" s="143"/>
      <c r="DVT14" s="143"/>
      <c r="DVU14" s="143"/>
      <c r="DVV14" s="143"/>
      <c r="DVW14" s="143"/>
      <c r="DVX14" s="143"/>
      <c r="DVY14" s="143"/>
      <c r="DVZ14" s="143"/>
      <c r="DWA14" s="143"/>
      <c r="DWB14" s="143"/>
      <c r="DWC14" s="143"/>
      <c r="DWD14" s="143"/>
      <c r="DWE14" s="143"/>
      <c r="DWF14" s="143"/>
      <c r="DWG14" s="143"/>
      <c r="DWH14" s="143"/>
      <c r="DWI14" s="143"/>
      <c r="DWJ14" s="143"/>
      <c r="DWK14" s="143"/>
      <c r="DWL14" s="143"/>
      <c r="DWM14" s="143"/>
      <c r="DWN14" s="143"/>
      <c r="DWO14" s="143"/>
      <c r="DWP14" s="143"/>
      <c r="DWQ14" s="143"/>
      <c r="DWR14" s="143"/>
      <c r="DWS14" s="143"/>
      <c r="DWT14" s="143"/>
      <c r="DWU14" s="143"/>
      <c r="DWV14" s="143"/>
      <c r="DWW14" s="143"/>
      <c r="DWX14" s="143"/>
      <c r="DWY14" s="143"/>
      <c r="DWZ14" s="143"/>
      <c r="DXA14" s="143"/>
      <c r="DXB14" s="143"/>
      <c r="DXC14" s="143"/>
      <c r="DXD14" s="143"/>
      <c r="DXE14" s="143"/>
      <c r="DXF14" s="143"/>
      <c r="DXG14" s="143"/>
      <c r="DXH14" s="143"/>
      <c r="DXI14" s="143"/>
      <c r="DXJ14" s="143"/>
      <c r="DXK14" s="143"/>
      <c r="DXL14" s="143"/>
      <c r="DXM14" s="143"/>
      <c r="DXN14" s="143"/>
      <c r="DXO14" s="143"/>
      <c r="DXP14" s="143"/>
      <c r="DXQ14" s="143"/>
      <c r="DXR14" s="143"/>
      <c r="DXS14" s="143"/>
      <c r="DXT14" s="143"/>
      <c r="DXU14" s="143"/>
      <c r="DXV14" s="143"/>
      <c r="DXW14" s="143"/>
      <c r="DXX14" s="143"/>
      <c r="DXY14" s="143"/>
      <c r="DXZ14" s="143"/>
      <c r="DYA14" s="143"/>
      <c r="DYB14" s="143"/>
      <c r="DYC14" s="143"/>
      <c r="DYD14" s="143"/>
      <c r="DYE14" s="143"/>
      <c r="DYF14" s="143"/>
      <c r="DYG14" s="143"/>
      <c r="DYH14" s="143"/>
      <c r="DYI14" s="143"/>
      <c r="DYJ14" s="143"/>
      <c r="DYK14" s="143"/>
      <c r="DYL14" s="143"/>
      <c r="DYM14" s="143"/>
      <c r="DYN14" s="143"/>
      <c r="DYO14" s="143"/>
      <c r="DYP14" s="143"/>
      <c r="DYQ14" s="143"/>
      <c r="DYR14" s="143"/>
      <c r="DYS14" s="143"/>
      <c r="DYT14" s="143"/>
      <c r="DYU14" s="143"/>
      <c r="DYV14" s="143"/>
      <c r="DYW14" s="143"/>
      <c r="DYX14" s="143"/>
      <c r="DYY14" s="143"/>
      <c r="DYZ14" s="143"/>
      <c r="DZA14" s="143"/>
      <c r="DZB14" s="143"/>
      <c r="DZC14" s="143"/>
      <c r="DZD14" s="143"/>
      <c r="DZE14" s="143"/>
      <c r="DZF14" s="143"/>
      <c r="DZG14" s="143"/>
      <c r="DZH14" s="143"/>
      <c r="DZI14" s="143"/>
      <c r="DZJ14" s="143"/>
      <c r="DZK14" s="143"/>
      <c r="DZL14" s="143"/>
      <c r="DZM14" s="143"/>
      <c r="DZN14" s="143"/>
      <c r="DZO14" s="143"/>
      <c r="DZP14" s="143"/>
      <c r="DZQ14" s="143"/>
      <c r="DZR14" s="143"/>
      <c r="DZS14" s="143"/>
      <c r="DZT14" s="143"/>
      <c r="DZU14" s="143"/>
      <c r="DZV14" s="143"/>
      <c r="DZW14" s="143"/>
      <c r="DZX14" s="143"/>
      <c r="DZY14" s="143"/>
      <c r="DZZ14" s="143"/>
      <c r="EAA14" s="143"/>
      <c r="EAB14" s="143"/>
      <c r="EAC14" s="143"/>
      <c r="EAD14" s="143"/>
      <c r="EAE14" s="143"/>
      <c r="EAF14" s="143"/>
      <c r="EAG14" s="143"/>
      <c r="EAH14" s="143"/>
      <c r="EAI14" s="143"/>
      <c r="EAJ14" s="143"/>
      <c r="EAK14" s="143"/>
      <c r="EAL14" s="143"/>
      <c r="EAM14" s="143"/>
      <c r="EAN14" s="143"/>
      <c r="EAO14" s="143"/>
      <c r="EAP14" s="143"/>
      <c r="EAQ14" s="143"/>
      <c r="EAR14" s="143"/>
      <c r="EAS14" s="143"/>
      <c r="EAT14" s="143"/>
      <c r="EAU14" s="143"/>
      <c r="EAV14" s="143"/>
      <c r="EAW14" s="143"/>
      <c r="EAX14" s="143"/>
      <c r="EAY14" s="143"/>
      <c r="EAZ14" s="143"/>
      <c r="EBA14" s="143"/>
      <c r="EBB14" s="143"/>
      <c r="EBC14" s="143"/>
      <c r="EBD14" s="143"/>
      <c r="EBE14" s="143"/>
      <c r="EBF14" s="143"/>
      <c r="EBG14" s="143"/>
      <c r="EBH14" s="143"/>
      <c r="EBI14" s="143"/>
      <c r="EBJ14" s="143"/>
      <c r="EBK14" s="143"/>
      <c r="EBL14" s="143"/>
      <c r="EBM14" s="143"/>
      <c r="EBN14" s="143"/>
      <c r="EBO14" s="143"/>
      <c r="EBP14" s="143"/>
      <c r="EBQ14" s="143"/>
      <c r="EBR14" s="143"/>
      <c r="EBS14" s="143"/>
      <c r="EBT14" s="143"/>
      <c r="EBU14" s="143"/>
      <c r="EBV14" s="143"/>
      <c r="EBW14" s="143"/>
      <c r="EBX14" s="143"/>
      <c r="EBY14" s="143"/>
      <c r="EBZ14" s="143"/>
      <c r="ECA14" s="143"/>
      <c r="ECB14" s="143"/>
      <c r="ECC14" s="143"/>
      <c r="ECD14" s="143"/>
      <c r="ECE14" s="143"/>
      <c r="ECF14" s="143"/>
      <c r="ECG14" s="143"/>
      <c r="ECH14" s="143"/>
      <c r="ECI14" s="143"/>
      <c r="ECJ14" s="143"/>
      <c r="ECK14" s="143"/>
      <c r="ECL14" s="143"/>
      <c r="ECM14" s="143"/>
      <c r="ECN14" s="143"/>
      <c r="ECO14" s="143"/>
      <c r="ECP14" s="143"/>
      <c r="ECQ14" s="143"/>
      <c r="ECR14" s="143"/>
      <c r="ECS14" s="143"/>
      <c r="ECT14" s="143"/>
      <c r="ECU14" s="143"/>
      <c r="ECV14" s="143"/>
      <c r="ECW14" s="143"/>
      <c r="ECX14" s="143"/>
      <c r="ECY14" s="143"/>
      <c r="ECZ14" s="143"/>
      <c r="EDA14" s="143"/>
      <c r="EDB14" s="143"/>
      <c r="EDC14" s="143"/>
      <c r="EDD14" s="143"/>
      <c r="EDE14" s="143"/>
      <c r="EDF14" s="143"/>
      <c r="EDG14" s="143"/>
      <c r="EDH14" s="143"/>
      <c r="EDI14" s="143"/>
      <c r="EDJ14" s="143"/>
      <c r="EDK14" s="143"/>
      <c r="EDL14" s="143"/>
      <c r="EDM14" s="143"/>
      <c r="EDN14" s="143"/>
      <c r="EDO14" s="143"/>
      <c r="EDP14" s="143"/>
      <c r="EDQ14" s="143"/>
      <c r="EDR14" s="143"/>
      <c r="EDS14" s="143"/>
      <c r="EDT14" s="143"/>
      <c r="EDU14" s="143"/>
      <c r="EDV14" s="143"/>
      <c r="EDW14" s="143"/>
      <c r="EDX14" s="143"/>
      <c r="EDY14" s="143"/>
      <c r="EDZ14" s="143"/>
      <c r="EEA14" s="143"/>
      <c r="EEB14" s="143"/>
      <c r="EEC14" s="143"/>
      <c r="EED14" s="143"/>
      <c r="EEE14" s="143"/>
      <c r="EEF14" s="143"/>
      <c r="EEG14" s="143"/>
      <c r="EEH14" s="143"/>
      <c r="EEI14" s="143"/>
      <c r="EEJ14" s="143"/>
      <c r="EEK14" s="143"/>
      <c r="EEL14" s="143"/>
      <c r="EEM14" s="143"/>
      <c r="EEN14" s="143"/>
      <c r="EEO14" s="143"/>
      <c r="EEP14" s="143"/>
      <c r="EEQ14" s="143"/>
      <c r="EER14" s="143"/>
      <c r="EES14" s="143"/>
      <c r="EET14" s="143"/>
      <c r="EEU14" s="143"/>
      <c r="EEV14" s="143"/>
      <c r="EEW14" s="143"/>
      <c r="EEX14" s="143"/>
      <c r="EEY14" s="143"/>
      <c r="EEZ14" s="143"/>
      <c r="EFA14" s="143"/>
      <c r="EFB14" s="143"/>
      <c r="EFC14" s="143"/>
      <c r="EFD14" s="143"/>
      <c r="EFE14" s="143"/>
      <c r="EFF14" s="143"/>
      <c r="EFG14" s="143"/>
      <c r="EFH14" s="143"/>
      <c r="EFI14" s="143"/>
      <c r="EFJ14" s="143"/>
      <c r="EFK14" s="143"/>
      <c r="EFL14" s="143"/>
      <c r="EFM14" s="143"/>
      <c r="EFN14" s="143"/>
      <c r="EFO14" s="143"/>
      <c r="EFP14" s="143"/>
      <c r="EFQ14" s="143"/>
      <c r="EFR14" s="143"/>
      <c r="EFS14" s="143"/>
      <c r="EFT14" s="143"/>
      <c r="EFU14" s="143"/>
      <c r="EFV14" s="143"/>
      <c r="EFW14" s="143"/>
      <c r="EFX14" s="143"/>
      <c r="EFY14" s="143"/>
      <c r="EFZ14" s="143"/>
      <c r="EGA14" s="143"/>
      <c r="EGB14" s="143"/>
      <c r="EGC14" s="143"/>
      <c r="EGD14" s="143"/>
      <c r="EGE14" s="143"/>
      <c r="EGF14" s="143"/>
      <c r="EGG14" s="143"/>
      <c r="EGH14" s="143"/>
      <c r="EGI14" s="143"/>
      <c r="EGJ14" s="143"/>
      <c r="EGK14" s="143"/>
      <c r="EGL14" s="143"/>
      <c r="EGM14" s="143"/>
      <c r="EGN14" s="143"/>
      <c r="EGO14" s="143"/>
      <c r="EGP14" s="143"/>
      <c r="EGQ14" s="143"/>
      <c r="EGR14" s="143"/>
      <c r="EGS14" s="143"/>
      <c r="EGT14" s="143"/>
      <c r="EGU14" s="143"/>
      <c r="EGV14" s="143"/>
      <c r="EGW14" s="143"/>
      <c r="EGX14" s="143"/>
      <c r="EGY14" s="143"/>
      <c r="EGZ14" s="143"/>
      <c r="EHA14" s="143"/>
      <c r="EHB14" s="143"/>
      <c r="EHC14" s="143"/>
      <c r="EHD14" s="143"/>
      <c r="EHE14" s="143"/>
      <c r="EHF14" s="143"/>
      <c r="EHG14" s="143"/>
      <c r="EHH14" s="143"/>
      <c r="EHI14" s="143"/>
      <c r="EHJ14" s="143"/>
      <c r="EHK14" s="143"/>
      <c r="EHL14" s="143"/>
      <c r="EHM14" s="143"/>
      <c r="EHN14" s="143"/>
      <c r="EHO14" s="143"/>
      <c r="EHP14" s="143"/>
      <c r="EHQ14" s="143"/>
      <c r="EHR14" s="143"/>
      <c r="EHS14" s="143"/>
      <c r="EHT14" s="143"/>
      <c r="EHU14" s="143"/>
      <c r="EHV14" s="143"/>
      <c r="EHW14" s="143"/>
      <c r="EHX14" s="143"/>
      <c r="EHY14" s="143"/>
      <c r="EHZ14" s="143"/>
      <c r="EIA14" s="143"/>
      <c r="EIB14" s="143"/>
      <c r="EIC14" s="143"/>
      <c r="EID14" s="143"/>
      <c r="EIE14" s="143"/>
      <c r="EIF14" s="143"/>
      <c r="EIG14" s="143"/>
      <c r="EIH14" s="143"/>
      <c r="EII14" s="143"/>
      <c r="EIJ14" s="143"/>
      <c r="EIK14" s="143"/>
      <c r="EIL14" s="143"/>
      <c r="EIM14" s="143"/>
      <c r="EIN14" s="143"/>
      <c r="EIO14" s="143"/>
      <c r="EIP14" s="143"/>
      <c r="EIQ14" s="143"/>
      <c r="EIR14" s="143"/>
      <c r="EIS14" s="143"/>
      <c r="EIT14" s="143"/>
      <c r="EIU14" s="143"/>
      <c r="EIV14" s="143"/>
      <c r="EIW14" s="143"/>
      <c r="EIX14" s="143"/>
      <c r="EIY14" s="143"/>
      <c r="EIZ14" s="143"/>
      <c r="EJA14" s="143"/>
      <c r="EJB14" s="143"/>
      <c r="EJC14" s="143"/>
      <c r="EJD14" s="143"/>
      <c r="EJE14" s="143"/>
      <c r="EJF14" s="143"/>
      <c r="EJG14" s="143"/>
      <c r="EJH14" s="143"/>
      <c r="EJI14" s="143"/>
      <c r="EJJ14" s="143"/>
      <c r="EJK14" s="143"/>
      <c r="EJL14" s="143"/>
      <c r="EJM14" s="143"/>
      <c r="EJN14" s="143"/>
      <c r="EJO14" s="143"/>
      <c r="EJP14" s="143"/>
      <c r="EJQ14" s="143"/>
      <c r="EJR14" s="143"/>
      <c r="EJS14" s="143"/>
      <c r="EJT14" s="143"/>
      <c r="EJU14" s="143"/>
      <c r="EJV14" s="143"/>
      <c r="EJW14" s="143"/>
      <c r="EJX14" s="143"/>
      <c r="EJY14" s="143"/>
      <c r="EJZ14" s="143"/>
      <c r="EKA14" s="143"/>
      <c r="EKB14" s="143"/>
      <c r="EKC14" s="143"/>
      <c r="EKD14" s="143"/>
      <c r="EKE14" s="143"/>
      <c r="EKF14" s="143"/>
      <c r="EKG14" s="143"/>
      <c r="EKH14" s="143"/>
      <c r="EKI14" s="143"/>
      <c r="EKJ14" s="143"/>
      <c r="EKK14" s="143"/>
      <c r="EKL14" s="143"/>
      <c r="EKM14" s="143"/>
      <c r="EKN14" s="143"/>
      <c r="EKO14" s="143"/>
      <c r="EKP14" s="143"/>
      <c r="EKQ14" s="143"/>
      <c r="EKR14" s="143"/>
      <c r="EKS14" s="143"/>
      <c r="EKT14" s="143"/>
      <c r="EKU14" s="143"/>
      <c r="EKV14" s="143"/>
      <c r="EKW14" s="143"/>
      <c r="EKX14" s="143"/>
      <c r="EKY14" s="143"/>
      <c r="EKZ14" s="143"/>
      <c r="ELA14" s="143"/>
      <c r="ELB14" s="143"/>
      <c r="ELC14" s="143"/>
      <c r="ELD14" s="143"/>
      <c r="ELE14" s="143"/>
      <c r="ELF14" s="143"/>
      <c r="ELG14" s="143"/>
      <c r="ELH14" s="143"/>
      <c r="ELI14" s="143"/>
      <c r="ELJ14" s="143"/>
      <c r="ELK14" s="143"/>
      <c r="ELL14" s="143"/>
      <c r="ELM14" s="143"/>
      <c r="ELN14" s="143"/>
      <c r="ELO14" s="143"/>
      <c r="ELP14" s="143"/>
      <c r="ELQ14" s="143"/>
      <c r="ELR14" s="143"/>
      <c r="ELS14" s="143"/>
      <c r="ELT14" s="143"/>
      <c r="ELU14" s="143"/>
      <c r="ELV14" s="143"/>
      <c r="ELW14" s="143"/>
      <c r="ELX14" s="143"/>
      <c r="ELY14" s="143"/>
      <c r="ELZ14" s="143"/>
      <c r="EMA14" s="143"/>
      <c r="EMB14" s="143"/>
      <c r="EMC14" s="143"/>
      <c r="EMD14" s="143"/>
      <c r="EME14" s="143"/>
      <c r="EMF14" s="143"/>
      <c r="EMG14" s="143"/>
      <c r="EMH14" s="143"/>
      <c r="EMI14" s="143"/>
      <c r="EMJ14" s="143"/>
      <c r="EMK14" s="143"/>
      <c r="EML14" s="143"/>
      <c r="EMM14" s="143"/>
      <c r="EMN14" s="143"/>
      <c r="EMO14" s="143"/>
      <c r="EMP14" s="143"/>
      <c r="EMQ14" s="143"/>
      <c r="EMR14" s="143"/>
      <c r="EMS14" s="143"/>
      <c r="EMT14" s="143"/>
      <c r="EMU14" s="143"/>
      <c r="EMV14" s="143"/>
      <c r="EMW14" s="143"/>
      <c r="EMX14" s="143"/>
      <c r="EMY14" s="143"/>
      <c r="EMZ14" s="143"/>
      <c r="ENA14" s="143"/>
      <c r="ENB14" s="143"/>
      <c r="ENC14" s="143"/>
      <c r="END14" s="143"/>
      <c r="ENE14" s="143"/>
      <c r="ENF14" s="143"/>
      <c r="ENG14" s="143"/>
      <c r="ENH14" s="143"/>
      <c r="ENI14" s="143"/>
      <c r="ENJ14" s="143"/>
      <c r="ENK14" s="143"/>
      <c r="ENL14" s="143"/>
      <c r="ENM14" s="143"/>
      <c r="ENN14" s="143"/>
      <c r="ENO14" s="143"/>
      <c r="ENP14" s="143"/>
      <c r="ENQ14" s="143"/>
      <c r="ENR14" s="143"/>
      <c r="ENS14" s="143"/>
      <c r="ENT14" s="143"/>
      <c r="ENU14" s="143"/>
      <c r="ENV14" s="143"/>
      <c r="ENW14" s="143"/>
      <c r="ENX14" s="143"/>
      <c r="ENY14" s="143"/>
      <c r="ENZ14" s="143"/>
      <c r="EOA14" s="143"/>
      <c r="EOB14" s="143"/>
      <c r="EOC14" s="143"/>
      <c r="EOD14" s="143"/>
      <c r="EOE14" s="143"/>
      <c r="EOF14" s="143"/>
      <c r="EOG14" s="143"/>
      <c r="EOH14" s="143"/>
      <c r="EOI14" s="143"/>
      <c r="EOJ14" s="143"/>
      <c r="EOK14" s="143"/>
      <c r="EOL14" s="143"/>
      <c r="EOM14" s="143"/>
      <c r="EON14" s="143"/>
      <c r="EOO14" s="143"/>
      <c r="EOP14" s="143"/>
      <c r="EOQ14" s="143"/>
      <c r="EOR14" s="143"/>
      <c r="EOS14" s="143"/>
      <c r="EOT14" s="143"/>
      <c r="EOU14" s="143"/>
      <c r="EOV14" s="143"/>
      <c r="EOW14" s="143"/>
      <c r="EOX14" s="143"/>
      <c r="EOY14" s="143"/>
      <c r="EOZ14" s="143"/>
      <c r="EPA14" s="143"/>
      <c r="EPB14" s="143"/>
      <c r="EPC14" s="143"/>
      <c r="EPD14" s="143"/>
      <c r="EPE14" s="143"/>
      <c r="EPF14" s="143"/>
      <c r="EPG14" s="143"/>
      <c r="EPH14" s="143"/>
      <c r="EPI14" s="143"/>
      <c r="EPJ14" s="143"/>
      <c r="EPK14" s="143"/>
      <c r="EPL14" s="143"/>
      <c r="EPM14" s="143"/>
      <c r="EPN14" s="143"/>
      <c r="EPO14" s="143"/>
      <c r="EPP14" s="143"/>
      <c r="EPQ14" s="143"/>
      <c r="EPR14" s="143"/>
      <c r="EPS14" s="143"/>
      <c r="EPT14" s="143"/>
      <c r="EPU14" s="143"/>
      <c r="EPV14" s="143"/>
      <c r="EPW14" s="143"/>
      <c r="EPX14" s="143"/>
      <c r="EPY14" s="143"/>
      <c r="EPZ14" s="143"/>
      <c r="EQA14" s="143"/>
      <c r="EQB14" s="143"/>
      <c r="EQC14" s="143"/>
      <c r="EQD14" s="143"/>
      <c r="EQE14" s="143"/>
      <c r="EQF14" s="143"/>
      <c r="EQG14" s="143"/>
      <c r="EQH14" s="143"/>
      <c r="EQI14" s="143"/>
      <c r="EQJ14" s="143"/>
      <c r="EQK14" s="143"/>
      <c r="EQL14" s="143"/>
      <c r="EQM14" s="143"/>
      <c r="EQN14" s="143"/>
      <c r="EQO14" s="143"/>
      <c r="EQP14" s="143"/>
      <c r="EQQ14" s="143"/>
      <c r="EQR14" s="143"/>
      <c r="EQS14" s="143"/>
      <c r="EQT14" s="143"/>
      <c r="EQU14" s="143"/>
      <c r="EQV14" s="143"/>
      <c r="EQW14" s="143"/>
      <c r="EQX14" s="143"/>
      <c r="EQY14" s="143"/>
      <c r="EQZ14" s="143"/>
      <c r="ERA14" s="143"/>
      <c r="ERB14" s="143"/>
      <c r="ERC14" s="143"/>
      <c r="ERD14" s="143"/>
      <c r="ERE14" s="143"/>
      <c r="ERF14" s="143"/>
      <c r="ERG14" s="143"/>
      <c r="ERH14" s="143"/>
      <c r="ERI14" s="143"/>
      <c r="ERJ14" s="143"/>
      <c r="ERK14" s="143"/>
      <c r="ERL14" s="143"/>
      <c r="ERM14" s="143"/>
      <c r="ERN14" s="143"/>
      <c r="ERO14" s="143"/>
      <c r="ERP14" s="143"/>
      <c r="ERQ14" s="143"/>
      <c r="ERR14" s="143"/>
      <c r="ERS14" s="143"/>
      <c r="ERT14" s="143"/>
      <c r="ERU14" s="143"/>
      <c r="ERV14" s="143"/>
      <c r="ERW14" s="143"/>
      <c r="ERX14" s="143"/>
      <c r="ERY14" s="143"/>
      <c r="ERZ14" s="143"/>
      <c r="ESA14" s="143"/>
      <c r="ESB14" s="143"/>
      <c r="ESC14" s="143"/>
      <c r="ESD14" s="143"/>
      <c r="ESE14" s="143"/>
      <c r="ESF14" s="143"/>
      <c r="ESG14" s="143"/>
      <c r="ESH14" s="143"/>
      <c r="ESI14" s="143"/>
      <c r="ESJ14" s="143"/>
      <c r="ESK14" s="143"/>
      <c r="ESL14" s="143"/>
      <c r="ESM14" s="143"/>
      <c r="ESN14" s="143"/>
      <c r="ESO14" s="143"/>
      <c r="ESP14" s="143"/>
      <c r="ESQ14" s="143"/>
      <c r="ESR14" s="143"/>
      <c r="ESS14" s="143"/>
      <c r="EST14" s="143"/>
      <c r="ESU14" s="143"/>
      <c r="ESV14" s="143"/>
      <c r="ESW14" s="143"/>
      <c r="ESX14" s="143"/>
      <c r="ESY14" s="143"/>
      <c r="ESZ14" s="143"/>
      <c r="ETA14" s="143"/>
      <c r="ETB14" s="143"/>
      <c r="ETC14" s="143"/>
      <c r="ETD14" s="143"/>
      <c r="ETE14" s="143"/>
      <c r="ETF14" s="143"/>
      <c r="ETG14" s="143"/>
      <c r="ETH14" s="143"/>
      <c r="ETI14" s="143"/>
      <c r="ETJ14" s="143"/>
      <c r="ETK14" s="143"/>
      <c r="ETL14" s="143"/>
      <c r="ETM14" s="143"/>
      <c r="ETN14" s="143"/>
      <c r="ETO14" s="143"/>
      <c r="ETP14" s="143"/>
      <c r="ETQ14" s="143"/>
      <c r="ETR14" s="143"/>
      <c r="ETS14" s="143"/>
      <c r="ETT14" s="143"/>
      <c r="ETU14" s="143"/>
      <c r="ETV14" s="143"/>
      <c r="ETW14" s="143"/>
      <c r="ETX14" s="143"/>
      <c r="ETY14" s="143"/>
      <c r="ETZ14" s="143"/>
      <c r="EUA14" s="143"/>
      <c r="EUB14" s="143"/>
      <c r="EUC14" s="143"/>
      <c r="EUD14" s="143"/>
      <c r="EUE14" s="143"/>
      <c r="EUF14" s="143"/>
      <c r="EUG14" s="143"/>
      <c r="EUH14" s="143"/>
      <c r="EUI14" s="143"/>
      <c r="EUJ14" s="143"/>
      <c r="EUK14" s="143"/>
      <c r="EUL14" s="143"/>
      <c r="EUM14" s="143"/>
      <c r="EUN14" s="143"/>
      <c r="EUO14" s="143"/>
      <c r="EUP14" s="143"/>
      <c r="EUQ14" s="143"/>
      <c r="EUR14" s="143"/>
      <c r="EUS14" s="143"/>
      <c r="EUT14" s="143"/>
      <c r="EUU14" s="143"/>
      <c r="EUV14" s="143"/>
      <c r="EUW14" s="143"/>
      <c r="EUX14" s="143"/>
      <c r="EUY14" s="143"/>
      <c r="EUZ14" s="143"/>
      <c r="EVA14" s="143"/>
      <c r="EVB14" s="143"/>
      <c r="EVC14" s="143"/>
      <c r="EVD14" s="143"/>
      <c r="EVE14" s="143"/>
      <c r="EVF14" s="143"/>
      <c r="EVG14" s="143"/>
    </row>
    <row r="15" spans="1:3959" s="146" customFormat="1" ht="15" x14ac:dyDescent="0.25">
      <c r="A15" s="807" t="s">
        <v>1664</v>
      </c>
      <c r="B15" s="609" t="s">
        <v>1794</v>
      </c>
      <c r="C15" s="573">
        <v>8</v>
      </c>
      <c r="D15" s="618">
        <f>'Notes BS'!I154</f>
        <v>0</v>
      </c>
      <c r="E15" s="152"/>
      <c r="F15" s="618">
        <f>'Notes BS'!I156</f>
        <v>0</v>
      </c>
      <c r="G15" s="4"/>
      <c r="H15" s="624">
        <f>'Notes BS'!I157</f>
        <v>0</v>
      </c>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43"/>
      <c r="IU15" s="143"/>
      <c r="IV15" s="143"/>
      <c r="IW15" s="143"/>
      <c r="IX15" s="143"/>
      <c r="IY15" s="143"/>
      <c r="IZ15" s="143"/>
      <c r="JA15" s="143"/>
      <c r="JB15" s="143"/>
      <c r="JC15" s="143"/>
      <c r="JD15" s="143"/>
      <c r="JE15" s="143"/>
      <c r="JF15" s="143"/>
      <c r="JG15" s="143"/>
      <c r="JH15" s="143"/>
      <c r="JI15" s="143"/>
      <c r="JJ15" s="143"/>
      <c r="JK15" s="143"/>
      <c r="JL15" s="143"/>
      <c r="JM15" s="143"/>
      <c r="JN15" s="143"/>
      <c r="JO15" s="143"/>
      <c r="JP15" s="143"/>
      <c r="JQ15" s="143"/>
      <c r="JR15" s="143"/>
      <c r="JS15" s="143"/>
      <c r="JT15" s="143"/>
      <c r="JU15" s="143"/>
      <c r="JV15" s="143"/>
      <c r="JW15" s="143"/>
      <c r="JX15" s="143"/>
      <c r="JY15" s="143"/>
      <c r="JZ15" s="143"/>
      <c r="KA15" s="143"/>
      <c r="KB15" s="143"/>
      <c r="KC15" s="143"/>
      <c r="KD15" s="143"/>
      <c r="KE15" s="143"/>
      <c r="KF15" s="143"/>
      <c r="KG15" s="143"/>
      <c r="KH15" s="143"/>
      <c r="KI15" s="143"/>
      <c r="KJ15" s="143"/>
      <c r="KK15" s="143"/>
      <c r="KL15" s="143"/>
      <c r="KM15" s="143"/>
      <c r="KN15" s="143"/>
      <c r="KO15" s="143"/>
      <c r="KP15" s="143"/>
      <c r="KQ15" s="143"/>
      <c r="KR15" s="143"/>
      <c r="KS15" s="143"/>
      <c r="KT15" s="143"/>
      <c r="KU15" s="143"/>
      <c r="KV15" s="143"/>
      <c r="KW15" s="143"/>
      <c r="KX15" s="143"/>
      <c r="KY15" s="143"/>
      <c r="KZ15" s="143"/>
      <c r="LA15" s="143"/>
      <c r="LB15" s="143"/>
      <c r="LC15" s="143"/>
      <c r="LD15" s="143"/>
      <c r="LE15" s="143"/>
      <c r="LF15" s="143"/>
      <c r="LG15" s="143"/>
      <c r="LH15" s="143"/>
      <c r="LI15" s="143"/>
      <c r="LJ15" s="143"/>
      <c r="LK15" s="143"/>
      <c r="LL15" s="143"/>
      <c r="LM15" s="143"/>
      <c r="LN15" s="143"/>
      <c r="LO15" s="143"/>
      <c r="LP15" s="143"/>
      <c r="LQ15" s="143"/>
      <c r="LR15" s="143"/>
      <c r="LS15" s="143"/>
      <c r="LT15" s="143"/>
      <c r="LU15" s="143"/>
      <c r="LV15" s="143"/>
      <c r="LW15" s="143"/>
      <c r="LX15" s="143"/>
      <c r="LY15" s="143"/>
      <c r="LZ15" s="143"/>
      <c r="MA15" s="143"/>
      <c r="MB15" s="143"/>
      <c r="MC15" s="143"/>
      <c r="MD15" s="143"/>
      <c r="ME15" s="143"/>
      <c r="MF15" s="143"/>
      <c r="MG15" s="143"/>
      <c r="MH15" s="143"/>
      <c r="MI15" s="143"/>
      <c r="MJ15" s="143"/>
      <c r="MK15" s="143"/>
      <c r="ML15" s="143"/>
      <c r="MM15" s="143"/>
      <c r="MN15" s="143"/>
      <c r="MO15" s="143"/>
      <c r="MP15" s="143"/>
      <c r="MQ15" s="143"/>
      <c r="MR15" s="143"/>
      <c r="MS15" s="143"/>
      <c r="MT15" s="143"/>
      <c r="MU15" s="143"/>
      <c r="MV15" s="143"/>
      <c r="MW15" s="143"/>
      <c r="MX15" s="143"/>
      <c r="MY15" s="143"/>
      <c r="MZ15" s="143"/>
      <c r="NA15" s="143"/>
      <c r="NB15" s="143"/>
      <c r="NC15" s="143"/>
      <c r="ND15" s="143"/>
      <c r="NE15" s="143"/>
      <c r="NF15" s="143"/>
      <c r="NG15" s="143"/>
      <c r="NH15" s="143"/>
      <c r="NI15" s="143"/>
      <c r="NJ15" s="143"/>
      <c r="NK15" s="143"/>
      <c r="NL15" s="143"/>
      <c r="NM15" s="143"/>
      <c r="NN15" s="143"/>
      <c r="NO15" s="143"/>
      <c r="NP15" s="143"/>
      <c r="NQ15" s="143"/>
      <c r="NR15" s="143"/>
      <c r="NS15" s="143"/>
      <c r="NT15" s="143"/>
      <c r="NU15" s="143"/>
      <c r="NV15" s="143"/>
      <c r="NW15" s="143"/>
      <c r="NX15" s="143"/>
      <c r="NY15" s="143"/>
      <c r="NZ15" s="143"/>
      <c r="OA15" s="143"/>
      <c r="OB15" s="143"/>
      <c r="OC15" s="143"/>
      <c r="OD15" s="143"/>
      <c r="OE15" s="143"/>
      <c r="OF15" s="143"/>
      <c r="OG15" s="143"/>
      <c r="OH15" s="143"/>
      <c r="OI15" s="143"/>
      <c r="OJ15" s="143"/>
      <c r="OK15" s="143"/>
      <c r="OL15" s="143"/>
      <c r="OM15" s="143"/>
      <c r="ON15" s="143"/>
      <c r="OO15" s="143"/>
      <c r="OP15" s="143"/>
      <c r="OQ15" s="143"/>
      <c r="OR15" s="143"/>
      <c r="OS15" s="143"/>
      <c r="OT15" s="143"/>
      <c r="OU15" s="143"/>
      <c r="OV15" s="143"/>
      <c r="OW15" s="143"/>
      <c r="OX15" s="143"/>
      <c r="OY15" s="143"/>
      <c r="OZ15" s="143"/>
      <c r="PA15" s="143"/>
      <c r="PB15" s="143"/>
      <c r="PC15" s="143"/>
      <c r="PD15" s="143"/>
      <c r="PE15" s="143"/>
      <c r="PF15" s="143"/>
      <c r="PG15" s="143"/>
      <c r="PH15" s="143"/>
      <c r="PI15" s="143"/>
      <c r="PJ15" s="143"/>
      <c r="PK15" s="143"/>
      <c r="PL15" s="143"/>
      <c r="PM15" s="143"/>
      <c r="PN15" s="143"/>
      <c r="PO15" s="143"/>
      <c r="PP15" s="143"/>
      <c r="PQ15" s="143"/>
      <c r="PR15" s="143"/>
      <c r="PS15" s="143"/>
      <c r="PT15" s="143"/>
      <c r="PU15" s="143"/>
      <c r="PV15" s="143"/>
      <c r="PW15" s="143"/>
      <c r="PX15" s="143"/>
      <c r="PY15" s="143"/>
      <c r="PZ15" s="143"/>
      <c r="QA15" s="143"/>
      <c r="QB15" s="143"/>
      <c r="QC15" s="143"/>
      <c r="QD15" s="143"/>
      <c r="QE15" s="143"/>
      <c r="QF15" s="143"/>
      <c r="QG15" s="143"/>
      <c r="QH15" s="143"/>
      <c r="QI15" s="143"/>
      <c r="QJ15" s="143"/>
      <c r="QK15" s="143"/>
      <c r="QL15" s="143"/>
      <c r="QM15" s="143"/>
      <c r="QN15" s="143"/>
      <c r="QO15" s="143"/>
      <c r="QP15" s="143"/>
      <c r="QQ15" s="143"/>
      <c r="QR15" s="143"/>
      <c r="QS15" s="143"/>
      <c r="QT15" s="143"/>
      <c r="QU15" s="143"/>
      <c r="QV15" s="143"/>
      <c r="QW15" s="143"/>
      <c r="QX15" s="143"/>
      <c r="QY15" s="143"/>
      <c r="QZ15" s="143"/>
      <c r="RA15" s="143"/>
      <c r="RB15" s="143"/>
      <c r="RC15" s="143"/>
      <c r="RD15" s="143"/>
      <c r="RE15" s="143"/>
      <c r="RF15" s="143"/>
      <c r="RG15" s="143"/>
      <c r="RH15" s="143"/>
      <c r="RI15" s="143"/>
      <c r="RJ15" s="143"/>
      <c r="RK15" s="143"/>
      <c r="RL15" s="143"/>
      <c r="RM15" s="143"/>
      <c r="RN15" s="143"/>
      <c r="RO15" s="143"/>
      <c r="RP15" s="143"/>
      <c r="RQ15" s="143"/>
      <c r="RR15" s="143"/>
      <c r="RS15" s="143"/>
      <c r="RT15" s="143"/>
      <c r="RU15" s="143"/>
      <c r="RV15" s="143"/>
      <c r="RW15" s="143"/>
      <c r="RX15" s="143"/>
      <c r="RY15" s="143"/>
      <c r="RZ15" s="143"/>
      <c r="SA15" s="143"/>
      <c r="SB15" s="143"/>
      <c r="SC15" s="143"/>
      <c r="SD15" s="143"/>
      <c r="SE15" s="143"/>
      <c r="SF15" s="143"/>
      <c r="SG15" s="143"/>
      <c r="SH15" s="143"/>
      <c r="SI15" s="143"/>
      <c r="SJ15" s="143"/>
      <c r="SK15" s="143"/>
      <c r="SL15" s="143"/>
      <c r="SM15" s="143"/>
      <c r="SN15" s="143"/>
      <c r="SO15" s="143"/>
      <c r="SP15" s="143"/>
      <c r="SQ15" s="143"/>
      <c r="SR15" s="143"/>
      <c r="SS15" s="143"/>
      <c r="ST15" s="143"/>
      <c r="SU15" s="143"/>
      <c r="SV15" s="143"/>
      <c r="SW15" s="143"/>
      <c r="SX15" s="143"/>
      <c r="SY15" s="143"/>
      <c r="SZ15" s="143"/>
      <c r="TA15" s="143"/>
      <c r="TB15" s="143"/>
      <c r="TC15" s="143"/>
      <c r="TD15" s="143"/>
      <c r="TE15" s="143"/>
      <c r="TF15" s="143"/>
      <c r="TG15" s="143"/>
      <c r="TH15" s="143"/>
      <c r="TI15" s="143"/>
      <c r="TJ15" s="143"/>
      <c r="TK15" s="143"/>
      <c r="TL15" s="143"/>
      <c r="TM15" s="143"/>
      <c r="TN15" s="143"/>
      <c r="TO15" s="143"/>
      <c r="TP15" s="143"/>
      <c r="TQ15" s="143"/>
      <c r="TR15" s="143"/>
      <c r="TS15" s="143"/>
      <c r="TT15" s="143"/>
      <c r="TU15" s="143"/>
      <c r="TV15" s="143"/>
      <c r="TW15" s="143"/>
      <c r="TX15" s="143"/>
      <c r="TY15" s="143"/>
      <c r="TZ15" s="143"/>
      <c r="UA15" s="143"/>
      <c r="UB15" s="143"/>
      <c r="UC15" s="143"/>
      <c r="UD15" s="143"/>
      <c r="UE15" s="143"/>
      <c r="UF15" s="143"/>
      <c r="UG15" s="143"/>
      <c r="UH15" s="143"/>
      <c r="UI15" s="143"/>
      <c r="UJ15" s="143"/>
      <c r="UK15" s="143"/>
      <c r="UL15" s="143"/>
      <c r="UM15" s="143"/>
      <c r="UN15" s="143"/>
      <c r="UO15" s="143"/>
      <c r="UP15" s="143"/>
      <c r="UQ15" s="143"/>
      <c r="UR15" s="143"/>
      <c r="US15" s="143"/>
      <c r="UT15" s="143"/>
      <c r="UU15" s="143"/>
      <c r="UV15" s="143"/>
      <c r="UW15" s="143"/>
      <c r="UX15" s="143"/>
      <c r="UY15" s="143"/>
      <c r="UZ15" s="143"/>
      <c r="VA15" s="143"/>
      <c r="VB15" s="143"/>
      <c r="VC15" s="143"/>
      <c r="VD15" s="143"/>
      <c r="VE15" s="143"/>
      <c r="VF15" s="143"/>
      <c r="VG15" s="143"/>
      <c r="VH15" s="143"/>
      <c r="VI15" s="143"/>
      <c r="VJ15" s="143"/>
      <c r="VK15" s="143"/>
      <c r="VL15" s="143"/>
      <c r="VM15" s="143"/>
      <c r="VN15" s="143"/>
      <c r="VO15" s="143"/>
      <c r="VP15" s="143"/>
      <c r="VQ15" s="143"/>
      <c r="VR15" s="143"/>
      <c r="VS15" s="143"/>
      <c r="VT15" s="143"/>
      <c r="VU15" s="143"/>
      <c r="VV15" s="143"/>
      <c r="VW15" s="143"/>
      <c r="VX15" s="143"/>
      <c r="VY15" s="143"/>
      <c r="VZ15" s="143"/>
      <c r="WA15" s="143"/>
      <c r="WB15" s="143"/>
      <c r="WC15" s="143"/>
      <c r="WD15" s="143"/>
      <c r="WE15" s="143"/>
      <c r="WF15" s="143"/>
      <c r="WG15" s="143"/>
      <c r="WH15" s="143"/>
      <c r="WI15" s="143"/>
      <c r="WJ15" s="143"/>
      <c r="WK15" s="143"/>
      <c r="WL15" s="143"/>
      <c r="WM15" s="143"/>
      <c r="WN15" s="143"/>
      <c r="WO15" s="143"/>
      <c r="WP15" s="143"/>
      <c r="WQ15" s="143"/>
      <c r="WR15" s="143"/>
      <c r="WS15" s="143"/>
      <c r="WT15" s="143"/>
      <c r="WU15" s="143"/>
      <c r="WV15" s="143"/>
      <c r="WW15" s="143"/>
      <c r="WX15" s="143"/>
      <c r="WY15" s="143"/>
      <c r="WZ15" s="143"/>
      <c r="XA15" s="143"/>
      <c r="XB15" s="143"/>
      <c r="XC15" s="143"/>
      <c r="XD15" s="143"/>
      <c r="XE15" s="143"/>
      <c r="XF15" s="143"/>
      <c r="XG15" s="143"/>
      <c r="XH15" s="143"/>
      <c r="XI15" s="143"/>
      <c r="XJ15" s="143"/>
      <c r="XK15" s="143"/>
      <c r="XL15" s="143"/>
      <c r="XM15" s="143"/>
      <c r="XN15" s="143"/>
      <c r="XO15" s="143"/>
      <c r="XP15" s="143"/>
      <c r="XQ15" s="143"/>
      <c r="XR15" s="143"/>
      <c r="XS15" s="143"/>
      <c r="XT15" s="143"/>
      <c r="XU15" s="143"/>
      <c r="XV15" s="143"/>
      <c r="XW15" s="143"/>
      <c r="XX15" s="143"/>
      <c r="XY15" s="143"/>
      <c r="XZ15" s="143"/>
      <c r="YA15" s="143"/>
      <c r="YB15" s="143"/>
      <c r="YC15" s="143"/>
      <c r="YD15" s="143"/>
      <c r="YE15" s="143"/>
      <c r="YF15" s="143"/>
      <c r="YG15" s="143"/>
      <c r="YH15" s="143"/>
      <c r="YI15" s="143"/>
      <c r="YJ15" s="143"/>
      <c r="YK15" s="143"/>
      <c r="YL15" s="143"/>
      <c r="YM15" s="143"/>
      <c r="YN15" s="143"/>
      <c r="YO15" s="143"/>
      <c r="YP15" s="143"/>
      <c r="YQ15" s="143"/>
      <c r="YR15" s="143"/>
      <c r="YS15" s="143"/>
      <c r="YT15" s="143"/>
      <c r="YU15" s="143"/>
      <c r="YV15" s="143"/>
      <c r="YW15" s="143"/>
      <c r="YX15" s="143"/>
      <c r="YY15" s="143"/>
      <c r="YZ15" s="143"/>
      <c r="ZA15" s="143"/>
      <c r="ZB15" s="143"/>
      <c r="ZC15" s="143"/>
      <c r="ZD15" s="143"/>
      <c r="ZE15" s="143"/>
      <c r="ZF15" s="143"/>
      <c r="ZG15" s="143"/>
      <c r="ZH15" s="143"/>
      <c r="ZI15" s="143"/>
      <c r="ZJ15" s="143"/>
      <c r="ZK15" s="143"/>
      <c r="ZL15" s="143"/>
      <c r="ZM15" s="143"/>
      <c r="ZN15" s="143"/>
      <c r="ZO15" s="143"/>
      <c r="ZP15" s="143"/>
      <c r="ZQ15" s="143"/>
      <c r="ZR15" s="143"/>
      <c r="ZS15" s="143"/>
      <c r="ZT15" s="143"/>
      <c r="ZU15" s="143"/>
      <c r="ZV15" s="143"/>
      <c r="ZW15" s="143"/>
      <c r="ZX15" s="143"/>
      <c r="ZY15" s="143"/>
      <c r="ZZ15" s="143"/>
      <c r="AAA15" s="143"/>
      <c r="AAB15" s="143"/>
      <c r="AAC15" s="143"/>
      <c r="AAD15" s="143"/>
      <c r="AAE15" s="143"/>
      <c r="AAF15" s="143"/>
      <c r="AAG15" s="143"/>
      <c r="AAH15" s="143"/>
      <c r="AAI15" s="143"/>
      <c r="AAJ15" s="143"/>
      <c r="AAK15" s="143"/>
      <c r="AAL15" s="143"/>
      <c r="AAM15" s="143"/>
      <c r="AAN15" s="143"/>
      <c r="AAO15" s="143"/>
      <c r="AAP15" s="143"/>
      <c r="AAQ15" s="143"/>
      <c r="AAR15" s="143"/>
      <c r="AAS15" s="143"/>
      <c r="AAT15" s="143"/>
      <c r="AAU15" s="143"/>
      <c r="AAV15" s="143"/>
      <c r="AAW15" s="143"/>
      <c r="AAX15" s="143"/>
      <c r="AAY15" s="143"/>
      <c r="AAZ15" s="143"/>
      <c r="ABA15" s="143"/>
      <c r="ABB15" s="143"/>
      <c r="ABC15" s="143"/>
      <c r="ABD15" s="143"/>
      <c r="ABE15" s="143"/>
      <c r="ABF15" s="143"/>
      <c r="ABG15" s="143"/>
      <c r="ABH15" s="143"/>
      <c r="ABI15" s="143"/>
      <c r="ABJ15" s="143"/>
      <c r="ABK15" s="143"/>
      <c r="ABL15" s="143"/>
      <c r="ABM15" s="143"/>
      <c r="ABN15" s="143"/>
      <c r="ABO15" s="143"/>
      <c r="ABP15" s="143"/>
      <c r="ABQ15" s="143"/>
      <c r="ABR15" s="143"/>
      <c r="ABS15" s="143"/>
      <c r="ABT15" s="143"/>
      <c r="ABU15" s="143"/>
      <c r="ABV15" s="143"/>
      <c r="ABW15" s="143"/>
      <c r="ABX15" s="143"/>
      <c r="ABY15" s="143"/>
      <c r="ABZ15" s="143"/>
      <c r="ACA15" s="143"/>
      <c r="ACB15" s="143"/>
      <c r="ACC15" s="143"/>
      <c r="ACD15" s="143"/>
      <c r="ACE15" s="143"/>
      <c r="ACF15" s="143"/>
      <c r="ACG15" s="143"/>
      <c r="ACH15" s="143"/>
      <c r="ACI15" s="143"/>
      <c r="ACJ15" s="143"/>
      <c r="ACK15" s="143"/>
      <c r="ACL15" s="143"/>
      <c r="ACM15" s="143"/>
      <c r="ACN15" s="143"/>
      <c r="ACO15" s="143"/>
      <c r="ACP15" s="143"/>
      <c r="ACQ15" s="143"/>
      <c r="ACR15" s="143"/>
      <c r="ACS15" s="143"/>
      <c r="ACT15" s="143"/>
      <c r="ACU15" s="143"/>
      <c r="ACV15" s="143"/>
      <c r="ACW15" s="143"/>
      <c r="ACX15" s="143"/>
      <c r="ACY15" s="143"/>
      <c r="ACZ15" s="143"/>
      <c r="ADA15" s="143"/>
      <c r="ADB15" s="143"/>
      <c r="ADC15" s="143"/>
      <c r="ADD15" s="143"/>
      <c r="ADE15" s="143"/>
      <c r="ADF15" s="143"/>
      <c r="ADG15" s="143"/>
      <c r="ADH15" s="143"/>
      <c r="ADI15" s="143"/>
      <c r="ADJ15" s="143"/>
      <c r="ADK15" s="143"/>
      <c r="ADL15" s="143"/>
      <c r="ADM15" s="143"/>
      <c r="ADN15" s="143"/>
      <c r="ADO15" s="143"/>
      <c r="ADP15" s="143"/>
      <c r="ADQ15" s="143"/>
      <c r="ADR15" s="143"/>
      <c r="ADS15" s="143"/>
      <c r="ADT15" s="143"/>
      <c r="ADU15" s="143"/>
      <c r="ADV15" s="143"/>
      <c r="ADW15" s="143"/>
      <c r="ADX15" s="143"/>
      <c r="ADY15" s="143"/>
      <c r="ADZ15" s="143"/>
      <c r="AEA15" s="143"/>
      <c r="AEB15" s="143"/>
      <c r="AEC15" s="143"/>
      <c r="AED15" s="143"/>
      <c r="AEE15" s="143"/>
      <c r="AEF15" s="143"/>
      <c r="AEG15" s="143"/>
      <c r="AEH15" s="143"/>
      <c r="AEI15" s="143"/>
      <c r="AEJ15" s="143"/>
      <c r="AEK15" s="143"/>
      <c r="AEL15" s="143"/>
      <c r="AEM15" s="143"/>
      <c r="AEN15" s="143"/>
      <c r="AEO15" s="143"/>
      <c r="AEP15" s="143"/>
      <c r="AEQ15" s="143"/>
      <c r="AER15" s="143"/>
      <c r="AES15" s="143"/>
      <c r="AET15" s="143"/>
      <c r="AEU15" s="143"/>
      <c r="AEV15" s="143"/>
      <c r="AEW15" s="143"/>
      <c r="AEX15" s="143"/>
      <c r="AEY15" s="143"/>
      <c r="AEZ15" s="143"/>
      <c r="AFA15" s="143"/>
      <c r="AFB15" s="143"/>
      <c r="AFC15" s="143"/>
      <c r="AFD15" s="143"/>
      <c r="AFE15" s="143"/>
      <c r="AFF15" s="143"/>
      <c r="AFG15" s="143"/>
      <c r="AFH15" s="143"/>
      <c r="AFI15" s="143"/>
      <c r="AFJ15" s="143"/>
      <c r="AFK15" s="143"/>
      <c r="AFL15" s="143"/>
      <c r="AFM15" s="143"/>
      <c r="AFN15" s="143"/>
      <c r="AFO15" s="143"/>
      <c r="AFP15" s="143"/>
      <c r="AFQ15" s="143"/>
      <c r="AFR15" s="143"/>
      <c r="AFS15" s="143"/>
      <c r="AFT15" s="143"/>
      <c r="AFU15" s="143"/>
      <c r="AFV15" s="143"/>
      <c r="AFW15" s="143"/>
      <c r="AFX15" s="143"/>
      <c r="AFY15" s="143"/>
      <c r="AFZ15" s="143"/>
      <c r="AGA15" s="143"/>
      <c r="AGB15" s="143"/>
      <c r="AGC15" s="143"/>
      <c r="AGD15" s="143"/>
      <c r="AGE15" s="143"/>
      <c r="AGF15" s="143"/>
      <c r="AGG15" s="143"/>
      <c r="AGH15" s="143"/>
      <c r="AGI15" s="143"/>
      <c r="AGJ15" s="143"/>
      <c r="AGK15" s="143"/>
      <c r="AGL15" s="143"/>
      <c r="AGM15" s="143"/>
      <c r="AGN15" s="143"/>
      <c r="AGO15" s="143"/>
      <c r="AGP15" s="143"/>
      <c r="AGQ15" s="143"/>
      <c r="AGR15" s="143"/>
      <c r="AGS15" s="143"/>
      <c r="AGT15" s="143"/>
      <c r="AGU15" s="143"/>
      <c r="AGV15" s="143"/>
      <c r="AGW15" s="143"/>
      <c r="AGX15" s="143"/>
      <c r="AGY15" s="143"/>
      <c r="AGZ15" s="143"/>
      <c r="AHA15" s="143"/>
      <c r="AHB15" s="143"/>
      <c r="AHC15" s="143"/>
      <c r="AHD15" s="143"/>
      <c r="AHE15" s="143"/>
      <c r="AHF15" s="143"/>
      <c r="AHG15" s="143"/>
      <c r="AHH15" s="143"/>
      <c r="AHI15" s="143"/>
      <c r="AHJ15" s="143"/>
      <c r="AHK15" s="143"/>
      <c r="AHL15" s="143"/>
      <c r="AHM15" s="143"/>
      <c r="AHN15" s="143"/>
      <c r="AHO15" s="143"/>
      <c r="AHP15" s="143"/>
      <c r="AHQ15" s="143"/>
      <c r="AHR15" s="143"/>
      <c r="AHS15" s="143"/>
      <c r="AHT15" s="143"/>
      <c r="AHU15" s="143"/>
      <c r="AHV15" s="143"/>
      <c r="AHW15" s="143"/>
      <c r="AHX15" s="143"/>
      <c r="AHY15" s="143"/>
      <c r="AHZ15" s="143"/>
      <c r="AIA15" s="143"/>
      <c r="AIB15" s="143"/>
      <c r="AIC15" s="143"/>
      <c r="AID15" s="143"/>
      <c r="AIE15" s="143"/>
      <c r="AIF15" s="143"/>
      <c r="AIG15" s="143"/>
      <c r="AIH15" s="143"/>
      <c r="AII15" s="143"/>
      <c r="AIJ15" s="143"/>
      <c r="AIK15" s="143"/>
      <c r="AIL15" s="143"/>
      <c r="AIM15" s="143"/>
      <c r="AIN15" s="143"/>
      <c r="AIO15" s="143"/>
      <c r="AIP15" s="143"/>
      <c r="AIQ15" s="143"/>
      <c r="AIR15" s="143"/>
      <c r="AIS15" s="143"/>
      <c r="AIT15" s="143"/>
      <c r="AIU15" s="143"/>
      <c r="AIV15" s="143"/>
      <c r="AIW15" s="143"/>
      <c r="AIX15" s="143"/>
      <c r="AIY15" s="143"/>
      <c r="AIZ15" s="143"/>
      <c r="AJA15" s="143"/>
      <c r="AJB15" s="143"/>
      <c r="AJC15" s="143"/>
      <c r="AJD15" s="143"/>
      <c r="AJE15" s="143"/>
      <c r="AJF15" s="143"/>
      <c r="AJG15" s="143"/>
      <c r="AJH15" s="143"/>
      <c r="AJI15" s="143"/>
      <c r="AJJ15" s="143"/>
      <c r="AJK15" s="143"/>
      <c r="AJL15" s="143"/>
      <c r="AJM15" s="143"/>
      <c r="AJN15" s="143"/>
      <c r="AJO15" s="143"/>
      <c r="AJP15" s="143"/>
      <c r="AJQ15" s="143"/>
      <c r="AJR15" s="143"/>
      <c r="AJS15" s="143"/>
      <c r="AJT15" s="143"/>
      <c r="AJU15" s="143"/>
      <c r="AJV15" s="143"/>
      <c r="AJW15" s="143"/>
      <c r="AJX15" s="143"/>
      <c r="AJY15" s="143"/>
      <c r="AJZ15" s="143"/>
      <c r="AKA15" s="143"/>
      <c r="AKB15" s="143"/>
      <c r="AKC15" s="143"/>
      <c r="AKD15" s="143"/>
      <c r="AKE15" s="143"/>
      <c r="AKF15" s="143"/>
      <c r="AKG15" s="143"/>
      <c r="AKH15" s="143"/>
      <c r="AKI15" s="143"/>
      <c r="AKJ15" s="143"/>
      <c r="AKK15" s="143"/>
      <c r="AKL15" s="143"/>
      <c r="AKM15" s="143"/>
      <c r="AKN15" s="143"/>
      <c r="AKO15" s="143"/>
      <c r="AKP15" s="143"/>
      <c r="AKQ15" s="143"/>
      <c r="AKR15" s="143"/>
      <c r="AKS15" s="143"/>
      <c r="AKT15" s="143"/>
      <c r="AKU15" s="143"/>
      <c r="AKV15" s="143"/>
      <c r="AKW15" s="143"/>
      <c r="AKX15" s="143"/>
      <c r="AKY15" s="143"/>
      <c r="AKZ15" s="143"/>
      <c r="ALA15" s="143"/>
      <c r="ALB15" s="143"/>
      <c r="ALC15" s="143"/>
      <c r="ALD15" s="143"/>
      <c r="ALE15" s="143"/>
      <c r="ALF15" s="143"/>
      <c r="ALG15" s="143"/>
      <c r="ALH15" s="143"/>
      <c r="ALI15" s="143"/>
      <c r="ALJ15" s="143"/>
      <c r="ALK15" s="143"/>
      <c r="ALL15" s="143"/>
      <c r="ALM15" s="143"/>
      <c r="ALN15" s="143"/>
      <c r="ALO15" s="143"/>
      <c r="ALP15" s="143"/>
      <c r="ALQ15" s="143"/>
      <c r="ALR15" s="143"/>
      <c r="ALS15" s="143"/>
      <c r="ALT15" s="143"/>
      <c r="ALU15" s="143"/>
      <c r="ALV15" s="143"/>
      <c r="ALW15" s="143"/>
      <c r="ALX15" s="143"/>
      <c r="ALY15" s="143"/>
      <c r="ALZ15" s="143"/>
      <c r="AMA15" s="143"/>
      <c r="AMB15" s="143"/>
      <c r="AMC15" s="143"/>
      <c r="AMD15" s="143"/>
      <c r="AME15" s="143"/>
      <c r="AMF15" s="143"/>
      <c r="AMG15" s="143"/>
      <c r="AMH15" s="143"/>
      <c r="AMI15" s="143"/>
      <c r="AMJ15" s="143"/>
      <c r="AMK15" s="143"/>
      <c r="AML15" s="143"/>
      <c r="AMM15" s="143"/>
      <c r="AMN15" s="143"/>
      <c r="AMO15" s="143"/>
      <c r="AMP15" s="143"/>
      <c r="AMQ15" s="143"/>
      <c r="AMR15" s="143"/>
      <c r="AMS15" s="143"/>
      <c r="AMT15" s="143"/>
      <c r="AMU15" s="143"/>
      <c r="AMV15" s="143"/>
      <c r="AMW15" s="143"/>
      <c r="AMX15" s="143"/>
      <c r="AMY15" s="143"/>
      <c r="AMZ15" s="143"/>
      <c r="ANA15" s="143"/>
      <c r="ANB15" s="143"/>
      <c r="ANC15" s="143"/>
      <c r="AND15" s="143"/>
      <c r="ANE15" s="143"/>
      <c r="ANF15" s="143"/>
      <c r="ANG15" s="143"/>
      <c r="ANH15" s="143"/>
      <c r="ANI15" s="143"/>
      <c r="ANJ15" s="143"/>
      <c r="ANK15" s="143"/>
      <c r="ANL15" s="143"/>
      <c r="ANM15" s="143"/>
      <c r="ANN15" s="143"/>
      <c r="ANO15" s="143"/>
      <c r="ANP15" s="143"/>
      <c r="ANQ15" s="143"/>
      <c r="ANR15" s="143"/>
      <c r="ANS15" s="143"/>
      <c r="ANT15" s="143"/>
      <c r="ANU15" s="143"/>
      <c r="ANV15" s="143"/>
      <c r="ANW15" s="143"/>
      <c r="ANX15" s="143"/>
      <c r="ANY15" s="143"/>
      <c r="ANZ15" s="143"/>
      <c r="AOA15" s="143"/>
      <c r="AOB15" s="143"/>
      <c r="AOC15" s="143"/>
      <c r="AOD15" s="143"/>
      <c r="AOE15" s="143"/>
      <c r="AOF15" s="143"/>
      <c r="AOG15" s="143"/>
      <c r="AOH15" s="143"/>
      <c r="AOI15" s="143"/>
      <c r="AOJ15" s="143"/>
      <c r="AOK15" s="143"/>
      <c r="AOL15" s="143"/>
      <c r="AOM15" s="143"/>
      <c r="AON15" s="143"/>
      <c r="AOO15" s="143"/>
      <c r="AOP15" s="143"/>
      <c r="AOQ15" s="143"/>
      <c r="AOR15" s="143"/>
      <c r="AOS15" s="143"/>
      <c r="AOT15" s="143"/>
      <c r="AOU15" s="143"/>
      <c r="AOV15" s="143"/>
      <c r="AOW15" s="143"/>
      <c r="AOX15" s="143"/>
      <c r="AOY15" s="143"/>
      <c r="AOZ15" s="143"/>
      <c r="APA15" s="143"/>
      <c r="APB15" s="143"/>
      <c r="APC15" s="143"/>
      <c r="APD15" s="143"/>
      <c r="APE15" s="143"/>
      <c r="APF15" s="143"/>
      <c r="APG15" s="143"/>
      <c r="APH15" s="143"/>
      <c r="API15" s="143"/>
      <c r="APJ15" s="143"/>
      <c r="APK15" s="143"/>
      <c r="APL15" s="143"/>
      <c r="APM15" s="143"/>
      <c r="APN15" s="143"/>
      <c r="APO15" s="143"/>
      <c r="APP15" s="143"/>
      <c r="APQ15" s="143"/>
      <c r="APR15" s="143"/>
      <c r="APS15" s="143"/>
      <c r="APT15" s="143"/>
      <c r="APU15" s="143"/>
      <c r="APV15" s="143"/>
      <c r="APW15" s="143"/>
      <c r="APX15" s="143"/>
      <c r="APY15" s="143"/>
      <c r="APZ15" s="143"/>
      <c r="AQA15" s="143"/>
      <c r="AQB15" s="143"/>
      <c r="AQC15" s="143"/>
      <c r="AQD15" s="143"/>
      <c r="AQE15" s="143"/>
      <c r="AQF15" s="143"/>
      <c r="AQG15" s="143"/>
      <c r="AQH15" s="143"/>
      <c r="AQI15" s="143"/>
      <c r="AQJ15" s="143"/>
      <c r="AQK15" s="143"/>
      <c r="AQL15" s="143"/>
      <c r="AQM15" s="143"/>
      <c r="AQN15" s="143"/>
      <c r="AQO15" s="143"/>
      <c r="AQP15" s="143"/>
      <c r="AQQ15" s="143"/>
      <c r="AQR15" s="143"/>
      <c r="AQS15" s="143"/>
      <c r="AQT15" s="143"/>
      <c r="AQU15" s="143"/>
      <c r="AQV15" s="143"/>
      <c r="AQW15" s="143"/>
      <c r="AQX15" s="143"/>
      <c r="AQY15" s="143"/>
      <c r="AQZ15" s="143"/>
      <c r="ARA15" s="143"/>
      <c r="ARB15" s="143"/>
      <c r="ARC15" s="143"/>
      <c r="ARD15" s="143"/>
      <c r="ARE15" s="143"/>
      <c r="ARF15" s="143"/>
      <c r="ARG15" s="143"/>
      <c r="ARH15" s="143"/>
      <c r="ARI15" s="143"/>
      <c r="ARJ15" s="143"/>
      <c r="ARK15" s="143"/>
      <c r="ARL15" s="143"/>
      <c r="ARM15" s="143"/>
      <c r="ARN15" s="143"/>
      <c r="ARO15" s="143"/>
      <c r="ARP15" s="143"/>
      <c r="ARQ15" s="143"/>
      <c r="ARR15" s="143"/>
      <c r="ARS15" s="143"/>
      <c r="ART15" s="143"/>
      <c r="ARU15" s="143"/>
      <c r="ARV15" s="143"/>
      <c r="ARW15" s="143"/>
      <c r="ARX15" s="143"/>
      <c r="ARY15" s="143"/>
      <c r="ARZ15" s="143"/>
      <c r="ASA15" s="143"/>
      <c r="ASB15" s="143"/>
      <c r="ASC15" s="143"/>
      <c r="ASD15" s="143"/>
      <c r="ASE15" s="143"/>
      <c r="ASF15" s="143"/>
      <c r="ASG15" s="143"/>
      <c r="ASH15" s="143"/>
      <c r="ASI15" s="143"/>
      <c r="ASJ15" s="143"/>
      <c r="ASK15" s="143"/>
      <c r="ASL15" s="143"/>
      <c r="ASM15" s="143"/>
      <c r="ASN15" s="143"/>
      <c r="ASO15" s="143"/>
      <c r="ASP15" s="143"/>
      <c r="ASQ15" s="143"/>
      <c r="ASR15" s="143"/>
      <c r="ASS15" s="143"/>
      <c r="AST15" s="143"/>
      <c r="ASU15" s="143"/>
      <c r="ASV15" s="143"/>
      <c r="ASW15" s="143"/>
      <c r="ASX15" s="143"/>
      <c r="ASY15" s="143"/>
      <c r="ASZ15" s="143"/>
      <c r="ATA15" s="143"/>
      <c r="ATB15" s="143"/>
      <c r="ATC15" s="143"/>
      <c r="ATD15" s="143"/>
      <c r="ATE15" s="143"/>
      <c r="ATF15" s="143"/>
      <c r="ATG15" s="143"/>
      <c r="ATH15" s="143"/>
      <c r="ATI15" s="143"/>
      <c r="ATJ15" s="143"/>
      <c r="ATK15" s="143"/>
      <c r="ATL15" s="143"/>
      <c r="ATM15" s="143"/>
      <c r="ATN15" s="143"/>
      <c r="ATO15" s="143"/>
      <c r="ATP15" s="143"/>
      <c r="ATQ15" s="143"/>
      <c r="ATR15" s="143"/>
      <c r="ATS15" s="143"/>
      <c r="ATT15" s="143"/>
      <c r="ATU15" s="143"/>
      <c r="ATV15" s="143"/>
      <c r="ATW15" s="143"/>
      <c r="ATX15" s="143"/>
      <c r="ATY15" s="143"/>
      <c r="ATZ15" s="143"/>
      <c r="AUA15" s="143"/>
      <c r="AUB15" s="143"/>
      <c r="AUC15" s="143"/>
      <c r="AUD15" s="143"/>
      <c r="AUE15" s="143"/>
      <c r="AUF15" s="143"/>
      <c r="AUG15" s="143"/>
      <c r="AUH15" s="143"/>
      <c r="AUI15" s="143"/>
      <c r="AUJ15" s="143"/>
      <c r="AUK15" s="143"/>
      <c r="AUL15" s="143"/>
      <c r="AUM15" s="143"/>
      <c r="AUN15" s="143"/>
      <c r="AUO15" s="143"/>
      <c r="AUP15" s="143"/>
      <c r="AUQ15" s="143"/>
      <c r="AUR15" s="143"/>
      <c r="AUS15" s="143"/>
      <c r="AUT15" s="143"/>
      <c r="AUU15" s="143"/>
      <c r="AUV15" s="143"/>
      <c r="AUW15" s="143"/>
      <c r="AUX15" s="143"/>
      <c r="AUY15" s="143"/>
      <c r="AUZ15" s="143"/>
      <c r="AVA15" s="143"/>
      <c r="AVB15" s="143"/>
      <c r="AVC15" s="143"/>
      <c r="AVD15" s="143"/>
      <c r="AVE15" s="143"/>
      <c r="AVF15" s="143"/>
      <c r="AVG15" s="143"/>
      <c r="AVH15" s="143"/>
      <c r="AVI15" s="143"/>
      <c r="AVJ15" s="143"/>
      <c r="AVK15" s="143"/>
      <c r="AVL15" s="143"/>
      <c r="AVM15" s="143"/>
      <c r="AVN15" s="143"/>
      <c r="AVO15" s="143"/>
      <c r="AVP15" s="143"/>
      <c r="AVQ15" s="143"/>
      <c r="AVR15" s="143"/>
      <c r="AVS15" s="143"/>
      <c r="AVT15" s="143"/>
      <c r="AVU15" s="143"/>
      <c r="AVV15" s="143"/>
      <c r="AVW15" s="143"/>
      <c r="AVX15" s="143"/>
      <c r="AVY15" s="143"/>
      <c r="AVZ15" s="143"/>
      <c r="AWA15" s="143"/>
      <c r="AWB15" s="143"/>
      <c r="AWC15" s="143"/>
      <c r="AWD15" s="143"/>
      <c r="AWE15" s="143"/>
      <c r="AWF15" s="143"/>
      <c r="AWG15" s="143"/>
      <c r="AWH15" s="143"/>
      <c r="AWI15" s="143"/>
      <c r="AWJ15" s="143"/>
      <c r="AWK15" s="143"/>
      <c r="AWL15" s="143"/>
      <c r="AWM15" s="143"/>
      <c r="AWN15" s="143"/>
      <c r="AWO15" s="143"/>
      <c r="AWP15" s="143"/>
      <c r="AWQ15" s="143"/>
      <c r="AWR15" s="143"/>
      <c r="AWS15" s="143"/>
      <c r="AWT15" s="143"/>
      <c r="AWU15" s="143"/>
      <c r="AWV15" s="143"/>
      <c r="AWW15" s="143"/>
      <c r="AWX15" s="143"/>
      <c r="AWY15" s="143"/>
      <c r="AWZ15" s="143"/>
      <c r="AXA15" s="143"/>
      <c r="AXB15" s="143"/>
      <c r="AXC15" s="143"/>
      <c r="AXD15" s="143"/>
      <c r="AXE15" s="143"/>
      <c r="AXF15" s="143"/>
      <c r="AXG15" s="143"/>
      <c r="AXH15" s="143"/>
      <c r="AXI15" s="143"/>
      <c r="AXJ15" s="143"/>
      <c r="AXK15" s="143"/>
      <c r="AXL15" s="143"/>
      <c r="AXM15" s="143"/>
      <c r="AXN15" s="143"/>
      <c r="AXO15" s="143"/>
      <c r="AXP15" s="143"/>
      <c r="AXQ15" s="143"/>
      <c r="AXR15" s="143"/>
      <c r="AXS15" s="143"/>
      <c r="AXT15" s="143"/>
      <c r="AXU15" s="143"/>
      <c r="AXV15" s="143"/>
      <c r="AXW15" s="143"/>
      <c r="AXX15" s="143"/>
      <c r="AXY15" s="143"/>
      <c r="AXZ15" s="143"/>
      <c r="AYA15" s="143"/>
      <c r="AYB15" s="143"/>
      <c r="AYC15" s="143"/>
      <c r="AYD15" s="143"/>
      <c r="AYE15" s="143"/>
      <c r="AYF15" s="143"/>
      <c r="AYG15" s="143"/>
      <c r="AYH15" s="143"/>
      <c r="AYI15" s="143"/>
      <c r="AYJ15" s="143"/>
      <c r="AYK15" s="143"/>
      <c r="AYL15" s="143"/>
      <c r="AYM15" s="143"/>
      <c r="AYN15" s="143"/>
      <c r="AYO15" s="143"/>
      <c r="AYP15" s="143"/>
      <c r="AYQ15" s="143"/>
      <c r="AYR15" s="143"/>
      <c r="AYS15" s="143"/>
      <c r="AYT15" s="143"/>
      <c r="AYU15" s="143"/>
      <c r="AYV15" s="143"/>
      <c r="AYW15" s="143"/>
      <c r="AYX15" s="143"/>
      <c r="AYY15" s="143"/>
      <c r="AYZ15" s="143"/>
      <c r="AZA15" s="143"/>
      <c r="AZB15" s="143"/>
      <c r="AZC15" s="143"/>
      <c r="AZD15" s="143"/>
      <c r="AZE15" s="143"/>
      <c r="AZF15" s="143"/>
      <c r="AZG15" s="143"/>
      <c r="AZH15" s="143"/>
      <c r="AZI15" s="143"/>
      <c r="AZJ15" s="143"/>
      <c r="AZK15" s="143"/>
      <c r="AZL15" s="143"/>
      <c r="AZM15" s="143"/>
      <c r="AZN15" s="143"/>
      <c r="AZO15" s="143"/>
      <c r="AZP15" s="143"/>
      <c r="AZQ15" s="143"/>
      <c r="AZR15" s="143"/>
      <c r="AZS15" s="143"/>
      <c r="AZT15" s="143"/>
      <c r="AZU15" s="143"/>
      <c r="AZV15" s="143"/>
      <c r="AZW15" s="143"/>
      <c r="AZX15" s="143"/>
      <c r="AZY15" s="143"/>
      <c r="AZZ15" s="143"/>
      <c r="BAA15" s="143"/>
      <c r="BAB15" s="143"/>
      <c r="BAC15" s="143"/>
      <c r="BAD15" s="143"/>
      <c r="BAE15" s="143"/>
      <c r="BAF15" s="143"/>
      <c r="BAG15" s="143"/>
      <c r="BAH15" s="143"/>
      <c r="BAI15" s="143"/>
      <c r="BAJ15" s="143"/>
      <c r="BAK15" s="143"/>
      <c r="BAL15" s="143"/>
      <c r="BAM15" s="143"/>
      <c r="BAN15" s="143"/>
      <c r="BAO15" s="143"/>
      <c r="BAP15" s="143"/>
      <c r="BAQ15" s="143"/>
      <c r="BAR15" s="143"/>
      <c r="BAS15" s="143"/>
      <c r="BAT15" s="143"/>
      <c r="BAU15" s="143"/>
      <c r="BAV15" s="143"/>
      <c r="BAW15" s="143"/>
      <c r="BAX15" s="143"/>
      <c r="BAY15" s="143"/>
      <c r="BAZ15" s="143"/>
      <c r="BBA15" s="143"/>
      <c r="BBB15" s="143"/>
      <c r="BBC15" s="143"/>
      <c r="BBD15" s="143"/>
      <c r="BBE15" s="143"/>
      <c r="BBF15" s="143"/>
      <c r="BBG15" s="143"/>
      <c r="BBH15" s="143"/>
      <c r="BBI15" s="143"/>
      <c r="BBJ15" s="143"/>
      <c r="BBK15" s="143"/>
      <c r="BBL15" s="143"/>
      <c r="BBM15" s="143"/>
      <c r="BBN15" s="143"/>
      <c r="BBO15" s="143"/>
      <c r="BBP15" s="143"/>
      <c r="BBQ15" s="143"/>
      <c r="BBR15" s="143"/>
      <c r="BBS15" s="143"/>
      <c r="BBT15" s="143"/>
      <c r="BBU15" s="143"/>
      <c r="BBV15" s="143"/>
      <c r="BBW15" s="143"/>
      <c r="BBX15" s="143"/>
      <c r="BBY15" s="143"/>
      <c r="BBZ15" s="143"/>
      <c r="BCA15" s="143"/>
      <c r="BCB15" s="143"/>
      <c r="BCC15" s="143"/>
      <c r="BCD15" s="143"/>
      <c r="BCE15" s="143"/>
      <c r="BCF15" s="143"/>
      <c r="BCG15" s="143"/>
      <c r="BCH15" s="143"/>
      <c r="BCI15" s="143"/>
      <c r="BCJ15" s="143"/>
      <c r="BCK15" s="143"/>
      <c r="BCL15" s="143"/>
      <c r="BCM15" s="143"/>
      <c r="BCN15" s="143"/>
      <c r="BCO15" s="143"/>
      <c r="BCP15" s="143"/>
      <c r="BCQ15" s="143"/>
      <c r="BCR15" s="143"/>
      <c r="BCS15" s="143"/>
      <c r="BCT15" s="143"/>
      <c r="BCU15" s="143"/>
      <c r="BCV15" s="143"/>
      <c r="BCW15" s="143"/>
      <c r="BCX15" s="143"/>
      <c r="BCY15" s="143"/>
      <c r="BCZ15" s="143"/>
      <c r="BDA15" s="143"/>
      <c r="BDB15" s="143"/>
      <c r="BDC15" s="143"/>
      <c r="BDD15" s="143"/>
      <c r="BDE15" s="143"/>
      <c r="BDF15" s="143"/>
      <c r="BDG15" s="143"/>
      <c r="BDH15" s="143"/>
      <c r="BDI15" s="143"/>
      <c r="BDJ15" s="143"/>
      <c r="BDK15" s="143"/>
      <c r="BDL15" s="143"/>
      <c r="BDM15" s="143"/>
      <c r="BDN15" s="143"/>
      <c r="BDO15" s="143"/>
      <c r="BDP15" s="143"/>
      <c r="BDQ15" s="143"/>
      <c r="BDR15" s="143"/>
      <c r="BDS15" s="143"/>
      <c r="BDT15" s="143"/>
      <c r="BDU15" s="143"/>
      <c r="BDV15" s="143"/>
      <c r="BDW15" s="143"/>
      <c r="BDX15" s="143"/>
      <c r="BDY15" s="143"/>
      <c r="BDZ15" s="143"/>
      <c r="BEA15" s="143"/>
      <c r="BEB15" s="143"/>
      <c r="BEC15" s="143"/>
      <c r="BED15" s="143"/>
      <c r="BEE15" s="143"/>
      <c r="BEF15" s="143"/>
      <c r="BEG15" s="143"/>
      <c r="BEH15" s="143"/>
      <c r="BEI15" s="143"/>
      <c r="BEJ15" s="143"/>
      <c r="BEK15" s="143"/>
      <c r="BEL15" s="143"/>
      <c r="BEM15" s="143"/>
      <c r="BEN15" s="143"/>
      <c r="BEO15" s="143"/>
      <c r="BEP15" s="143"/>
      <c r="BEQ15" s="143"/>
      <c r="BER15" s="143"/>
      <c r="BES15" s="143"/>
      <c r="BET15" s="143"/>
      <c r="BEU15" s="143"/>
      <c r="BEV15" s="143"/>
      <c r="BEW15" s="143"/>
      <c r="BEX15" s="143"/>
      <c r="BEY15" s="143"/>
      <c r="BEZ15" s="143"/>
      <c r="BFA15" s="143"/>
      <c r="BFB15" s="143"/>
      <c r="BFC15" s="143"/>
      <c r="BFD15" s="143"/>
      <c r="BFE15" s="143"/>
      <c r="BFF15" s="143"/>
      <c r="BFG15" s="143"/>
      <c r="BFH15" s="143"/>
      <c r="BFI15" s="143"/>
      <c r="BFJ15" s="143"/>
      <c r="BFK15" s="143"/>
      <c r="BFL15" s="143"/>
      <c r="BFM15" s="143"/>
      <c r="BFN15" s="143"/>
      <c r="BFO15" s="143"/>
      <c r="BFP15" s="143"/>
      <c r="BFQ15" s="143"/>
      <c r="BFR15" s="143"/>
      <c r="BFS15" s="143"/>
      <c r="BFT15" s="143"/>
      <c r="BFU15" s="143"/>
      <c r="BFV15" s="143"/>
      <c r="BFW15" s="143"/>
      <c r="BFX15" s="143"/>
      <c r="BFY15" s="143"/>
      <c r="BFZ15" s="143"/>
      <c r="BGA15" s="143"/>
      <c r="BGB15" s="143"/>
      <c r="BGC15" s="143"/>
      <c r="BGD15" s="143"/>
      <c r="BGE15" s="143"/>
      <c r="BGF15" s="143"/>
      <c r="BGG15" s="143"/>
      <c r="BGH15" s="143"/>
      <c r="BGI15" s="143"/>
      <c r="BGJ15" s="143"/>
      <c r="BGK15" s="143"/>
      <c r="BGL15" s="143"/>
      <c r="BGM15" s="143"/>
      <c r="BGN15" s="143"/>
      <c r="BGO15" s="143"/>
      <c r="BGP15" s="143"/>
      <c r="BGQ15" s="143"/>
      <c r="BGR15" s="143"/>
      <c r="BGS15" s="143"/>
      <c r="BGT15" s="143"/>
      <c r="BGU15" s="143"/>
      <c r="BGV15" s="143"/>
      <c r="BGW15" s="143"/>
      <c r="BGX15" s="143"/>
      <c r="BGY15" s="143"/>
      <c r="BGZ15" s="143"/>
      <c r="BHA15" s="143"/>
      <c r="BHB15" s="143"/>
      <c r="BHC15" s="143"/>
      <c r="BHD15" s="143"/>
      <c r="BHE15" s="143"/>
      <c r="BHF15" s="143"/>
      <c r="BHG15" s="143"/>
      <c r="BHH15" s="143"/>
      <c r="BHI15" s="143"/>
      <c r="BHJ15" s="143"/>
      <c r="BHK15" s="143"/>
      <c r="BHL15" s="143"/>
      <c r="BHM15" s="143"/>
      <c r="BHN15" s="143"/>
      <c r="BHO15" s="143"/>
      <c r="BHP15" s="143"/>
      <c r="BHQ15" s="143"/>
      <c r="BHR15" s="143"/>
      <c r="BHS15" s="143"/>
      <c r="BHT15" s="143"/>
      <c r="BHU15" s="143"/>
      <c r="BHV15" s="143"/>
      <c r="BHW15" s="143"/>
      <c r="BHX15" s="143"/>
      <c r="BHY15" s="143"/>
      <c r="BHZ15" s="143"/>
      <c r="BIA15" s="143"/>
      <c r="BIB15" s="143"/>
      <c r="BIC15" s="143"/>
      <c r="BID15" s="143"/>
      <c r="BIE15" s="143"/>
      <c r="BIF15" s="143"/>
      <c r="BIG15" s="143"/>
      <c r="BIH15" s="143"/>
      <c r="BII15" s="143"/>
      <c r="BIJ15" s="143"/>
      <c r="BIK15" s="143"/>
      <c r="BIL15" s="143"/>
      <c r="BIM15" s="143"/>
      <c r="BIN15" s="143"/>
      <c r="BIO15" s="143"/>
      <c r="BIP15" s="143"/>
      <c r="BIQ15" s="143"/>
      <c r="BIR15" s="143"/>
      <c r="BIS15" s="143"/>
      <c r="BIT15" s="143"/>
      <c r="BIU15" s="143"/>
      <c r="BIV15" s="143"/>
      <c r="BIW15" s="143"/>
      <c r="BIX15" s="143"/>
      <c r="BIY15" s="143"/>
      <c r="BIZ15" s="143"/>
      <c r="BJA15" s="143"/>
      <c r="BJB15" s="143"/>
      <c r="BJC15" s="143"/>
      <c r="BJD15" s="143"/>
      <c r="BJE15" s="143"/>
      <c r="BJF15" s="143"/>
      <c r="BJG15" s="143"/>
      <c r="BJH15" s="143"/>
      <c r="BJI15" s="143"/>
      <c r="BJJ15" s="143"/>
      <c r="BJK15" s="143"/>
      <c r="BJL15" s="143"/>
      <c r="BJM15" s="143"/>
      <c r="BJN15" s="143"/>
      <c r="BJO15" s="143"/>
      <c r="BJP15" s="143"/>
      <c r="BJQ15" s="143"/>
      <c r="BJR15" s="143"/>
      <c r="BJS15" s="143"/>
      <c r="BJT15" s="143"/>
      <c r="BJU15" s="143"/>
      <c r="BJV15" s="143"/>
      <c r="BJW15" s="143"/>
      <c r="BJX15" s="143"/>
      <c r="BJY15" s="143"/>
      <c r="BJZ15" s="143"/>
      <c r="BKA15" s="143"/>
      <c r="BKB15" s="143"/>
      <c r="BKC15" s="143"/>
      <c r="BKD15" s="143"/>
      <c r="BKE15" s="143"/>
      <c r="BKF15" s="143"/>
      <c r="BKG15" s="143"/>
      <c r="BKH15" s="143"/>
      <c r="BKI15" s="143"/>
      <c r="BKJ15" s="143"/>
      <c r="BKK15" s="143"/>
      <c r="BKL15" s="143"/>
      <c r="BKM15" s="143"/>
      <c r="BKN15" s="143"/>
      <c r="BKO15" s="143"/>
      <c r="BKP15" s="143"/>
      <c r="BKQ15" s="143"/>
      <c r="BKR15" s="143"/>
      <c r="BKS15" s="143"/>
      <c r="BKT15" s="143"/>
      <c r="BKU15" s="143"/>
      <c r="BKV15" s="143"/>
      <c r="BKW15" s="143"/>
      <c r="BKX15" s="143"/>
      <c r="BKY15" s="143"/>
      <c r="BKZ15" s="143"/>
      <c r="BLA15" s="143"/>
      <c r="BLB15" s="143"/>
      <c r="BLC15" s="143"/>
      <c r="BLD15" s="143"/>
      <c r="BLE15" s="143"/>
      <c r="BLF15" s="143"/>
      <c r="BLG15" s="143"/>
      <c r="BLH15" s="143"/>
      <c r="BLI15" s="143"/>
      <c r="BLJ15" s="143"/>
      <c r="BLK15" s="143"/>
      <c r="BLL15" s="143"/>
      <c r="BLM15" s="143"/>
      <c r="BLN15" s="143"/>
      <c r="BLO15" s="143"/>
      <c r="BLP15" s="143"/>
      <c r="BLQ15" s="143"/>
      <c r="BLR15" s="143"/>
      <c r="BLS15" s="143"/>
      <c r="BLT15" s="143"/>
      <c r="BLU15" s="143"/>
      <c r="BLV15" s="143"/>
      <c r="BLW15" s="143"/>
      <c r="BLX15" s="143"/>
      <c r="BLY15" s="143"/>
      <c r="BLZ15" s="143"/>
      <c r="BMA15" s="143"/>
      <c r="BMB15" s="143"/>
      <c r="BMC15" s="143"/>
      <c r="BMD15" s="143"/>
      <c r="BME15" s="143"/>
      <c r="BMF15" s="143"/>
      <c r="BMG15" s="143"/>
      <c r="BMH15" s="143"/>
      <c r="BMI15" s="143"/>
      <c r="BMJ15" s="143"/>
      <c r="BMK15" s="143"/>
      <c r="BML15" s="143"/>
      <c r="BMM15" s="143"/>
      <c r="BMN15" s="143"/>
      <c r="BMO15" s="143"/>
      <c r="BMP15" s="143"/>
      <c r="BMQ15" s="143"/>
      <c r="BMR15" s="143"/>
      <c r="BMS15" s="143"/>
      <c r="BMT15" s="143"/>
      <c r="BMU15" s="143"/>
      <c r="BMV15" s="143"/>
      <c r="BMW15" s="143"/>
      <c r="BMX15" s="143"/>
      <c r="BMY15" s="143"/>
      <c r="BMZ15" s="143"/>
      <c r="BNA15" s="143"/>
      <c r="BNB15" s="143"/>
      <c r="BNC15" s="143"/>
      <c r="BND15" s="143"/>
      <c r="BNE15" s="143"/>
      <c r="BNF15" s="143"/>
      <c r="BNG15" s="143"/>
      <c r="BNH15" s="143"/>
      <c r="BNI15" s="143"/>
      <c r="BNJ15" s="143"/>
      <c r="BNK15" s="143"/>
      <c r="BNL15" s="143"/>
      <c r="BNM15" s="143"/>
      <c r="BNN15" s="143"/>
      <c r="BNO15" s="143"/>
      <c r="BNP15" s="143"/>
      <c r="BNQ15" s="143"/>
      <c r="BNR15" s="143"/>
      <c r="BNS15" s="143"/>
      <c r="BNT15" s="143"/>
      <c r="BNU15" s="143"/>
      <c r="BNV15" s="143"/>
      <c r="BNW15" s="143"/>
      <c r="BNX15" s="143"/>
      <c r="BNY15" s="143"/>
      <c r="BNZ15" s="143"/>
      <c r="BOA15" s="143"/>
      <c r="BOB15" s="143"/>
      <c r="BOC15" s="143"/>
      <c r="BOD15" s="143"/>
      <c r="BOE15" s="143"/>
      <c r="BOF15" s="143"/>
      <c r="BOG15" s="143"/>
      <c r="BOH15" s="143"/>
      <c r="BOI15" s="143"/>
      <c r="BOJ15" s="143"/>
      <c r="BOK15" s="143"/>
      <c r="BOL15" s="143"/>
      <c r="BOM15" s="143"/>
      <c r="BON15" s="143"/>
      <c r="BOO15" s="143"/>
      <c r="BOP15" s="143"/>
      <c r="BOQ15" s="143"/>
      <c r="BOR15" s="143"/>
      <c r="BOS15" s="143"/>
      <c r="BOT15" s="143"/>
      <c r="BOU15" s="143"/>
      <c r="BOV15" s="143"/>
      <c r="BOW15" s="143"/>
      <c r="BOX15" s="143"/>
      <c r="BOY15" s="143"/>
      <c r="BOZ15" s="143"/>
      <c r="BPA15" s="143"/>
      <c r="BPB15" s="143"/>
      <c r="BPC15" s="143"/>
      <c r="BPD15" s="143"/>
      <c r="BPE15" s="143"/>
      <c r="BPF15" s="143"/>
      <c r="BPG15" s="143"/>
      <c r="BPH15" s="143"/>
      <c r="BPI15" s="143"/>
      <c r="BPJ15" s="143"/>
      <c r="BPK15" s="143"/>
      <c r="BPL15" s="143"/>
      <c r="BPM15" s="143"/>
      <c r="BPN15" s="143"/>
      <c r="BPO15" s="143"/>
      <c r="BPP15" s="143"/>
      <c r="BPQ15" s="143"/>
      <c r="BPR15" s="143"/>
      <c r="BPS15" s="143"/>
      <c r="BPT15" s="143"/>
      <c r="BPU15" s="143"/>
      <c r="BPV15" s="143"/>
      <c r="BPW15" s="143"/>
      <c r="BPX15" s="143"/>
      <c r="BPY15" s="143"/>
      <c r="BPZ15" s="143"/>
      <c r="BQA15" s="143"/>
      <c r="BQB15" s="143"/>
      <c r="BQC15" s="143"/>
      <c r="BQD15" s="143"/>
      <c r="BQE15" s="143"/>
      <c r="BQF15" s="143"/>
      <c r="BQG15" s="143"/>
      <c r="BQH15" s="143"/>
      <c r="BQI15" s="143"/>
      <c r="BQJ15" s="143"/>
      <c r="BQK15" s="143"/>
      <c r="BQL15" s="143"/>
      <c r="BQM15" s="143"/>
      <c r="BQN15" s="143"/>
      <c r="BQO15" s="143"/>
      <c r="BQP15" s="143"/>
      <c r="BQQ15" s="143"/>
      <c r="BQR15" s="143"/>
      <c r="BQS15" s="143"/>
      <c r="BQT15" s="143"/>
      <c r="BQU15" s="143"/>
      <c r="BQV15" s="143"/>
      <c r="BQW15" s="143"/>
      <c r="BQX15" s="143"/>
      <c r="BQY15" s="143"/>
      <c r="BQZ15" s="143"/>
      <c r="BRA15" s="143"/>
      <c r="BRB15" s="143"/>
      <c r="BRC15" s="143"/>
      <c r="BRD15" s="143"/>
      <c r="BRE15" s="143"/>
      <c r="BRF15" s="143"/>
      <c r="BRG15" s="143"/>
      <c r="BRH15" s="143"/>
      <c r="BRI15" s="143"/>
      <c r="BRJ15" s="143"/>
      <c r="BRK15" s="143"/>
      <c r="BRL15" s="143"/>
      <c r="BRM15" s="143"/>
      <c r="BRN15" s="143"/>
      <c r="BRO15" s="143"/>
      <c r="BRP15" s="143"/>
      <c r="BRQ15" s="143"/>
      <c r="BRR15" s="143"/>
      <c r="BRS15" s="143"/>
      <c r="BRT15" s="143"/>
      <c r="BRU15" s="143"/>
      <c r="BRV15" s="143"/>
      <c r="BRW15" s="143"/>
      <c r="BRX15" s="143"/>
      <c r="BRY15" s="143"/>
      <c r="BRZ15" s="143"/>
      <c r="BSA15" s="143"/>
      <c r="BSB15" s="143"/>
      <c r="BSC15" s="143"/>
      <c r="BSD15" s="143"/>
      <c r="BSE15" s="143"/>
      <c r="BSF15" s="143"/>
      <c r="BSG15" s="143"/>
      <c r="BSH15" s="143"/>
      <c r="BSI15" s="143"/>
      <c r="BSJ15" s="143"/>
      <c r="BSK15" s="143"/>
      <c r="BSL15" s="143"/>
      <c r="BSM15" s="143"/>
      <c r="BSN15" s="143"/>
      <c r="BSO15" s="143"/>
      <c r="BSP15" s="143"/>
      <c r="BSQ15" s="143"/>
      <c r="BSR15" s="143"/>
      <c r="BSS15" s="143"/>
      <c r="BST15" s="143"/>
      <c r="BSU15" s="143"/>
      <c r="BSV15" s="143"/>
      <c r="BSW15" s="143"/>
      <c r="BSX15" s="143"/>
      <c r="BSY15" s="143"/>
      <c r="BSZ15" s="143"/>
      <c r="BTA15" s="143"/>
      <c r="BTB15" s="143"/>
      <c r="BTC15" s="143"/>
      <c r="BTD15" s="143"/>
      <c r="BTE15" s="143"/>
      <c r="BTF15" s="143"/>
      <c r="BTG15" s="143"/>
      <c r="BTH15" s="143"/>
      <c r="BTI15" s="143"/>
      <c r="BTJ15" s="143"/>
      <c r="BTK15" s="143"/>
      <c r="BTL15" s="143"/>
      <c r="BTM15" s="143"/>
      <c r="BTN15" s="143"/>
      <c r="BTO15" s="143"/>
      <c r="BTP15" s="143"/>
      <c r="BTQ15" s="143"/>
      <c r="BTR15" s="143"/>
      <c r="BTS15" s="143"/>
      <c r="BTT15" s="143"/>
      <c r="BTU15" s="143"/>
      <c r="BTV15" s="143"/>
      <c r="BTW15" s="143"/>
      <c r="BTX15" s="143"/>
      <c r="BTY15" s="143"/>
      <c r="BTZ15" s="143"/>
      <c r="BUA15" s="143"/>
      <c r="BUB15" s="143"/>
      <c r="BUC15" s="143"/>
      <c r="BUD15" s="143"/>
      <c r="BUE15" s="143"/>
      <c r="BUF15" s="143"/>
      <c r="BUG15" s="143"/>
      <c r="BUH15" s="143"/>
      <c r="BUI15" s="143"/>
      <c r="BUJ15" s="143"/>
      <c r="BUK15" s="143"/>
      <c r="BUL15" s="143"/>
      <c r="BUM15" s="143"/>
      <c r="BUN15" s="143"/>
      <c r="BUO15" s="143"/>
      <c r="BUP15" s="143"/>
      <c r="BUQ15" s="143"/>
      <c r="BUR15" s="143"/>
      <c r="BUS15" s="143"/>
      <c r="BUT15" s="143"/>
      <c r="BUU15" s="143"/>
      <c r="BUV15" s="143"/>
      <c r="BUW15" s="143"/>
      <c r="BUX15" s="143"/>
      <c r="BUY15" s="143"/>
      <c r="BUZ15" s="143"/>
      <c r="BVA15" s="143"/>
      <c r="BVB15" s="143"/>
      <c r="BVC15" s="143"/>
      <c r="BVD15" s="143"/>
      <c r="BVE15" s="143"/>
      <c r="BVF15" s="143"/>
      <c r="BVG15" s="143"/>
      <c r="BVH15" s="143"/>
      <c r="BVI15" s="143"/>
      <c r="BVJ15" s="143"/>
      <c r="BVK15" s="143"/>
      <c r="BVL15" s="143"/>
      <c r="BVM15" s="143"/>
      <c r="BVN15" s="143"/>
      <c r="BVO15" s="143"/>
      <c r="BVP15" s="143"/>
      <c r="BVQ15" s="143"/>
      <c r="BVR15" s="143"/>
      <c r="BVS15" s="143"/>
      <c r="BVT15" s="143"/>
      <c r="BVU15" s="143"/>
      <c r="BVV15" s="143"/>
      <c r="BVW15" s="143"/>
      <c r="BVX15" s="143"/>
      <c r="BVY15" s="143"/>
      <c r="BVZ15" s="143"/>
      <c r="BWA15" s="143"/>
      <c r="BWB15" s="143"/>
      <c r="BWC15" s="143"/>
      <c r="BWD15" s="143"/>
      <c r="BWE15" s="143"/>
      <c r="BWF15" s="143"/>
      <c r="BWG15" s="143"/>
      <c r="BWH15" s="143"/>
      <c r="BWI15" s="143"/>
      <c r="BWJ15" s="143"/>
      <c r="BWK15" s="143"/>
      <c r="BWL15" s="143"/>
      <c r="BWM15" s="143"/>
      <c r="BWN15" s="143"/>
      <c r="BWO15" s="143"/>
      <c r="BWP15" s="143"/>
      <c r="BWQ15" s="143"/>
      <c r="BWR15" s="143"/>
      <c r="BWS15" s="143"/>
      <c r="BWT15" s="143"/>
      <c r="BWU15" s="143"/>
      <c r="BWV15" s="143"/>
      <c r="BWW15" s="143"/>
      <c r="BWX15" s="143"/>
      <c r="BWY15" s="143"/>
      <c r="BWZ15" s="143"/>
      <c r="BXA15" s="143"/>
      <c r="BXB15" s="143"/>
      <c r="BXC15" s="143"/>
      <c r="BXD15" s="143"/>
      <c r="BXE15" s="143"/>
      <c r="BXF15" s="143"/>
      <c r="BXG15" s="143"/>
      <c r="BXH15" s="143"/>
      <c r="BXI15" s="143"/>
      <c r="BXJ15" s="143"/>
      <c r="BXK15" s="143"/>
      <c r="BXL15" s="143"/>
      <c r="BXM15" s="143"/>
      <c r="BXN15" s="143"/>
      <c r="BXO15" s="143"/>
      <c r="BXP15" s="143"/>
      <c r="BXQ15" s="143"/>
      <c r="BXR15" s="143"/>
      <c r="BXS15" s="143"/>
      <c r="BXT15" s="143"/>
      <c r="BXU15" s="143"/>
      <c r="BXV15" s="143"/>
      <c r="BXW15" s="143"/>
      <c r="BXX15" s="143"/>
      <c r="BXY15" s="143"/>
      <c r="BXZ15" s="143"/>
      <c r="BYA15" s="143"/>
      <c r="BYB15" s="143"/>
      <c r="BYC15" s="143"/>
      <c r="BYD15" s="143"/>
      <c r="BYE15" s="143"/>
      <c r="BYF15" s="143"/>
      <c r="BYG15" s="143"/>
      <c r="BYH15" s="143"/>
      <c r="BYI15" s="143"/>
      <c r="BYJ15" s="143"/>
      <c r="BYK15" s="143"/>
      <c r="BYL15" s="143"/>
      <c r="BYM15" s="143"/>
      <c r="BYN15" s="143"/>
      <c r="BYO15" s="143"/>
      <c r="BYP15" s="143"/>
      <c r="BYQ15" s="143"/>
      <c r="BYR15" s="143"/>
      <c r="BYS15" s="143"/>
      <c r="BYT15" s="143"/>
      <c r="BYU15" s="143"/>
      <c r="BYV15" s="143"/>
      <c r="BYW15" s="143"/>
      <c r="BYX15" s="143"/>
      <c r="BYY15" s="143"/>
      <c r="BYZ15" s="143"/>
      <c r="BZA15" s="143"/>
      <c r="BZB15" s="143"/>
      <c r="BZC15" s="143"/>
      <c r="BZD15" s="143"/>
      <c r="BZE15" s="143"/>
      <c r="BZF15" s="143"/>
      <c r="BZG15" s="143"/>
      <c r="BZH15" s="143"/>
      <c r="BZI15" s="143"/>
      <c r="BZJ15" s="143"/>
      <c r="BZK15" s="143"/>
      <c r="BZL15" s="143"/>
      <c r="BZM15" s="143"/>
      <c r="BZN15" s="143"/>
      <c r="BZO15" s="143"/>
      <c r="BZP15" s="143"/>
      <c r="BZQ15" s="143"/>
      <c r="BZR15" s="143"/>
      <c r="BZS15" s="143"/>
      <c r="BZT15" s="143"/>
      <c r="BZU15" s="143"/>
      <c r="BZV15" s="143"/>
      <c r="BZW15" s="143"/>
      <c r="BZX15" s="143"/>
      <c r="BZY15" s="143"/>
      <c r="BZZ15" s="143"/>
      <c r="CAA15" s="143"/>
      <c r="CAB15" s="143"/>
      <c r="CAC15" s="143"/>
      <c r="CAD15" s="143"/>
      <c r="CAE15" s="143"/>
      <c r="CAF15" s="143"/>
      <c r="CAG15" s="143"/>
      <c r="CAH15" s="143"/>
      <c r="CAI15" s="143"/>
      <c r="CAJ15" s="143"/>
      <c r="CAK15" s="143"/>
      <c r="CAL15" s="143"/>
      <c r="CAM15" s="143"/>
      <c r="CAN15" s="143"/>
      <c r="CAO15" s="143"/>
      <c r="CAP15" s="143"/>
      <c r="CAQ15" s="143"/>
      <c r="CAR15" s="143"/>
      <c r="CAS15" s="143"/>
      <c r="CAT15" s="143"/>
      <c r="CAU15" s="143"/>
      <c r="CAV15" s="143"/>
      <c r="CAW15" s="143"/>
      <c r="CAX15" s="143"/>
      <c r="CAY15" s="143"/>
      <c r="CAZ15" s="143"/>
      <c r="CBA15" s="143"/>
      <c r="CBB15" s="143"/>
      <c r="CBC15" s="143"/>
      <c r="CBD15" s="143"/>
      <c r="CBE15" s="143"/>
      <c r="CBF15" s="143"/>
      <c r="CBG15" s="143"/>
      <c r="CBH15" s="143"/>
      <c r="CBI15" s="143"/>
      <c r="CBJ15" s="143"/>
      <c r="CBK15" s="143"/>
      <c r="CBL15" s="143"/>
      <c r="CBM15" s="143"/>
      <c r="CBN15" s="143"/>
      <c r="CBO15" s="143"/>
      <c r="CBP15" s="143"/>
      <c r="CBQ15" s="143"/>
      <c r="CBR15" s="143"/>
      <c r="CBS15" s="143"/>
      <c r="CBT15" s="143"/>
      <c r="CBU15" s="143"/>
      <c r="CBV15" s="143"/>
      <c r="CBW15" s="143"/>
      <c r="CBX15" s="143"/>
      <c r="CBY15" s="143"/>
      <c r="CBZ15" s="143"/>
      <c r="CCA15" s="143"/>
      <c r="CCB15" s="143"/>
      <c r="CCC15" s="143"/>
      <c r="CCD15" s="143"/>
      <c r="CCE15" s="143"/>
      <c r="CCF15" s="143"/>
      <c r="CCG15" s="143"/>
      <c r="CCH15" s="143"/>
      <c r="CCI15" s="143"/>
      <c r="CCJ15" s="143"/>
      <c r="CCK15" s="143"/>
      <c r="CCL15" s="143"/>
      <c r="CCM15" s="143"/>
      <c r="CCN15" s="143"/>
      <c r="CCO15" s="143"/>
      <c r="CCP15" s="143"/>
      <c r="CCQ15" s="143"/>
      <c r="CCR15" s="143"/>
      <c r="CCS15" s="143"/>
      <c r="CCT15" s="143"/>
      <c r="CCU15" s="143"/>
      <c r="CCV15" s="143"/>
      <c r="CCW15" s="143"/>
      <c r="CCX15" s="143"/>
      <c r="CCY15" s="143"/>
      <c r="CCZ15" s="143"/>
      <c r="CDA15" s="143"/>
      <c r="CDB15" s="143"/>
      <c r="CDC15" s="143"/>
      <c r="CDD15" s="143"/>
      <c r="CDE15" s="143"/>
      <c r="CDF15" s="143"/>
      <c r="CDG15" s="143"/>
      <c r="CDH15" s="143"/>
      <c r="CDI15" s="143"/>
      <c r="CDJ15" s="143"/>
      <c r="CDK15" s="143"/>
      <c r="CDL15" s="143"/>
      <c r="CDM15" s="143"/>
      <c r="CDN15" s="143"/>
      <c r="CDO15" s="143"/>
      <c r="CDP15" s="143"/>
      <c r="CDQ15" s="143"/>
      <c r="CDR15" s="143"/>
      <c r="CDS15" s="143"/>
      <c r="CDT15" s="143"/>
      <c r="CDU15" s="143"/>
      <c r="CDV15" s="143"/>
      <c r="CDW15" s="143"/>
      <c r="CDX15" s="143"/>
      <c r="CDY15" s="143"/>
      <c r="CDZ15" s="143"/>
      <c r="CEA15" s="143"/>
      <c r="CEB15" s="143"/>
      <c r="CEC15" s="143"/>
      <c r="CED15" s="143"/>
      <c r="CEE15" s="143"/>
      <c r="CEF15" s="143"/>
      <c r="CEG15" s="143"/>
      <c r="CEH15" s="143"/>
      <c r="CEI15" s="143"/>
      <c r="CEJ15" s="143"/>
      <c r="CEK15" s="143"/>
      <c r="CEL15" s="143"/>
      <c r="CEM15" s="143"/>
      <c r="CEN15" s="143"/>
      <c r="CEO15" s="143"/>
      <c r="CEP15" s="143"/>
      <c r="CEQ15" s="143"/>
      <c r="CER15" s="143"/>
      <c r="CES15" s="143"/>
      <c r="CET15" s="143"/>
      <c r="CEU15" s="143"/>
      <c r="CEV15" s="143"/>
      <c r="CEW15" s="143"/>
      <c r="CEX15" s="143"/>
      <c r="CEY15" s="143"/>
      <c r="CEZ15" s="143"/>
      <c r="CFA15" s="143"/>
      <c r="CFB15" s="143"/>
      <c r="CFC15" s="143"/>
      <c r="CFD15" s="143"/>
      <c r="CFE15" s="143"/>
      <c r="CFF15" s="143"/>
      <c r="CFG15" s="143"/>
      <c r="CFH15" s="143"/>
      <c r="CFI15" s="143"/>
      <c r="CFJ15" s="143"/>
      <c r="CFK15" s="143"/>
      <c r="CFL15" s="143"/>
      <c r="CFM15" s="143"/>
      <c r="CFN15" s="143"/>
      <c r="CFO15" s="143"/>
      <c r="CFP15" s="143"/>
      <c r="CFQ15" s="143"/>
      <c r="CFR15" s="143"/>
      <c r="CFS15" s="143"/>
      <c r="CFT15" s="143"/>
      <c r="CFU15" s="143"/>
      <c r="CFV15" s="143"/>
      <c r="CFW15" s="143"/>
      <c r="CFX15" s="143"/>
      <c r="CFY15" s="143"/>
      <c r="CFZ15" s="143"/>
      <c r="CGA15" s="143"/>
      <c r="CGB15" s="143"/>
      <c r="CGC15" s="143"/>
      <c r="CGD15" s="143"/>
      <c r="CGE15" s="143"/>
      <c r="CGF15" s="143"/>
      <c r="CGG15" s="143"/>
      <c r="CGH15" s="143"/>
      <c r="CGI15" s="143"/>
      <c r="CGJ15" s="143"/>
      <c r="CGK15" s="143"/>
      <c r="CGL15" s="143"/>
      <c r="CGM15" s="143"/>
      <c r="CGN15" s="143"/>
      <c r="CGO15" s="143"/>
      <c r="CGP15" s="143"/>
      <c r="CGQ15" s="143"/>
      <c r="CGR15" s="143"/>
      <c r="CGS15" s="143"/>
      <c r="CGT15" s="143"/>
      <c r="CGU15" s="143"/>
      <c r="CGV15" s="143"/>
      <c r="CGW15" s="143"/>
      <c r="CGX15" s="143"/>
      <c r="CGY15" s="143"/>
      <c r="CGZ15" s="143"/>
      <c r="CHA15" s="143"/>
      <c r="CHB15" s="143"/>
      <c r="CHC15" s="143"/>
      <c r="CHD15" s="143"/>
      <c r="CHE15" s="143"/>
      <c r="CHF15" s="143"/>
      <c r="CHG15" s="143"/>
      <c r="CHH15" s="143"/>
      <c r="CHI15" s="143"/>
      <c r="CHJ15" s="143"/>
      <c r="CHK15" s="143"/>
      <c r="CHL15" s="143"/>
      <c r="CHM15" s="143"/>
      <c r="CHN15" s="143"/>
      <c r="CHO15" s="143"/>
      <c r="CHP15" s="143"/>
      <c r="CHQ15" s="143"/>
      <c r="CHR15" s="143"/>
      <c r="CHS15" s="143"/>
      <c r="CHT15" s="143"/>
      <c r="CHU15" s="143"/>
      <c r="CHV15" s="143"/>
      <c r="CHW15" s="143"/>
      <c r="CHX15" s="143"/>
      <c r="CHY15" s="143"/>
      <c r="CHZ15" s="143"/>
      <c r="CIA15" s="143"/>
      <c r="CIB15" s="143"/>
      <c r="CIC15" s="143"/>
      <c r="CID15" s="143"/>
      <c r="CIE15" s="143"/>
      <c r="CIF15" s="143"/>
      <c r="CIG15" s="143"/>
      <c r="CIH15" s="143"/>
      <c r="CII15" s="143"/>
      <c r="CIJ15" s="143"/>
      <c r="CIK15" s="143"/>
      <c r="CIL15" s="143"/>
      <c r="CIM15" s="143"/>
      <c r="CIN15" s="143"/>
      <c r="CIO15" s="143"/>
      <c r="CIP15" s="143"/>
      <c r="CIQ15" s="143"/>
      <c r="CIR15" s="143"/>
      <c r="CIS15" s="143"/>
      <c r="CIT15" s="143"/>
      <c r="CIU15" s="143"/>
      <c r="CIV15" s="143"/>
      <c r="CIW15" s="143"/>
      <c r="CIX15" s="143"/>
      <c r="CIY15" s="143"/>
      <c r="CIZ15" s="143"/>
      <c r="CJA15" s="143"/>
      <c r="CJB15" s="143"/>
      <c r="CJC15" s="143"/>
      <c r="CJD15" s="143"/>
      <c r="CJE15" s="143"/>
      <c r="CJF15" s="143"/>
      <c r="CJG15" s="143"/>
      <c r="CJH15" s="143"/>
      <c r="CJI15" s="143"/>
      <c r="CJJ15" s="143"/>
      <c r="CJK15" s="143"/>
      <c r="CJL15" s="143"/>
      <c r="CJM15" s="143"/>
      <c r="CJN15" s="143"/>
      <c r="CJO15" s="143"/>
      <c r="CJP15" s="143"/>
      <c r="CJQ15" s="143"/>
      <c r="CJR15" s="143"/>
      <c r="CJS15" s="143"/>
      <c r="CJT15" s="143"/>
      <c r="CJU15" s="143"/>
      <c r="CJV15" s="143"/>
      <c r="CJW15" s="143"/>
      <c r="CJX15" s="143"/>
      <c r="CJY15" s="143"/>
      <c r="CJZ15" s="143"/>
      <c r="CKA15" s="143"/>
      <c r="CKB15" s="143"/>
      <c r="CKC15" s="143"/>
      <c r="CKD15" s="143"/>
      <c r="CKE15" s="143"/>
      <c r="CKF15" s="143"/>
      <c r="CKG15" s="143"/>
      <c r="CKH15" s="143"/>
      <c r="CKI15" s="143"/>
      <c r="CKJ15" s="143"/>
      <c r="CKK15" s="143"/>
      <c r="CKL15" s="143"/>
      <c r="CKM15" s="143"/>
      <c r="CKN15" s="143"/>
      <c r="CKO15" s="143"/>
      <c r="CKP15" s="143"/>
      <c r="CKQ15" s="143"/>
      <c r="CKR15" s="143"/>
      <c r="CKS15" s="143"/>
      <c r="CKT15" s="143"/>
      <c r="CKU15" s="143"/>
      <c r="CKV15" s="143"/>
      <c r="CKW15" s="143"/>
      <c r="CKX15" s="143"/>
      <c r="CKY15" s="143"/>
      <c r="CKZ15" s="143"/>
      <c r="CLA15" s="143"/>
      <c r="CLB15" s="143"/>
      <c r="CLC15" s="143"/>
      <c r="CLD15" s="143"/>
      <c r="CLE15" s="143"/>
      <c r="CLF15" s="143"/>
      <c r="CLG15" s="143"/>
      <c r="CLH15" s="143"/>
      <c r="CLI15" s="143"/>
      <c r="CLJ15" s="143"/>
      <c r="CLK15" s="143"/>
      <c r="CLL15" s="143"/>
      <c r="CLM15" s="143"/>
      <c r="CLN15" s="143"/>
      <c r="CLO15" s="143"/>
      <c r="CLP15" s="143"/>
      <c r="CLQ15" s="143"/>
      <c r="CLR15" s="143"/>
      <c r="CLS15" s="143"/>
      <c r="CLT15" s="143"/>
      <c r="CLU15" s="143"/>
      <c r="CLV15" s="143"/>
      <c r="CLW15" s="143"/>
      <c r="CLX15" s="143"/>
      <c r="CLY15" s="143"/>
      <c r="CLZ15" s="143"/>
      <c r="CMA15" s="143"/>
      <c r="CMB15" s="143"/>
      <c r="CMC15" s="143"/>
      <c r="CMD15" s="143"/>
      <c r="CME15" s="143"/>
      <c r="CMF15" s="143"/>
      <c r="CMG15" s="143"/>
      <c r="CMH15" s="143"/>
      <c r="CMI15" s="143"/>
      <c r="CMJ15" s="143"/>
      <c r="CMK15" s="143"/>
      <c r="CML15" s="143"/>
      <c r="CMM15" s="143"/>
      <c r="CMN15" s="143"/>
      <c r="CMO15" s="143"/>
      <c r="CMP15" s="143"/>
      <c r="CMQ15" s="143"/>
      <c r="CMR15" s="143"/>
      <c r="CMS15" s="143"/>
      <c r="CMT15" s="143"/>
      <c r="CMU15" s="143"/>
      <c r="CMV15" s="143"/>
      <c r="CMW15" s="143"/>
      <c r="CMX15" s="143"/>
      <c r="CMY15" s="143"/>
      <c r="CMZ15" s="143"/>
      <c r="CNA15" s="143"/>
      <c r="CNB15" s="143"/>
      <c r="CNC15" s="143"/>
      <c r="CND15" s="143"/>
      <c r="CNE15" s="143"/>
      <c r="CNF15" s="143"/>
      <c r="CNG15" s="143"/>
      <c r="CNH15" s="143"/>
      <c r="CNI15" s="143"/>
      <c r="CNJ15" s="143"/>
      <c r="CNK15" s="143"/>
      <c r="CNL15" s="143"/>
      <c r="CNM15" s="143"/>
      <c r="CNN15" s="143"/>
      <c r="CNO15" s="143"/>
      <c r="CNP15" s="143"/>
      <c r="CNQ15" s="143"/>
      <c r="CNR15" s="143"/>
      <c r="CNS15" s="143"/>
      <c r="CNT15" s="143"/>
      <c r="CNU15" s="143"/>
      <c r="CNV15" s="143"/>
      <c r="CNW15" s="143"/>
      <c r="CNX15" s="143"/>
      <c r="CNY15" s="143"/>
      <c r="CNZ15" s="143"/>
      <c r="COA15" s="143"/>
      <c r="COB15" s="143"/>
      <c r="COC15" s="143"/>
      <c r="COD15" s="143"/>
      <c r="COE15" s="143"/>
      <c r="COF15" s="143"/>
      <c r="COG15" s="143"/>
      <c r="COH15" s="143"/>
      <c r="COI15" s="143"/>
      <c r="COJ15" s="143"/>
      <c r="COK15" s="143"/>
      <c r="COL15" s="143"/>
      <c r="COM15" s="143"/>
      <c r="CON15" s="143"/>
      <c r="COO15" s="143"/>
      <c r="COP15" s="143"/>
      <c r="COQ15" s="143"/>
      <c r="COR15" s="143"/>
      <c r="COS15" s="143"/>
      <c r="COT15" s="143"/>
      <c r="COU15" s="143"/>
      <c r="COV15" s="143"/>
      <c r="COW15" s="143"/>
      <c r="COX15" s="143"/>
      <c r="COY15" s="143"/>
      <c r="COZ15" s="143"/>
      <c r="CPA15" s="143"/>
      <c r="CPB15" s="143"/>
      <c r="CPC15" s="143"/>
      <c r="CPD15" s="143"/>
      <c r="CPE15" s="143"/>
      <c r="CPF15" s="143"/>
      <c r="CPG15" s="143"/>
      <c r="CPH15" s="143"/>
      <c r="CPI15" s="143"/>
      <c r="CPJ15" s="143"/>
      <c r="CPK15" s="143"/>
      <c r="CPL15" s="143"/>
      <c r="CPM15" s="143"/>
      <c r="CPN15" s="143"/>
      <c r="CPO15" s="143"/>
      <c r="CPP15" s="143"/>
      <c r="CPQ15" s="143"/>
      <c r="CPR15" s="143"/>
      <c r="CPS15" s="143"/>
      <c r="CPT15" s="143"/>
      <c r="CPU15" s="143"/>
      <c r="CPV15" s="143"/>
      <c r="CPW15" s="143"/>
      <c r="CPX15" s="143"/>
      <c r="CPY15" s="143"/>
      <c r="CPZ15" s="143"/>
      <c r="CQA15" s="143"/>
      <c r="CQB15" s="143"/>
      <c r="CQC15" s="143"/>
      <c r="CQD15" s="143"/>
      <c r="CQE15" s="143"/>
      <c r="CQF15" s="143"/>
      <c r="CQG15" s="143"/>
      <c r="CQH15" s="143"/>
      <c r="CQI15" s="143"/>
      <c r="CQJ15" s="143"/>
      <c r="CQK15" s="143"/>
      <c r="CQL15" s="143"/>
      <c r="CQM15" s="143"/>
      <c r="CQN15" s="143"/>
      <c r="CQO15" s="143"/>
      <c r="CQP15" s="143"/>
      <c r="CQQ15" s="143"/>
      <c r="CQR15" s="143"/>
      <c r="CQS15" s="143"/>
      <c r="CQT15" s="143"/>
      <c r="CQU15" s="143"/>
      <c r="CQV15" s="143"/>
      <c r="CQW15" s="143"/>
      <c r="CQX15" s="143"/>
      <c r="CQY15" s="143"/>
      <c r="CQZ15" s="143"/>
      <c r="CRA15" s="143"/>
      <c r="CRB15" s="143"/>
      <c r="CRC15" s="143"/>
      <c r="CRD15" s="143"/>
      <c r="CRE15" s="143"/>
      <c r="CRF15" s="143"/>
      <c r="CRG15" s="143"/>
      <c r="CRH15" s="143"/>
      <c r="CRI15" s="143"/>
      <c r="CRJ15" s="143"/>
      <c r="CRK15" s="143"/>
      <c r="CRL15" s="143"/>
      <c r="CRM15" s="143"/>
      <c r="CRN15" s="143"/>
      <c r="CRO15" s="143"/>
      <c r="CRP15" s="143"/>
      <c r="CRQ15" s="143"/>
      <c r="CRR15" s="143"/>
      <c r="CRS15" s="143"/>
      <c r="CRT15" s="143"/>
      <c r="CRU15" s="143"/>
      <c r="CRV15" s="143"/>
      <c r="CRW15" s="143"/>
      <c r="CRX15" s="143"/>
      <c r="CRY15" s="143"/>
      <c r="CRZ15" s="143"/>
      <c r="CSA15" s="143"/>
      <c r="CSB15" s="143"/>
      <c r="CSC15" s="143"/>
      <c r="CSD15" s="143"/>
      <c r="CSE15" s="143"/>
      <c r="CSF15" s="143"/>
      <c r="CSG15" s="143"/>
      <c r="CSH15" s="143"/>
      <c r="CSI15" s="143"/>
      <c r="CSJ15" s="143"/>
      <c r="CSK15" s="143"/>
      <c r="CSL15" s="143"/>
      <c r="CSM15" s="143"/>
      <c r="CSN15" s="143"/>
      <c r="CSO15" s="143"/>
      <c r="CSP15" s="143"/>
      <c r="CSQ15" s="143"/>
      <c r="CSR15" s="143"/>
      <c r="CSS15" s="143"/>
      <c r="CST15" s="143"/>
      <c r="CSU15" s="143"/>
      <c r="CSV15" s="143"/>
      <c r="CSW15" s="143"/>
      <c r="CSX15" s="143"/>
      <c r="CSY15" s="143"/>
      <c r="CSZ15" s="143"/>
      <c r="CTA15" s="143"/>
      <c r="CTB15" s="143"/>
      <c r="CTC15" s="143"/>
      <c r="CTD15" s="143"/>
      <c r="CTE15" s="143"/>
      <c r="CTF15" s="143"/>
      <c r="CTG15" s="143"/>
      <c r="CTH15" s="143"/>
      <c r="CTI15" s="143"/>
      <c r="CTJ15" s="143"/>
      <c r="CTK15" s="143"/>
      <c r="CTL15" s="143"/>
      <c r="CTM15" s="143"/>
      <c r="CTN15" s="143"/>
      <c r="CTO15" s="143"/>
      <c r="CTP15" s="143"/>
      <c r="CTQ15" s="143"/>
      <c r="CTR15" s="143"/>
      <c r="CTS15" s="143"/>
      <c r="CTT15" s="143"/>
      <c r="CTU15" s="143"/>
      <c r="CTV15" s="143"/>
      <c r="CTW15" s="143"/>
      <c r="CTX15" s="143"/>
      <c r="CTY15" s="143"/>
      <c r="CTZ15" s="143"/>
      <c r="CUA15" s="143"/>
      <c r="CUB15" s="143"/>
      <c r="CUC15" s="143"/>
      <c r="CUD15" s="143"/>
      <c r="CUE15" s="143"/>
      <c r="CUF15" s="143"/>
      <c r="CUG15" s="143"/>
      <c r="CUH15" s="143"/>
      <c r="CUI15" s="143"/>
      <c r="CUJ15" s="143"/>
      <c r="CUK15" s="143"/>
      <c r="CUL15" s="143"/>
      <c r="CUM15" s="143"/>
      <c r="CUN15" s="143"/>
      <c r="CUO15" s="143"/>
      <c r="CUP15" s="143"/>
      <c r="CUQ15" s="143"/>
      <c r="CUR15" s="143"/>
      <c r="CUS15" s="143"/>
      <c r="CUT15" s="143"/>
      <c r="CUU15" s="143"/>
      <c r="CUV15" s="143"/>
      <c r="CUW15" s="143"/>
      <c r="CUX15" s="143"/>
      <c r="CUY15" s="143"/>
      <c r="CUZ15" s="143"/>
      <c r="CVA15" s="143"/>
      <c r="CVB15" s="143"/>
      <c r="CVC15" s="143"/>
      <c r="CVD15" s="143"/>
      <c r="CVE15" s="143"/>
      <c r="CVF15" s="143"/>
      <c r="CVG15" s="143"/>
      <c r="CVH15" s="143"/>
      <c r="CVI15" s="143"/>
      <c r="CVJ15" s="143"/>
      <c r="CVK15" s="143"/>
      <c r="CVL15" s="143"/>
      <c r="CVM15" s="143"/>
      <c r="CVN15" s="143"/>
      <c r="CVO15" s="143"/>
      <c r="CVP15" s="143"/>
      <c r="CVQ15" s="143"/>
      <c r="CVR15" s="143"/>
      <c r="CVS15" s="143"/>
      <c r="CVT15" s="143"/>
      <c r="CVU15" s="143"/>
      <c r="CVV15" s="143"/>
      <c r="CVW15" s="143"/>
      <c r="CVX15" s="143"/>
      <c r="CVY15" s="143"/>
      <c r="CVZ15" s="143"/>
      <c r="CWA15" s="143"/>
      <c r="CWB15" s="143"/>
      <c r="CWC15" s="143"/>
      <c r="CWD15" s="143"/>
      <c r="CWE15" s="143"/>
      <c r="CWF15" s="143"/>
      <c r="CWG15" s="143"/>
      <c r="CWH15" s="143"/>
      <c r="CWI15" s="143"/>
      <c r="CWJ15" s="143"/>
      <c r="CWK15" s="143"/>
      <c r="CWL15" s="143"/>
      <c r="CWM15" s="143"/>
      <c r="CWN15" s="143"/>
      <c r="CWO15" s="143"/>
      <c r="CWP15" s="143"/>
      <c r="CWQ15" s="143"/>
      <c r="CWR15" s="143"/>
      <c r="CWS15" s="143"/>
      <c r="CWT15" s="143"/>
      <c r="CWU15" s="143"/>
      <c r="CWV15" s="143"/>
      <c r="CWW15" s="143"/>
      <c r="CWX15" s="143"/>
      <c r="CWY15" s="143"/>
      <c r="CWZ15" s="143"/>
      <c r="CXA15" s="143"/>
      <c r="CXB15" s="143"/>
      <c r="CXC15" s="143"/>
      <c r="CXD15" s="143"/>
      <c r="CXE15" s="143"/>
      <c r="CXF15" s="143"/>
      <c r="CXG15" s="143"/>
      <c r="CXH15" s="143"/>
      <c r="CXI15" s="143"/>
      <c r="CXJ15" s="143"/>
      <c r="CXK15" s="143"/>
      <c r="CXL15" s="143"/>
      <c r="CXM15" s="143"/>
      <c r="CXN15" s="143"/>
      <c r="CXO15" s="143"/>
      <c r="CXP15" s="143"/>
      <c r="CXQ15" s="143"/>
      <c r="CXR15" s="143"/>
      <c r="CXS15" s="143"/>
      <c r="CXT15" s="143"/>
      <c r="CXU15" s="143"/>
      <c r="CXV15" s="143"/>
      <c r="CXW15" s="143"/>
      <c r="CXX15" s="143"/>
      <c r="CXY15" s="143"/>
      <c r="CXZ15" s="143"/>
      <c r="CYA15" s="143"/>
      <c r="CYB15" s="143"/>
      <c r="CYC15" s="143"/>
      <c r="CYD15" s="143"/>
      <c r="CYE15" s="143"/>
      <c r="CYF15" s="143"/>
      <c r="CYG15" s="143"/>
      <c r="CYH15" s="143"/>
      <c r="CYI15" s="143"/>
      <c r="CYJ15" s="143"/>
      <c r="CYK15" s="143"/>
      <c r="CYL15" s="143"/>
      <c r="CYM15" s="143"/>
      <c r="CYN15" s="143"/>
      <c r="CYO15" s="143"/>
      <c r="CYP15" s="143"/>
      <c r="CYQ15" s="143"/>
      <c r="CYR15" s="143"/>
      <c r="CYS15" s="143"/>
      <c r="CYT15" s="143"/>
      <c r="CYU15" s="143"/>
      <c r="CYV15" s="143"/>
      <c r="CYW15" s="143"/>
      <c r="CYX15" s="143"/>
      <c r="CYY15" s="143"/>
      <c r="CYZ15" s="143"/>
      <c r="CZA15" s="143"/>
      <c r="CZB15" s="143"/>
      <c r="CZC15" s="143"/>
      <c r="CZD15" s="143"/>
      <c r="CZE15" s="143"/>
      <c r="CZF15" s="143"/>
      <c r="CZG15" s="143"/>
      <c r="CZH15" s="143"/>
      <c r="CZI15" s="143"/>
      <c r="CZJ15" s="143"/>
      <c r="CZK15" s="143"/>
      <c r="CZL15" s="143"/>
      <c r="CZM15" s="143"/>
      <c r="CZN15" s="143"/>
      <c r="CZO15" s="143"/>
      <c r="CZP15" s="143"/>
      <c r="CZQ15" s="143"/>
      <c r="CZR15" s="143"/>
      <c r="CZS15" s="143"/>
      <c r="CZT15" s="143"/>
      <c r="CZU15" s="143"/>
      <c r="CZV15" s="143"/>
      <c r="CZW15" s="143"/>
      <c r="CZX15" s="143"/>
      <c r="CZY15" s="143"/>
      <c r="CZZ15" s="143"/>
      <c r="DAA15" s="143"/>
      <c r="DAB15" s="143"/>
      <c r="DAC15" s="143"/>
      <c r="DAD15" s="143"/>
      <c r="DAE15" s="143"/>
      <c r="DAF15" s="143"/>
      <c r="DAG15" s="143"/>
      <c r="DAH15" s="143"/>
      <c r="DAI15" s="143"/>
      <c r="DAJ15" s="143"/>
      <c r="DAK15" s="143"/>
      <c r="DAL15" s="143"/>
      <c r="DAM15" s="143"/>
      <c r="DAN15" s="143"/>
      <c r="DAO15" s="143"/>
      <c r="DAP15" s="143"/>
      <c r="DAQ15" s="143"/>
      <c r="DAR15" s="143"/>
      <c r="DAS15" s="143"/>
      <c r="DAT15" s="143"/>
      <c r="DAU15" s="143"/>
      <c r="DAV15" s="143"/>
      <c r="DAW15" s="143"/>
      <c r="DAX15" s="143"/>
      <c r="DAY15" s="143"/>
      <c r="DAZ15" s="143"/>
      <c r="DBA15" s="143"/>
      <c r="DBB15" s="143"/>
      <c r="DBC15" s="143"/>
      <c r="DBD15" s="143"/>
      <c r="DBE15" s="143"/>
      <c r="DBF15" s="143"/>
      <c r="DBG15" s="143"/>
      <c r="DBH15" s="143"/>
      <c r="DBI15" s="143"/>
      <c r="DBJ15" s="143"/>
      <c r="DBK15" s="143"/>
      <c r="DBL15" s="143"/>
      <c r="DBM15" s="143"/>
      <c r="DBN15" s="143"/>
      <c r="DBO15" s="143"/>
      <c r="DBP15" s="143"/>
      <c r="DBQ15" s="143"/>
      <c r="DBR15" s="143"/>
      <c r="DBS15" s="143"/>
      <c r="DBT15" s="143"/>
      <c r="DBU15" s="143"/>
      <c r="DBV15" s="143"/>
      <c r="DBW15" s="143"/>
      <c r="DBX15" s="143"/>
      <c r="DBY15" s="143"/>
      <c r="DBZ15" s="143"/>
      <c r="DCA15" s="143"/>
      <c r="DCB15" s="143"/>
      <c r="DCC15" s="143"/>
      <c r="DCD15" s="143"/>
      <c r="DCE15" s="143"/>
      <c r="DCF15" s="143"/>
      <c r="DCG15" s="143"/>
      <c r="DCH15" s="143"/>
      <c r="DCI15" s="143"/>
      <c r="DCJ15" s="143"/>
      <c r="DCK15" s="143"/>
      <c r="DCL15" s="143"/>
      <c r="DCM15" s="143"/>
      <c r="DCN15" s="143"/>
      <c r="DCO15" s="143"/>
      <c r="DCP15" s="143"/>
      <c r="DCQ15" s="143"/>
      <c r="DCR15" s="143"/>
      <c r="DCS15" s="143"/>
      <c r="DCT15" s="143"/>
      <c r="DCU15" s="143"/>
      <c r="DCV15" s="143"/>
      <c r="DCW15" s="143"/>
      <c r="DCX15" s="143"/>
      <c r="DCY15" s="143"/>
      <c r="DCZ15" s="143"/>
      <c r="DDA15" s="143"/>
      <c r="DDB15" s="143"/>
      <c r="DDC15" s="143"/>
      <c r="DDD15" s="143"/>
      <c r="DDE15" s="143"/>
      <c r="DDF15" s="143"/>
      <c r="DDG15" s="143"/>
      <c r="DDH15" s="143"/>
      <c r="DDI15" s="143"/>
      <c r="DDJ15" s="143"/>
      <c r="DDK15" s="143"/>
      <c r="DDL15" s="143"/>
      <c r="DDM15" s="143"/>
      <c r="DDN15" s="143"/>
      <c r="DDO15" s="143"/>
      <c r="DDP15" s="143"/>
      <c r="DDQ15" s="143"/>
      <c r="DDR15" s="143"/>
      <c r="DDS15" s="143"/>
      <c r="DDT15" s="143"/>
      <c r="DDU15" s="143"/>
      <c r="DDV15" s="143"/>
      <c r="DDW15" s="143"/>
      <c r="DDX15" s="143"/>
      <c r="DDY15" s="143"/>
      <c r="DDZ15" s="143"/>
      <c r="DEA15" s="143"/>
      <c r="DEB15" s="143"/>
      <c r="DEC15" s="143"/>
      <c r="DED15" s="143"/>
      <c r="DEE15" s="143"/>
      <c r="DEF15" s="143"/>
      <c r="DEG15" s="143"/>
      <c r="DEH15" s="143"/>
      <c r="DEI15" s="143"/>
      <c r="DEJ15" s="143"/>
      <c r="DEK15" s="143"/>
      <c r="DEL15" s="143"/>
      <c r="DEM15" s="143"/>
      <c r="DEN15" s="143"/>
      <c r="DEO15" s="143"/>
      <c r="DEP15" s="143"/>
      <c r="DEQ15" s="143"/>
      <c r="DER15" s="143"/>
      <c r="DES15" s="143"/>
      <c r="DET15" s="143"/>
      <c r="DEU15" s="143"/>
      <c r="DEV15" s="143"/>
      <c r="DEW15" s="143"/>
      <c r="DEX15" s="143"/>
      <c r="DEY15" s="143"/>
      <c r="DEZ15" s="143"/>
      <c r="DFA15" s="143"/>
      <c r="DFB15" s="143"/>
      <c r="DFC15" s="143"/>
      <c r="DFD15" s="143"/>
      <c r="DFE15" s="143"/>
      <c r="DFF15" s="143"/>
      <c r="DFG15" s="143"/>
      <c r="DFH15" s="143"/>
      <c r="DFI15" s="143"/>
      <c r="DFJ15" s="143"/>
      <c r="DFK15" s="143"/>
      <c r="DFL15" s="143"/>
      <c r="DFM15" s="143"/>
      <c r="DFN15" s="143"/>
      <c r="DFO15" s="143"/>
      <c r="DFP15" s="143"/>
      <c r="DFQ15" s="143"/>
      <c r="DFR15" s="143"/>
      <c r="DFS15" s="143"/>
      <c r="DFT15" s="143"/>
      <c r="DFU15" s="143"/>
      <c r="DFV15" s="143"/>
      <c r="DFW15" s="143"/>
      <c r="DFX15" s="143"/>
      <c r="DFY15" s="143"/>
      <c r="DFZ15" s="143"/>
      <c r="DGA15" s="143"/>
      <c r="DGB15" s="143"/>
      <c r="DGC15" s="143"/>
      <c r="DGD15" s="143"/>
      <c r="DGE15" s="143"/>
      <c r="DGF15" s="143"/>
      <c r="DGG15" s="143"/>
      <c r="DGH15" s="143"/>
      <c r="DGI15" s="143"/>
      <c r="DGJ15" s="143"/>
      <c r="DGK15" s="143"/>
      <c r="DGL15" s="143"/>
      <c r="DGM15" s="143"/>
      <c r="DGN15" s="143"/>
      <c r="DGO15" s="143"/>
      <c r="DGP15" s="143"/>
      <c r="DGQ15" s="143"/>
      <c r="DGR15" s="143"/>
      <c r="DGS15" s="143"/>
      <c r="DGT15" s="143"/>
      <c r="DGU15" s="143"/>
      <c r="DGV15" s="143"/>
      <c r="DGW15" s="143"/>
      <c r="DGX15" s="143"/>
      <c r="DGY15" s="143"/>
      <c r="DGZ15" s="143"/>
      <c r="DHA15" s="143"/>
      <c r="DHB15" s="143"/>
      <c r="DHC15" s="143"/>
      <c r="DHD15" s="143"/>
      <c r="DHE15" s="143"/>
      <c r="DHF15" s="143"/>
      <c r="DHG15" s="143"/>
      <c r="DHH15" s="143"/>
      <c r="DHI15" s="143"/>
      <c r="DHJ15" s="143"/>
      <c r="DHK15" s="143"/>
      <c r="DHL15" s="143"/>
      <c r="DHM15" s="143"/>
      <c r="DHN15" s="143"/>
      <c r="DHO15" s="143"/>
      <c r="DHP15" s="143"/>
      <c r="DHQ15" s="143"/>
      <c r="DHR15" s="143"/>
      <c r="DHS15" s="143"/>
      <c r="DHT15" s="143"/>
      <c r="DHU15" s="143"/>
      <c r="DHV15" s="143"/>
      <c r="DHW15" s="143"/>
      <c r="DHX15" s="143"/>
      <c r="DHY15" s="143"/>
      <c r="DHZ15" s="143"/>
      <c r="DIA15" s="143"/>
      <c r="DIB15" s="143"/>
      <c r="DIC15" s="143"/>
      <c r="DID15" s="143"/>
      <c r="DIE15" s="143"/>
      <c r="DIF15" s="143"/>
      <c r="DIG15" s="143"/>
      <c r="DIH15" s="143"/>
      <c r="DII15" s="143"/>
      <c r="DIJ15" s="143"/>
      <c r="DIK15" s="143"/>
      <c r="DIL15" s="143"/>
      <c r="DIM15" s="143"/>
      <c r="DIN15" s="143"/>
      <c r="DIO15" s="143"/>
      <c r="DIP15" s="143"/>
      <c r="DIQ15" s="143"/>
      <c r="DIR15" s="143"/>
      <c r="DIS15" s="143"/>
      <c r="DIT15" s="143"/>
      <c r="DIU15" s="143"/>
      <c r="DIV15" s="143"/>
      <c r="DIW15" s="143"/>
      <c r="DIX15" s="143"/>
      <c r="DIY15" s="143"/>
      <c r="DIZ15" s="143"/>
      <c r="DJA15" s="143"/>
      <c r="DJB15" s="143"/>
      <c r="DJC15" s="143"/>
      <c r="DJD15" s="143"/>
      <c r="DJE15" s="143"/>
      <c r="DJF15" s="143"/>
      <c r="DJG15" s="143"/>
      <c r="DJH15" s="143"/>
      <c r="DJI15" s="143"/>
      <c r="DJJ15" s="143"/>
      <c r="DJK15" s="143"/>
      <c r="DJL15" s="143"/>
      <c r="DJM15" s="143"/>
      <c r="DJN15" s="143"/>
      <c r="DJO15" s="143"/>
      <c r="DJP15" s="143"/>
      <c r="DJQ15" s="143"/>
      <c r="DJR15" s="143"/>
      <c r="DJS15" s="143"/>
      <c r="DJT15" s="143"/>
      <c r="DJU15" s="143"/>
      <c r="DJV15" s="143"/>
      <c r="DJW15" s="143"/>
      <c r="DJX15" s="143"/>
      <c r="DJY15" s="143"/>
      <c r="DJZ15" s="143"/>
      <c r="DKA15" s="143"/>
      <c r="DKB15" s="143"/>
      <c r="DKC15" s="143"/>
      <c r="DKD15" s="143"/>
      <c r="DKE15" s="143"/>
      <c r="DKF15" s="143"/>
      <c r="DKG15" s="143"/>
      <c r="DKH15" s="143"/>
      <c r="DKI15" s="143"/>
      <c r="DKJ15" s="143"/>
      <c r="DKK15" s="143"/>
      <c r="DKL15" s="143"/>
      <c r="DKM15" s="143"/>
      <c r="DKN15" s="143"/>
      <c r="DKO15" s="143"/>
      <c r="DKP15" s="143"/>
      <c r="DKQ15" s="143"/>
      <c r="DKR15" s="143"/>
      <c r="DKS15" s="143"/>
      <c r="DKT15" s="143"/>
      <c r="DKU15" s="143"/>
      <c r="DKV15" s="143"/>
      <c r="DKW15" s="143"/>
      <c r="DKX15" s="143"/>
      <c r="DKY15" s="143"/>
      <c r="DKZ15" s="143"/>
      <c r="DLA15" s="143"/>
      <c r="DLB15" s="143"/>
      <c r="DLC15" s="143"/>
      <c r="DLD15" s="143"/>
      <c r="DLE15" s="143"/>
      <c r="DLF15" s="143"/>
      <c r="DLG15" s="143"/>
      <c r="DLH15" s="143"/>
      <c r="DLI15" s="143"/>
      <c r="DLJ15" s="143"/>
      <c r="DLK15" s="143"/>
      <c r="DLL15" s="143"/>
      <c r="DLM15" s="143"/>
      <c r="DLN15" s="143"/>
      <c r="DLO15" s="143"/>
      <c r="DLP15" s="143"/>
      <c r="DLQ15" s="143"/>
      <c r="DLR15" s="143"/>
      <c r="DLS15" s="143"/>
      <c r="DLT15" s="143"/>
      <c r="DLU15" s="143"/>
      <c r="DLV15" s="143"/>
      <c r="DLW15" s="143"/>
      <c r="DLX15" s="143"/>
      <c r="DLY15" s="143"/>
      <c r="DLZ15" s="143"/>
      <c r="DMA15" s="143"/>
      <c r="DMB15" s="143"/>
      <c r="DMC15" s="143"/>
      <c r="DMD15" s="143"/>
      <c r="DME15" s="143"/>
      <c r="DMF15" s="143"/>
      <c r="DMG15" s="143"/>
      <c r="DMH15" s="143"/>
      <c r="DMI15" s="143"/>
      <c r="DMJ15" s="143"/>
      <c r="DMK15" s="143"/>
      <c r="DML15" s="143"/>
      <c r="DMM15" s="143"/>
      <c r="DMN15" s="143"/>
      <c r="DMO15" s="143"/>
      <c r="DMP15" s="143"/>
      <c r="DMQ15" s="143"/>
      <c r="DMR15" s="143"/>
      <c r="DMS15" s="143"/>
      <c r="DMT15" s="143"/>
      <c r="DMU15" s="143"/>
      <c r="DMV15" s="143"/>
      <c r="DMW15" s="143"/>
      <c r="DMX15" s="143"/>
      <c r="DMY15" s="143"/>
      <c r="DMZ15" s="143"/>
      <c r="DNA15" s="143"/>
      <c r="DNB15" s="143"/>
      <c r="DNC15" s="143"/>
      <c r="DND15" s="143"/>
      <c r="DNE15" s="143"/>
      <c r="DNF15" s="143"/>
      <c r="DNG15" s="143"/>
      <c r="DNH15" s="143"/>
      <c r="DNI15" s="143"/>
      <c r="DNJ15" s="143"/>
      <c r="DNK15" s="143"/>
      <c r="DNL15" s="143"/>
      <c r="DNM15" s="143"/>
      <c r="DNN15" s="143"/>
      <c r="DNO15" s="143"/>
      <c r="DNP15" s="143"/>
      <c r="DNQ15" s="143"/>
      <c r="DNR15" s="143"/>
      <c r="DNS15" s="143"/>
      <c r="DNT15" s="143"/>
      <c r="DNU15" s="143"/>
      <c r="DNV15" s="143"/>
      <c r="DNW15" s="143"/>
      <c r="DNX15" s="143"/>
      <c r="DNY15" s="143"/>
      <c r="DNZ15" s="143"/>
      <c r="DOA15" s="143"/>
      <c r="DOB15" s="143"/>
      <c r="DOC15" s="143"/>
      <c r="DOD15" s="143"/>
      <c r="DOE15" s="143"/>
      <c r="DOF15" s="143"/>
      <c r="DOG15" s="143"/>
      <c r="DOH15" s="143"/>
      <c r="DOI15" s="143"/>
      <c r="DOJ15" s="143"/>
      <c r="DOK15" s="143"/>
      <c r="DOL15" s="143"/>
      <c r="DOM15" s="143"/>
      <c r="DON15" s="143"/>
      <c r="DOO15" s="143"/>
      <c r="DOP15" s="143"/>
      <c r="DOQ15" s="143"/>
      <c r="DOR15" s="143"/>
      <c r="DOS15" s="143"/>
      <c r="DOT15" s="143"/>
      <c r="DOU15" s="143"/>
      <c r="DOV15" s="143"/>
      <c r="DOW15" s="143"/>
      <c r="DOX15" s="143"/>
      <c r="DOY15" s="143"/>
      <c r="DOZ15" s="143"/>
      <c r="DPA15" s="143"/>
      <c r="DPB15" s="143"/>
      <c r="DPC15" s="143"/>
      <c r="DPD15" s="143"/>
      <c r="DPE15" s="143"/>
      <c r="DPF15" s="143"/>
      <c r="DPG15" s="143"/>
      <c r="DPH15" s="143"/>
      <c r="DPI15" s="143"/>
      <c r="DPJ15" s="143"/>
      <c r="DPK15" s="143"/>
      <c r="DPL15" s="143"/>
      <c r="DPM15" s="143"/>
      <c r="DPN15" s="143"/>
      <c r="DPO15" s="143"/>
      <c r="DPP15" s="143"/>
      <c r="DPQ15" s="143"/>
      <c r="DPR15" s="143"/>
      <c r="DPS15" s="143"/>
      <c r="DPT15" s="143"/>
      <c r="DPU15" s="143"/>
      <c r="DPV15" s="143"/>
      <c r="DPW15" s="143"/>
      <c r="DPX15" s="143"/>
      <c r="DPY15" s="143"/>
      <c r="DPZ15" s="143"/>
      <c r="DQA15" s="143"/>
      <c r="DQB15" s="143"/>
      <c r="DQC15" s="143"/>
      <c r="DQD15" s="143"/>
      <c r="DQE15" s="143"/>
      <c r="DQF15" s="143"/>
      <c r="DQG15" s="143"/>
      <c r="DQH15" s="143"/>
      <c r="DQI15" s="143"/>
      <c r="DQJ15" s="143"/>
      <c r="DQK15" s="143"/>
      <c r="DQL15" s="143"/>
      <c r="DQM15" s="143"/>
      <c r="DQN15" s="143"/>
      <c r="DQO15" s="143"/>
      <c r="DQP15" s="143"/>
      <c r="DQQ15" s="143"/>
      <c r="DQR15" s="143"/>
      <c r="DQS15" s="143"/>
      <c r="DQT15" s="143"/>
      <c r="DQU15" s="143"/>
      <c r="DQV15" s="143"/>
      <c r="DQW15" s="143"/>
      <c r="DQX15" s="143"/>
      <c r="DQY15" s="143"/>
      <c r="DQZ15" s="143"/>
      <c r="DRA15" s="143"/>
      <c r="DRB15" s="143"/>
      <c r="DRC15" s="143"/>
      <c r="DRD15" s="143"/>
      <c r="DRE15" s="143"/>
      <c r="DRF15" s="143"/>
      <c r="DRG15" s="143"/>
      <c r="DRH15" s="143"/>
      <c r="DRI15" s="143"/>
      <c r="DRJ15" s="143"/>
      <c r="DRK15" s="143"/>
      <c r="DRL15" s="143"/>
      <c r="DRM15" s="143"/>
      <c r="DRN15" s="143"/>
      <c r="DRO15" s="143"/>
      <c r="DRP15" s="143"/>
      <c r="DRQ15" s="143"/>
      <c r="DRR15" s="143"/>
      <c r="DRS15" s="143"/>
      <c r="DRT15" s="143"/>
      <c r="DRU15" s="143"/>
      <c r="DRV15" s="143"/>
      <c r="DRW15" s="143"/>
      <c r="DRX15" s="143"/>
      <c r="DRY15" s="143"/>
      <c r="DRZ15" s="143"/>
      <c r="DSA15" s="143"/>
      <c r="DSB15" s="143"/>
      <c r="DSC15" s="143"/>
      <c r="DSD15" s="143"/>
      <c r="DSE15" s="143"/>
      <c r="DSF15" s="143"/>
      <c r="DSG15" s="143"/>
      <c r="DSH15" s="143"/>
      <c r="DSI15" s="143"/>
      <c r="DSJ15" s="143"/>
      <c r="DSK15" s="143"/>
      <c r="DSL15" s="143"/>
      <c r="DSM15" s="143"/>
      <c r="DSN15" s="143"/>
      <c r="DSO15" s="143"/>
      <c r="DSP15" s="143"/>
      <c r="DSQ15" s="143"/>
      <c r="DSR15" s="143"/>
      <c r="DSS15" s="143"/>
      <c r="DST15" s="143"/>
      <c r="DSU15" s="143"/>
      <c r="DSV15" s="143"/>
      <c r="DSW15" s="143"/>
      <c r="DSX15" s="143"/>
      <c r="DSY15" s="143"/>
      <c r="DSZ15" s="143"/>
      <c r="DTA15" s="143"/>
      <c r="DTB15" s="143"/>
      <c r="DTC15" s="143"/>
      <c r="DTD15" s="143"/>
      <c r="DTE15" s="143"/>
      <c r="DTF15" s="143"/>
      <c r="DTG15" s="143"/>
      <c r="DTH15" s="143"/>
      <c r="DTI15" s="143"/>
      <c r="DTJ15" s="143"/>
      <c r="DTK15" s="143"/>
      <c r="DTL15" s="143"/>
      <c r="DTM15" s="143"/>
      <c r="DTN15" s="143"/>
      <c r="DTO15" s="143"/>
      <c r="DTP15" s="143"/>
      <c r="DTQ15" s="143"/>
      <c r="DTR15" s="143"/>
      <c r="DTS15" s="143"/>
      <c r="DTT15" s="143"/>
      <c r="DTU15" s="143"/>
      <c r="DTV15" s="143"/>
      <c r="DTW15" s="143"/>
      <c r="DTX15" s="143"/>
      <c r="DTY15" s="143"/>
      <c r="DTZ15" s="143"/>
      <c r="DUA15" s="143"/>
      <c r="DUB15" s="143"/>
      <c r="DUC15" s="143"/>
      <c r="DUD15" s="143"/>
      <c r="DUE15" s="143"/>
      <c r="DUF15" s="143"/>
      <c r="DUG15" s="143"/>
      <c r="DUH15" s="143"/>
      <c r="DUI15" s="143"/>
      <c r="DUJ15" s="143"/>
      <c r="DUK15" s="143"/>
      <c r="DUL15" s="143"/>
      <c r="DUM15" s="143"/>
      <c r="DUN15" s="143"/>
      <c r="DUO15" s="143"/>
      <c r="DUP15" s="143"/>
      <c r="DUQ15" s="143"/>
      <c r="DUR15" s="143"/>
      <c r="DUS15" s="143"/>
      <c r="DUT15" s="143"/>
      <c r="DUU15" s="143"/>
      <c r="DUV15" s="143"/>
      <c r="DUW15" s="143"/>
      <c r="DUX15" s="143"/>
      <c r="DUY15" s="143"/>
      <c r="DUZ15" s="143"/>
      <c r="DVA15" s="143"/>
      <c r="DVB15" s="143"/>
      <c r="DVC15" s="143"/>
      <c r="DVD15" s="143"/>
      <c r="DVE15" s="143"/>
      <c r="DVF15" s="143"/>
      <c r="DVG15" s="143"/>
      <c r="DVH15" s="143"/>
      <c r="DVI15" s="143"/>
      <c r="DVJ15" s="143"/>
      <c r="DVK15" s="143"/>
      <c r="DVL15" s="143"/>
      <c r="DVM15" s="143"/>
      <c r="DVN15" s="143"/>
      <c r="DVO15" s="143"/>
      <c r="DVP15" s="143"/>
      <c r="DVQ15" s="143"/>
      <c r="DVR15" s="143"/>
      <c r="DVS15" s="143"/>
      <c r="DVT15" s="143"/>
      <c r="DVU15" s="143"/>
      <c r="DVV15" s="143"/>
      <c r="DVW15" s="143"/>
      <c r="DVX15" s="143"/>
      <c r="DVY15" s="143"/>
      <c r="DVZ15" s="143"/>
      <c r="DWA15" s="143"/>
      <c r="DWB15" s="143"/>
      <c r="DWC15" s="143"/>
      <c r="DWD15" s="143"/>
      <c r="DWE15" s="143"/>
      <c r="DWF15" s="143"/>
      <c r="DWG15" s="143"/>
      <c r="DWH15" s="143"/>
      <c r="DWI15" s="143"/>
      <c r="DWJ15" s="143"/>
      <c r="DWK15" s="143"/>
      <c r="DWL15" s="143"/>
      <c r="DWM15" s="143"/>
      <c r="DWN15" s="143"/>
      <c r="DWO15" s="143"/>
      <c r="DWP15" s="143"/>
      <c r="DWQ15" s="143"/>
      <c r="DWR15" s="143"/>
      <c r="DWS15" s="143"/>
      <c r="DWT15" s="143"/>
      <c r="DWU15" s="143"/>
      <c r="DWV15" s="143"/>
      <c r="DWW15" s="143"/>
      <c r="DWX15" s="143"/>
      <c r="DWY15" s="143"/>
      <c r="DWZ15" s="143"/>
      <c r="DXA15" s="143"/>
      <c r="DXB15" s="143"/>
      <c r="DXC15" s="143"/>
      <c r="DXD15" s="143"/>
      <c r="DXE15" s="143"/>
      <c r="DXF15" s="143"/>
      <c r="DXG15" s="143"/>
      <c r="DXH15" s="143"/>
      <c r="DXI15" s="143"/>
      <c r="DXJ15" s="143"/>
      <c r="DXK15" s="143"/>
      <c r="DXL15" s="143"/>
      <c r="DXM15" s="143"/>
      <c r="DXN15" s="143"/>
      <c r="DXO15" s="143"/>
      <c r="DXP15" s="143"/>
      <c r="DXQ15" s="143"/>
      <c r="DXR15" s="143"/>
      <c r="DXS15" s="143"/>
      <c r="DXT15" s="143"/>
      <c r="DXU15" s="143"/>
      <c r="DXV15" s="143"/>
      <c r="DXW15" s="143"/>
      <c r="DXX15" s="143"/>
      <c r="DXY15" s="143"/>
      <c r="DXZ15" s="143"/>
      <c r="DYA15" s="143"/>
      <c r="DYB15" s="143"/>
      <c r="DYC15" s="143"/>
      <c r="DYD15" s="143"/>
      <c r="DYE15" s="143"/>
      <c r="DYF15" s="143"/>
      <c r="DYG15" s="143"/>
      <c r="DYH15" s="143"/>
      <c r="DYI15" s="143"/>
      <c r="DYJ15" s="143"/>
      <c r="DYK15" s="143"/>
      <c r="DYL15" s="143"/>
      <c r="DYM15" s="143"/>
      <c r="DYN15" s="143"/>
      <c r="DYO15" s="143"/>
      <c r="DYP15" s="143"/>
      <c r="DYQ15" s="143"/>
      <c r="DYR15" s="143"/>
      <c r="DYS15" s="143"/>
      <c r="DYT15" s="143"/>
      <c r="DYU15" s="143"/>
      <c r="DYV15" s="143"/>
      <c r="DYW15" s="143"/>
      <c r="DYX15" s="143"/>
      <c r="DYY15" s="143"/>
      <c r="DYZ15" s="143"/>
      <c r="DZA15" s="143"/>
      <c r="DZB15" s="143"/>
      <c r="DZC15" s="143"/>
      <c r="DZD15" s="143"/>
      <c r="DZE15" s="143"/>
      <c r="DZF15" s="143"/>
      <c r="DZG15" s="143"/>
      <c r="DZH15" s="143"/>
      <c r="DZI15" s="143"/>
      <c r="DZJ15" s="143"/>
      <c r="DZK15" s="143"/>
      <c r="DZL15" s="143"/>
      <c r="DZM15" s="143"/>
      <c r="DZN15" s="143"/>
      <c r="DZO15" s="143"/>
      <c r="DZP15" s="143"/>
      <c r="DZQ15" s="143"/>
      <c r="DZR15" s="143"/>
      <c r="DZS15" s="143"/>
      <c r="DZT15" s="143"/>
      <c r="DZU15" s="143"/>
      <c r="DZV15" s="143"/>
      <c r="DZW15" s="143"/>
      <c r="DZX15" s="143"/>
      <c r="DZY15" s="143"/>
      <c r="DZZ15" s="143"/>
      <c r="EAA15" s="143"/>
      <c r="EAB15" s="143"/>
      <c r="EAC15" s="143"/>
      <c r="EAD15" s="143"/>
      <c r="EAE15" s="143"/>
      <c r="EAF15" s="143"/>
      <c r="EAG15" s="143"/>
      <c r="EAH15" s="143"/>
      <c r="EAI15" s="143"/>
      <c r="EAJ15" s="143"/>
      <c r="EAK15" s="143"/>
      <c r="EAL15" s="143"/>
      <c r="EAM15" s="143"/>
      <c r="EAN15" s="143"/>
      <c r="EAO15" s="143"/>
      <c r="EAP15" s="143"/>
      <c r="EAQ15" s="143"/>
      <c r="EAR15" s="143"/>
      <c r="EAS15" s="143"/>
      <c r="EAT15" s="143"/>
      <c r="EAU15" s="143"/>
      <c r="EAV15" s="143"/>
      <c r="EAW15" s="143"/>
      <c r="EAX15" s="143"/>
      <c r="EAY15" s="143"/>
      <c r="EAZ15" s="143"/>
      <c r="EBA15" s="143"/>
      <c r="EBB15" s="143"/>
      <c r="EBC15" s="143"/>
      <c r="EBD15" s="143"/>
      <c r="EBE15" s="143"/>
      <c r="EBF15" s="143"/>
      <c r="EBG15" s="143"/>
      <c r="EBH15" s="143"/>
      <c r="EBI15" s="143"/>
      <c r="EBJ15" s="143"/>
      <c r="EBK15" s="143"/>
      <c r="EBL15" s="143"/>
      <c r="EBM15" s="143"/>
      <c r="EBN15" s="143"/>
      <c r="EBO15" s="143"/>
      <c r="EBP15" s="143"/>
      <c r="EBQ15" s="143"/>
      <c r="EBR15" s="143"/>
      <c r="EBS15" s="143"/>
      <c r="EBT15" s="143"/>
      <c r="EBU15" s="143"/>
      <c r="EBV15" s="143"/>
      <c r="EBW15" s="143"/>
      <c r="EBX15" s="143"/>
      <c r="EBY15" s="143"/>
      <c r="EBZ15" s="143"/>
      <c r="ECA15" s="143"/>
      <c r="ECB15" s="143"/>
      <c r="ECC15" s="143"/>
      <c r="ECD15" s="143"/>
      <c r="ECE15" s="143"/>
      <c r="ECF15" s="143"/>
      <c r="ECG15" s="143"/>
      <c r="ECH15" s="143"/>
      <c r="ECI15" s="143"/>
      <c r="ECJ15" s="143"/>
      <c r="ECK15" s="143"/>
      <c r="ECL15" s="143"/>
      <c r="ECM15" s="143"/>
      <c r="ECN15" s="143"/>
      <c r="ECO15" s="143"/>
      <c r="ECP15" s="143"/>
      <c r="ECQ15" s="143"/>
      <c r="ECR15" s="143"/>
      <c r="ECS15" s="143"/>
      <c r="ECT15" s="143"/>
      <c r="ECU15" s="143"/>
      <c r="ECV15" s="143"/>
      <c r="ECW15" s="143"/>
      <c r="ECX15" s="143"/>
      <c r="ECY15" s="143"/>
      <c r="ECZ15" s="143"/>
      <c r="EDA15" s="143"/>
      <c r="EDB15" s="143"/>
      <c r="EDC15" s="143"/>
      <c r="EDD15" s="143"/>
      <c r="EDE15" s="143"/>
      <c r="EDF15" s="143"/>
      <c r="EDG15" s="143"/>
      <c r="EDH15" s="143"/>
      <c r="EDI15" s="143"/>
      <c r="EDJ15" s="143"/>
      <c r="EDK15" s="143"/>
      <c r="EDL15" s="143"/>
      <c r="EDM15" s="143"/>
      <c r="EDN15" s="143"/>
      <c r="EDO15" s="143"/>
      <c r="EDP15" s="143"/>
      <c r="EDQ15" s="143"/>
      <c r="EDR15" s="143"/>
      <c r="EDS15" s="143"/>
      <c r="EDT15" s="143"/>
      <c r="EDU15" s="143"/>
      <c r="EDV15" s="143"/>
      <c r="EDW15" s="143"/>
      <c r="EDX15" s="143"/>
      <c r="EDY15" s="143"/>
      <c r="EDZ15" s="143"/>
      <c r="EEA15" s="143"/>
      <c r="EEB15" s="143"/>
      <c r="EEC15" s="143"/>
      <c r="EED15" s="143"/>
      <c r="EEE15" s="143"/>
      <c r="EEF15" s="143"/>
      <c r="EEG15" s="143"/>
      <c r="EEH15" s="143"/>
      <c r="EEI15" s="143"/>
      <c r="EEJ15" s="143"/>
      <c r="EEK15" s="143"/>
      <c r="EEL15" s="143"/>
      <c r="EEM15" s="143"/>
      <c r="EEN15" s="143"/>
      <c r="EEO15" s="143"/>
      <c r="EEP15" s="143"/>
      <c r="EEQ15" s="143"/>
      <c r="EER15" s="143"/>
      <c r="EES15" s="143"/>
      <c r="EET15" s="143"/>
      <c r="EEU15" s="143"/>
      <c r="EEV15" s="143"/>
      <c r="EEW15" s="143"/>
      <c r="EEX15" s="143"/>
      <c r="EEY15" s="143"/>
      <c r="EEZ15" s="143"/>
      <c r="EFA15" s="143"/>
      <c r="EFB15" s="143"/>
      <c r="EFC15" s="143"/>
      <c r="EFD15" s="143"/>
      <c r="EFE15" s="143"/>
      <c r="EFF15" s="143"/>
      <c r="EFG15" s="143"/>
      <c r="EFH15" s="143"/>
      <c r="EFI15" s="143"/>
      <c r="EFJ15" s="143"/>
      <c r="EFK15" s="143"/>
      <c r="EFL15" s="143"/>
      <c r="EFM15" s="143"/>
      <c r="EFN15" s="143"/>
      <c r="EFO15" s="143"/>
      <c r="EFP15" s="143"/>
      <c r="EFQ15" s="143"/>
      <c r="EFR15" s="143"/>
      <c r="EFS15" s="143"/>
      <c r="EFT15" s="143"/>
      <c r="EFU15" s="143"/>
      <c r="EFV15" s="143"/>
      <c r="EFW15" s="143"/>
      <c r="EFX15" s="143"/>
      <c r="EFY15" s="143"/>
      <c r="EFZ15" s="143"/>
      <c r="EGA15" s="143"/>
      <c r="EGB15" s="143"/>
      <c r="EGC15" s="143"/>
      <c r="EGD15" s="143"/>
      <c r="EGE15" s="143"/>
      <c r="EGF15" s="143"/>
      <c r="EGG15" s="143"/>
      <c r="EGH15" s="143"/>
      <c r="EGI15" s="143"/>
      <c r="EGJ15" s="143"/>
      <c r="EGK15" s="143"/>
      <c r="EGL15" s="143"/>
      <c r="EGM15" s="143"/>
      <c r="EGN15" s="143"/>
      <c r="EGO15" s="143"/>
      <c r="EGP15" s="143"/>
      <c r="EGQ15" s="143"/>
      <c r="EGR15" s="143"/>
      <c r="EGS15" s="143"/>
      <c r="EGT15" s="143"/>
      <c r="EGU15" s="143"/>
      <c r="EGV15" s="143"/>
      <c r="EGW15" s="143"/>
      <c r="EGX15" s="143"/>
      <c r="EGY15" s="143"/>
      <c r="EGZ15" s="143"/>
      <c r="EHA15" s="143"/>
      <c r="EHB15" s="143"/>
      <c r="EHC15" s="143"/>
      <c r="EHD15" s="143"/>
      <c r="EHE15" s="143"/>
      <c r="EHF15" s="143"/>
      <c r="EHG15" s="143"/>
      <c r="EHH15" s="143"/>
      <c r="EHI15" s="143"/>
      <c r="EHJ15" s="143"/>
      <c r="EHK15" s="143"/>
      <c r="EHL15" s="143"/>
      <c r="EHM15" s="143"/>
      <c r="EHN15" s="143"/>
      <c r="EHO15" s="143"/>
      <c r="EHP15" s="143"/>
      <c r="EHQ15" s="143"/>
      <c r="EHR15" s="143"/>
      <c r="EHS15" s="143"/>
      <c r="EHT15" s="143"/>
      <c r="EHU15" s="143"/>
      <c r="EHV15" s="143"/>
      <c r="EHW15" s="143"/>
      <c r="EHX15" s="143"/>
      <c r="EHY15" s="143"/>
      <c r="EHZ15" s="143"/>
      <c r="EIA15" s="143"/>
      <c r="EIB15" s="143"/>
      <c r="EIC15" s="143"/>
      <c r="EID15" s="143"/>
      <c r="EIE15" s="143"/>
      <c r="EIF15" s="143"/>
      <c r="EIG15" s="143"/>
      <c r="EIH15" s="143"/>
      <c r="EII15" s="143"/>
      <c r="EIJ15" s="143"/>
      <c r="EIK15" s="143"/>
      <c r="EIL15" s="143"/>
      <c r="EIM15" s="143"/>
      <c r="EIN15" s="143"/>
      <c r="EIO15" s="143"/>
      <c r="EIP15" s="143"/>
      <c r="EIQ15" s="143"/>
      <c r="EIR15" s="143"/>
      <c r="EIS15" s="143"/>
      <c r="EIT15" s="143"/>
      <c r="EIU15" s="143"/>
      <c r="EIV15" s="143"/>
      <c r="EIW15" s="143"/>
      <c r="EIX15" s="143"/>
      <c r="EIY15" s="143"/>
      <c r="EIZ15" s="143"/>
      <c r="EJA15" s="143"/>
      <c r="EJB15" s="143"/>
      <c r="EJC15" s="143"/>
      <c r="EJD15" s="143"/>
      <c r="EJE15" s="143"/>
      <c r="EJF15" s="143"/>
      <c r="EJG15" s="143"/>
      <c r="EJH15" s="143"/>
      <c r="EJI15" s="143"/>
      <c r="EJJ15" s="143"/>
      <c r="EJK15" s="143"/>
      <c r="EJL15" s="143"/>
      <c r="EJM15" s="143"/>
      <c r="EJN15" s="143"/>
      <c r="EJO15" s="143"/>
      <c r="EJP15" s="143"/>
      <c r="EJQ15" s="143"/>
      <c r="EJR15" s="143"/>
      <c r="EJS15" s="143"/>
      <c r="EJT15" s="143"/>
      <c r="EJU15" s="143"/>
      <c r="EJV15" s="143"/>
      <c r="EJW15" s="143"/>
      <c r="EJX15" s="143"/>
      <c r="EJY15" s="143"/>
      <c r="EJZ15" s="143"/>
      <c r="EKA15" s="143"/>
      <c r="EKB15" s="143"/>
      <c r="EKC15" s="143"/>
      <c r="EKD15" s="143"/>
      <c r="EKE15" s="143"/>
      <c r="EKF15" s="143"/>
      <c r="EKG15" s="143"/>
      <c r="EKH15" s="143"/>
      <c r="EKI15" s="143"/>
      <c r="EKJ15" s="143"/>
      <c r="EKK15" s="143"/>
      <c r="EKL15" s="143"/>
      <c r="EKM15" s="143"/>
      <c r="EKN15" s="143"/>
      <c r="EKO15" s="143"/>
      <c r="EKP15" s="143"/>
      <c r="EKQ15" s="143"/>
      <c r="EKR15" s="143"/>
      <c r="EKS15" s="143"/>
      <c r="EKT15" s="143"/>
      <c r="EKU15" s="143"/>
      <c r="EKV15" s="143"/>
      <c r="EKW15" s="143"/>
      <c r="EKX15" s="143"/>
      <c r="EKY15" s="143"/>
      <c r="EKZ15" s="143"/>
      <c r="ELA15" s="143"/>
      <c r="ELB15" s="143"/>
      <c r="ELC15" s="143"/>
      <c r="ELD15" s="143"/>
      <c r="ELE15" s="143"/>
      <c r="ELF15" s="143"/>
      <c r="ELG15" s="143"/>
      <c r="ELH15" s="143"/>
      <c r="ELI15" s="143"/>
      <c r="ELJ15" s="143"/>
      <c r="ELK15" s="143"/>
      <c r="ELL15" s="143"/>
      <c r="ELM15" s="143"/>
      <c r="ELN15" s="143"/>
      <c r="ELO15" s="143"/>
      <c r="ELP15" s="143"/>
      <c r="ELQ15" s="143"/>
      <c r="ELR15" s="143"/>
      <c r="ELS15" s="143"/>
      <c r="ELT15" s="143"/>
      <c r="ELU15" s="143"/>
      <c r="ELV15" s="143"/>
      <c r="ELW15" s="143"/>
      <c r="ELX15" s="143"/>
      <c r="ELY15" s="143"/>
      <c r="ELZ15" s="143"/>
      <c r="EMA15" s="143"/>
      <c r="EMB15" s="143"/>
      <c r="EMC15" s="143"/>
      <c r="EMD15" s="143"/>
      <c r="EME15" s="143"/>
      <c r="EMF15" s="143"/>
      <c r="EMG15" s="143"/>
      <c r="EMH15" s="143"/>
      <c r="EMI15" s="143"/>
      <c r="EMJ15" s="143"/>
      <c r="EMK15" s="143"/>
      <c r="EML15" s="143"/>
      <c r="EMM15" s="143"/>
      <c r="EMN15" s="143"/>
      <c r="EMO15" s="143"/>
      <c r="EMP15" s="143"/>
      <c r="EMQ15" s="143"/>
      <c r="EMR15" s="143"/>
      <c r="EMS15" s="143"/>
      <c r="EMT15" s="143"/>
      <c r="EMU15" s="143"/>
      <c r="EMV15" s="143"/>
      <c r="EMW15" s="143"/>
      <c r="EMX15" s="143"/>
      <c r="EMY15" s="143"/>
      <c r="EMZ15" s="143"/>
      <c r="ENA15" s="143"/>
      <c r="ENB15" s="143"/>
      <c r="ENC15" s="143"/>
      <c r="END15" s="143"/>
      <c r="ENE15" s="143"/>
      <c r="ENF15" s="143"/>
      <c r="ENG15" s="143"/>
      <c r="ENH15" s="143"/>
      <c r="ENI15" s="143"/>
      <c r="ENJ15" s="143"/>
      <c r="ENK15" s="143"/>
      <c r="ENL15" s="143"/>
      <c r="ENM15" s="143"/>
      <c r="ENN15" s="143"/>
      <c r="ENO15" s="143"/>
      <c r="ENP15" s="143"/>
      <c r="ENQ15" s="143"/>
      <c r="ENR15" s="143"/>
      <c r="ENS15" s="143"/>
      <c r="ENT15" s="143"/>
      <c r="ENU15" s="143"/>
      <c r="ENV15" s="143"/>
      <c r="ENW15" s="143"/>
      <c r="ENX15" s="143"/>
      <c r="ENY15" s="143"/>
      <c r="ENZ15" s="143"/>
      <c r="EOA15" s="143"/>
      <c r="EOB15" s="143"/>
      <c r="EOC15" s="143"/>
      <c r="EOD15" s="143"/>
      <c r="EOE15" s="143"/>
      <c r="EOF15" s="143"/>
      <c r="EOG15" s="143"/>
      <c r="EOH15" s="143"/>
      <c r="EOI15" s="143"/>
      <c r="EOJ15" s="143"/>
      <c r="EOK15" s="143"/>
      <c r="EOL15" s="143"/>
      <c r="EOM15" s="143"/>
      <c r="EON15" s="143"/>
      <c r="EOO15" s="143"/>
      <c r="EOP15" s="143"/>
      <c r="EOQ15" s="143"/>
      <c r="EOR15" s="143"/>
      <c r="EOS15" s="143"/>
      <c r="EOT15" s="143"/>
      <c r="EOU15" s="143"/>
      <c r="EOV15" s="143"/>
      <c r="EOW15" s="143"/>
      <c r="EOX15" s="143"/>
      <c r="EOY15" s="143"/>
      <c r="EOZ15" s="143"/>
      <c r="EPA15" s="143"/>
      <c r="EPB15" s="143"/>
      <c r="EPC15" s="143"/>
      <c r="EPD15" s="143"/>
      <c r="EPE15" s="143"/>
      <c r="EPF15" s="143"/>
      <c r="EPG15" s="143"/>
      <c r="EPH15" s="143"/>
      <c r="EPI15" s="143"/>
      <c r="EPJ15" s="143"/>
      <c r="EPK15" s="143"/>
      <c r="EPL15" s="143"/>
      <c r="EPM15" s="143"/>
      <c r="EPN15" s="143"/>
      <c r="EPO15" s="143"/>
      <c r="EPP15" s="143"/>
      <c r="EPQ15" s="143"/>
      <c r="EPR15" s="143"/>
      <c r="EPS15" s="143"/>
      <c r="EPT15" s="143"/>
      <c r="EPU15" s="143"/>
      <c r="EPV15" s="143"/>
      <c r="EPW15" s="143"/>
      <c r="EPX15" s="143"/>
      <c r="EPY15" s="143"/>
      <c r="EPZ15" s="143"/>
      <c r="EQA15" s="143"/>
      <c r="EQB15" s="143"/>
      <c r="EQC15" s="143"/>
      <c r="EQD15" s="143"/>
      <c r="EQE15" s="143"/>
      <c r="EQF15" s="143"/>
      <c r="EQG15" s="143"/>
      <c r="EQH15" s="143"/>
      <c r="EQI15" s="143"/>
      <c r="EQJ15" s="143"/>
      <c r="EQK15" s="143"/>
      <c r="EQL15" s="143"/>
      <c r="EQM15" s="143"/>
      <c r="EQN15" s="143"/>
      <c r="EQO15" s="143"/>
      <c r="EQP15" s="143"/>
      <c r="EQQ15" s="143"/>
      <c r="EQR15" s="143"/>
      <c r="EQS15" s="143"/>
      <c r="EQT15" s="143"/>
      <c r="EQU15" s="143"/>
      <c r="EQV15" s="143"/>
      <c r="EQW15" s="143"/>
      <c r="EQX15" s="143"/>
      <c r="EQY15" s="143"/>
      <c r="EQZ15" s="143"/>
      <c r="ERA15" s="143"/>
      <c r="ERB15" s="143"/>
      <c r="ERC15" s="143"/>
      <c r="ERD15" s="143"/>
      <c r="ERE15" s="143"/>
      <c r="ERF15" s="143"/>
      <c r="ERG15" s="143"/>
      <c r="ERH15" s="143"/>
      <c r="ERI15" s="143"/>
      <c r="ERJ15" s="143"/>
      <c r="ERK15" s="143"/>
      <c r="ERL15" s="143"/>
      <c r="ERM15" s="143"/>
      <c r="ERN15" s="143"/>
      <c r="ERO15" s="143"/>
      <c r="ERP15" s="143"/>
      <c r="ERQ15" s="143"/>
      <c r="ERR15" s="143"/>
      <c r="ERS15" s="143"/>
      <c r="ERT15" s="143"/>
      <c r="ERU15" s="143"/>
      <c r="ERV15" s="143"/>
      <c r="ERW15" s="143"/>
      <c r="ERX15" s="143"/>
      <c r="ERY15" s="143"/>
      <c r="ERZ15" s="143"/>
      <c r="ESA15" s="143"/>
      <c r="ESB15" s="143"/>
      <c r="ESC15" s="143"/>
      <c r="ESD15" s="143"/>
      <c r="ESE15" s="143"/>
      <c r="ESF15" s="143"/>
      <c r="ESG15" s="143"/>
      <c r="ESH15" s="143"/>
      <c r="ESI15" s="143"/>
      <c r="ESJ15" s="143"/>
      <c r="ESK15" s="143"/>
      <c r="ESL15" s="143"/>
      <c r="ESM15" s="143"/>
      <c r="ESN15" s="143"/>
      <c r="ESO15" s="143"/>
      <c r="ESP15" s="143"/>
      <c r="ESQ15" s="143"/>
      <c r="ESR15" s="143"/>
      <c r="ESS15" s="143"/>
      <c r="EST15" s="143"/>
      <c r="ESU15" s="143"/>
      <c r="ESV15" s="143"/>
      <c r="ESW15" s="143"/>
      <c r="ESX15" s="143"/>
      <c r="ESY15" s="143"/>
      <c r="ESZ15" s="143"/>
      <c r="ETA15" s="143"/>
      <c r="ETB15" s="143"/>
      <c r="ETC15" s="143"/>
      <c r="ETD15" s="143"/>
      <c r="ETE15" s="143"/>
      <c r="ETF15" s="143"/>
      <c r="ETG15" s="143"/>
      <c r="ETH15" s="143"/>
      <c r="ETI15" s="143"/>
      <c r="ETJ15" s="143"/>
      <c r="ETK15" s="143"/>
      <c r="ETL15" s="143"/>
      <c r="ETM15" s="143"/>
      <c r="ETN15" s="143"/>
      <c r="ETO15" s="143"/>
      <c r="ETP15" s="143"/>
      <c r="ETQ15" s="143"/>
      <c r="ETR15" s="143"/>
      <c r="ETS15" s="143"/>
      <c r="ETT15" s="143"/>
      <c r="ETU15" s="143"/>
      <c r="ETV15" s="143"/>
      <c r="ETW15" s="143"/>
      <c r="ETX15" s="143"/>
      <c r="ETY15" s="143"/>
      <c r="ETZ15" s="143"/>
      <c r="EUA15" s="143"/>
      <c r="EUB15" s="143"/>
      <c r="EUC15" s="143"/>
      <c r="EUD15" s="143"/>
      <c r="EUE15" s="143"/>
      <c r="EUF15" s="143"/>
      <c r="EUG15" s="143"/>
      <c r="EUH15" s="143"/>
      <c r="EUI15" s="143"/>
      <c r="EUJ15" s="143"/>
      <c r="EUK15" s="143"/>
      <c r="EUL15" s="143"/>
      <c r="EUM15" s="143"/>
      <c r="EUN15" s="143"/>
      <c r="EUO15" s="143"/>
      <c r="EUP15" s="143"/>
      <c r="EUQ15" s="143"/>
      <c r="EUR15" s="143"/>
      <c r="EUS15" s="143"/>
      <c r="EUT15" s="143"/>
      <c r="EUU15" s="143"/>
      <c r="EUV15" s="143"/>
      <c r="EUW15" s="143"/>
      <c r="EUX15" s="143"/>
      <c r="EUY15" s="143"/>
      <c r="EUZ15" s="143"/>
      <c r="EVA15" s="143"/>
      <c r="EVB15" s="143"/>
      <c r="EVC15" s="143"/>
      <c r="EVD15" s="143"/>
      <c r="EVE15" s="143"/>
      <c r="EVF15" s="143"/>
      <c r="EVG15" s="143"/>
    </row>
    <row r="16" spans="1:3959" s="146" customFormat="1" ht="15" x14ac:dyDescent="0.25">
      <c r="A16" s="807" t="s">
        <v>1664</v>
      </c>
      <c r="B16" s="609" t="s">
        <v>6</v>
      </c>
      <c r="C16" s="573">
        <v>9</v>
      </c>
      <c r="D16" s="618">
        <f>'Notes BS'!D167</f>
        <v>0</v>
      </c>
      <c r="E16" s="152"/>
      <c r="F16" s="618">
        <f>'Notes BS'!E167</f>
        <v>0</v>
      </c>
      <c r="G16" s="4"/>
      <c r="H16" s="624">
        <f>'Notes BS'!F167</f>
        <v>0</v>
      </c>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c r="IW16" s="143"/>
      <c r="IX16" s="143"/>
      <c r="IY16" s="143"/>
      <c r="IZ16" s="143"/>
      <c r="JA16" s="143"/>
      <c r="JB16" s="143"/>
      <c r="JC16" s="143"/>
      <c r="JD16" s="143"/>
      <c r="JE16" s="143"/>
      <c r="JF16" s="143"/>
      <c r="JG16" s="143"/>
      <c r="JH16" s="143"/>
      <c r="JI16" s="143"/>
      <c r="JJ16" s="143"/>
      <c r="JK16" s="143"/>
      <c r="JL16" s="143"/>
      <c r="JM16" s="143"/>
      <c r="JN16" s="143"/>
      <c r="JO16" s="143"/>
      <c r="JP16" s="143"/>
      <c r="JQ16" s="143"/>
      <c r="JR16" s="143"/>
      <c r="JS16" s="143"/>
      <c r="JT16" s="143"/>
      <c r="JU16" s="143"/>
      <c r="JV16" s="143"/>
      <c r="JW16" s="143"/>
      <c r="JX16" s="143"/>
      <c r="JY16" s="143"/>
      <c r="JZ16" s="143"/>
      <c r="KA16" s="143"/>
      <c r="KB16" s="143"/>
      <c r="KC16" s="143"/>
      <c r="KD16" s="143"/>
      <c r="KE16" s="143"/>
      <c r="KF16" s="143"/>
      <c r="KG16" s="143"/>
      <c r="KH16" s="143"/>
      <c r="KI16" s="143"/>
      <c r="KJ16" s="143"/>
      <c r="KK16" s="143"/>
      <c r="KL16" s="143"/>
      <c r="KM16" s="143"/>
      <c r="KN16" s="143"/>
      <c r="KO16" s="143"/>
      <c r="KP16" s="143"/>
      <c r="KQ16" s="143"/>
      <c r="KR16" s="143"/>
      <c r="KS16" s="143"/>
      <c r="KT16" s="143"/>
      <c r="KU16" s="143"/>
      <c r="KV16" s="143"/>
      <c r="KW16" s="143"/>
      <c r="KX16" s="143"/>
      <c r="KY16" s="143"/>
      <c r="KZ16" s="143"/>
      <c r="LA16" s="143"/>
      <c r="LB16" s="143"/>
      <c r="LC16" s="143"/>
      <c r="LD16" s="143"/>
      <c r="LE16" s="143"/>
      <c r="LF16" s="143"/>
      <c r="LG16" s="143"/>
      <c r="LH16" s="143"/>
      <c r="LI16" s="143"/>
      <c r="LJ16" s="143"/>
      <c r="LK16" s="143"/>
      <c r="LL16" s="143"/>
      <c r="LM16" s="143"/>
      <c r="LN16" s="143"/>
      <c r="LO16" s="143"/>
      <c r="LP16" s="143"/>
      <c r="LQ16" s="143"/>
      <c r="LR16" s="143"/>
      <c r="LS16" s="143"/>
      <c r="LT16" s="143"/>
      <c r="LU16" s="143"/>
      <c r="LV16" s="143"/>
      <c r="LW16" s="143"/>
      <c r="LX16" s="143"/>
      <c r="LY16" s="143"/>
      <c r="LZ16" s="143"/>
      <c r="MA16" s="143"/>
      <c r="MB16" s="143"/>
      <c r="MC16" s="143"/>
      <c r="MD16" s="143"/>
      <c r="ME16" s="143"/>
      <c r="MF16" s="143"/>
      <c r="MG16" s="143"/>
      <c r="MH16" s="143"/>
      <c r="MI16" s="143"/>
      <c r="MJ16" s="143"/>
      <c r="MK16" s="143"/>
      <c r="ML16" s="143"/>
      <c r="MM16" s="143"/>
      <c r="MN16" s="143"/>
      <c r="MO16" s="143"/>
      <c r="MP16" s="143"/>
      <c r="MQ16" s="143"/>
      <c r="MR16" s="143"/>
      <c r="MS16" s="143"/>
      <c r="MT16" s="143"/>
      <c r="MU16" s="143"/>
      <c r="MV16" s="143"/>
      <c r="MW16" s="143"/>
      <c r="MX16" s="143"/>
      <c r="MY16" s="143"/>
      <c r="MZ16" s="143"/>
      <c r="NA16" s="143"/>
      <c r="NB16" s="143"/>
      <c r="NC16" s="143"/>
      <c r="ND16" s="143"/>
      <c r="NE16" s="143"/>
      <c r="NF16" s="143"/>
      <c r="NG16" s="143"/>
      <c r="NH16" s="143"/>
      <c r="NI16" s="143"/>
      <c r="NJ16" s="143"/>
      <c r="NK16" s="143"/>
      <c r="NL16" s="143"/>
      <c r="NM16" s="143"/>
      <c r="NN16" s="143"/>
      <c r="NO16" s="143"/>
      <c r="NP16" s="143"/>
      <c r="NQ16" s="143"/>
      <c r="NR16" s="143"/>
      <c r="NS16" s="143"/>
      <c r="NT16" s="143"/>
      <c r="NU16" s="143"/>
      <c r="NV16" s="143"/>
      <c r="NW16" s="143"/>
      <c r="NX16" s="143"/>
      <c r="NY16" s="143"/>
      <c r="NZ16" s="143"/>
      <c r="OA16" s="143"/>
      <c r="OB16" s="143"/>
      <c r="OC16" s="143"/>
      <c r="OD16" s="143"/>
      <c r="OE16" s="143"/>
      <c r="OF16" s="143"/>
      <c r="OG16" s="143"/>
      <c r="OH16" s="143"/>
      <c r="OI16" s="143"/>
      <c r="OJ16" s="143"/>
      <c r="OK16" s="143"/>
      <c r="OL16" s="143"/>
      <c r="OM16" s="143"/>
      <c r="ON16" s="143"/>
      <c r="OO16" s="143"/>
      <c r="OP16" s="143"/>
      <c r="OQ16" s="143"/>
      <c r="OR16" s="143"/>
      <c r="OS16" s="143"/>
      <c r="OT16" s="143"/>
      <c r="OU16" s="143"/>
      <c r="OV16" s="143"/>
      <c r="OW16" s="143"/>
      <c r="OX16" s="143"/>
      <c r="OY16" s="143"/>
      <c r="OZ16" s="143"/>
      <c r="PA16" s="143"/>
      <c r="PB16" s="143"/>
      <c r="PC16" s="143"/>
      <c r="PD16" s="143"/>
      <c r="PE16" s="143"/>
      <c r="PF16" s="143"/>
      <c r="PG16" s="143"/>
      <c r="PH16" s="143"/>
      <c r="PI16" s="143"/>
      <c r="PJ16" s="143"/>
      <c r="PK16" s="143"/>
      <c r="PL16" s="143"/>
      <c r="PM16" s="143"/>
      <c r="PN16" s="143"/>
      <c r="PO16" s="143"/>
      <c r="PP16" s="143"/>
      <c r="PQ16" s="143"/>
      <c r="PR16" s="143"/>
      <c r="PS16" s="143"/>
      <c r="PT16" s="143"/>
      <c r="PU16" s="143"/>
      <c r="PV16" s="143"/>
      <c r="PW16" s="143"/>
      <c r="PX16" s="143"/>
      <c r="PY16" s="143"/>
      <c r="PZ16" s="143"/>
      <c r="QA16" s="143"/>
      <c r="QB16" s="143"/>
      <c r="QC16" s="143"/>
      <c r="QD16" s="143"/>
      <c r="QE16" s="143"/>
      <c r="QF16" s="143"/>
      <c r="QG16" s="143"/>
      <c r="QH16" s="143"/>
      <c r="QI16" s="143"/>
      <c r="QJ16" s="143"/>
      <c r="QK16" s="143"/>
      <c r="QL16" s="143"/>
      <c r="QM16" s="143"/>
      <c r="QN16" s="143"/>
      <c r="QO16" s="143"/>
      <c r="QP16" s="143"/>
      <c r="QQ16" s="143"/>
      <c r="QR16" s="143"/>
      <c r="QS16" s="143"/>
      <c r="QT16" s="143"/>
      <c r="QU16" s="143"/>
      <c r="QV16" s="143"/>
      <c r="QW16" s="143"/>
      <c r="QX16" s="143"/>
      <c r="QY16" s="143"/>
      <c r="QZ16" s="143"/>
      <c r="RA16" s="143"/>
      <c r="RB16" s="143"/>
      <c r="RC16" s="143"/>
      <c r="RD16" s="143"/>
      <c r="RE16" s="143"/>
      <c r="RF16" s="143"/>
      <c r="RG16" s="143"/>
      <c r="RH16" s="143"/>
      <c r="RI16" s="143"/>
      <c r="RJ16" s="143"/>
      <c r="RK16" s="143"/>
      <c r="RL16" s="143"/>
      <c r="RM16" s="143"/>
      <c r="RN16" s="143"/>
      <c r="RO16" s="143"/>
      <c r="RP16" s="143"/>
      <c r="RQ16" s="143"/>
      <c r="RR16" s="143"/>
      <c r="RS16" s="143"/>
      <c r="RT16" s="143"/>
      <c r="RU16" s="143"/>
      <c r="RV16" s="143"/>
      <c r="RW16" s="143"/>
      <c r="RX16" s="143"/>
      <c r="RY16" s="143"/>
      <c r="RZ16" s="143"/>
      <c r="SA16" s="143"/>
      <c r="SB16" s="143"/>
      <c r="SC16" s="143"/>
      <c r="SD16" s="143"/>
      <c r="SE16" s="143"/>
      <c r="SF16" s="143"/>
      <c r="SG16" s="143"/>
      <c r="SH16" s="143"/>
      <c r="SI16" s="143"/>
      <c r="SJ16" s="143"/>
      <c r="SK16" s="143"/>
      <c r="SL16" s="143"/>
      <c r="SM16" s="143"/>
      <c r="SN16" s="143"/>
      <c r="SO16" s="143"/>
      <c r="SP16" s="143"/>
      <c r="SQ16" s="143"/>
      <c r="SR16" s="143"/>
      <c r="SS16" s="143"/>
      <c r="ST16" s="143"/>
      <c r="SU16" s="143"/>
      <c r="SV16" s="143"/>
      <c r="SW16" s="143"/>
      <c r="SX16" s="143"/>
      <c r="SY16" s="143"/>
      <c r="SZ16" s="143"/>
      <c r="TA16" s="143"/>
      <c r="TB16" s="143"/>
      <c r="TC16" s="143"/>
      <c r="TD16" s="143"/>
      <c r="TE16" s="143"/>
      <c r="TF16" s="143"/>
      <c r="TG16" s="143"/>
      <c r="TH16" s="143"/>
      <c r="TI16" s="143"/>
      <c r="TJ16" s="143"/>
      <c r="TK16" s="143"/>
      <c r="TL16" s="143"/>
      <c r="TM16" s="143"/>
      <c r="TN16" s="143"/>
      <c r="TO16" s="143"/>
      <c r="TP16" s="143"/>
      <c r="TQ16" s="143"/>
      <c r="TR16" s="143"/>
      <c r="TS16" s="143"/>
      <c r="TT16" s="143"/>
      <c r="TU16" s="143"/>
      <c r="TV16" s="143"/>
      <c r="TW16" s="143"/>
      <c r="TX16" s="143"/>
      <c r="TY16" s="143"/>
      <c r="TZ16" s="143"/>
      <c r="UA16" s="143"/>
      <c r="UB16" s="143"/>
      <c r="UC16" s="143"/>
      <c r="UD16" s="143"/>
      <c r="UE16" s="143"/>
      <c r="UF16" s="143"/>
      <c r="UG16" s="143"/>
      <c r="UH16" s="143"/>
      <c r="UI16" s="143"/>
      <c r="UJ16" s="143"/>
      <c r="UK16" s="143"/>
      <c r="UL16" s="143"/>
      <c r="UM16" s="143"/>
      <c r="UN16" s="143"/>
      <c r="UO16" s="143"/>
      <c r="UP16" s="143"/>
      <c r="UQ16" s="143"/>
      <c r="UR16" s="143"/>
      <c r="US16" s="143"/>
      <c r="UT16" s="143"/>
      <c r="UU16" s="143"/>
      <c r="UV16" s="143"/>
      <c r="UW16" s="143"/>
      <c r="UX16" s="143"/>
      <c r="UY16" s="143"/>
      <c r="UZ16" s="143"/>
      <c r="VA16" s="143"/>
      <c r="VB16" s="143"/>
      <c r="VC16" s="143"/>
      <c r="VD16" s="143"/>
      <c r="VE16" s="143"/>
      <c r="VF16" s="143"/>
      <c r="VG16" s="143"/>
      <c r="VH16" s="143"/>
      <c r="VI16" s="143"/>
      <c r="VJ16" s="143"/>
      <c r="VK16" s="143"/>
      <c r="VL16" s="143"/>
      <c r="VM16" s="143"/>
      <c r="VN16" s="143"/>
      <c r="VO16" s="143"/>
      <c r="VP16" s="143"/>
      <c r="VQ16" s="143"/>
      <c r="VR16" s="143"/>
      <c r="VS16" s="143"/>
      <c r="VT16" s="143"/>
      <c r="VU16" s="143"/>
      <c r="VV16" s="143"/>
      <c r="VW16" s="143"/>
      <c r="VX16" s="143"/>
      <c r="VY16" s="143"/>
      <c r="VZ16" s="143"/>
      <c r="WA16" s="143"/>
      <c r="WB16" s="143"/>
      <c r="WC16" s="143"/>
      <c r="WD16" s="143"/>
      <c r="WE16" s="143"/>
      <c r="WF16" s="143"/>
      <c r="WG16" s="143"/>
      <c r="WH16" s="143"/>
      <c r="WI16" s="143"/>
      <c r="WJ16" s="143"/>
      <c r="WK16" s="143"/>
      <c r="WL16" s="143"/>
      <c r="WM16" s="143"/>
      <c r="WN16" s="143"/>
      <c r="WO16" s="143"/>
      <c r="WP16" s="143"/>
      <c r="WQ16" s="143"/>
      <c r="WR16" s="143"/>
      <c r="WS16" s="143"/>
      <c r="WT16" s="143"/>
      <c r="WU16" s="143"/>
      <c r="WV16" s="143"/>
      <c r="WW16" s="143"/>
      <c r="WX16" s="143"/>
      <c r="WY16" s="143"/>
      <c r="WZ16" s="143"/>
      <c r="XA16" s="143"/>
      <c r="XB16" s="143"/>
      <c r="XC16" s="143"/>
      <c r="XD16" s="143"/>
      <c r="XE16" s="143"/>
      <c r="XF16" s="143"/>
      <c r="XG16" s="143"/>
      <c r="XH16" s="143"/>
      <c r="XI16" s="143"/>
      <c r="XJ16" s="143"/>
      <c r="XK16" s="143"/>
      <c r="XL16" s="143"/>
      <c r="XM16" s="143"/>
      <c r="XN16" s="143"/>
      <c r="XO16" s="143"/>
      <c r="XP16" s="143"/>
      <c r="XQ16" s="143"/>
      <c r="XR16" s="143"/>
      <c r="XS16" s="143"/>
      <c r="XT16" s="143"/>
      <c r="XU16" s="143"/>
      <c r="XV16" s="143"/>
      <c r="XW16" s="143"/>
      <c r="XX16" s="143"/>
      <c r="XY16" s="143"/>
      <c r="XZ16" s="143"/>
      <c r="YA16" s="143"/>
      <c r="YB16" s="143"/>
      <c r="YC16" s="143"/>
      <c r="YD16" s="143"/>
      <c r="YE16" s="143"/>
      <c r="YF16" s="143"/>
      <c r="YG16" s="143"/>
      <c r="YH16" s="143"/>
      <c r="YI16" s="143"/>
      <c r="YJ16" s="143"/>
      <c r="YK16" s="143"/>
      <c r="YL16" s="143"/>
      <c r="YM16" s="143"/>
      <c r="YN16" s="143"/>
      <c r="YO16" s="143"/>
      <c r="YP16" s="143"/>
      <c r="YQ16" s="143"/>
      <c r="YR16" s="143"/>
      <c r="YS16" s="143"/>
      <c r="YT16" s="143"/>
      <c r="YU16" s="143"/>
      <c r="YV16" s="143"/>
      <c r="YW16" s="143"/>
      <c r="YX16" s="143"/>
      <c r="YY16" s="143"/>
      <c r="YZ16" s="143"/>
      <c r="ZA16" s="143"/>
      <c r="ZB16" s="143"/>
      <c r="ZC16" s="143"/>
      <c r="ZD16" s="143"/>
      <c r="ZE16" s="143"/>
      <c r="ZF16" s="143"/>
      <c r="ZG16" s="143"/>
      <c r="ZH16" s="143"/>
      <c r="ZI16" s="143"/>
      <c r="ZJ16" s="143"/>
      <c r="ZK16" s="143"/>
      <c r="ZL16" s="143"/>
      <c r="ZM16" s="143"/>
      <c r="ZN16" s="143"/>
      <c r="ZO16" s="143"/>
      <c r="ZP16" s="143"/>
      <c r="ZQ16" s="143"/>
      <c r="ZR16" s="143"/>
      <c r="ZS16" s="143"/>
      <c r="ZT16" s="143"/>
      <c r="ZU16" s="143"/>
      <c r="ZV16" s="143"/>
      <c r="ZW16" s="143"/>
      <c r="ZX16" s="143"/>
      <c r="ZY16" s="143"/>
      <c r="ZZ16" s="143"/>
      <c r="AAA16" s="143"/>
      <c r="AAB16" s="143"/>
      <c r="AAC16" s="143"/>
      <c r="AAD16" s="143"/>
      <c r="AAE16" s="143"/>
      <c r="AAF16" s="143"/>
      <c r="AAG16" s="143"/>
      <c r="AAH16" s="143"/>
      <c r="AAI16" s="143"/>
      <c r="AAJ16" s="143"/>
      <c r="AAK16" s="143"/>
      <c r="AAL16" s="143"/>
      <c r="AAM16" s="143"/>
      <c r="AAN16" s="143"/>
      <c r="AAO16" s="143"/>
      <c r="AAP16" s="143"/>
      <c r="AAQ16" s="143"/>
      <c r="AAR16" s="143"/>
      <c r="AAS16" s="143"/>
      <c r="AAT16" s="143"/>
      <c r="AAU16" s="143"/>
      <c r="AAV16" s="143"/>
      <c r="AAW16" s="143"/>
      <c r="AAX16" s="143"/>
      <c r="AAY16" s="143"/>
      <c r="AAZ16" s="143"/>
      <c r="ABA16" s="143"/>
      <c r="ABB16" s="143"/>
      <c r="ABC16" s="143"/>
      <c r="ABD16" s="143"/>
      <c r="ABE16" s="143"/>
      <c r="ABF16" s="143"/>
      <c r="ABG16" s="143"/>
      <c r="ABH16" s="143"/>
      <c r="ABI16" s="143"/>
      <c r="ABJ16" s="143"/>
      <c r="ABK16" s="143"/>
      <c r="ABL16" s="143"/>
      <c r="ABM16" s="143"/>
      <c r="ABN16" s="143"/>
      <c r="ABO16" s="143"/>
      <c r="ABP16" s="143"/>
      <c r="ABQ16" s="143"/>
      <c r="ABR16" s="143"/>
      <c r="ABS16" s="143"/>
      <c r="ABT16" s="143"/>
      <c r="ABU16" s="143"/>
      <c r="ABV16" s="143"/>
      <c r="ABW16" s="143"/>
      <c r="ABX16" s="143"/>
      <c r="ABY16" s="143"/>
      <c r="ABZ16" s="143"/>
      <c r="ACA16" s="143"/>
      <c r="ACB16" s="143"/>
      <c r="ACC16" s="143"/>
      <c r="ACD16" s="143"/>
      <c r="ACE16" s="143"/>
      <c r="ACF16" s="143"/>
      <c r="ACG16" s="143"/>
      <c r="ACH16" s="143"/>
      <c r="ACI16" s="143"/>
      <c r="ACJ16" s="143"/>
      <c r="ACK16" s="143"/>
      <c r="ACL16" s="143"/>
      <c r="ACM16" s="143"/>
      <c r="ACN16" s="143"/>
      <c r="ACO16" s="143"/>
      <c r="ACP16" s="143"/>
      <c r="ACQ16" s="143"/>
      <c r="ACR16" s="143"/>
      <c r="ACS16" s="143"/>
      <c r="ACT16" s="143"/>
      <c r="ACU16" s="143"/>
      <c r="ACV16" s="143"/>
      <c r="ACW16" s="143"/>
      <c r="ACX16" s="143"/>
      <c r="ACY16" s="143"/>
      <c r="ACZ16" s="143"/>
      <c r="ADA16" s="143"/>
      <c r="ADB16" s="143"/>
      <c r="ADC16" s="143"/>
      <c r="ADD16" s="143"/>
      <c r="ADE16" s="143"/>
      <c r="ADF16" s="143"/>
      <c r="ADG16" s="143"/>
      <c r="ADH16" s="143"/>
      <c r="ADI16" s="143"/>
      <c r="ADJ16" s="143"/>
      <c r="ADK16" s="143"/>
      <c r="ADL16" s="143"/>
      <c r="ADM16" s="143"/>
      <c r="ADN16" s="143"/>
      <c r="ADO16" s="143"/>
      <c r="ADP16" s="143"/>
      <c r="ADQ16" s="143"/>
      <c r="ADR16" s="143"/>
      <c r="ADS16" s="143"/>
      <c r="ADT16" s="143"/>
      <c r="ADU16" s="143"/>
      <c r="ADV16" s="143"/>
      <c r="ADW16" s="143"/>
      <c r="ADX16" s="143"/>
      <c r="ADY16" s="143"/>
      <c r="ADZ16" s="143"/>
      <c r="AEA16" s="143"/>
      <c r="AEB16" s="143"/>
      <c r="AEC16" s="143"/>
      <c r="AED16" s="143"/>
      <c r="AEE16" s="143"/>
      <c r="AEF16" s="143"/>
      <c r="AEG16" s="143"/>
      <c r="AEH16" s="143"/>
      <c r="AEI16" s="143"/>
      <c r="AEJ16" s="143"/>
      <c r="AEK16" s="143"/>
      <c r="AEL16" s="143"/>
      <c r="AEM16" s="143"/>
      <c r="AEN16" s="143"/>
      <c r="AEO16" s="143"/>
      <c r="AEP16" s="143"/>
      <c r="AEQ16" s="143"/>
      <c r="AER16" s="143"/>
      <c r="AES16" s="143"/>
      <c r="AET16" s="143"/>
      <c r="AEU16" s="143"/>
      <c r="AEV16" s="143"/>
      <c r="AEW16" s="143"/>
      <c r="AEX16" s="143"/>
      <c r="AEY16" s="143"/>
      <c r="AEZ16" s="143"/>
      <c r="AFA16" s="143"/>
      <c r="AFB16" s="143"/>
      <c r="AFC16" s="143"/>
      <c r="AFD16" s="143"/>
      <c r="AFE16" s="143"/>
      <c r="AFF16" s="143"/>
      <c r="AFG16" s="143"/>
      <c r="AFH16" s="143"/>
      <c r="AFI16" s="143"/>
      <c r="AFJ16" s="143"/>
      <c r="AFK16" s="143"/>
      <c r="AFL16" s="143"/>
      <c r="AFM16" s="143"/>
      <c r="AFN16" s="143"/>
      <c r="AFO16" s="143"/>
      <c r="AFP16" s="143"/>
      <c r="AFQ16" s="143"/>
      <c r="AFR16" s="143"/>
      <c r="AFS16" s="143"/>
      <c r="AFT16" s="143"/>
      <c r="AFU16" s="143"/>
      <c r="AFV16" s="143"/>
      <c r="AFW16" s="143"/>
      <c r="AFX16" s="143"/>
      <c r="AFY16" s="143"/>
      <c r="AFZ16" s="143"/>
      <c r="AGA16" s="143"/>
      <c r="AGB16" s="143"/>
      <c r="AGC16" s="143"/>
      <c r="AGD16" s="143"/>
      <c r="AGE16" s="143"/>
      <c r="AGF16" s="143"/>
      <c r="AGG16" s="143"/>
      <c r="AGH16" s="143"/>
      <c r="AGI16" s="143"/>
      <c r="AGJ16" s="143"/>
      <c r="AGK16" s="143"/>
      <c r="AGL16" s="143"/>
      <c r="AGM16" s="143"/>
      <c r="AGN16" s="143"/>
      <c r="AGO16" s="143"/>
      <c r="AGP16" s="143"/>
      <c r="AGQ16" s="143"/>
      <c r="AGR16" s="143"/>
      <c r="AGS16" s="143"/>
      <c r="AGT16" s="143"/>
      <c r="AGU16" s="143"/>
      <c r="AGV16" s="143"/>
      <c r="AGW16" s="143"/>
      <c r="AGX16" s="143"/>
      <c r="AGY16" s="143"/>
      <c r="AGZ16" s="143"/>
      <c r="AHA16" s="143"/>
      <c r="AHB16" s="143"/>
      <c r="AHC16" s="143"/>
      <c r="AHD16" s="143"/>
      <c r="AHE16" s="143"/>
      <c r="AHF16" s="143"/>
      <c r="AHG16" s="143"/>
      <c r="AHH16" s="143"/>
      <c r="AHI16" s="143"/>
      <c r="AHJ16" s="143"/>
      <c r="AHK16" s="143"/>
      <c r="AHL16" s="143"/>
      <c r="AHM16" s="143"/>
      <c r="AHN16" s="143"/>
      <c r="AHO16" s="143"/>
      <c r="AHP16" s="143"/>
      <c r="AHQ16" s="143"/>
      <c r="AHR16" s="143"/>
      <c r="AHS16" s="143"/>
      <c r="AHT16" s="143"/>
      <c r="AHU16" s="143"/>
      <c r="AHV16" s="143"/>
      <c r="AHW16" s="143"/>
      <c r="AHX16" s="143"/>
      <c r="AHY16" s="143"/>
      <c r="AHZ16" s="143"/>
      <c r="AIA16" s="143"/>
      <c r="AIB16" s="143"/>
      <c r="AIC16" s="143"/>
      <c r="AID16" s="143"/>
      <c r="AIE16" s="143"/>
      <c r="AIF16" s="143"/>
      <c r="AIG16" s="143"/>
      <c r="AIH16" s="143"/>
      <c r="AII16" s="143"/>
      <c r="AIJ16" s="143"/>
      <c r="AIK16" s="143"/>
      <c r="AIL16" s="143"/>
      <c r="AIM16" s="143"/>
      <c r="AIN16" s="143"/>
      <c r="AIO16" s="143"/>
      <c r="AIP16" s="143"/>
      <c r="AIQ16" s="143"/>
      <c r="AIR16" s="143"/>
      <c r="AIS16" s="143"/>
      <c r="AIT16" s="143"/>
      <c r="AIU16" s="143"/>
      <c r="AIV16" s="143"/>
      <c r="AIW16" s="143"/>
      <c r="AIX16" s="143"/>
      <c r="AIY16" s="143"/>
      <c r="AIZ16" s="143"/>
      <c r="AJA16" s="143"/>
      <c r="AJB16" s="143"/>
      <c r="AJC16" s="143"/>
      <c r="AJD16" s="143"/>
      <c r="AJE16" s="143"/>
      <c r="AJF16" s="143"/>
      <c r="AJG16" s="143"/>
      <c r="AJH16" s="143"/>
      <c r="AJI16" s="143"/>
      <c r="AJJ16" s="143"/>
      <c r="AJK16" s="143"/>
      <c r="AJL16" s="143"/>
      <c r="AJM16" s="143"/>
      <c r="AJN16" s="143"/>
      <c r="AJO16" s="143"/>
      <c r="AJP16" s="143"/>
      <c r="AJQ16" s="143"/>
      <c r="AJR16" s="143"/>
      <c r="AJS16" s="143"/>
      <c r="AJT16" s="143"/>
      <c r="AJU16" s="143"/>
      <c r="AJV16" s="143"/>
      <c r="AJW16" s="143"/>
      <c r="AJX16" s="143"/>
      <c r="AJY16" s="143"/>
      <c r="AJZ16" s="143"/>
      <c r="AKA16" s="143"/>
      <c r="AKB16" s="143"/>
      <c r="AKC16" s="143"/>
      <c r="AKD16" s="143"/>
      <c r="AKE16" s="143"/>
      <c r="AKF16" s="143"/>
      <c r="AKG16" s="143"/>
      <c r="AKH16" s="143"/>
      <c r="AKI16" s="143"/>
      <c r="AKJ16" s="143"/>
      <c r="AKK16" s="143"/>
      <c r="AKL16" s="143"/>
      <c r="AKM16" s="143"/>
      <c r="AKN16" s="143"/>
      <c r="AKO16" s="143"/>
      <c r="AKP16" s="143"/>
      <c r="AKQ16" s="143"/>
      <c r="AKR16" s="143"/>
      <c r="AKS16" s="143"/>
      <c r="AKT16" s="143"/>
      <c r="AKU16" s="143"/>
      <c r="AKV16" s="143"/>
      <c r="AKW16" s="143"/>
      <c r="AKX16" s="143"/>
      <c r="AKY16" s="143"/>
      <c r="AKZ16" s="143"/>
      <c r="ALA16" s="143"/>
      <c r="ALB16" s="143"/>
      <c r="ALC16" s="143"/>
      <c r="ALD16" s="143"/>
      <c r="ALE16" s="143"/>
      <c r="ALF16" s="143"/>
      <c r="ALG16" s="143"/>
      <c r="ALH16" s="143"/>
      <c r="ALI16" s="143"/>
      <c r="ALJ16" s="143"/>
      <c r="ALK16" s="143"/>
      <c r="ALL16" s="143"/>
      <c r="ALM16" s="143"/>
      <c r="ALN16" s="143"/>
      <c r="ALO16" s="143"/>
      <c r="ALP16" s="143"/>
      <c r="ALQ16" s="143"/>
      <c r="ALR16" s="143"/>
      <c r="ALS16" s="143"/>
      <c r="ALT16" s="143"/>
      <c r="ALU16" s="143"/>
      <c r="ALV16" s="143"/>
      <c r="ALW16" s="143"/>
      <c r="ALX16" s="143"/>
      <c r="ALY16" s="143"/>
      <c r="ALZ16" s="143"/>
      <c r="AMA16" s="143"/>
      <c r="AMB16" s="143"/>
      <c r="AMC16" s="143"/>
      <c r="AMD16" s="143"/>
      <c r="AME16" s="143"/>
      <c r="AMF16" s="143"/>
      <c r="AMG16" s="143"/>
      <c r="AMH16" s="143"/>
      <c r="AMI16" s="143"/>
      <c r="AMJ16" s="143"/>
      <c r="AMK16" s="143"/>
      <c r="AML16" s="143"/>
      <c r="AMM16" s="143"/>
      <c r="AMN16" s="143"/>
      <c r="AMO16" s="143"/>
      <c r="AMP16" s="143"/>
      <c r="AMQ16" s="143"/>
      <c r="AMR16" s="143"/>
      <c r="AMS16" s="143"/>
      <c r="AMT16" s="143"/>
      <c r="AMU16" s="143"/>
      <c r="AMV16" s="143"/>
      <c r="AMW16" s="143"/>
      <c r="AMX16" s="143"/>
      <c r="AMY16" s="143"/>
      <c r="AMZ16" s="143"/>
      <c r="ANA16" s="143"/>
      <c r="ANB16" s="143"/>
      <c r="ANC16" s="143"/>
      <c r="AND16" s="143"/>
      <c r="ANE16" s="143"/>
      <c r="ANF16" s="143"/>
      <c r="ANG16" s="143"/>
      <c r="ANH16" s="143"/>
      <c r="ANI16" s="143"/>
      <c r="ANJ16" s="143"/>
      <c r="ANK16" s="143"/>
      <c r="ANL16" s="143"/>
      <c r="ANM16" s="143"/>
      <c r="ANN16" s="143"/>
      <c r="ANO16" s="143"/>
      <c r="ANP16" s="143"/>
      <c r="ANQ16" s="143"/>
      <c r="ANR16" s="143"/>
      <c r="ANS16" s="143"/>
      <c r="ANT16" s="143"/>
      <c r="ANU16" s="143"/>
      <c r="ANV16" s="143"/>
      <c r="ANW16" s="143"/>
      <c r="ANX16" s="143"/>
      <c r="ANY16" s="143"/>
      <c r="ANZ16" s="143"/>
      <c r="AOA16" s="143"/>
      <c r="AOB16" s="143"/>
      <c r="AOC16" s="143"/>
      <c r="AOD16" s="143"/>
      <c r="AOE16" s="143"/>
      <c r="AOF16" s="143"/>
      <c r="AOG16" s="143"/>
      <c r="AOH16" s="143"/>
      <c r="AOI16" s="143"/>
      <c r="AOJ16" s="143"/>
      <c r="AOK16" s="143"/>
      <c r="AOL16" s="143"/>
      <c r="AOM16" s="143"/>
      <c r="AON16" s="143"/>
      <c r="AOO16" s="143"/>
      <c r="AOP16" s="143"/>
      <c r="AOQ16" s="143"/>
      <c r="AOR16" s="143"/>
      <c r="AOS16" s="143"/>
      <c r="AOT16" s="143"/>
      <c r="AOU16" s="143"/>
      <c r="AOV16" s="143"/>
      <c r="AOW16" s="143"/>
      <c r="AOX16" s="143"/>
      <c r="AOY16" s="143"/>
      <c r="AOZ16" s="143"/>
      <c r="APA16" s="143"/>
      <c r="APB16" s="143"/>
      <c r="APC16" s="143"/>
      <c r="APD16" s="143"/>
      <c r="APE16" s="143"/>
      <c r="APF16" s="143"/>
      <c r="APG16" s="143"/>
      <c r="APH16" s="143"/>
      <c r="API16" s="143"/>
      <c r="APJ16" s="143"/>
      <c r="APK16" s="143"/>
      <c r="APL16" s="143"/>
      <c r="APM16" s="143"/>
      <c r="APN16" s="143"/>
      <c r="APO16" s="143"/>
      <c r="APP16" s="143"/>
      <c r="APQ16" s="143"/>
      <c r="APR16" s="143"/>
      <c r="APS16" s="143"/>
      <c r="APT16" s="143"/>
      <c r="APU16" s="143"/>
      <c r="APV16" s="143"/>
      <c r="APW16" s="143"/>
      <c r="APX16" s="143"/>
      <c r="APY16" s="143"/>
      <c r="APZ16" s="143"/>
      <c r="AQA16" s="143"/>
      <c r="AQB16" s="143"/>
      <c r="AQC16" s="143"/>
      <c r="AQD16" s="143"/>
      <c r="AQE16" s="143"/>
      <c r="AQF16" s="143"/>
      <c r="AQG16" s="143"/>
      <c r="AQH16" s="143"/>
      <c r="AQI16" s="143"/>
      <c r="AQJ16" s="143"/>
      <c r="AQK16" s="143"/>
      <c r="AQL16" s="143"/>
      <c r="AQM16" s="143"/>
      <c r="AQN16" s="143"/>
      <c r="AQO16" s="143"/>
      <c r="AQP16" s="143"/>
      <c r="AQQ16" s="143"/>
      <c r="AQR16" s="143"/>
      <c r="AQS16" s="143"/>
      <c r="AQT16" s="143"/>
      <c r="AQU16" s="143"/>
      <c r="AQV16" s="143"/>
      <c r="AQW16" s="143"/>
      <c r="AQX16" s="143"/>
      <c r="AQY16" s="143"/>
      <c r="AQZ16" s="143"/>
      <c r="ARA16" s="143"/>
      <c r="ARB16" s="143"/>
      <c r="ARC16" s="143"/>
      <c r="ARD16" s="143"/>
      <c r="ARE16" s="143"/>
      <c r="ARF16" s="143"/>
      <c r="ARG16" s="143"/>
      <c r="ARH16" s="143"/>
      <c r="ARI16" s="143"/>
      <c r="ARJ16" s="143"/>
      <c r="ARK16" s="143"/>
      <c r="ARL16" s="143"/>
      <c r="ARM16" s="143"/>
      <c r="ARN16" s="143"/>
      <c r="ARO16" s="143"/>
      <c r="ARP16" s="143"/>
      <c r="ARQ16" s="143"/>
      <c r="ARR16" s="143"/>
      <c r="ARS16" s="143"/>
      <c r="ART16" s="143"/>
      <c r="ARU16" s="143"/>
      <c r="ARV16" s="143"/>
      <c r="ARW16" s="143"/>
      <c r="ARX16" s="143"/>
      <c r="ARY16" s="143"/>
      <c r="ARZ16" s="143"/>
      <c r="ASA16" s="143"/>
      <c r="ASB16" s="143"/>
      <c r="ASC16" s="143"/>
      <c r="ASD16" s="143"/>
      <c r="ASE16" s="143"/>
      <c r="ASF16" s="143"/>
      <c r="ASG16" s="143"/>
      <c r="ASH16" s="143"/>
      <c r="ASI16" s="143"/>
      <c r="ASJ16" s="143"/>
      <c r="ASK16" s="143"/>
      <c r="ASL16" s="143"/>
      <c r="ASM16" s="143"/>
      <c r="ASN16" s="143"/>
      <c r="ASO16" s="143"/>
      <c r="ASP16" s="143"/>
      <c r="ASQ16" s="143"/>
      <c r="ASR16" s="143"/>
      <c r="ASS16" s="143"/>
      <c r="AST16" s="143"/>
      <c r="ASU16" s="143"/>
      <c r="ASV16" s="143"/>
      <c r="ASW16" s="143"/>
      <c r="ASX16" s="143"/>
      <c r="ASY16" s="143"/>
      <c r="ASZ16" s="143"/>
      <c r="ATA16" s="143"/>
      <c r="ATB16" s="143"/>
      <c r="ATC16" s="143"/>
      <c r="ATD16" s="143"/>
      <c r="ATE16" s="143"/>
      <c r="ATF16" s="143"/>
      <c r="ATG16" s="143"/>
      <c r="ATH16" s="143"/>
      <c r="ATI16" s="143"/>
      <c r="ATJ16" s="143"/>
      <c r="ATK16" s="143"/>
      <c r="ATL16" s="143"/>
      <c r="ATM16" s="143"/>
      <c r="ATN16" s="143"/>
      <c r="ATO16" s="143"/>
      <c r="ATP16" s="143"/>
      <c r="ATQ16" s="143"/>
      <c r="ATR16" s="143"/>
      <c r="ATS16" s="143"/>
      <c r="ATT16" s="143"/>
      <c r="ATU16" s="143"/>
      <c r="ATV16" s="143"/>
      <c r="ATW16" s="143"/>
      <c r="ATX16" s="143"/>
      <c r="ATY16" s="143"/>
      <c r="ATZ16" s="143"/>
      <c r="AUA16" s="143"/>
      <c r="AUB16" s="143"/>
      <c r="AUC16" s="143"/>
      <c r="AUD16" s="143"/>
      <c r="AUE16" s="143"/>
      <c r="AUF16" s="143"/>
      <c r="AUG16" s="143"/>
      <c r="AUH16" s="143"/>
      <c r="AUI16" s="143"/>
      <c r="AUJ16" s="143"/>
      <c r="AUK16" s="143"/>
      <c r="AUL16" s="143"/>
      <c r="AUM16" s="143"/>
      <c r="AUN16" s="143"/>
      <c r="AUO16" s="143"/>
      <c r="AUP16" s="143"/>
      <c r="AUQ16" s="143"/>
      <c r="AUR16" s="143"/>
      <c r="AUS16" s="143"/>
      <c r="AUT16" s="143"/>
      <c r="AUU16" s="143"/>
      <c r="AUV16" s="143"/>
      <c r="AUW16" s="143"/>
      <c r="AUX16" s="143"/>
      <c r="AUY16" s="143"/>
      <c r="AUZ16" s="143"/>
      <c r="AVA16" s="143"/>
      <c r="AVB16" s="143"/>
      <c r="AVC16" s="143"/>
      <c r="AVD16" s="143"/>
      <c r="AVE16" s="143"/>
      <c r="AVF16" s="143"/>
      <c r="AVG16" s="143"/>
      <c r="AVH16" s="143"/>
      <c r="AVI16" s="143"/>
      <c r="AVJ16" s="143"/>
      <c r="AVK16" s="143"/>
      <c r="AVL16" s="143"/>
      <c r="AVM16" s="143"/>
      <c r="AVN16" s="143"/>
      <c r="AVO16" s="143"/>
      <c r="AVP16" s="143"/>
      <c r="AVQ16" s="143"/>
      <c r="AVR16" s="143"/>
      <c r="AVS16" s="143"/>
      <c r="AVT16" s="143"/>
      <c r="AVU16" s="143"/>
      <c r="AVV16" s="143"/>
      <c r="AVW16" s="143"/>
      <c r="AVX16" s="143"/>
      <c r="AVY16" s="143"/>
      <c r="AVZ16" s="143"/>
      <c r="AWA16" s="143"/>
      <c r="AWB16" s="143"/>
      <c r="AWC16" s="143"/>
      <c r="AWD16" s="143"/>
      <c r="AWE16" s="143"/>
      <c r="AWF16" s="143"/>
      <c r="AWG16" s="143"/>
      <c r="AWH16" s="143"/>
      <c r="AWI16" s="143"/>
      <c r="AWJ16" s="143"/>
      <c r="AWK16" s="143"/>
      <c r="AWL16" s="143"/>
      <c r="AWM16" s="143"/>
      <c r="AWN16" s="143"/>
      <c r="AWO16" s="143"/>
      <c r="AWP16" s="143"/>
      <c r="AWQ16" s="143"/>
      <c r="AWR16" s="143"/>
      <c r="AWS16" s="143"/>
      <c r="AWT16" s="143"/>
      <c r="AWU16" s="143"/>
      <c r="AWV16" s="143"/>
      <c r="AWW16" s="143"/>
      <c r="AWX16" s="143"/>
      <c r="AWY16" s="143"/>
      <c r="AWZ16" s="143"/>
      <c r="AXA16" s="143"/>
      <c r="AXB16" s="143"/>
      <c r="AXC16" s="143"/>
      <c r="AXD16" s="143"/>
      <c r="AXE16" s="143"/>
      <c r="AXF16" s="143"/>
      <c r="AXG16" s="143"/>
      <c r="AXH16" s="143"/>
      <c r="AXI16" s="143"/>
      <c r="AXJ16" s="143"/>
      <c r="AXK16" s="143"/>
      <c r="AXL16" s="143"/>
      <c r="AXM16" s="143"/>
      <c r="AXN16" s="143"/>
      <c r="AXO16" s="143"/>
      <c r="AXP16" s="143"/>
      <c r="AXQ16" s="143"/>
      <c r="AXR16" s="143"/>
      <c r="AXS16" s="143"/>
      <c r="AXT16" s="143"/>
      <c r="AXU16" s="143"/>
      <c r="AXV16" s="143"/>
      <c r="AXW16" s="143"/>
      <c r="AXX16" s="143"/>
      <c r="AXY16" s="143"/>
      <c r="AXZ16" s="143"/>
      <c r="AYA16" s="143"/>
      <c r="AYB16" s="143"/>
      <c r="AYC16" s="143"/>
      <c r="AYD16" s="143"/>
      <c r="AYE16" s="143"/>
      <c r="AYF16" s="143"/>
      <c r="AYG16" s="143"/>
      <c r="AYH16" s="143"/>
      <c r="AYI16" s="143"/>
      <c r="AYJ16" s="143"/>
      <c r="AYK16" s="143"/>
      <c r="AYL16" s="143"/>
      <c r="AYM16" s="143"/>
      <c r="AYN16" s="143"/>
      <c r="AYO16" s="143"/>
      <c r="AYP16" s="143"/>
      <c r="AYQ16" s="143"/>
      <c r="AYR16" s="143"/>
      <c r="AYS16" s="143"/>
      <c r="AYT16" s="143"/>
      <c r="AYU16" s="143"/>
      <c r="AYV16" s="143"/>
      <c r="AYW16" s="143"/>
      <c r="AYX16" s="143"/>
      <c r="AYY16" s="143"/>
      <c r="AYZ16" s="143"/>
      <c r="AZA16" s="143"/>
      <c r="AZB16" s="143"/>
      <c r="AZC16" s="143"/>
      <c r="AZD16" s="143"/>
      <c r="AZE16" s="143"/>
      <c r="AZF16" s="143"/>
      <c r="AZG16" s="143"/>
      <c r="AZH16" s="143"/>
      <c r="AZI16" s="143"/>
      <c r="AZJ16" s="143"/>
      <c r="AZK16" s="143"/>
      <c r="AZL16" s="143"/>
      <c r="AZM16" s="143"/>
      <c r="AZN16" s="143"/>
      <c r="AZO16" s="143"/>
      <c r="AZP16" s="143"/>
      <c r="AZQ16" s="143"/>
      <c r="AZR16" s="143"/>
      <c r="AZS16" s="143"/>
      <c r="AZT16" s="143"/>
      <c r="AZU16" s="143"/>
      <c r="AZV16" s="143"/>
      <c r="AZW16" s="143"/>
      <c r="AZX16" s="143"/>
      <c r="AZY16" s="143"/>
      <c r="AZZ16" s="143"/>
      <c r="BAA16" s="143"/>
      <c r="BAB16" s="143"/>
      <c r="BAC16" s="143"/>
      <c r="BAD16" s="143"/>
      <c r="BAE16" s="143"/>
      <c r="BAF16" s="143"/>
      <c r="BAG16" s="143"/>
      <c r="BAH16" s="143"/>
      <c r="BAI16" s="143"/>
      <c r="BAJ16" s="143"/>
      <c r="BAK16" s="143"/>
      <c r="BAL16" s="143"/>
      <c r="BAM16" s="143"/>
      <c r="BAN16" s="143"/>
      <c r="BAO16" s="143"/>
      <c r="BAP16" s="143"/>
      <c r="BAQ16" s="143"/>
      <c r="BAR16" s="143"/>
      <c r="BAS16" s="143"/>
      <c r="BAT16" s="143"/>
      <c r="BAU16" s="143"/>
      <c r="BAV16" s="143"/>
      <c r="BAW16" s="143"/>
      <c r="BAX16" s="143"/>
      <c r="BAY16" s="143"/>
      <c r="BAZ16" s="143"/>
      <c r="BBA16" s="143"/>
      <c r="BBB16" s="143"/>
      <c r="BBC16" s="143"/>
      <c r="BBD16" s="143"/>
      <c r="BBE16" s="143"/>
      <c r="BBF16" s="143"/>
      <c r="BBG16" s="143"/>
      <c r="BBH16" s="143"/>
      <c r="BBI16" s="143"/>
      <c r="BBJ16" s="143"/>
      <c r="BBK16" s="143"/>
      <c r="BBL16" s="143"/>
      <c r="BBM16" s="143"/>
      <c r="BBN16" s="143"/>
      <c r="BBO16" s="143"/>
      <c r="BBP16" s="143"/>
      <c r="BBQ16" s="143"/>
      <c r="BBR16" s="143"/>
      <c r="BBS16" s="143"/>
      <c r="BBT16" s="143"/>
      <c r="BBU16" s="143"/>
      <c r="BBV16" s="143"/>
      <c r="BBW16" s="143"/>
      <c r="BBX16" s="143"/>
      <c r="BBY16" s="143"/>
      <c r="BBZ16" s="143"/>
      <c r="BCA16" s="143"/>
      <c r="BCB16" s="143"/>
      <c r="BCC16" s="143"/>
      <c r="BCD16" s="143"/>
      <c r="BCE16" s="143"/>
      <c r="BCF16" s="143"/>
      <c r="BCG16" s="143"/>
      <c r="BCH16" s="143"/>
      <c r="BCI16" s="143"/>
      <c r="BCJ16" s="143"/>
      <c r="BCK16" s="143"/>
      <c r="BCL16" s="143"/>
      <c r="BCM16" s="143"/>
      <c r="BCN16" s="143"/>
      <c r="BCO16" s="143"/>
      <c r="BCP16" s="143"/>
      <c r="BCQ16" s="143"/>
      <c r="BCR16" s="143"/>
      <c r="BCS16" s="143"/>
      <c r="BCT16" s="143"/>
      <c r="BCU16" s="143"/>
      <c r="BCV16" s="143"/>
      <c r="BCW16" s="143"/>
      <c r="BCX16" s="143"/>
      <c r="BCY16" s="143"/>
      <c r="BCZ16" s="143"/>
      <c r="BDA16" s="143"/>
      <c r="BDB16" s="143"/>
      <c r="BDC16" s="143"/>
      <c r="BDD16" s="143"/>
      <c r="BDE16" s="143"/>
      <c r="BDF16" s="143"/>
      <c r="BDG16" s="143"/>
      <c r="BDH16" s="143"/>
      <c r="BDI16" s="143"/>
      <c r="BDJ16" s="143"/>
      <c r="BDK16" s="143"/>
      <c r="BDL16" s="143"/>
      <c r="BDM16" s="143"/>
      <c r="BDN16" s="143"/>
      <c r="BDO16" s="143"/>
      <c r="BDP16" s="143"/>
      <c r="BDQ16" s="143"/>
      <c r="BDR16" s="143"/>
      <c r="BDS16" s="143"/>
      <c r="BDT16" s="143"/>
      <c r="BDU16" s="143"/>
      <c r="BDV16" s="143"/>
      <c r="BDW16" s="143"/>
      <c r="BDX16" s="143"/>
      <c r="BDY16" s="143"/>
      <c r="BDZ16" s="143"/>
      <c r="BEA16" s="143"/>
      <c r="BEB16" s="143"/>
      <c r="BEC16" s="143"/>
      <c r="BED16" s="143"/>
      <c r="BEE16" s="143"/>
      <c r="BEF16" s="143"/>
      <c r="BEG16" s="143"/>
      <c r="BEH16" s="143"/>
      <c r="BEI16" s="143"/>
      <c r="BEJ16" s="143"/>
      <c r="BEK16" s="143"/>
      <c r="BEL16" s="143"/>
      <c r="BEM16" s="143"/>
      <c r="BEN16" s="143"/>
      <c r="BEO16" s="143"/>
      <c r="BEP16" s="143"/>
      <c r="BEQ16" s="143"/>
      <c r="BER16" s="143"/>
      <c r="BES16" s="143"/>
      <c r="BET16" s="143"/>
      <c r="BEU16" s="143"/>
      <c r="BEV16" s="143"/>
      <c r="BEW16" s="143"/>
      <c r="BEX16" s="143"/>
      <c r="BEY16" s="143"/>
      <c r="BEZ16" s="143"/>
      <c r="BFA16" s="143"/>
      <c r="BFB16" s="143"/>
      <c r="BFC16" s="143"/>
      <c r="BFD16" s="143"/>
      <c r="BFE16" s="143"/>
      <c r="BFF16" s="143"/>
      <c r="BFG16" s="143"/>
      <c r="BFH16" s="143"/>
      <c r="BFI16" s="143"/>
      <c r="BFJ16" s="143"/>
      <c r="BFK16" s="143"/>
      <c r="BFL16" s="143"/>
      <c r="BFM16" s="143"/>
      <c r="BFN16" s="143"/>
      <c r="BFO16" s="143"/>
      <c r="BFP16" s="143"/>
      <c r="BFQ16" s="143"/>
      <c r="BFR16" s="143"/>
      <c r="BFS16" s="143"/>
      <c r="BFT16" s="143"/>
      <c r="BFU16" s="143"/>
      <c r="BFV16" s="143"/>
      <c r="BFW16" s="143"/>
      <c r="BFX16" s="143"/>
      <c r="BFY16" s="143"/>
      <c r="BFZ16" s="143"/>
      <c r="BGA16" s="143"/>
      <c r="BGB16" s="143"/>
      <c r="BGC16" s="143"/>
      <c r="BGD16" s="143"/>
      <c r="BGE16" s="143"/>
      <c r="BGF16" s="143"/>
      <c r="BGG16" s="143"/>
      <c r="BGH16" s="143"/>
      <c r="BGI16" s="143"/>
      <c r="BGJ16" s="143"/>
      <c r="BGK16" s="143"/>
      <c r="BGL16" s="143"/>
      <c r="BGM16" s="143"/>
      <c r="BGN16" s="143"/>
      <c r="BGO16" s="143"/>
      <c r="BGP16" s="143"/>
      <c r="BGQ16" s="143"/>
      <c r="BGR16" s="143"/>
      <c r="BGS16" s="143"/>
      <c r="BGT16" s="143"/>
      <c r="BGU16" s="143"/>
      <c r="BGV16" s="143"/>
      <c r="BGW16" s="143"/>
      <c r="BGX16" s="143"/>
      <c r="BGY16" s="143"/>
      <c r="BGZ16" s="143"/>
      <c r="BHA16" s="143"/>
      <c r="BHB16" s="143"/>
      <c r="BHC16" s="143"/>
      <c r="BHD16" s="143"/>
      <c r="BHE16" s="143"/>
      <c r="BHF16" s="143"/>
      <c r="BHG16" s="143"/>
      <c r="BHH16" s="143"/>
      <c r="BHI16" s="143"/>
      <c r="BHJ16" s="143"/>
      <c r="BHK16" s="143"/>
      <c r="BHL16" s="143"/>
      <c r="BHM16" s="143"/>
      <c r="BHN16" s="143"/>
      <c r="BHO16" s="143"/>
      <c r="BHP16" s="143"/>
      <c r="BHQ16" s="143"/>
      <c r="BHR16" s="143"/>
      <c r="BHS16" s="143"/>
      <c r="BHT16" s="143"/>
      <c r="BHU16" s="143"/>
      <c r="BHV16" s="143"/>
      <c r="BHW16" s="143"/>
      <c r="BHX16" s="143"/>
      <c r="BHY16" s="143"/>
      <c r="BHZ16" s="143"/>
      <c r="BIA16" s="143"/>
      <c r="BIB16" s="143"/>
      <c r="BIC16" s="143"/>
      <c r="BID16" s="143"/>
      <c r="BIE16" s="143"/>
      <c r="BIF16" s="143"/>
      <c r="BIG16" s="143"/>
      <c r="BIH16" s="143"/>
      <c r="BII16" s="143"/>
      <c r="BIJ16" s="143"/>
      <c r="BIK16" s="143"/>
      <c r="BIL16" s="143"/>
      <c r="BIM16" s="143"/>
      <c r="BIN16" s="143"/>
      <c r="BIO16" s="143"/>
      <c r="BIP16" s="143"/>
      <c r="BIQ16" s="143"/>
      <c r="BIR16" s="143"/>
      <c r="BIS16" s="143"/>
      <c r="BIT16" s="143"/>
      <c r="BIU16" s="143"/>
      <c r="BIV16" s="143"/>
      <c r="BIW16" s="143"/>
      <c r="BIX16" s="143"/>
      <c r="BIY16" s="143"/>
      <c r="BIZ16" s="143"/>
      <c r="BJA16" s="143"/>
      <c r="BJB16" s="143"/>
      <c r="BJC16" s="143"/>
      <c r="BJD16" s="143"/>
      <c r="BJE16" s="143"/>
      <c r="BJF16" s="143"/>
      <c r="BJG16" s="143"/>
      <c r="BJH16" s="143"/>
      <c r="BJI16" s="143"/>
      <c r="BJJ16" s="143"/>
      <c r="BJK16" s="143"/>
      <c r="BJL16" s="143"/>
      <c r="BJM16" s="143"/>
      <c r="BJN16" s="143"/>
      <c r="BJO16" s="143"/>
      <c r="BJP16" s="143"/>
      <c r="BJQ16" s="143"/>
      <c r="BJR16" s="143"/>
      <c r="BJS16" s="143"/>
      <c r="BJT16" s="143"/>
      <c r="BJU16" s="143"/>
      <c r="BJV16" s="143"/>
      <c r="BJW16" s="143"/>
      <c r="BJX16" s="143"/>
      <c r="BJY16" s="143"/>
      <c r="BJZ16" s="143"/>
      <c r="BKA16" s="143"/>
      <c r="BKB16" s="143"/>
      <c r="BKC16" s="143"/>
      <c r="BKD16" s="143"/>
      <c r="BKE16" s="143"/>
      <c r="BKF16" s="143"/>
      <c r="BKG16" s="143"/>
      <c r="BKH16" s="143"/>
      <c r="BKI16" s="143"/>
      <c r="BKJ16" s="143"/>
      <c r="BKK16" s="143"/>
      <c r="BKL16" s="143"/>
      <c r="BKM16" s="143"/>
      <c r="BKN16" s="143"/>
      <c r="BKO16" s="143"/>
      <c r="BKP16" s="143"/>
      <c r="BKQ16" s="143"/>
      <c r="BKR16" s="143"/>
      <c r="BKS16" s="143"/>
      <c r="BKT16" s="143"/>
      <c r="BKU16" s="143"/>
      <c r="BKV16" s="143"/>
      <c r="BKW16" s="143"/>
      <c r="BKX16" s="143"/>
      <c r="BKY16" s="143"/>
      <c r="BKZ16" s="143"/>
      <c r="BLA16" s="143"/>
      <c r="BLB16" s="143"/>
      <c r="BLC16" s="143"/>
      <c r="BLD16" s="143"/>
      <c r="BLE16" s="143"/>
      <c r="BLF16" s="143"/>
      <c r="BLG16" s="143"/>
      <c r="BLH16" s="143"/>
      <c r="BLI16" s="143"/>
      <c r="BLJ16" s="143"/>
      <c r="BLK16" s="143"/>
      <c r="BLL16" s="143"/>
      <c r="BLM16" s="143"/>
      <c r="BLN16" s="143"/>
      <c r="BLO16" s="143"/>
      <c r="BLP16" s="143"/>
      <c r="BLQ16" s="143"/>
      <c r="BLR16" s="143"/>
      <c r="BLS16" s="143"/>
      <c r="BLT16" s="143"/>
      <c r="BLU16" s="143"/>
      <c r="BLV16" s="143"/>
      <c r="BLW16" s="143"/>
      <c r="BLX16" s="143"/>
      <c r="BLY16" s="143"/>
      <c r="BLZ16" s="143"/>
      <c r="BMA16" s="143"/>
      <c r="BMB16" s="143"/>
      <c r="BMC16" s="143"/>
      <c r="BMD16" s="143"/>
      <c r="BME16" s="143"/>
      <c r="BMF16" s="143"/>
      <c r="BMG16" s="143"/>
      <c r="BMH16" s="143"/>
      <c r="BMI16" s="143"/>
      <c r="BMJ16" s="143"/>
      <c r="BMK16" s="143"/>
      <c r="BML16" s="143"/>
      <c r="BMM16" s="143"/>
      <c r="BMN16" s="143"/>
      <c r="BMO16" s="143"/>
      <c r="BMP16" s="143"/>
      <c r="BMQ16" s="143"/>
      <c r="BMR16" s="143"/>
      <c r="BMS16" s="143"/>
      <c r="BMT16" s="143"/>
      <c r="BMU16" s="143"/>
      <c r="BMV16" s="143"/>
      <c r="BMW16" s="143"/>
      <c r="BMX16" s="143"/>
      <c r="BMY16" s="143"/>
      <c r="BMZ16" s="143"/>
      <c r="BNA16" s="143"/>
      <c r="BNB16" s="143"/>
      <c r="BNC16" s="143"/>
      <c r="BND16" s="143"/>
      <c r="BNE16" s="143"/>
      <c r="BNF16" s="143"/>
      <c r="BNG16" s="143"/>
      <c r="BNH16" s="143"/>
      <c r="BNI16" s="143"/>
      <c r="BNJ16" s="143"/>
      <c r="BNK16" s="143"/>
      <c r="BNL16" s="143"/>
      <c r="BNM16" s="143"/>
      <c r="BNN16" s="143"/>
      <c r="BNO16" s="143"/>
      <c r="BNP16" s="143"/>
      <c r="BNQ16" s="143"/>
      <c r="BNR16" s="143"/>
      <c r="BNS16" s="143"/>
      <c r="BNT16" s="143"/>
      <c r="BNU16" s="143"/>
      <c r="BNV16" s="143"/>
      <c r="BNW16" s="143"/>
      <c r="BNX16" s="143"/>
      <c r="BNY16" s="143"/>
      <c r="BNZ16" s="143"/>
      <c r="BOA16" s="143"/>
      <c r="BOB16" s="143"/>
      <c r="BOC16" s="143"/>
      <c r="BOD16" s="143"/>
      <c r="BOE16" s="143"/>
      <c r="BOF16" s="143"/>
      <c r="BOG16" s="143"/>
      <c r="BOH16" s="143"/>
      <c r="BOI16" s="143"/>
      <c r="BOJ16" s="143"/>
      <c r="BOK16" s="143"/>
      <c r="BOL16" s="143"/>
      <c r="BOM16" s="143"/>
      <c r="BON16" s="143"/>
      <c r="BOO16" s="143"/>
      <c r="BOP16" s="143"/>
      <c r="BOQ16" s="143"/>
      <c r="BOR16" s="143"/>
      <c r="BOS16" s="143"/>
      <c r="BOT16" s="143"/>
      <c r="BOU16" s="143"/>
      <c r="BOV16" s="143"/>
      <c r="BOW16" s="143"/>
      <c r="BOX16" s="143"/>
      <c r="BOY16" s="143"/>
      <c r="BOZ16" s="143"/>
      <c r="BPA16" s="143"/>
      <c r="BPB16" s="143"/>
      <c r="BPC16" s="143"/>
      <c r="BPD16" s="143"/>
      <c r="BPE16" s="143"/>
      <c r="BPF16" s="143"/>
      <c r="BPG16" s="143"/>
      <c r="BPH16" s="143"/>
      <c r="BPI16" s="143"/>
      <c r="BPJ16" s="143"/>
      <c r="BPK16" s="143"/>
      <c r="BPL16" s="143"/>
      <c r="BPM16" s="143"/>
      <c r="BPN16" s="143"/>
      <c r="BPO16" s="143"/>
      <c r="BPP16" s="143"/>
      <c r="BPQ16" s="143"/>
      <c r="BPR16" s="143"/>
      <c r="BPS16" s="143"/>
      <c r="BPT16" s="143"/>
      <c r="BPU16" s="143"/>
      <c r="BPV16" s="143"/>
      <c r="BPW16" s="143"/>
      <c r="BPX16" s="143"/>
      <c r="BPY16" s="143"/>
      <c r="BPZ16" s="143"/>
      <c r="BQA16" s="143"/>
      <c r="BQB16" s="143"/>
      <c r="BQC16" s="143"/>
      <c r="BQD16" s="143"/>
      <c r="BQE16" s="143"/>
      <c r="BQF16" s="143"/>
      <c r="BQG16" s="143"/>
      <c r="BQH16" s="143"/>
      <c r="BQI16" s="143"/>
      <c r="BQJ16" s="143"/>
      <c r="BQK16" s="143"/>
      <c r="BQL16" s="143"/>
      <c r="BQM16" s="143"/>
      <c r="BQN16" s="143"/>
      <c r="BQO16" s="143"/>
      <c r="BQP16" s="143"/>
      <c r="BQQ16" s="143"/>
      <c r="BQR16" s="143"/>
      <c r="BQS16" s="143"/>
      <c r="BQT16" s="143"/>
      <c r="BQU16" s="143"/>
      <c r="BQV16" s="143"/>
      <c r="BQW16" s="143"/>
      <c r="BQX16" s="143"/>
      <c r="BQY16" s="143"/>
      <c r="BQZ16" s="143"/>
      <c r="BRA16" s="143"/>
      <c r="BRB16" s="143"/>
      <c r="BRC16" s="143"/>
      <c r="BRD16" s="143"/>
      <c r="BRE16" s="143"/>
      <c r="BRF16" s="143"/>
      <c r="BRG16" s="143"/>
      <c r="BRH16" s="143"/>
      <c r="BRI16" s="143"/>
      <c r="BRJ16" s="143"/>
      <c r="BRK16" s="143"/>
      <c r="BRL16" s="143"/>
      <c r="BRM16" s="143"/>
      <c r="BRN16" s="143"/>
      <c r="BRO16" s="143"/>
      <c r="BRP16" s="143"/>
      <c r="BRQ16" s="143"/>
      <c r="BRR16" s="143"/>
      <c r="BRS16" s="143"/>
      <c r="BRT16" s="143"/>
      <c r="BRU16" s="143"/>
      <c r="BRV16" s="143"/>
      <c r="BRW16" s="143"/>
      <c r="BRX16" s="143"/>
      <c r="BRY16" s="143"/>
      <c r="BRZ16" s="143"/>
      <c r="BSA16" s="143"/>
      <c r="BSB16" s="143"/>
      <c r="BSC16" s="143"/>
      <c r="BSD16" s="143"/>
      <c r="BSE16" s="143"/>
      <c r="BSF16" s="143"/>
      <c r="BSG16" s="143"/>
      <c r="BSH16" s="143"/>
      <c r="BSI16" s="143"/>
      <c r="BSJ16" s="143"/>
      <c r="BSK16" s="143"/>
      <c r="BSL16" s="143"/>
      <c r="BSM16" s="143"/>
      <c r="BSN16" s="143"/>
      <c r="BSO16" s="143"/>
      <c r="BSP16" s="143"/>
      <c r="BSQ16" s="143"/>
      <c r="BSR16" s="143"/>
      <c r="BSS16" s="143"/>
      <c r="BST16" s="143"/>
      <c r="BSU16" s="143"/>
      <c r="BSV16" s="143"/>
      <c r="BSW16" s="143"/>
      <c r="BSX16" s="143"/>
      <c r="BSY16" s="143"/>
      <c r="BSZ16" s="143"/>
      <c r="BTA16" s="143"/>
      <c r="BTB16" s="143"/>
      <c r="BTC16" s="143"/>
      <c r="BTD16" s="143"/>
      <c r="BTE16" s="143"/>
      <c r="BTF16" s="143"/>
      <c r="BTG16" s="143"/>
      <c r="BTH16" s="143"/>
      <c r="BTI16" s="143"/>
      <c r="BTJ16" s="143"/>
      <c r="BTK16" s="143"/>
      <c r="BTL16" s="143"/>
      <c r="BTM16" s="143"/>
      <c r="BTN16" s="143"/>
      <c r="BTO16" s="143"/>
      <c r="BTP16" s="143"/>
      <c r="BTQ16" s="143"/>
      <c r="BTR16" s="143"/>
      <c r="BTS16" s="143"/>
      <c r="BTT16" s="143"/>
      <c r="BTU16" s="143"/>
      <c r="BTV16" s="143"/>
      <c r="BTW16" s="143"/>
      <c r="BTX16" s="143"/>
      <c r="BTY16" s="143"/>
      <c r="BTZ16" s="143"/>
      <c r="BUA16" s="143"/>
      <c r="BUB16" s="143"/>
      <c r="BUC16" s="143"/>
      <c r="BUD16" s="143"/>
      <c r="BUE16" s="143"/>
      <c r="BUF16" s="143"/>
      <c r="BUG16" s="143"/>
      <c r="BUH16" s="143"/>
      <c r="BUI16" s="143"/>
      <c r="BUJ16" s="143"/>
      <c r="BUK16" s="143"/>
      <c r="BUL16" s="143"/>
      <c r="BUM16" s="143"/>
      <c r="BUN16" s="143"/>
      <c r="BUO16" s="143"/>
      <c r="BUP16" s="143"/>
      <c r="BUQ16" s="143"/>
      <c r="BUR16" s="143"/>
      <c r="BUS16" s="143"/>
      <c r="BUT16" s="143"/>
      <c r="BUU16" s="143"/>
      <c r="BUV16" s="143"/>
      <c r="BUW16" s="143"/>
      <c r="BUX16" s="143"/>
      <c r="BUY16" s="143"/>
      <c r="BUZ16" s="143"/>
      <c r="BVA16" s="143"/>
      <c r="BVB16" s="143"/>
      <c r="BVC16" s="143"/>
      <c r="BVD16" s="143"/>
      <c r="BVE16" s="143"/>
      <c r="BVF16" s="143"/>
      <c r="BVG16" s="143"/>
      <c r="BVH16" s="143"/>
      <c r="BVI16" s="143"/>
      <c r="BVJ16" s="143"/>
      <c r="BVK16" s="143"/>
      <c r="BVL16" s="143"/>
      <c r="BVM16" s="143"/>
      <c r="BVN16" s="143"/>
      <c r="BVO16" s="143"/>
      <c r="BVP16" s="143"/>
      <c r="BVQ16" s="143"/>
      <c r="BVR16" s="143"/>
      <c r="BVS16" s="143"/>
      <c r="BVT16" s="143"/>
      <c r="BVU16" s="143"/>
      <c r="BVV16" s="143"/>
      <c r="BVW16" s="143"/>
      <c r="BVX16" s="143"/>
      <c r="BVY16" s="143"/>
      <c r="BVZ16" s="143"/>
      <c r="BWA16" s="143"/>
      <c r="BWB16" s="143"/>
      <c r="BWC16" s="143"/>
      <c r="BWD16" s="143"/>
      <c r="BWE16" s="143"/>
      <c r="BWF16" s="143"/>
      <c r="BWG16" s="143"/>
      <c r="BWH16" s="143"/>
      <c r="BWI16" s="143"/>
      <c r="BWJ16" s="143"/>
      <c r="BWK16" s="143"/>
      <c r="BWL16" s="143"/>
      <c r="BWM16" s="143"/>
      <c r="BWN16" s="143"/>
      <c r="BWO16" s="143"/>
      <c r="BWP16" s="143"/>
      <c r="BWQ16" s="143"/>
      <c r="BWR16" s="143"/>
      <c r="BWS16" s="143"/>
      <c r="BWT16" s="143"/>
      <c r="BWU16" s="143"/>
      <c r="BWV16" s="143"/>
      <c r="BWW16" s="143"/>
      <c r="BWX16" s="143"/>
      <c r="BWY16" s="143"/>
      <c r="BWZ16" s="143"/>
      <c r="BXA16" s="143"/>
      <c r="BXB16" s="143"/>
      <c r="BXC16" s="143"/>
      <c r="BXD16" s="143"/>
      <c r="BXE16" s="143"/>
      <c r="BXF16" s="143"/>
      <c r="BXG16" s="143"/>
      <c r="BXH16" s="143"/>
      <c r="BXI16" s="143"/>
      <c r="BXJ16" s="143"/>
      <c r="BXK16" s="143"/>
      <c r="BXL16" s="143"/>
      <c r="BXM16" s="143"/>
      <c r="BXN16" s="143"/>
      <c r="BXO16" s="143"/>
      <c r="BXP16" s="143"/>
      <c r="BXQ16" s="143"/>
      <c r="BXR16" s="143"/>
      <c r="BXS16" s="143"/>
      <c r="BXT16" s="143"/>
      <c r="BXU16" s="143"/>
      <c r="BXV16" s="143"/>
      <c r="BXW16" s="143"/>
      <c r="BXX16" s="143"/>
      <c r="BXY16" s="143"/>
      <c r="BXZ16" s="143"/>
      <c r="BYA16" s="143"/>
      <c r="BYB16" s="143"/>
      <c r="BYC16" s="143"/>
      <c r="BYD16" s="143"/>
      <c r="BYE16" s="143"/>
      <c r="BYF16" s="143"/>
      <c r="BYG16" s="143"/>
      <c r="BYH16" s="143"/>
      <c r="BYI16" s="143"/>
      <c r="BYJ16" s="143"/>
      <c r="BYK16" s="143"/>
      <c r="BYL16" s="143"/>
      <c r="BYM16" s="143"/>
      <c r="BYN16" s="143"/>
      <c r="BYO16" s="143"/>
      <c r="BYP16" s="143"/>
      <c r="BYQ16" s="143"/>
      <c r="BYR16" s="143"/>
      <c r="BYS16" s="143"/>
      <c r="BYT16" s="143"/>
      <c r="BYU16" s="143"/>
      <c r="BYV16" s="143"/>
      <c r="BYW16" s="143"/>
      <c r="BYX16" s="143"/>
      <c r="BYY16" s="143"/>
      <c r="BYZ16" s="143"/>
      <c r="BZA16" s="143"/>
      <c r="BZB16" s="143"/>
      <c r="BZC16" s="143"/>
      <c r="BZD16" s="143"/>
      <c r="BZE16" s="143"/>
      <c r="BZF16" s="143"/>
      <c r="BZG16" s="143"/>
      <c r="BZH16" s="143"/>
      <c r="BZI16" s="143"/>
      <c r="BZJ16" s="143"/>
      <c r="BZK16" s="143"/>
      <c r="BZL16" s="143"/>
      <c r="BZM16" s="143"/>
      <c r="BZN16" s="143"/>
      <c r="BZO16" s="143"/>
      <c r="BZP16" s="143"/>
      <c r="BZQ16" s="143"/>
      <c r="BZR16" s="143"/>
      <c r="BZS16" s="143"/>
      <c r="BZT16" s="143"/>
      <c r="BZU16" s="143"/>
      <c r="BZV16" s="143"/>
      <c r="BZW16" s="143"/>
      <c r="BZX16" s="143"/>
      <c r="BZY16" s="143"/>
      <c r="BZZ16" s="143"/>
      <c r="CAA16" s="143"/>
      <c r="CAB16" s="143"/>
      <c r="CAC16" s="143"/>
      <c r="CAD16" s="143"/>
      <c r="CAE16" s="143"/>
      <c r="CAF16" s="143"/>
      <c r="CAG16" s="143"/>
      <c r="CAH16" s="143"/>
      <c r="CAI16" s="143"/>
      <c r="CAJ16" s="143"/>
      <c r="CAK16" s="143"/>
      <c r="CAL16" s="143"/>
      <c r="CAM16" s="143"/>
      <c r="CAN16" s="143"/>
      <c r="CAO16" s="143"/>
      <c r="CAP16" s="143"/>
      <c r="CAQ16" s="143"/>
      <c r="CAR16" s="143"/>
      <c r="CAS16" s="143"/>
      <c r="CAT16" s="143"/>
      <c r="CAU16" s="143"/>
      <c r="CAV16" s="143"/>
      <c r="CAW16" s="143"/>
      <c r="CAX16" s="143"/>
      <c r="CAY16" s="143"/>
      <c r="CAZ16" s="143"/>
      <c r="CBA16" s="143"/>
      <c r="CBB16" s="143"/>
      <c r="CBC16" s="143"/>
      <c r="CBD16" s="143"/>
      <c r="CBE16" s="143"/>
      <c r="CBF16" s="143"/>
      <c r="CBG16" s="143"/>
      <c r="CBH16" s="143"/>
      <c r="CBI16" s="143"/>
      <c r="CBJ16" s="143"/>
      <c r="CBK16" s="143"/>
      <c r="CBL16" s="143"/>
      <c r="CBM16" s="143"/>
      <c r="CBN16" s="143"/>
      <c r="CBO16" s="143"/>
      <c r="CBP16" s="143"/>
      <c r="CBQ16" s="143"/>
      <c r="CBR16" s="143"/>
      <c r="CBS16" s="143"/>
      <c r="CBT16" s="143"/>
      <c r="CBU16" s="143"/>
      <c r="CBV16" s="143"/>
      <c r="CBW16" s="143"/>
      <c r="CBX16" s="143"/>
      <c r="CBY16" s="143"/>
      <c r="CBZ16" s="143"/>
      <c r="CCA16" s="143"/>
      <c r="CCB16" s="143"/>
      <c r="CCC16" s="143"/>
      <c r="CCD16" s="143"/>
      <c r="CCE16" s="143"/>
      <c r="CCF16" s="143"/>
      <c r="CCG16" s="143"/>
      <c r="CCH16" s="143"/>
      <c r="CCI16" s="143"/>
      <c r="CCJ16" s="143"/>
      <c r="CCK16" s="143"/>
      <c r="CCL16" s="143"/>
      <c r="CCM16" s="143"/>
      <c r="CCN16" s="143"/>
      <c r="CCO16" s="143"/>
      <c r="CCP16" s="143"/>
      <c r="CCQ16" s="143"/>
      <c r="CCR16" s="143"/>
      <c r="CCS16" s="143"/>
      <c r="CCT16" s="143"/>
      <c r="CCU16" s="143"/>
      <c r="CCV16" s="143"/>
      <c r="CCW16" s="143"/>
      <c r="CCX16" s="143"/>
      <c r="CCY16" s="143"/>
      <c r="CCZ16" s="143"/>
      <c r="CDA16" s="143"/>
      <c r="CDB16" s="143"/>
      <c r="CDC16" s="143"/>
      <c r="CDD16" s="143"/>
      <c r="CDE16" s="143"/>
      <c r="CDF16" s="143"/>
      <c r="CDG16" s="143"/>
      <c r="CDH16" s="143"/>
      <c r="CDI16" s="143"/>
      <c r="CDJ16" s="143"/>
      <c r="CDK16" s="143"/>
      <c r="CDL16" s="143"/>
      <c r="CDM16" s="143"/>
      <c r="CDN16" s="143"/>
      <c r="CDO16" s="143"/>
      <c r="CDP16" s="143"/>
      <c r="CDQ16" s="143"/>
      <c r="CDR16" s="143"/>
      <c r="CDS16" s="143"/>
      <c r="CDT16" s="143"/>
      <c r="CDU16" s="143"/>
      <c r="CDV16" s="143"/>
      <c r="CDW16" s="143"/>
      <c r="CDX16" s="143"/>
      <c r="CDY16" s="143"/>
      <c r="CDZ16" s="143"/>
      <c r="CEA16" s="143"/>
      <c r="CEB16" s="143"/>
      <c r="CEC16" s="143"/>
      <c r="CED16" s="143"/>
      <c r="CEE16" s="143"/>
      <c r="CEF16" s="143"/>
      <c r="CEG16" s="143"/>
      <c r="CEH16" s="143"/>
      <c r="CEI16" s="143"/>
      <c r="CEJ16" s="143"/>
      <c r="CEK16" s="143"/>
      <c r="CEL16" s="143"/>
      <c r="CEM16" s="143"/>
      <c r="CEN16" s="143"/>
      <c r="CEO16" s="143"/>
      <c r="CEP16" s="143"/>
      <c r="CEQ16" s="143"/>
      <c r="CER16" s="143"/>
      <c r="CES16" s="143"/>
      <c r="CET16" s="143"/>
      <c r="CEU16" s="143"/>
      <c r="CEV16" s="143"/>
      <c r="CEW16" s="143"/>
      <c r="CEX16" s="143"/>
      <c r="CEY16" s="143"/>
      <c r="CEZ16" s="143"/>
      <c r="CFA16" s="143"/>
      <c r="CFB16" s="143"/>
      <c r="CFC16" s="143"/>
      <c r="CFD16" s="143"/>
      <c r="CFE16" s="143"/>
      <c r="CFF16" s="143"/>
      <c r="CFG16" s="143"/>
      <c r="CFH16" s="143"/>
      <c r="CFI16" s="143"/>
      <c r="CFJ16" s="143"/>
      <c r="CFK16" s="143"/>
      <c r="CFL16" s="143"/>
      <c r="CFM16" s="143"/>
      <c r="CFN16" s="143"/>
      <c r="CFO16" s="143"/>
      <c r="CFP16" s="143"/>
      <c r="CFQ16" s="143"/>
      <c r="CFR16" s="143"/>
      <c r="CFS16" s="143"/>
      <c r="CFT16" s="143"/>
      <c r="CFU16" s="143"/>
      <c r="CFV16" s="143"/>
      <c r="CFW16" s="143"/>
      <c r="CFX16" s="143"/>
      <c r="CFY16" s="143"/>
      <c r="CFZ16" s="143"/>
      <c r="CGA16" s="143"/>
      <c r="CGB16" s="143"/>
      <c r="CGC16" s="143"/>
      <c r="CGD16" s="143"/>
      <c r="CGE16" s="143"/>
      <c r="CGF16" s="143"/>
      <c r="CGG16" s="143"/>
      <c r="CGH16" s="143"/>
      <c r="CGI16" s="143"/>
      <c r="CGJ16" s="143"/>
      <c r="CGK16" s="143"/>
      <c r="CGL16" s="143"/>
      <c r="CGM16" s="143"/>
      <c r="CGN16" s="143"/>
      <c r="CGO16" s="143"/>
      <c r="CGP16" s="143"/>
      <c r="CGQ16" s="143"/>
      <c r="CGR16" s="143"/>
      <c r="CGS16" s="143"/>
      <c r="CGT16" s="143"/>
      <c r="CGU16" s="143"/>
      <c r="CGV16" s="143"/>
      <c r="CGW16" s="143"/>
      <c r="CGX16" s="143"/>
      <c r="CGY16" s="143"/>
      <c r="CGZ16" s="143"/>
      <c r="CHA16" s="143"/>
      <c r="CHB16" s="143"/>
      <c r="CHC16" s="143"/>
      <c r="CHD16" s="143"/>
      <c r="CHE16" s="143"/>
      <c r="CHF16" s="143"/>
      <c r="CHG16" s="143"/>
      <c r="CHH16" s="143"/>
      <c r="CHI16" s="143"/>
      <c r="CHJ16" s="143"/>
      <c r="CHK16" s="143"/>
      <c r="CHL16" s="143"/>
      <c r="CHM16" s="143"/>
      <c r="CHN16" s="143"/>
      <c r="CHO16" s="143"/>
      <c r="CHP16" s="143"/>
      <c r="CHQ16" s="143"/>
      <c r="CHR16" s="143"/>
      <c r="CHS16" s="143"/>
      <c r="CHT16" s="143"/>
      <c r="CHU16" s="143"/>
      <c r="CHV16" s="143"/>
      <c r="CHW16" s="143"/>
      <c r="CHX16" s="143"/>
      <c r="CHY16" s="143"/>
      <c r="CHZ16" s="143"/>
      <c r="CIA16" s="143"/>
      <c r="CIB16" s="143"/>
      <c r="CIC16" s="143"/>
      <c r="CID16" s="143"/>
      <c r="CIE16" s="143"/>
      <c r="CIF16" s="143"/>
      <c r="CIG16" s="143"/>
      <c r="CIH16" s="143"/>
      <c r="CII16" s="143"/>
      <c r="CIJ16" s="143"/>
      <c r="CIK16" s="143"/>
      <c r="CIL16" s="143"/>
      <c r="CIM16" s="143"/>
      <c r="CIN16" s="143"/>
      <c r="CIO16" s="143"/>
      <c r="CIP16" s="143"/>
      <c r="CIQ16" s="143"/>
      <c r="CIR16" s="143"/>
      <c r="CIS16" s="143"/>
      <c r="CIT16" s="143"/>
      <c r="CIU16" s="143"/>
      <c r="CIV16" s="143"/>
      <c r="CIW16" s="143"/>
      <c r="CIX16" s="143"/>
      <c r="CIY16" s="143"/>
      <c r="CIZ16" s="143"/>
      <c r="CJA16" s="143"/>
      <c r="CJB16" s="143"/>
      <c r="CJC16" s="143"/>
      <c r="CJD16" s="143"/>
      <c r="CJE16" s="143"/>
      <c r="CJF16" s="143"/>
      <c r="CJG16" s="143"/>
      <c r="CJH16" s="143"/>
      <c r="CJI16" s="143"/>
      <c r="CJJ16" s="143"/>
      <c r="CJK16" s="143"/>
      <c r="CJL16" s="143"/>
      <c r="CJM16" s="143"/>
      <c r="CJN16" s="143"/>
      <c r="CJO16" s="143"/>
      <c r="CJP16" s="143"/>
      <c r="CJQ16" s="143"/>
      <c r="CJR16" s="143"/>
      <c r="CJS16" s="143"/>
      <c r="CJT16" s="143"/>
      <c r="CJU16" s="143"/>
      <c r="CJV16" s="143"/>
      <c r="CJW16" s="143"/>
      <c r="CJX16" s="143"/>
      <c r="CJY16" s="143"/>
      <c r="CJZ16" s="143"/>
      <c r="CKA16" s="143"/>
      <c r="CKB16" s="143"/>
      <c r="CKC16" s="143"/>
      <c r="CKD16" s="143"/>
      <c r="CKE16" s="143"/>
      <c r="CKF16" s="143"/>
      <c r="CKG16" s="143"/>
      <c r="CKH16" s="143"/>
      <c r="CKI16" s="143"/>
      <c r="CKJ16" s="143"/>
      <c r="CKK16" s="143"/>
      <c r="CKL16" s="143"/>
      <c r="CKM16" s="143"/>
      <c r="CKN16" s="143"/>
      <c r="CKO16" s="143"/>
      <c r="CKP16" s="143"/>
      <c r="CKQ16" s="143"/>
      <c r="CKR16" s="143"/>
      <c r="CKS16" s="143"/>
      <c r="CKT16" s="143"/>
      <c r="CKU16" s="143"/>
      <c r="CKV16" s="143"/>
      <c r="CKW16" s="143"/>
      <c r="CKX16" s="143"/>
      <c r="CKY16" s="143"/>
      <c r="CKZ16" s="143"/>
      <c r="CLA16" s="143"/>
      <c r="CLB16" s="143"/>
      <c r="CLC16" s="143"/>
      <c r="CLD16" s="143"/>
      <c r="CLE16" s="143"/>
      <c r="CLF16" s="143"/>
      <c r="CLG16" s="143"/>
      <c r="CLH16" s="143"/>
      <c r="CLI16" s="143"/>
      <c r="CLJ16" s="143"/>
      <c r="CLK16" s="143"/>
      <c r="CLL16" s="143"/>
      <c r="CLM16" s="143"/>
      <c r="CLN16" s="143"/>
      <c r="CLO16" s="143"/>
      <c r="CLP16" s="143"/>
      <c r="CLQ16" s="143"/>
      <c r="CLR16" s="143"/>
      <c r="CLS16" s="143"/>
      <c r="CLT16" s="143"/>
      <c r="CLU16" s="143"/>
      <c r="CLV16" s="143"/>
      <c r="CLW16" s="143"/>
      <c r="CLX16" s="143"/>
      <c r="CLY16" s="143"/>
      <c r="CLZ16" s="143"/>
      <c r="CMA16" s="143"/>
      <c r="CMB16" s="143"/>
      <c r="CMC16" s="143"/>
      <c r="CMD16" s="143"/>
      <c r="CME16" s="143"/>
      <c r="CMF16" s="143"/>
      <c r="CMG16" s="143"/>
      <c r="CMH16" s="143"/>
      <c r="CMI16" s="143"/>
      <c r="CMJ16" s="143"/>
      <c r="CMK16" s="143"/>
      <c r="CML16" s="143"/>
      <c r="CMM16" s="143"/>
      <c r="CMN16" s="143"/>
      <c r="CMO16" s="143"/>
      <c r="CMP16" s="143"/>
      <c r="CMQ16" s="143"/>
      <c r="CMR16" s="143"/>
      <c r="CMS16" s="143"/>
      <c r="CMT16" s="143"/>
      <c r="CMU16" s="143"/>
      <c r="CMV16" s="143"/>
      <c r="CMW16" s="143"/>
      <c r="CMX16" s="143"/>
      <c r="CMY16" s="143"/>
      <c r="CMZ16" s="143"/>
      <c r="CNA16" s="143"/>
      <c r="CNB16" s="143"/>
      <c r="CNC16" s="143"/>
      <c r="CND16" s="143"/>
      <c r="CNE16" s="143"/>
      <c r="CNF16" s="143"/>
      <c r="CNG16" s="143"/>
      <c r="CNH16" s="143"/>
      <c r="CNI16" s="143"/>
      <c r="CNJ16" s="143"/>
      <c r="CNK16" s="143"/>
      <c r="CNL16" s="143"/>
      <c r="CNM16" s="143"/>
      <c r="CNN16" s="143"/>
      <c r="CNO16" s="143"/>
      <c r="CNP16" s="143"/>
      <c r="CNQ16" s="143"/>
      <c r="CNR16" s="143"/>
      <c r="CNS16" s="143"/>
      <c r="CNT16" s="143"/>
      <c r="CNU16" s="143"/>
      <c r="CNV16" s="143"/>
      <c r="CNW16" s="143"/>
      <c r="CNX16" s="143"/>
      <c r="CNY16" s="143"/>
      <c r="CNZ16" s="143"/>
      <c r="COA16" s="143"/>
      <c r="COB16" s="143"/>
      <c r="COC16" s="143"/>
      <c r="COD16" s="143"/>
      <c r="COE16" s="143"/>
      <c r="COF16" s="143"/>
      <c r="COG16" s="143"/>
      <c r="COH16" s="143"/>
      <c r="COI16" s="143"/>
      <c r="COJ16" s="143"/>
      <c r="COK16" s="143"/>
      <c r="COL16" s="143"/>
      <c r="COM16" s="143"/>
      <c r="CON16" s="143"/>
      <c r="COO16" s="143"/>
      <c r="COP16" s="143"/>
      <c r="COQ16" s="143"/>
      <c r="COR16" s="143"/>
      <c r="COS16" s="143"/>
      <c r="COT16" s="143"/>
      <c r="COU16" s="143"/>
      <c r="COV16" s="143"/>
      <c r="COW16" s="143"/>
      <c r="COX16" s="143"/>
      <c r="COY16" s="143"/>
      <c r="COZ16" s="143"/>
      <c r="CPA16" s="143"/>
      <c r="CPB16" s="143"/>
      <c r="CPC16" s="143"/>
      <c r="CPD16" s="143"/>
      <c r="CPE16" s="143"/>
      <c r="CPF16" s="143"/>
      <c r="CPG16" s="143"/>
      <c r="CPH16" s="143"/>
      <c r="CPI16" s="143"/>
      <c r="CPJ16" s="143"/>
      <c r="CPK16" s="143"/>
      <c r="CPL16" s="143"/>
      <c r="CPM16" s="143"/>
      <c r="CPN16" s="143"/>
      <c r="CPO16" s="143"/>
      <c r="CPP16" s="143"/>
      <c r="CPQ16" s="143"/>
      <c r="CPR16" s="143"/>
      <c r="CPS16" s="143"/>
      <c r="CPT16" s="143"/>
      <c r="CPU16" s="143"/>
      <c r="CPV16" s="143"/>
      <c r="CPW16" s="143"/>
      <c r="CPX16" s="143"/>
      <c r="CPY16" s="143"/>
      <c r="CPZ16" s="143"/>
      <c r="CQA16" s="143"/>
      <c r="CQB16" s="143"/>
      <c r="CQC16" s="143"/>
      <c r="CQD16" s="143"/>
      <c r="CQE16" s="143"/>
      <c r="CQF16" s="143"/>
      <c r="CQG16" s="143"/>
      <c r="CQH16" s="143"/>
      <c r="CQI16" s="143"/>
      <c r="CQJ16" s="143"/>
      <c r="CQK16" s="143"/>
      <c r="CQL16" s="143"/>
      <c r="CQM16" s="143"/>
      <c r="CQN16" s="143"/>
      <c r="CQO16" s="143"/>
      <c r="CQP16" s="143"/>
      <c r="CQQ16" s="143"/>
      <c r="CQR16" s="143"/>
      <c r="CQS16" s="143"/>
      <c r="CQT16" s="143"/>
      <c r="CQU16" s="143"/>
      <c r="CQV16" s="143"/>
      <c r="CQW16" s="143"/>
      <c r="CQX16" s="143"/>
      <c r="CQY16" s="143"/>
      <c r="CQZ16" s="143"/>
      <c r="CRA16" s="143"/>
      <c r="CRB16" s="143"/>
      <c r="CRC16" s="143"/>
      <c r="CRD16" s="143"/>
      <c r="CRE16" s="143"/>
      <c r="CRF16" s="143"/>
      <c r="CRG16" s="143"/>
      <c r="CRH16" s="143"/>
      <c r="CRI16" s="143"/>
      <c r="CRJ16" s="143"/>
      <c r="CRK16" s="143"/>
      <c r="CRL16" s="143"/>
      <c r="CRM16" s="143"/>
      <c r="CRN16" s="143"/>
      <c r="CRO16" s="143"/>
      <c r="CRP16" s="143"/>
      <c r="CRQ16" s="143"/>
      <c r="CRR16" s="143"/>
      <c r="CRS16" s="143"/>
      <c r="CRT16" s="143"/>
      <c r="CRU16" s="143"/>
      <c r="CRV16" s="143"/>
      <c r="CRW16" s="143"/>
      <c r="CRX16" s="143"/>
      <c r="CRY16" s="143"/>
      <c r="CRZ16" s="143"/>
      <c r="CSA16" s="143"/>
      <c r="CSB16" s="143"/>
      <c r="CSC16" s="143"/>
      <c r="CSD16" s="143"/>
      <c r="CSE16" s="143"/>
      <c r="CSF16" s="143"/>
      <c r="CSG16" s="143"/>
      <c r="CSH16" s="143"/>
      <c r="CSI16" s="143"/>
      <c r="CSJ16" s="143"/>
      <c r="CSK16" s="143"/>
      <c r="CSL16" s="143"/>
      <c r="CSM16" s="143"/>
      <c r="CSN16" s="143"/>
      <c r="CSO16" s="143"/>
      <c r="CSP16" s="143"/>
      <c r="CSQ16" s="143"/>
      <c r="CSR16" s="143"/>
      <c r="CSS16" s="143"/>
      <c r="CST16" s="143"/>
      <c r="CSU16" s="143"/>
      <c r="CSV16" s="143"/>
      <c r="CSW16" s="143"/>
      <c r="CSX16" s="143"/>
      <c r="CSY16" s="143"/>
      <c r="CSZ16" s="143"/>
      <c r="CTA16" s="143"/>
      <c r="CTB16" s="143"/>
      <c r="CTC16" s="143"/>
      <c r="CTD16" s="143"/>
      <c r="CTE16" s="143"/>
      <c r="CTF16" s="143"/>
      <c r="CTG16" s="143"/>
      <c r="CTH16" s="143"/>
      <c r="CTI16" s="143"/>
      <c r="CTJ16" s="143"/>
      <c r="CTK16" s="143"/>
      <c r="CTL16" s="143"/>
      <c r="CTM16" s="143"/>
      <c r="CTN16" s="143"/>
      <c r="CTO16" s="143"/>
      <c r="CTP16" s="143"/>
      <c r="CTQ16" s="143"/>
      <c r="CTR16" s="143"/>
      <c r="CTS16" s="143"/>
      <c r="CTT16" s="143"/>
      <c r="CTU16" s="143"/>
      <c r="CTV16" s="143"/>
      <c r="CTW16" s="143"/>
      <c r="CTX16" s="143"/>
      <c r="CTY16" s="143"/>
      <c r="CTZ16" s="143"/>
      <c r="CUA16" s="143"/>
      <c r="CUB16" s="143"/>
      <c r="CUC16" s="143"/>
      <c r="CUD16" s="143"/>
      <c r="CUE16" s="143"/>
      <c r="CUF16" s="143"/>
      <c r="CUG16" s="143"/>
      <c r="CUH16" s="143"/>
      <c r="CUI16" s="143"/>
      <c r="CUJ16" s="143"/>
      <c r="CUK16" s="143"/>
      <c r="CUL16" s="143"/>
      <c r="CUM16" s="143"/>
      <c r="CUN16" s="143"/>
      <c r="CUO16" s="143"/>
      <c r="CUP16" s="143"/>
      <c r="CUQ16" s="143"/>
      <c r="CUR16" s="143"/>
      <c r="CUS16" s="143"/>
      <c r="CUT16" s="143"/>
      <c r="CUU16" s="143"/>
      <c r="CUV16" s="143"/>
      <c r="CUW16" s="143"/>
      <c r="CUX16" s="143"/>
      <c r="CUY16" s="143"/>
      <c r="CUZ16" s="143"/>
      <c r="CVA16" s="143"/>
      <c r="CVB16" s="143"/>
      <c r="CVC16" s="143"/>
      <c r="CVD16" s="143"/>
      <c r="CVE16" s="143"/>
      <c r="CVF16" s="143"/>
      <c r="CVG16" s="143"/>
      <c r="CVH16" s="143"/>
      <c r="CVI16" s="143"/>
      <c r="CVJ16" s="143"/>
      <c r="CVK16" s="143"/>
      <c r="CVL16" s="143"/>
      <c r="CVM16" s="143"/>
      <c r="CVN16" s="143"/>
      <c r="CVO16" s="143"/>
      <c r="CVP16" s="143"/>
      <c r="CVQ16" s="143"/>
      <c r="CVR16" s="143"/>
      <c r="CVS16" s="143"/>
      <c r="CVT16" s="143"/>
      <c r="CVU16" s="143"/>
      <c r="CVV16" s="143"/>
      <c r="CVW16" s="143"/>
      <c r="CVX16" s="143"/>
      <c r="CVY16" s="143"/>
      <c r="CVZ16" s="143"/>
      <c r="CWA16" s="143"/>
      <c r="CWB16" s="143"/>
      <c r="CWC16" s="143"/>
      <c r="CWD16" s="143"/>
      <c r="CWE16" s="143"/>
      <c r="CWF16" s="143"/>
      <c r="CWG16" s="143"/>
      <c r="CWH16" s="143"/>
      <c r="CWI16" s="143"/>
      <c r="CWJ16" s="143"/>
      <c r="CWK16" s="143"/>
      <c r="CWL16" s="143"/>
      <c r="CWM16" s="143"/>
      <c r="CWN16" s="143"/>
      <c r="CWO16" s="143"/>
      <c r="CWP16" s="143"/>
      <c r="CWQ16" s="143"/>
      <c r="CWR16" s="143"/>
      <c r="CWS16" s="143"/>
      <c r="CWT16" s="143"/>
      <c r="CWU16" s="143"/>
      <c r="CWV16" s="143"/>
      <c r="CWW16" s="143"/>
      <c r="CWX16" s="143"/>
      <c r="CWY16" s="143"/>
      <c r="CWZ16" s="143"/>
      <c r="CXA16" s="143"/>
      <c r="CXB16" s="143"/>
      <c r="CXC16" s="143"/>
      <c r="CXD16" s="143"/>
      <c r="CXE16" s="143"/>
      <c r="CXF16" s="143"/>
      <c r="CXG16" s="143"/>
      <c r="CXH16" s="143"/>
      <c r="CXI16" s="143"/>
      <c r="CXJ16" s="143"/>
      <c r="CXK16" s="143"/>
      <c r="CXL16" s="143"/>
      <c r="CXM16" s="143"/>
      <c r="CXN16" s="143"/>
      <c r="CXO16" s="143"/>
      <c r="CXP16" s="143"/>
      <c r="CXQ16" s="143"/>
      <c r="CXR16" s="143"/>
      <c r="CXS16" s="143"/>
      <c r="CXT16" s="143"/>
      <c r="CXU16" s="143"/>
      <c r="CXV16" s="143"/>
      <c r="CXW16" s="143"/>
      <c r="CXX16" s="143"/>
      <c r="CXY16" s="143"/>
      <c r="CXZ16" s="143"/>
      <c r="CYA16" s="143"/>
      <c r="CYB16" s="143"/>
      <c r="CYC16" s="143"/>
      <c r="CYD16" s="143"/>
      <c r="CYE16" s="143"/>
      <c r="CYF16" s="143"/>
      <c r="CYG16" s="143"/>
      <c r="CYH16" s="143"/>
      <c r="CYI16" s="143"/>
      <c r="CYJ16" s="143"/>
      <c r="CYK16" s="143"/>
      <c r="CYL16" s="143"/>
      <c r="CYM16" s="143"/>
      <c r="CYN16" s="143"/>
      <c r="CYO16" s="143"/>
      <c r="CYP16" s="143"/>
      <c r="CYQ16" s="143"/>
      <c r="CYR16" s="143"/>
      <c r="CYS16" s="143"/>
      <c r="CYT16" s="143"/>
      <c r="CYU16" s="143"/>
      <c r="CYV16" s="143"/>
      <c r="CYW16" s="143"/>
      <c r="CYX16" s="143"/>
      <c r="CYY16" s="143"/>
      <c r="CYZ16" s="143"/>
      <c r="CZA16" s="143"/>
      <c r="CZB16" s="143"/>
      <c r="CZC16" s="143"/>
      <c r="CZD16" s="143"/>
      <c r="CZE16" s="143"/>
      <c r="CZF16" s="143"/>
      <c r="CZG16" s="143"/>
      <c r="CZH16" s="143"/>
      <c r="CZI16" s="143"/>
      <c r="CZJ16" s="143"/>
      <c r="CZK16" s="143"/>
      <c r="CZL16" s="143"/>
      <c r="CZM16" s="143"/>
      <c r="CZN16" s="143"/>
      <c r="CZO16" s="143"/>
      <c r="CZP16" s="143"/>
      <c r="CZQ16" s="143"/>
      <c r="CZR16" s="143"/>
      <c r="CZS16" s="143"/>
      <c r="CZT16" s="143"/>
      <c r="CZU16" s="143"/>
      <c r="CZV16" s="143"/>
      <c r="CZW16" s="143"/>
      <c r="CZX16" s="143"/>
      <c r="CZY16" s="143"/>
      <c r="CZZ16" s="143"/>
      <c r="DAA16" s="143"/>
      <c r="DAB16" s="143"/>
      <c r="DAC16" s="143"/>
      <c r="DAD16" s="143"/>
      <c r="DAE16" s="143"/>
      <c r="DAF16" s="143"/>
      <c r="DAG16" s="143"/>
      <c r="DAH16" s="143"/>
      <c r="DAI16" s="143"/>
      <c r="DAJ16" s="143"/>
      <c r="DAK16" s="143"/>
      <c r="DAL16" s="143"/>
      <c r="DAM16" s="143"/>
      <c r="DAN16" s="143"/>
      <c r="DAO16" s="143"/>
      <c r="DAP16" s="143"/>
      <c r="DAQ16" s="143"/>
      <c r="DAR16" s="143"/>
      <c r="DAS16" s="143"/>
      <c r="DAT16" s="143"/>
      <c r="DAU16" s="143"/>
      <c r="DAV16" s="143"/>
      <c r="DAW16" s="143"/>
      <c r="DAX16" s="143"/>
      <c r="DAY16" s="143"/>
      <c r="DAZ16" s="143"/>
      <c r="DBA16" s="143"/>
      <c r="DBB16" s="143"/>
      <c r="DBC16" s="143"/>
      <c r="DBD16" s="143"/>
      <c r="DBE16" s="143"/>
      <c r="DBF16" s="143"/>
      <c r="DBG16" s="143"/>
      <c r="DBH16" s="143"/>
      <c r="DBI16" s="143"/>
      <c r="DBJ16" s="143"/>
      <c r="DBK16" s="143"/>
      <c r="DBL16" s="143"/>
      <c r="DBM16" s="143"/>
      <c r="DBN16" s="143"/>
      <c r="DBO16" s="143"/>
      <c r="DBP16" s="143"/>
      <c r="DBQ16" s="143"/>
      <c r="DBR16" s="143"/>
      <c r="DBS16" s="143"/>
      <c r="DBT16" s="143"/>
      <c r="DBU16" s="143"/>
      <c r="DBV16" s="143"/>
      <c r="DBW16" s="143"/>
      <c r="DBX16" s="143"/>
      <c r="DBY16" s="143"/>
      <c r="DBZ16" s="143"/>
      <c r="DCA16" s="143"/>
      <c r="DCB16" s="143"/>
      <c r="DCC16" s="143"/>
      <c r="DCD16" s="143"/>
      <c r="DCE16" s="143"/>
      <c r="DCF16" s="143"/>
      <c r="DCG16" s="143"/>
      <c r="DCH16" s="143"/>
      <c r="DCI16" s="143"/>
      <c r="DCJ16" s="143"/>
      <c r="DCK16" s="143"/>
      <c r="DCL16" s="143"/>
      <c r="DCM16" s="143"/>
      <c r="DCN16" s="143"/>
      <c r="DCO16" s="143"/>
      <c r="DCP16" s="143"/>
      <c r="DCQ16" s="143"/>
      <c r="DCR16" s="143"/>
      <c r="DCS16" s="143"/>
      <c r="DCT16" s="143"/>
      <c r="DCU16" s="143"/>
      <c r="DCV16" s="143"/>
      <c r="DCW16" s="143"/>
      <c r="DCX16" s="143"/>
      <c r="DCY16" s="143"/>
      <c r="DCZ16" s="143"/>
      <c r="DDA16" s="143"/>
      <c r="DDB16" s="143"/>
      <c r="DDC16" s="143"/>
      <c r="DDD16" s="143"/>
      <c r="DDE16" s="143"/>
      <c r="DDF16" s="143"/>
      <c r="DDG16" s="143"/>
      <c r="DDH16" s="143"/>
      <c r="DDI16" s="143"/>
      <c r="DDJ16" s="143"/>
      <c r="DDK16" s="143"/>
      <c r="DDL16" s="143"/>
      <c r="DDM16" s="143"/>
      <c r="DDN16" s="143"/>
      <c r="DDO16" s="143"/>
      <c r="DDP16" s="143"/>
      <c r="DDQ16" s="143"/>
      <c r="DDR16" s="143"/>
      <c r="DDS16" s="143"/>
      <c r="DDT16" s="143"/>
      <c r="DDU16" s="143"/>
      <c r="DDV16" s="143"/>
      <c r="DDW16" s="143"/>
      <c r="DDX16" s="143"/>
      <c r="DDY16" s="143"/>
      <c r="DDZ16" s="143"/>
      <c r="DEA16" s="143"/>
      <c r="DEB16" s="143"/>
      <c r="DEC16" s="143"/>
      <c r="DED16" s="143"/>
      <c r="DEE16" s="143"/>
      <c r="DEF16" s="143"/>
      <c r="DEG16" s="143"/>
      <c r="DEH16" s="143"/>
      <c r="DEI16" s="143"/>
      <c r="DEJ16" s="143"/>
      <c r="DEK16" s="143"/>
      <c r="DEL16" s="143"/>
      <c r="DEM16" s="143"/>
      <c r="DEN16" s="143"/>
      <c r="DEO16" s="143"/>
      <c r="DEP16" s="143"/>
      <c r="DEQ16" s="143"/>
      <c r="DER16" s="143"/>
      <c r="DES16" s="143"/>
      <c r="DET16" s="143"/>
      <c r="DEU16" s="143"/>
      <c r="DEV16" s="143"/>
      <c r="DEW16" s="143"/>
      <c r="DEX16" s="143"/>
      <c r="DEY16" s="143"/>
      <c r="DEZ16" s="143"/>
      <c r="DFA16" s="143"/>
      <c r="DFB16" s="143"/>
      <c r="DFC16" s="143"/>
      <c r="DFD16" s="143"/>
      <c r="DFE16" s="143"/>
      <c r="DFF16" s="143"/>
      <c r="DFG16" s="143"/>
      <c r="DFH16" s="143"/>
      <c r="DFI16" s="143"/>
      <c r="DFJ16" s="143"/>
      <c r="DFK16" s="143"/>
      <c r="DFL16" s="143"/>
      <c r="DFM16" s="143"/>
      <c r="DFN16" s="143"/>
      <c r="DFO16" s="143"/>
      <c r="DFP16" s="143"/>
      <c r="DFQ16" s="143"/>
      <c r="DFR16" s="143"/>
      <c r="DFS16" s="143"/>
      <c r="DFT16" s="143"/>
      <c r="DFU16" s="143"/>
      <c r="DFV16" s="143"/>
      <c r="DFW16" s="143"/>
      <c r="DFX16" s="143"/>
      <c r="DFY16" s="143"/>
      <c r="DFZ16" s="143"/>
      <c r="DGA16" s="143"/>
      <c r="DGB16" s="143"/>
      <c r="DGC16" s="143"/>
      <c r="DGD16" s="143"/>
      <c r="DGE16" s="143"/>
      <c r="DGF16" s="143"/>
      <c r="DGG16" s="143"/>
      <c r="DGH16" s="143"/>
      <c r="DGI16" s="143"/>
      <c r="DGJ16" s="143"/>
      <c r="DGK16" s="143"/>
      <c r="DGL16" s="143"/>
      <c r="DGM16" s="143"/>
      <c r="DGN16" s="143"/>
      <c r="DGO16" s="143"/>
      <c r="DGP16" s="143"/>
      <c r="DGQ16" s="143"/>
      <c r="DGR16" s="143"/>
      <c r="DGS16" s="143"/>
      <c r="DGT16" s="143"/>
      <c r="DGU16" s="143"/>
      <c r="DGV16" s="143"/>
      <c r="DGW16" s="143"/>
      <c r="DGX16" s="143"/>
      <c r="DGY16" s="143"/>
      <c r="DGZ16" s="143"/>
      <c r="DHA16" s="143"/>
      <c r="DHB16" s="143"/>
      <c r="DHC16" s="143"/>
      <c r="DHD16" s="143"/>
      <c r="DHE16" s="143"/>
      <c r="DHF16" s="143"/>
      <c r="DHG16" s="143"/>
      <c r="DHH16" s="143"/>
      <c r="DHI16" s="143"/>
      <c r="DHJ16" s="143"/>
      <c r="DHK16" s="143"/>
      <c r="DHL16" s="143"/>
      <c r="DHM16" s="143"/>
      <c r="DHN16" s="143"/>
      <c r="DHO16" s="143"/>
      <c r="DHP16" s="143"/>
      <c r="DHQ16" s="143"/>
      <c r="DHR16" s="143"/>
      <c r="DHS16" s="143"/>
      <c r="DHT16" s="143"/>
      <c r="DHU16" s="143"/>
      <c r="DHV16" s="143"/>
      <c r="DHW16" s="143"/>
      <c r="DHX16" s="143"/>
      <c r="DHY16" s="143"/>
      <c r="DHZ16" s="143"/>
      <c r="DIA16" s="143"/>
      <c r="DIB16" s="143"/>
      <c r="DIC16" s="143"/>
      <c r="DID16" s="143"/>
      <c r="DIE16" s="143"/>
      <c r="DIF16" s="143"/>
      <c r="DIG16" s="143"/>
      <c r="DIH16" s="143"/>
      <c r="DII16" s="143"/>
      <c r="DIJ16" s="143"/>
      <c r="DIK16" s="143"/>
      <c r="DIL16" s="143"/>
      <c r="DIM16" s="143"/>
      <c r="DIN16" s="143"/>
      <c r="DIO16" s="143"/>
      <c r="DIP16" s="143"/>
      <c r="DIQ16" s="143"/>
      <c r="DIR16" s="143"/>
      <c r="DIS16" s="143"/>
      <c r="DIT16" s="143"/>
      <c r="DIU16" s="143"/>
      <c r="DIV16" s="143"/>
      <c r="DIW16" s="143"/>
      <c r="DIX16" s="143"/>
      <c r="DIY16" s="143"/>
      <c r="DIZ16" s="143"/>
      <c r="DJA16" s="143"/>
      <c r="DJB16" s="143"/>
      <c r="DJC16" s="143"/>
      <c r="DJD16" s="143"/>
      <c r="DJE16" s="143"/>
      <c r="DJF16" s="143"/>
      <c r="DJG16" s="143"/>
      <c r="DJH16" s="143"/>
      <c r="DJI16" s="143"/>
      <c r="DJJ16" s="143"/>
      <c r="DJK16" s="143"/>
      <c r="DJL16" s="143"/>
      <c r="DJM16" s="143"/>
      <c r="DJN16" s="143"/>
      <c r="DJO16" s="143"/>
      <c r="DJP16" s="143"/>
      <c r="DJQ16" s="143"/>
      <c r="DJR16" s="143"/>
      <c r="DJS16" s="143"/>
      <c r="DJT16" s="143"/>
      <c r="DJU16" s="143"/>
      <c r="DJV16" s="143"/>
      <c r="DJW16" s="143"/>
      <c r="DJX16" s="143"/>
      <c r="DJY16" s="143"/>
      <c r="DJZ16" s="143"/>
      <c r="DKA16" s="143"/>
      <c r="DKB16" s="143"/>
      <c r="DKC16" s="143"/>
      <c r="DKD16" s="143"/>
      <c r="DKE16" s="143"/>
      <c r="DKF16" s="143"/>
      <c r="DKG16" s="143"/>
      <c r="DKH16" s="143"/>
      <c r="DKI16" s="143"/>
      <c r="DKJ16" s="143"/>
      <c r="DKK16" s="143"/>
      <c r="DKL16" s="143"/>
      <c r="DKM16" s="143"/>
      <c r="DKN16" s="143"/>
      <c r="DKO16" s="143"/>
      <c r="DKP16" s="143"/>
      <c r="DKQ16" s="143"/>
      <c r="DKR16" s="143"/>
      <c r="DKS16" s="143"/>
      <c r="DKT16" s="143"/>
      <c r="DKU16" s="143"/>
      <c r="DKV16" s="143"/>
      <c r="DKW16" s="143"/>
      <c r="DKX16" s="143"/>
      <c r="DKY16" s="143"/>
      <c r="DKZ16" s="143"/>
      <c r="DLA16" s="143"/>
      <c r="DLB16" s="143"/>
      <c r="DLC16" s="143"/>
      <c r="DLD16" s="143"/>
      <c r="DLE16" s="143"/>
      <c r="DLF16" s="143"/>
      <c r="DLG16" s="143"/>
      <c r="DLH16" s="143"/>
      <c r="DLI16" s="143"/>
      <c r="DLJ16" s="143"/>
      <c r="DLK16" s="143"/>
      <c r="DLL16" s="143"/>
      <c r="DLM16" s="143"/>
      <c r="DLN16" s="143"/>
      <c r="DLO16" s="143"/>
      <c r="DLP16" s="143"/>
      <c r="DLQ16" s="143"/>
      <c r="DLR16" s="143"/>
      <c r="DLS16" s="143"/>
      <c r="DLT16" s="143"/>
      <c r="DLU16" s="143"/>
      <c r="DLV16" s="143"/>
      <c r="DLW16" s="143"/>
      <c r="DLX16" s="143"/>
      <c r="DLY16" s="143"/>
      <c r="DLZ16" s="143"/>
      <c r="DMA16" s="143"/>
      <c r="DMB16" s="143"/>
      <c r="DMC16" s="143"/>
      <c r="DMD16" s="143"/>
      <c r="DME16" s="143"/>
      <c r="DMF16" s="143"/>
      <c r="DMG16" s="143"/>
      <c r="DMH16" s="143"/>
      <c r="DMI16" s="143"/>
      <c r="DMJ16" s="143"/>
      <c r="DMK16" s="143"/>
      <c r="DML16" s="143"/>
      <c r="DMM16" s="143"/>
      <c r="DMN16" s="143"/>
      <c r="DMO16" s="143"/>
      <c r="DMP16" s="143"/>
      <c r="DMQ16" s="143"/>
      <c r="DMR16" s="143"/>
      <c r="DMS16" s="143"/>
      <c r="DMT16" s="143"/>
      <c r="DMU16" s="143"/>
      <c r="DMV16" s="143"/>
      <c r="DMW16" s="143"/>
      <c r="DMX16" s="143"/>
      <c r="DMY16" s="143"/>
      <c r="DMZ16" s="143"/>
      <c r="DNA16" s="143"/>
      <c r="DNB16" s="143"/>
      <c r="DNC16" s="143"/>
      <c r="DND16" s="143"/>
      <c r="DNE16" s="143"/>
      <c r="DNF16" s="143"/>
      <c r="DNG16" s="143"/>
      <c r="DNH16" s="143"/>
      <c r="DNI16" s="143"/>
      <c r="DNJ16" s="143"/>
      <c r="DNK16" s="143"/>
      <c r="DNL16" s="143"/>
      <c r="DNM16" s="143"/>
      <c r="DNN16" s="143"/>
      <c r="DNO16" s="143"/>
      <c r="DNP16" s="143"/>
      <c r="DNQ16" s="143"/>
      <c r="DNR16" s="143"/>
      <c r="DNS16" s="143"/>
      <c r="DNT16" s="143"/>
      <c r="DNU16" s="143"/>
      <c r="DNV16" s="143"/>
      <c r="DNW16" s="143"/>
      <c r="DNX16" s="143"/>
      <c r="DNY16" s="143"/>
      <c r="DNZ16" s="143"/>
      <c r="DOA16" s="143"/>
      <c r="DOB16" s="143"/>
      <c r="DOC16" s="143"/>
      <c r="DOD16" s="143"/>
      <c r="DOE16" s="143"/>
      <c r="DOF16" s="143"/>
      <c r="DOG16" s="143"/>
      <c r="DOH16" s="143"/>
      <c r="DOI16" s="143"/>
      <c r="DOJ16" s="143"/>
      <c r="DOK16" s="143"/>
      <c r="DOL16" s="143"/>
      <c r="DOM16" s="143"/>
      <c r="DON16" s="143"/>
      <c r="DOO16" s="143"/>
      <c r="DOP16" s="143"/>
      <c r="DOQ16" s="143"/>
      <c r="DOR16" s="143"/>
      <c r="DOS16" s="143"/>
      <c r="DOT16" s="143"/>
      <c r="DOU16" s="143"/>
      <c r="DOV16" s="143"/>
      <c r="DOW16" s="143"/>
      <c r="DOX16" s="143"/>
      <c r="DOY16" s="143"/>
      <c r="DOZ16" s="143"/>
      <c r="DPA16" s="143"/>
      <c r="DPB16" s="143"/>
      <c r="DPC16" s="143"/>
      <c r="DPD16" s="143"/>
      <c r="DPE16" s="143"/>
      <c r="DPF16" s="143"/>
      <c r="DPG16" s="143"/>
      <c r="DPH16" s="143"/>
      <c r="DPI16" s="143"/>
      <c r="DPJ16" s="143"/>
      <c r="DPK16" s="143"/>
      <c r="DPL16" s="143"/>
      <c r="DPM16" s="143"/>
      <c r="DPN16" s="143"/>
      <c r="DPO16" s="143"/>
      <c r="DPP16" s="143"/>
      <c r="DPQ16" s="143"/>
      <c r="DPR16" s="143"/>
      <c r="DPS16" s="143"/>
      <c r="DPT16" s="143"/>
      <c r="DPU16" s="143"/>
      <c r="DPV16" s="143"/>
      <c r="DPW16" s="143"/>
      <c r="DPX16" s="143"/>
      <c r="DPY16" s="143"/>
      <c r="DPZ16" s="143"/>
      <c r="DQA16" s="143"/>
      <c r="DQB16" s="143"/>
      <c r="DQC16" s="143"/>
      <c r="DQD16" s="143"/>
      <c r="DQE16" s="143"/>
      <c r="DQF16" s="143"/>
      <c r="DQG16" s="143"/>
      <c r="DQH16" s="143"/>
      <c r="DQI16" s="143"/>
      <c r="DQJ16" s="143"/>
      <c r="DQK16" s="143"/>
      <c r="DQL16" s="143"/>
      <c r="DQM16" s="143"/>
      <c r="DQN16" s="143"/>
      <c r="DQO16" s="143"/>
      <c r="DQP16" s="143"/>
      <c r="DQQ16" s="143"/>
      <c r="DQR16" s="143"/>
      <c r="DQS16" s="143"/>
      <c r="DQT16" s="143"/>
      <c r="DQU16" s="143"/>
      <c r="DQV16" s="143"/>
      <c r="DQW16" s="143"/>
      <c r="DQX16" s="143"/>
      <c r="DQY16" s="143"/>
      <c r="DQZ16" s="143"/>
      <c r="DRA16" s="143"/>
      <c r="DRB16" s="143"/>
      <c r="DRC16" s="143"/>
      <c r="DRD16" s="143"/>
      <c r="DRE16" s="143"/>
      <c r="DRF16" s="143"/>
      <c r="DRG16" s="143"/>
      <c r="DRH16" s="143"/>
      <c r="DRI16" s="143"/>
      <c r="DRJ16" s="143"/>
      <c r="DRK16" s="143"/>
      <c r="DRL16" s="143"/>
      <c r="DRM16" s="143"/>
      <c r="DRN16" s="143"/>
      <c r="DRO16" s="143"/>
      <c r="DRP16" s="143"/>
      <c r="DRQ16" s="143"/>
      <c r="DRR16" s="143"/>
      <c r="DRS16" s="143"/>
      <c r="DRT16" s="143"/>
      <c r="DRU16" s="143"/>
      <c r="DRV16" s="143"/>
      <c r="DRW16" s="143"/>
      <c r="DRX16" s="143"/>
      <c r="DRY16" s="143"/>
      <c r="DRZ16" s="143"/>
      <c r="DSA16" s="143"/>
      <c r="DSB16" s="143"/>
      <c r="DSC16" s="143"/>
      <c r="DSD16" s="143"/>
      <c r="DSE16" s="143"/>
      <c r="DSF16" s="143"/>
      <c r="DSG16" s="143"/>
      <c r="DSH16" s="143"/>
      <c r="DSI16" s="143"/>
      <c r="DSJ16" s="143"/>
      <c r="DSK16" s="143"/>
      <c r="DSL16" s="143"/>
      <c r="DSM16" s="143"/>
      <c r="DSN16" s="143"/>
      <c r="DSO16" s="143"/>
      <c r="DSP16" s="143"/>
      <c r="DSQ16" s="143"/>
      <c r="DSR16" s="143"/>
      <c r="DSS16" s="143"/>
      <c r="DST16" s="143"/>
      <c r="DSU16" s="143"/>
      <c r="DSV16" s="143"/>
      <c r="DSW16" s="143"/>
      <c r="DSX16" s="143"/>
      <c r="DSY16" s="143"/>
      <c r="DSZ16" s="143"/>
      <c r="DTA16" s="143"/>
      <c r="DTB16" s="143"/>
      <c r="DTC16" s="143"/>
      <c r="DTD16" s="143"/>
      <c r="DTE16" s="143"/>
      <c r="DTF16" s="143"/>
      <c r="DTG16" s="143"/>
      <c r="DTH16" s="143"/>
      <c r="DTI16" s="143"/>
      <c r="DTJ16" s="143"/>
      <c r="DTK16" s="143"/>
      <c r="DTL16" s="143"/>
      <c r="DTM16" s="143"/>
      <c r="DTN16" s="143"/>
      <c r="DTO16" s="143"/>
      <c r="DTP16" s="143"/>
      <c r="DTQ16" s="143"/>
      <c r="DTR16" s="143"/>
      <c r="DTS16" s="143"/>
      <c r="DTT16" s="143"/>
      <c r="DTU16" s="143"/>
      <c r="DTV16" s="143"/>
      <c r="DTW16" s="143"/>
      <c r="DTX16" s="143"/>
      <c r="DTY16" s="143"/>
      <c r="DTZ16" s="143"/>
      <c r="DUA16" s="143"/>
      <c r="DUB16" s="143"/>
      <c r="DUC16" s="143"/>
      <c r="DUD16" s="143"/>
      <c r="DUE16" s="143"/>
      <c r="DUF16" s="143"/>
      <c r="DUG16" s="143"/>
      <c r="DUH16" s="143"/>
      <c r="DUI16" s="143"/>
      <c r="DUJ16" s="143"/>
      <c r="DUK16" s="143"/>
      <c r="DUL16" s="143"/>
      <c r="DUM16" s="143"/>
      <c r="DUN16" s="143"/>
      <c r="DUO16" s="143"/>
      <c r="DUP16" s="143"/>
      <c r="DUQ16" s="143"/>
      <c r="DUR16" s="143"/>
      <c r="DUS16" s="143"/>
      <c r="DUT16" s="143"/>
      <c r="DUU16" s="143"/>
      <c r="DUV16" s="143"/>
      <c r="DUW16" s="143"/>
      <c r="DUX16" s="143"/>
      <c r="DUY16" s="143"/>
      <c r="DUZ16" s="143"/>
      <c r="DVA16" s="143"/>
      <c r="DVB16" s="143"/>
      <c r="DVC16" s="143"/>
      <c r="DVD16" s="143"/>
      <c r="DVE16" s="143"/>
      <c r="DVF16" s="143"/>
      <c r="DVG16" s="143"/>
      <c r="DVH16" s="143"/>
      <c r="DVI16" s="143"/>
      <c r="DVJ16" s="143"/>
      <c r="DVK16" s="143"/>
      <c r="DVL16" s="143"/>
      <c r="DVM16" s="143"/>
      <c r="DVN16" s="143"/>
      <c r="DVO16" s="143"/>
      <c r="DVP16" s="143"/>
      <c r="DVQ16" s="143"/>
      <c r="DVR16" s="143"/>
      <c r="DVS16" s="143"/>
      <c r="DVT16" s="143"/>
      <c r="DVU16" s="143"/>
      <c r="DVV16" s="143"/>
      <c r="DVW16" s="143"/>
      <c r="DVX16" s="143"/>
      <c r="DVY16" s="143"/>
      <c r="DVZ16" s="143"/>
      <c r="DWA16" s="143"/>
      <c r="DWB16" s="143"/>
      <c r="DWC16" s="143"/>
      <c r="DWD16" s="143"/>
      <c r="DWE16" s="143"/>
      <c r="DWF16" s="143"/>
      <c r="DWG16" s="143"/>
      <c r="DWH16" s="143"/>
      <c r="DWI16" s="143"/>
      <c r="DWJ16" s="143"/>
      <c r="DWK16" s="143"/>
      <c r="DWL16" s="143"/>
      <c r="DWM16" s="143"/>
      <c r="DWN16" s="143"/>
      <c r="DWO16" s="143"/>
      <c r="DWP16" s="143"/>
      <c r="DWQ16" s="143"/>
      <c r="DWR16" s="143"/>
      <c r="DWS16" s="143"/>
      <c r="DWT16" s="143"/>
      <c r="DWU16" s="143"/>
      <c r="DWV16" s="143"/>
      <c r="DWW16" s="143"/>
      <c r="DWX16" s="143"/>
      <c r="DWY16" s="143"/>
      <c r="DWZ16" s="143"/>
      <c r="DXA16" s="143"/>
      <c r="DXB16" s="143"/>
      <c r="DXC16" s="143"/>
      <c r="DXD16" s="143"/>
      <c r="DXE16" s="143"/>
      <c r="DXF16" s="143"/>
      <c r="DXG16" s="143"/>
      <c r="DXH16" s="143"/>
      <c r="DXI16" s="143"/>
      <c r="DXJ16" s="143"/>
      <c r="DXK16" s="143"/>
      <c r="DXL16" s="143"/>
      <c r="DXM16" s="143"/>
      <c r="DXN16" s="143"/>
      <c r="DXO16" s="143"/>
      <c r="DXP16" s="143"/>
      <c r="DXQ16" s="143"/>
      <c r="DXR16" s="143"/>
      <c r="DXS16" s="143"/>
      <c r="DXT16" s="143"/>
      <c r="DXU16" s="143"/>
      <c r="DXV16" s="143"/>
      <c r="DXW16" s="143"/>
      <c r="DXX16" s="143"/>
      <c r="DXY16" s="143"/>
      <c r="DXZ16" s="143"/>
      <c r="DYA16" s="143"/>
      <c r="DYB16" s="143"/>
      <c r="DYC16" s="143"/>
      <c r="DYD16" s="143"/>
      <c r="DYE16" s="143"/>
      <c r="DYF16" s="143"/>
      <c r="DYG16" s="143"/>
      <c r="DYH16" s="143"/>
      <c r="DYI16" s="143"/>
      <c r="DYJ16" s="143"/>
      <c r="DYK16" s="143"/>
      <c r="DYL16" s="143"/>
      <c r="DYM16" s="143"/>
      <c r="DYN16" s="143"/>
      <c r="DYO16" s="143"/>
      <c r="DYP16" s="143"/>
      <c r="DYQ16" s="143"/>
      <c r="DYR16" s="143"/>
      <c r="DYS16" s="143"/>
      <c r="DYT16" s="143"/>
      <c r="DYU16" s="143"/>
      <c r="DYV16" s="143"/>
      <c r="DYW16" s="143"/>
      <c r="DYX16" s="143"/>
      <c r="DYY16" s="143"/>
      <c r="DYZ16" s="143"/>
      <c r="DZA16" s="143"/>
      <c r="DZB16" s="143"/>
      <c r="DZC16" s="143"/>
      <c r="DZD16" s="143"/>
      <c r="DZE16" s="143"/>
      <c r="DZF16" s="143"/>
      <c r="DZG16" s="143"/>
      <c r="DZH16" s="143"/>
      <c r="DZI16" s="143"/>
      <c r="DZJ16" s="143"/>
      <c r="DZK16" s="143"/>
      <c r="DZL16" s="143"/>
      <c r="DZM16" s="143"/>
      <c r="DZN16" s="143"/>
      <c r="DZO16" s="143"/>
      <c r="DZP16" s="143"/>
      <c r="DZQ16" s="143"/>
      <c r="DZR16" s="143"/>
      <c r="DZS16" s="143"/>
      <c r="DZT16" s="143"/>
      <c r="DZU16" s="143"/>
      <c r="DZV16" s="143"/>
      <c r="DZW16" s="143"/>
      <c r="DZX16" s="143"/>
      <c r="DZY16" s="143"/>
      <c r="DZZ16" s="143"/>
      <c r="EAA16" s="143"/>
      <c r="EAB16" s="143"/>
      <c r="EAC16" s="143"/>
      <c r="EAD16" s="143"/>
      <c r="EAE16" s="143"/>
      <c r="EAF16" s="143"/>
      <c r="EAG16" s="143"/>
      <c r="EAH16" s="143"/>
      <c r="EAI16" s="143"/>
      <c r="EAJ16" s="143"/>
      <c r="EAK16" s="143"/>
      <c r="EAL16" s="143"/>
      <c r="EAM16" s="143"/>
      <c r="EAN16" s="143"/>
      <c r="EAO16" s="143"/>
      <c r="EAP16" s="143"/>
      <c r="EAQ16" s="143"/>
      <c r="EAR16" s="143"/>
      <c r="EAS16" s="143"/>
      <c r="EAT16" s="143"/>
      <c r="EAU16" s="143"/>
      <c r="EAV16" s="143"/>
      <c r="EAW16" s="143"/>
      <c r="EAX16" s="143"/>
      <c r="EAY16" s="143"/>
      <c r="EAZ16" s="143"/>
      <c r="EBA16" s="143"/>
      <c r="EBB16" s="143"/>
      <c r="EBC16" s="143"/>
      <c r="EBD16" s="143"/>
      <c r="EBE16" s="143"/>
      <c r="EBF16" s="143"/>
      <c r="EBG16" s="143"/>
      <c r="EBH16" s="143"/>
      <c r="EBI16" s="143"/>
      <c r="EBJ16" s="143"/>
      <c r="EBK16" s="143"/>
      <c r="EBL16" s="143"/>
      <c r="EBM16" s="143"/>
      <c r="EBN16" s="143"/>
      <c r="EBO16" s="143"/>
      <c r="EBP16" s="143"/>
      <c r="EBQ16" s="143"/>
      <c r="EBR16" s="143"/>
      <c r="EBS16" s="143"/>
      <c r="EBT16" s="143"/>
      <c r="EBU16" s="143"/>
      <c r="EBV16" s="143"/>
      <c r="EBW16" s="143"/>
      <c r="EBX16" s="143"/>
      <c r="EBY16" s="143"/>
      <c r="EBZ16" s="143"/>
      <c r="ECA16" s="143"/>
      <c r="ECB16" s="143"/>
      <c r="ECC16" s="143"/>
      <c r="ECD16" s="143"/>
      <c r="ECE16" s="143"/>
      <c r="ECF16" s="143"/>
      <c r="ECG16" s="143"/>
      <c r="ECH16" s="143"/>
      <c r="ECI16" s="143"/>
      <c r="ECJ16" s="143"/>
      <c r="ECK16" s="143"/>
      <c r="ECL16" s="143"/>
      <c r="ECM16" s="143"/>
      <c r="ECN16" s="143"/>
      <c r="ECO16" s="143"/>
      <c r="ECP16" s="143"/>
      <c r="ECQ16" s="143"/>
      <c r="ECR16" s="143"/>
      <c r="ECS16" s="143"/>
      <c r="ECT16" s="143"/>
      <c r="ECU16" s="143"/>
      <c r="ECV16" s="143"/>
      <c r="ECW16" s="143"/>
      <c r="ECX16" s="143"/>
      <c r="ECY16" s="143"/>
      <c r="ECZ16" s="143"/>
      <c r="EDA16" s="143"/>
      <c r="EDB16" s="143"/>
      <c r="EDC16" s="143"/>
      <c r="EDD16" s="143"/>
      <c r="EDE16" s="143"/>
      <c r="EDF16" s="143"/>
      <c r="EDG16" s="143"/>
      <c r="EDH16" s="143"/>
      <c r="EDI16" s="143"/>
      <c r="EDJ16" s="143"/>
      <c r="EDK16" s="143"/>
      <c r="EDL16" s="143"/>
      <c r="EDM16" s="143"/>
      <c r="EDN16" s="143"/>
      <c r="EDO16" s="143"/>
      <c r="EDP16" s="143"/>
      <c r="EDQ16" s="143"/>
      <c r="EDR16" s="143"/>
      <c r="EDS16" s="143"/>
      <c r="EDT16" s="143"/>
      <c r="EDU16" s="143"/>
      <c r="EDV16" s="143"/>
      <c r="EDW16" s="143"/>
      <c r="EDX16" s="143"/>
      <c r="EDY16" s="143"/>
      <c r="EDZ16" s="143"/>
      <c r="EEA16" s="143"/>
      <c r="EEB16" s="143"/>
      <c r="EEC16" s="143"/>
      <c r="EED16" s="143"/>
      <c r="EEE16" s="143"/>
      <c r="EEF16" s="143"/>
      <c r="EEG16" s="143"/>
      <c r="EEH16" s="143"/>
      <c r="EEI16" s="143"/>
      <c r="EEJ16" s="143"/>
      <c r="EEK16" s="143"/>
      <c r="EEL16" s="143"/>
      <c r="EEM16" s="143"/>
      <c r="EEN16" s="143"/>
      <c r="EEO16" s="143"/>
      <c r="EEP16" s="143"/>
      <c r="EEQ16" s="143"/>
      <c r="EER16" s="143"/>
      <c r="EES16" s="143"/>
      <c r="EET16" s="143"/>
      <c r="EEU16" s="143"/>
      <c r="EEV16" s="143"/>
      <c r="EEW16" s="143"/>
      <c r="EEX16" s="143"/>
      <c r="EEY16" s="143"/>
      <c r="EEZ16" s="143"/>
      <c r="EFA16" s="143"/>
      <c r="EFB16" s="143"/>
      <c r="EFC16" s="143"/>
      <c r="EFD16" s="143"/>
      <c r="EFE16" s="143"/>
      <c r="EFF16" s="143"/>
      <c r="EFG16" s="143"/>
      <c r="EFH16" s="143"/>
      <c r="EFI16" s="143"/>
      <c r="EFJ16" s="143"/>
      <c r="EFK16" s="143"/>
      <c r="EFL16" s="143"/>
      <c r="EFM16" s="143"/>
      <c r="EFN16" s="143"/>
      <c r="EFO16" s="143"/>
      <c r="EFP16" s="143"/>
      <c r="EFQ16" s="143"/>
      <c r="EFR16" s="143"/>
      <c r="EFS16" s="143"/>
      <c r="EFT16" s="143"/>
      <c r="EFU16" s="143"/>
      <c r="EFV16" s="143"/>
      <c r="EFW16" s="143"/>
      <c r="EFX16" s="143"/>
      <c r="EFY16" s="143"/>
      <c r="EFZ16" s="143"/>
      <c r="EGA16" s="143"/>
      <c r="EGB16" s="143"/>
      <c r="EGC16" s="143"/>
      <c r="EGD16" s="143"/>
      <c r="EGE16" s="143"/>
      <c r="EGF16" s="143"/>
      <c r="EGG16" s="143"/>
      <c r="EGH16" s="143"/>
      <c r="EGI16" s="143"/>
      <c r="EGJ16" s="143"/>
      <c r="EGK16" s="143"/>
      <c r="EGL16" s="143"/>
      <c r="EGM16" s="143"/>
      <c r="EGN16" s="143"/>
      <c r="EGO16" s="143"/>
      <c r="EGP16" s="143"/>
      <c r="EGQ16" s="143"/>
      <c r="EGR16" s="143"/>
      <c r="EGS16" s="143"/>
      <c r="EGT16" s="143"/>
      <c r="EGU16" s="143"/>
      <c r="EGV16" s="143"/>
      <c r="EGW16" s="143"/>
      <c r="EGX16" s="143"/>
      <c r="EGY16" s="143"/>
      <c r="EGZ16" s="143"/>
      <c r="EHA16" s="143"/>
      <c r="EHB16" s="143"/>
      <c r="EHC16" s="143"/>
      <c r="EHD16" s="143"/>
      <c r="EHE16" s="143"/>
      <c r="EHF16" s="143"/>
      <c r="EHG16" s="143"/>
      <c r="EHH16" s="143"/>
      <c r="EHI16" s="143"/>
      <c r="EHJ16" s="143"/>
      <c r="EHK16" s="143"/>
      <c r="EHL16" s="143"/>
      <c r="EHM16" s="143"/>
      <c r="EHN16" s="143"/>
      <c r="EHO16" s="143"/>
      <c r="EHP16" s="143"/>
      <c r="EHQ16" s="143"/>
      <c r="EHR16" s="143"/>
      <c r="EHS16" s="143"/>
      <c r="EHT16" s="143"/>
      <c r="EHU16" s="143"/>
      <c r="EHV16" s="143"/>
      <c r="EHW16" s="143"/>
      <c r="EHX16" s="143"/>
      <c r="EHY16" s="143"/>
      <c r="EHZ16" s="143"/>
      <c r="EIA16" s="143"/>
      <c r="EIB16" s="143"/>
      <c r="EIC16" s="143"/>
      <c r="EID16" s="143"/>
      <c r="EIE16" s="143"/>
      <c r="EIF16" s="143"/>
      <c r="EIG16" s="143"/>
      <c r="EIH16" s="143"/>
      <c r="EII16" s="143"/>
      <c r="EIJ16" s="143"/>
      <c r="EIK16" s="143"/>
      <c r="EIL16" s="143"/>
      <c r="EIM16" s="143"/>
      <c r="EIN16" s="143"/>
      <c r="EIO16" s="143"/>
      <c r="EIP16" s="143"/>
      <c r="EIQ16" s="143"/>
      <c r="EIR16" s="143"/>
      <c r="EIS16" s="143"/>
      <c r="EIT16" s="143"/>
      <c r="EIU16" s="143"/>
      <c r="EIV16" s="143"/>
      <c r="EIW16" s="143"/>
      <c r="EIX16" s="143"/>
      <c r="EIY16" s="143"/>
      <c r="EIZ16" s="143"/>
      <c r="EJA16" s="143"/>
      <c r="EJB16" s="143"/>
      <c r="EJC16" s="143"/>
      <c r="EJD16" s="143"/>
      <c r="EJE16" s="143"/>
      <c r="EJF16" s="143"/>
      <c r="EJG16" s="143"/>
      <c r="EJH16" s="143"/>
      <c r="EJI16" s="143"/>
      <c r="EJJ16" s="143"/>
      <c r="EJK16" s="143"/>
      <c r="EJL16" s="143"/>
      <c r="EJM16" s="143"/>
      <c r="EJN16" s="143"/>
      <c r="EJO16" s="143"/>
      <c r="EJP16" s="143"/>
      <c r="EJQ16" s="143"/>
      <c r="EJR16" s="143"/>
      <c r="EJS16" s="143"/>
      <c r="EJT16" s="143"/>
      <c r="EJU16" s="143"/>
      <c r="EJV16" s="143"/>
      <c r="EJW16" s="143"/>
      <c r="EJX16" s="143"/>
      <c r="EJY16" s="143"/>
      <c r="EJZ16" s="143"/>
      <c r="EKA16" s="143"/>
      <c r="EKB16" s="143"/>
      <c r="EKC16" s="143"/>
      <c r="EKD16" s="143"/>
      <c r="EKE16" s="143"/>
      <c r="EKF16" s="143"/>
      <c r="EKG16" s="143"/>
      <c r="EKH16" s="143"/>
      <c r="EKI16" s="143"/>
      <c r="EKJ16" s="143"/>
      <c r="EKK16" s="143"/>
      <c r="EKL16" s="143"/>
      <c r="EKM16" s="143"/>
      <c r="EKN16" s="143"/>
      <c r="EKO16" s="143"/>
      <c r="EKP16" s="143"/>
      <c r="EKQ16" s="143"/>
      <c r="EKR16" s="143"/>
      <c r="EKS16" s="143"/>
      <c r="EKT16" s="143"/>
      <c r="EKU16" s="143"/>
      <c r="EKV16" s="143"/>
      <c r="EKW16" s="143"/>
      <c r="EKX16" s="143"/>
      <c r="EKY16" s="143"/>
      <c r="EKZ16" s="143"/>
      <c r="ELA16" s="143"/>
      <c r="ELB16" s="143"/>
      <c r="ELC16" s="143"/>
      <c r="ELD16" s="143"/>
      <c r="ELE16" s="143"/>
      <c r="ELF16" s="143"/>
      <c r="ELG16" s="143"/>
      <c r="ELH16" s="143"/>
      <c r="ELI16" s="143"/>
      <c r="ELJ16" s="143"/>
      <c r="ELK16" s="143"/>
      <c r="ELL16" s="143"/>
      <c r="ELM16" s="143"/>
      <c r="ELN16" s="143"/>
      <c r="ELO16" s="143"/>
      <c r="ELP16" s="143"/>
      <c r="ELQ16" s="143"/>
      <c r="ELR16" s="143"/>
      <c r="ELS16" s="143"/>
      <c r="ELT16" s="143"/>
      <c r="ELU16" s="143"/>
      <c r="ELV16" s="143"/>
      <c r="ELW16" s="143"/>
      <c r="ELX16" s="143"/>
      <c r="ELY16" s="143"/>
      <c r="ELZ16" s="143"/>
      <c r="EMA16" s="143"/>
      <c r="EMB16" s="143"/>
      <c r="EMC16" s="143"/>
      <c r="EMD16" s="143"/>
      <c r="EME16" s="143"/>
      <c r="EMF16" s="143"/>
      <c r="EMG16" s="143"/>
      <c r="EMH16" s="143"/>
      <c r="EMI16" s="143"/>
      <c r="EMJ16" s="143"/>
      <c r="EMK16" s="143"/>
      <c r="EML16" s="143"/>
      <c r="EMM16" s="143"/>
      <c r="EMN16" s="143"/>
      <c r="EMO16" s="143"/>
      <c r="EMP16" s="143"/>
      <c r="EMQ16" s="143"/>
      <c r="EMR16" s="143"/>
      <c r="EMS16" s="143"/>
      <c r="EMT16" s="143"/>
      <c r="EMU16" s="143"/>
      <c r="EMV16" s="143"/>
      <c r="EMW16" s="143"/>
      <c r="EMX16" s="143"/>
      <c r="EMY16" s="143"/>
      <c r="EMZ16" s="143"/>
      <c r="ENA16" s="143"/>
      <c r="ENB16" s="143"/>
      <c r="ENC16" s="143"/>
      <c r="END16" s="143"/>
      <c r="ENE16" s="143"/>
      <c r="ENF16" s="143"/>
      <c r="ENG16" s="143"/>
      <c r="ENH16" s="143"/>
      <c r="ENI16" s="143"/>
      <c r="ENJ16" s="143"/>
      <c r="ENK16" s="143"/>
      <c r="ENL16" s="143"/>
      <c r="ENM16" s="143"/>
      <c r="ENN16" s="143"/>
      <c r="ENO16" s="143"/>
      <c r="ENP16" s="143"/>
      <c r="ENQ16" s="143"/>
      <c r="ENR16" s="143"/>
      <c r="ENS16" s="143"/>
      <c r="ENT16" s="143"/>
      <c r="ENU16" s="143"/>
      <c r="ENV16" s="143"/>
      <c r="ENW16" s="143"/>
      <c r="ENX16" s="143"/>
      <c r="ENY16" s="143"/>
      <c r="ENZ16" s="143"/>
      <c r="EOA16" s="143"/>
      <c r="EOB16" s="143"/>
      <c r="EOC16" s="143"/>
      <c r="EOD16" s="143"/>
      <c r="EOE16" s="143"/>
      <c r="EOF16" s="143"/>
      <c r="EOG16" s="143"/>
      <c r="EOH16" s="143"/>
      <c r="EOI16" s="143"/>
      <c r="EOJ16" s="143"/>
      <c r="EOK16" s="143"/>
      <c r="EOL16" s="143"/>
      <c r="EOM16" s="143"/>
      <c r="EON16" s="143"/>
      <c r="EOO16" s="143"/>
      <c r="EOP16" s="143"/>
      <c r="EOQ16" s="143"/>
      <c r="EOR16" s="143"/>
      <c r="EOS16" s="143"/>
      <c r="EOT16" s="143"/>
      <c r="EOU16" s="143"/>
      <c r="EOV16" s="143"/>
      <c r="EOW16" s="143"/>
      <c r="EOX16" s="143"/>
      <c r="EOY16" s="143"/>
      <c r="EOZ16" s="143"/>
      <c r="EPA16" s="143"/>
      <c r="EPB16" s="143"/>
      <c r="EPC16" s="143"/>
      <c r="EPD16" s="143"/>
      <c r="EPE16" s="143"/>
      <c r="EPF16" s="143"/>
      <c r="EPG16" s="143"/>
      <c r="EPH16" s="143"/>
      <c r="EPI16" s="143"/>
      <c r="EPJ16" s="143"/>
      <c r="EPK16" s="143"/>
      <c r="EPL16" s="143"/>
      <c r="EPM16" s="143"/>
      <c r="EPN16" s="143"/>
      <c r="EPO16" s="143"/>
      <c r="EPP16" s="143"/>
      <c r="EPQ16" s="143"/>
      <c r="EPR16" s="143"/>
      <c r="EPS16" s="143"/>
      <c r="EPT16" s="143"/>
      <c r="EPU16" s="143"/>
      <c r="EPV16" s="143"/>
      <c r="EPW16" s="143"/>
      <c r="EPX16" s="143"/>
      <c r="EPY16" s="143"/>
      <c r="EPZ16" s="143"/>
      <c r="EQA16" s="143"/>
      <c r="EQB16" s="143"/>
      <c r="EQC16" s="143"/>
      <c r="EQD16" s="143"/>
      <c r="EQE16" s="143"/>
      <c r="EQF16" s="143"/>
      <c r="EQG16" s="143"/>
      <c r="EQH16" s="143"/>
      <c r="EQI16" s="143"/>
      <c r="EQJ16" s="143"/>
      <c r="EQK16" s="143"/>
      <c r="EQL16" s="143"/>
      <c r="EQM16" s="143"/>
      <c r="EQN16" s="143"/>
      <c r="EQO16" s="143"/>
      <c r="EQP16" s="143"/>
      <c r="EQQ16" s="143"/>
      <c r="EQR16" s="143"/>
      <c r="EQS16" s="143"/>
      <c r="EQT16" s="143"/>
      <c r="EQU16" s="143"/>
      <c r="EQV16" s="143"/>
      <c r="EQW16" s="143"/>
      <c r="EQX16" s="143"/>
      <c r="EQY16" s="143"/>
      <c r="EQZ16" s="143"/>
      <c r="ERA16" s="143"/>
      <c r="ERB16" s="143"/>
      <c r="ERC16" s="143"/>
      <c r="ERD16" s="143"/>
      <c r="ERE16" s="143"/>
      <c r="ERF16" s="143"/>
      <c r="ERG16" s="143"/>
      <c r="ERH16" s="143"/>
      <c r="ERI16" s="143"/>
      <c r="ERJ16" s="143"/>
      <c r="ERK16" s="143"/>
      <c r="ERL16" s="143"/>
      <c r="ERM16" s="143"/>
      <c r="ERN16" s="143"/>
      <c r="ERO16" s="143"/>
      <c r="ERP16" s="143"/>
      <c r="ERQ16" s="143"/>
      <c r="ERR16" s="143"/>
      <c r="ERS16" s="143"/>
      <c r="ERT16" s="143"/>
      <c r="ERU16" s="143"/>
      <c r="ERV16" s="143"/>
      <c r="ERW16" s="143"/>
      <c r="ERX16" s="143"/>
      <c r="ERY16" s="143"/>
      <c r="ERZ16" s="143"/>
      <c r="ESA16" s="143"/>
      <c r="ESB16" s="143"/>
      <c r="ESC16" s="143"/>
      <c r="ESD16" s="143"/>
      <c r="ESE16" s="143"/>
      <c r="ESF16" s="143"/>
      <c r="ESG16" s="143"/>
      <c r="ESH16" s="143"/>
      <c r="ESI16" s="143"/>
      <c r="ESJ16" s="143"/>
      <c r="ESK16" s="143"/>
      <c r="ESL16" s="143"/>
      <c r="ESM16" s="143"/>
      <c r="ESN16" s="143"/>
      <c r="ESO16" s="143"/>
      <c r="ESP16" s="143"/>
      <c r="ESQ16" s="143"/>
      <c r="ESR16" s="143"/>
      <c r="ESS16" s="143"/>
      <c r="EST16" s="143"/>
      <c r="ESU16" s="143"/>
      <c r="ESV16" s="143"/>
      <c r="ESW16" s="143"/>
      <c r="ESX16" s="143"/>
      <c r="ESY16" s="143"/>
      <c r="ESZ16" s="143"/>
      <c r="ETA16" s="143"/>
      <c r="ETB16" s="143"/>
      <c r="ETC16" s="143"/>
      <c r="ETD16" s="143"/>
      <c r="ETE16" s="143"/>
      <c r="ETF16" s="143"/>
      <c r="ETG16" s="143"/>
      <c r="ETH16" s="143"/>
      <c r="ETI16" s="143"/>
      <c r="ETJ16" s="143"/>
      <c r="ETK16" s="143"/>
      <c r="ETL16" s="143"/>
      <c r="ETM16" s="143"/>
      <c r="ETN16" s="143"/>
      <c r="ETO16" s="143"/>
      <c r="ETP16" s="143"/>
      <c r="ETQ16" s="143"/>
      <c r="ETR16" s="143"/>
      <c r="ETS16" s="143"/>
      <c r="ETT16" s="143"/>
      <c r="ETU16" s="143"/>
      <c r="ETV16" s="143"/>
      <c r="ETW16" s="143"/>
      <c r="ETX16" s="143"/>
      <c r="ETY16" s="143"/>
      <c r="ETZ16" s="143"/>
      <c r="EUA16" s="143"/>
      <c r="EUB16" s="143"/>
      <c r="EUC16" s="143"/>
      <c r="EUD16" s="143"/>
      <c r="EUE16" s="143"/>
      <c r="EUF16" s="143"/>
      <c r="EUG16" s="143"/>
      <c r="EUH16" s="143"/>
      <c r="EUI16" s="143"/>
      <c r="EUJ16" s="143"/>
      <c r="EUK16" s="143"/>
      <c r="EUL16" s="143"/>
      <c r="EUM16" s="143"/>
      <c r="EUN16" s="143"/>
      <c r="EUO16" s="143"/>
      <c r="EUP16" s="143"/>
      <c r="EUQ16" s="143"/>
      <c r="EUR16" s="143"/>
      <c r="EUS16" s="143"/>
      <c r="EUT16" s="143"/>
      <c r="EUU16" s="143"/>
      <c r="EUV16" s="143"/>
      <c r="EUW16" s="143"/>
      <c r="EUX16" s="143"/>
      <c r="EUY16" s="143"/>
      <c r="EUZ16" s="143"/>
      <c r="EVA16" s="143"/>
      <c r="EVB16" s="143"/>
      <c r="EVC16" s="143"/>
      <c r="EVD16" s="143"/>
      <c r="EVE16" s="143"/>
      <c r="EVF16" s="143"/>
      <c r="EVG16" s="143"/>
    </row>
    <row r="17" spans="1:3959" ht="15" x14ac:dyDescent="0.25">
      <c r="A17" s="807" t="s">
        <v>1664</v>
      </c>
      <c r="B17" s="609" t="s">
        <v>1833</v>
      </c>
      <c r="C17" s="573">
        <v>10</v>
      </c>
      <c r="D17" s="618">
        <f>'Notes BS'!I204</f>
        <v>0</v>
      </c>
      <c r="E17" s="152"/>
      <c r="F17" s="618">
        <f>'Notes BS'!I203</f>
        <v>0</v>
      </c>
      <c r="G17" s="4"/>
      <c r="H17" s="624">
        <f>'Notes BS'!I205</f>
        <v>0</v>
      </c>
    </row>
    <row r="18" spans="1:3959" ht="15" x14ac:dyDescent="0.25">
      <c r="A18" s="807" t="s">
        <v>1664</v>
      </c>
      <c r="B18" s="609" t="s">
        <v>118</v>
      </c>
      <c r="C18" s="573">
        <v>11</v>
      </c>
      <c r="D18" s="618">
        <f>'Notes BS'!G229</f>
        <v>0</v>
      </c>
      <c r="E18" s="152"/>
      <c r="F18" s="618">
        <f>'Notes BS'!G228</f>
        <v>0</v>
      </c>
      <c r="G18" s="4"/>
      <c r="H18" s="624">
        <f>'Notes BS'!G230</f>
        <v>0</v>
      </c>
    </row>
    <row r="19" spans="1:3959" ht="15" x14ac:dyDescent="0.25">
      <c r="A19" s="807" t="s">
        <v>1664</v>
      </c>
      <c r="B19" s="609" t="s">
        <v>1820</v>
      </c>
      <c r="C19" s="573">
        <v>12</v>
      </c>
      <c r="D19" s="618">
        <f>'Notes BS'!D239</f>
        <v>0</v>
      </c>
      <c r="E19" s="152"/>
      <c r="F19" s="618">
        <f>'Notes BS'!E239</f>
        <v>0</v>
      </c>
      <c r="G19" s="4"/>
      <c r="H19" s="624">
        <f>'Notes BS'!F239</f>
        <v>0</v>
      </c>
    </row>
    <row r="20" spans="1:3959" ht="15" hidden="1" x14ac:dyDescent="0.25">
      <c r="A20" s="807" t="s">
        <v>1664</v>
      </c>
      <c r="B20" s="609" t="s">
        <v>15</v>
      </c>
      <c r="C20" s="573">
        <v>12</v>
      </c>
      <c r="D20" s="618">
        <f>'Notes BS'!G245</f>
        <v>0</v>
      </c>
      <c r="E20" s="152"/>
      <c r="F20" s="618">
        <f>'Notes BS'!G250</f>
        <v>0</v>
      </c>
      <c r="G20" s="4"/>
      <c r="H20" s="624">
        <f>'Notes BS'!G251</f>
        <v>0</v>
      </c>
      <c r="I20" s="143" t="s">
        <v>16</v>
      </c>
    </row>
    <row r="21" spans="1:3959" s="146" customFormat="1" ht="15" x14ac:dyDescent="0.25">
      <c r="A21" s="143"/>
      <c r="B21" s="607" t="s">
        <v>1574</v>
      </c>
      <c r="C21" s="573"/>
      <c r="D21" s="622">
        <f>SUM(D6:D19)</f>
        <v>0</v>
      </c>
      <c r="E21" s="152"/>
      <c r="F21" s="622">
        <f>SUM(F6:F19)</f>
        <v>0</v>
      </c>
      <c r="G21" s="4"/>
      <c r="H21" s="625">
        <f>SUM(H6:H19)</f>
        <v>0</v>
      </c>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c r="IR21" s="143"/>
      <c r="IS21" s="143"/>
      <c r="IT21" s="143"/>
      <c r="IU21" s="143"/>
      <c r="IV21" s="143"/>
      <c r="IW21" s="143"/>
      <c r="IX21" s="143"/>
      <c r="IY21" s="143"/>
      <c r="IZ21" s="143"/>
      <c r="JA21" s="143"/>
      <c r="JB21" s="143"/>
      <c r="JC21" s="143"/>
      <c r="JD21" s="143"/>
      <c r="JE21" s="143"/>
      <c r="JF21" s="143"/>
      <c r="JG21" s="143"/>
      <c r="JH21" s="143"/>
      <c r="JI21" s="143"/>
      <c r="JJ21" s="143"/>
      <c r="JK21" s="143"/>
      <c r="JL21" s="143"/>
      <c r="JM21" s="143"/>
      <c r="JN21" s="143"/>
      <c r="JO21" s="143"/>
      <c r="JP21" s="143"/>
      <c r="JQ21" s="143"/>
      <c r="JR21" s="143"/>
      <c r="JS21" s="143"/>
      <c r="JT21" s="143"/>
      <c r="JU21" s="143"/>
      <c r="JV21" s="143"/>
      <c r="JW21" s="143"/>
      <c r="JX21" s="143"/>
      <c r="JY21" s="143"/>
      <c r="JZ21" s="143"/>
      <c r="KA21" s="143"/>
      <c r="KB21" s="143"/>
      <c r="KC21" s="143"/>
      <c r="KD21" s="143"/>
      <c r="KE21" s="143"/>
      <c r="KF21" s="143"/>
      <c r="KG21" s="143"/>
      <c r="KH21" s="143"/>
      <c r="KI21" s="143"/>
      <c r="KJ21" s="143"/>
      <c r="KK21" s="143"/>
      <c r="KL21" s="143"/>
      <c r="KM21" s="143"/>
      <c r="KN21" s="143"/>
      <c r="KO21" s="143"/>
      <c r="KP21" s="143"/>
      <c r="KQ21" s="143"/>
      <c r="KR21" s="143"/>
      <c r="KS21" s="143"/>
      <c r="KT21" s="143"/>
      <c r="KU21" s="143"/>
      <c r="KV21" s="143"/>
      <c r="KW21" s="143"/>
      <c r="KX21" s="143"/>
      <c r="KY21" s="143"/>
      <c r="KZ21" s="143"/>
      <c r="LA21" s="143"/>
      <c r="LB21" s="143"/>
      <c r="LC21" s="143"/>
      <c r="LD21" s="143"/>
      <c r="LE21" s="143"/>
      <c r="LF21" s="143"/>
      <c r="LG21" s="143"/>
      <c r="LH21" s="143"/>
      <c r="LI21" s="143"/>
      <c r="LJ21" s="143"/>
      <c r="LK21" s="143"/>
      <c r="LL21" s="143"/>
      <c r="LM21" s="143"/>
      <c r="LN21" s="143"/>
      <c r="LO21" s="143"/>
      <c r="LP21" s="143"/>
      <c r="LQ21" s="143"/>
      <c r="LR21" s="143"/>
      <c r="LS21" s="143"/>
      <c r="LT21" s="143"/>
      <c r="LU21" s="143"/>
      <c r="LV21" s="143"/>
      <c r="LW21" s="143"/>
      <c r="LX21" s="143"/>
      <c r="LY21" s="143"/>
      <c r="LZ21" s="143"/>
      <c r="MA21" s="143"/>
      <c r="MB21" s="143"/>
      <c r="MC21" s="143"/>
      <c r="MD21" s="143"/>
      <c r="ME21" s="143"/>
      <c r="MF21" s="143"/>
      <c r="MG21" s="143"/>
      <c r="MH21" s="143"/>
      <c r="MI21" s="143"/>
      <c r="MJ21" s="143"/>
      <c r="MK21" s="143"/>
      <c r="ML21" s="143"/>
      <c r="MM21" s="143"/>
      <c r="MN21" s="143"/>
      <c r="MO21" s="143"/>
      <c r="MP21" s="143"/>
      <c r="MQ21" s="143"/>
      <c r="MR21" s="143"/>
      <c r="MS21" s="143"/>
      <c r="MT21" s="143"/>
      <c r="MU21" s="143"/>
      <c r="MV21" s="143"/>
      <c r="MW21" s="143"/>
      <c r="MX21" s="143"/>
      <c r="MY21" s="143"/>
      <c r="MZ21" s="143"/>
      <c r="NA21" s="143"/>
      <c r="NB21" s="143"/>
      <c r="NC21" s="143"/>
      <c r="ND21" s="143"/>
      <c r="NE21" s="143"/>
      <c r="NF21" s="143"/>
      <c r="NG21" s="143"/>
      <c r="NH21" s="143"/>
      <c r="NI21" s="143"/>
      <c r="NJ21" s="143"/>
      <c r="NK21" s="143"/>
      <c r="NL21" s="143"/>
      <c r="NM21" s="143"/>
      <c r="NN21" s="143"/>
      <c r="NO21" s="143"/>
      <c r="NP21" s="143"/>
      <c r="NQ21" s="143"/>
      <c r="NR21" s="143"/>
      <c r="NS21" s="143"/>
      <c r="NT21" s="143"/>
      <c r="NU21" s="143"/>
      <c r="NV21" s="143"/>
      <c r="NW21" s="143"/>
      <c r="NX21" s="143"/>
      <c r="NY21" s="143"/>
      <c r="NZ21" s="143"/>
      <c r="OA21" s="143"/>
      <c r="OB21" s="143"/>
      <c r="OC21" s="143"/>
      <c r="OD21" s="143"/>
      <c r="OE21" s="143"/>
      <c r="OF21" s="143"/>
      <c r="OG21" s="143"/>
      <c r="OH21" s="143"/>
      <c r="OI21" s="143"/>
      <c r="OJ21" s="143"/>
      <c r="OK21" s="143"/>
      <c r="OL21" s="143"/>
      <c r="OM21" s="143"/>
      <c r="ON21" s="143"/>
      <c r="OO21" s="143"/>
      <c r="OP21" s="143"/>
      <c r="OQ21" s="143"/>
      <c r="OR21" s="143"/>
      <c r="OS21" s="143"/>
      <c r="OT21" s="143"/>
      <c r="OU21" s="143"/>
      <c r="OV21" s="143"/>
      <c r="OW21" s="143"/>
      <c r="OX21" s="143"/>
      <c r="OY21" s="143"/>
      <c r="OZ21" s="143"/>
      <c r="PA21" s="143"/>
      <c r="PB21" s="143"/>
      <c r="PC21" s="143"/>
      <c r="PD21" s="143"/>
      <c r="PE21" s="143"/>
      <c r="PF21" s="143"/>
      <c r="PG21" s="143"/>
      <c r="PH21" s="143"/>
      <c r="PI21" s="143"/>
      <c r="PJ21" s="143"/>
      <c r="PK21" s="143"/>
      <c r="PL21" s="143"/>
      <c r="PM21" s="143"/>
      <c r="PN21" s="143"/>
      <c r="PO21" s="143"/>
      <c r="PP21" s="143"/>
      <c r="PQ21" s="143"/>
      <c r="PR21" s="143"/>
      <c r="PS21" s="143"/>
      <c r="PT21" s="143"/>
      <c r="PU21" s="143"/>
      <c r="PV21" s="143"/>
      <c r="PW21" s="143"/>
      <c r="PX21" s="143"/>
      <c r="PY21" s="143"/>
      <c r="PZ21" s="143"/>
      <c r="QA21" s="143"/>
      <c r="QB21" s="143"/>
      <c r="QC21" s="143"/>
      <c r="QD21" s="143"/>
      <c r="QE21" s="143"/>
      <c r="QF21" s="143"/>
      <c r="QG21" s="143"/>
      <c r="QH21" s="143"/>
      <c r="QI21" s="143"/>
      <c r="QJ21" s="143"/>
      <c r="QK21" s="143"/>
      <c r="QL21" s="143"/>
      <c r="QM21" s="143"/>
      <c r="QN21" s="143"/>
      <c r="QO21" s="143"/>
      <c r="QP21" s="143"/>
      <c r="QQ21" s="143"/>
      <c r="QR21" s="143"/>
      <c r="QS21" s="143"/>
      <c r="QT21" s="143"/>
      <c r="QU21" s="143"/>
      <c r="QV21" s="143"/>
      <c r="QW21" s="143"/>
      <c r="QX21" s="143"/>
      <c r="QY21" s="143"/>
      <c r="QZ21" s="143"/>
      <c r="RA21" s="143"/>
      <c r="RB21" s="143"/>
      <c r="RC21" s="143"/>
      <c r="RD21" s="143"/>
      <c r="RE21" s="143"/>
      <c r="RF21" s="143"/>
      <c r="RG21" s="143"/>
      <c r="RH21" s="143"/>
      <c r="RI21" s="143"/>
      <c r="RJ21" s="143"/>
      <c r="RK21" s="143"/>
      <c r="RL21" s="143"/>
      <c r="RM21" s="143"/>
      <c r="RN21" s="143"/>
      <c r="RO21" s="143"/>
      <c r="RP21" s="143"/>
      <c r="RQ21" s="143"/>
      <c r="RR21" s="143"/>
      <c r="RS21" s="143"/>
      <c r="RT21" s="143"/>
      <c r="RU21" s="143"/>
      <c r="RV21" s="143"/>
      <c r="RW21" s="143"/>
      <c r="RX21" s="143"/>
      <c r="RY21" s="143"/>
      <c r="RZ21" s="143"/>
      <c r="SA21" s="143"/>
      <c r="SB21" s="143"/>
      <c r="SC21" s="143"/>
      <c r="SD21" s="143"/>
      <c r="SE21" s="143"/>
      <c r="SF21" s="143"/>
      <c r="SG21" s="143"/>
      <c r="SH21" s="143"/>
      <c r="SI21" s="143"/>
      <c r="SJ21" s="143"/>
      <c r="SK21" s="143"/>
      <c r="SL21" s="143"/>
      <c r="SM21" s="143"/>
      <c r="SN21" s="143"/>
      <c r="SO21" s="143"/>
      <c r="SP21" s="143"/>
      <c r="SQ21" s="143"/>
      <c r="SR21" s="143"/>
      <c r="SS21" s="143"/>
      <c r="ST21" s="143"/>
      <c r="SU21" s="143"/>
      <c r="SV21" s="143"/>
      <c r="SW21" s="143"/>
      <c r="SX21" s="143"/>
      <c r="SY21" s="143"/>
      <c r="SZ21" s="143"/>
      <c r="TA21" s="143"/>
      <c r="TB21" s="143"/>
      <c r="TC21" s="143"/>
      <c r="TD21" s="143"/>
      <c r="TE21" s="143"/>
      <c r="TF21" s="143"/>
      <c r="TG21" s="143"/>
      <c r="TH21" s="143"/>
      <c r="TI21" s="143"/>
      <c r="TJ21" s="143"/>
      <c r="TK21" s="143"/>
      <c r="TL21" s="143"/>
      <c r="TM21" s="143"/>
      <c r="TN21" s="143"/>
      <c r="TO21" s="143"/>
      <c r="TP21" s="143"/>
      <c r="TQ21" s="143"/>
      <c r="TR21" s="143"/>
      <c r="TS21" s="143"/>
      <c r="TT21" s="143"/>
      <c r="TU21" s="143"/>
      <c r="TV21" s="143"/>
      <c r="TW21" s="143"/>
      <c r="TX21" s="143"/>
      <c r="TY21" s="143"/>
      <c r="TZ21" s="143"/>
      <c r="UA21" s="143"/>
      <c r="UB21" s="143"/>
      <c r="UC21" s="143"/>
      <c r="UD21" s="143"/>
      <c r="UE21" s="143"/>
      <c r="UF21" s="143"/>
      <c r="UG21" s="143"/>
      <c r="UH21" s="143"/>
      <c r="UI21" s="143"/>
      <c r="UJ21" s="143"/>
      <c r="UK21" s="143"/>
      <c r="UL21" s="143"/>
      <c r="UM21" s="143"/>
      <c r="UN21" s="143"/>
      <c r="UO21" s="143"/>
      <c r="UP21" s="143"/>
      <c r="UQ21" s="143"/>
      <c r="UR21" s="143"/>
      <c r="US21" s="143"/>
      <c r="UT21" s="143"/>
      <c r="UU21" s="143"/>
      <c r="UV21" s="143"/>
      <c r="UW21" s="143"/>
      <c r="UX21" s="143"/>
      <c r="UY21" s="143"/>
      <c r="UZ21" s="143"/>
      <c r="VA21" s="143"/>
      <c r="VB21" s="143"/>
      <c r="VC21" s="143"/>
      <c r="VD21" s="143"/>
      <c r="VE21" s="143"/>
      <c r="VF21" s="143"/>
      <c r="VG21" s="143"/>
      <c r="VH21" s="143"/>
      <c r="VI21" s="143"/>
      <c r="VJ21" s="143"/>
      <c r="VK21" s="143"/>
      <c r="VL21" s="143"/>
      <c r="VM21" s="143"/>
      <c r="VN21" s="143"/>
      <c r="VO21" s="143"/>
      <c r="VP21" s="143"/>
      <c r="VQ21" s="143"/>
      <c r="VR21" s="143"/>
      <c r="VS21" s="143"/>
      <c r="VT21" s="143"/>
      <c r="VU21" s="143"/>
      <c r="VV21" s="143"/>
      <c r="VW21" s="143"/>
      <c r="VX21" s="143"/>
      <c r="VY21" s="143"/>
      <c r="VZ21" s="143"/>
      <c r="WA21" s="143"/>
      <c r="WB21" s="143"/>
      <c r="WC21" s="143"/>
      <c r="WD21" s="143"/>
      <c r="WE21" s="143"/>
      <c r="WF21" s="143"/>
      <c r="WG21" s="143"/>
      <c r="WH21" s="143"/>
      <c r="WI21" s="143"/>
      <c r="WJ21" s="143"/>
      <c r="WK21" s="143"/>
      <c r="WL21" s="143"/>
      <c r="WM21" s="143"/>
      <c r="WN21" s="143"/>
      <c r="WO21" s="143"/>
      <c r="WP21" s="143"/>
      <c r="WQ21" s="143"/>
      <c r="WR21" s="143"/>
      <c r="WS21" s="143"/>
      <c r="WT21" s="143"/>
      <c r="WU21" s="143"/>
      <c r="WV21" s="143"/>
      <c r="WW21" s="143"/>
      <c r="WX21" s="143"/>
      <c r="WY21" s="143"/>
      <c r="WZ21" s="143"/>
      <c r="XA21" s="143"/>
      <c r="XB21" s="143"/>
      <c r="XC21" s="143"/>
      <c r="XD21" s="143"/>
      <c r="XE21" s="143"/>
      <c r="XF21" s="143"/>
      <c r="XG21" s="143"/>
      <c r="XH21" s="143"/>
      <c r="XI21" s="143"/>
      <c r="XJ21" s="143"/>
      <c r="XK21" s="143"/>
      <c r="XL21" s="143"/>
      <c r="XM21" s="143"/>
      <c r="XN21" s="143"/>
      <c r="XO21" s="143"/>
      <c r="XP21" s="143"/>
      <c r="XQ21" s="143"/>
      <c r="XR21" s="143"/>
      <c r="XS21" s="143"/>
      <c r="XT21" s="143"/>
      <c r="XU21" s="143"/>
      <c r="XV21" s="143"/>
      <c r="XW21" s="143"/>
      <c r="XX21" s="143"/>
      <c r="XY21" s="143"/>
      <c r="XZ21" s="143"/>
      <c r="YA21" s="143"/>
      <c r="YB21" s="143"/>
      <c r="YC21" s="143"/>
      <c r="YD21" s="143"/>
      <c r="YE21" s="143"/>
      <c r="YF21" s="143"/>
      <c r="YG21" s="143"/>
      <c r="YH21" s="143"/>
      <c r="YI21" s="143"/>
      <c r="YJ21" s="143"/>
      <c r="YK21" s="143"/>
      <c r="YL21" s="143"/>
      <c r="YM21" s="143"/>
      <c r="YN21" s="143"/>
      <c r="YO21" s="143"/>
      <c r="YP21" s="143"/>
      <c r="YQ21" s="143"/>
      <c r="YR21" s="143"/>
      <c r="YS21" s="143"/>
      <c r="YT21" s="143"/>
      <c r="YU21" s="143"/>
      <c r="YV21" s="143"/>
      <c r="YW21" s="143"/>
      <c r="YX21" s="143"/>
      <c r="YY21" s="143"/>
      <c r="YZ21" s="143"/>
      <c r="ZA21" s="143"/>
      <c r="ZB21" s="143"/>
      <c r="ZC21" s="143"/>
      <c r="ZD21" s="143"/>
      <c r="ZE21" s="143"/>
      <c r="ZF21" s="143"/>
      <c r="ZG21" s="143"/>
      <c r="ZH21" s="143"/>
      <c r="ZI21" s="143"/>
      <c r="ZJ21" s="143"/>
      <c r="ZK21" s="143"/>
      <c r="ZL21" s="143"/>
      <c r="ZM21" s="143"/>
      <c r="ZN21" s="143"/>
      <c r="ZO21" s="143"/>
      <c r="ZP21" s="143"/>
      <c r="ZQ21" s="143"/>
      <c r="ZR21" s="143"/>
      <c r="ZS21" s="143"/>
      <c r="ZT21" s="143"/>
      <c r="ZU21" s="143"/>
      <c r="ZV21" s="143"/>
      <c r="ZW21" s="143"/>
      <c r="ZX21" s="143"/>
      <c r="ZY21" s="143"/>
      <c r="ZZ21" s="143"/>
      <c r="AAA21" s="143"/>
      <c r="AAB21" s="143"/>
      <c r="AAC21" s="143"/>
      <c r="AAD21" s="143"/>
      <c r="AAE21" s="143"/>
      <c r="AAF21" s="143"/>
      <c r="AAG21" s="143"/>
      <c r="AAH21" s="143"/>
      <c r="AAI21" s="143"/>
      <c r="AAJ21" s="143"/>
      <c r="AAK21" s="143"/>
      <c r="AAL21" s="143"/>
      <c r="AAM21" s="143"/>
      <c r="AAN21" s="143"/>
      <c r="AAO21" s="143"/>
      <c r="AAP21" s="143"/>
      <c r="AAQ21" s="143"/>
      <c r="AAR21" s="143"/>
      <c r="AAS21" s="143"/>
      <c r="AAT21" s="143"/>
      <c r="AAU21" s="143"/>
      <c r="AAV21" s="143"/>
      <c r="AAW21" s="143"/>
      <c r="AAX21" s="143"/>
      <c r="AAY21" s="143"/>
      <c r="AAZ21" s="143"/>
      <c r="ABA21" s="143"/>
      <c r="ABB21" s="143"/>
      <c r="ABC21" s="143"/>
      <c r="ABD21" s="143"/>
      <c r="ABE21" s="143"/>
      <c r="ABF21" s="143"/>
      <c r="ABG21" s="143"/>
      <c r="ABH21" s="143"/>
      <c r="ABI21" s="143"/>
      <c r="ABJ21" s="143"/>
      <c r="ABK21" s="143"/>
      <c r="ABL21" s="143"/>
      <c r="ABM21" s="143"/>
      <c r="ABN21" s="143"/>
      <c r="ABO21" s="143"/>
      <c r="ABP21" s="143"/>
      <c r="ABQ21" s="143"/>
      <c r="ABR21" s="143"/>
      <c r="ABS21" s="143"/>
      <c r="ABT21" s="143"/>
      <c r="ABU21" s="143"/>
      <c r="ABV21" s="143"/>
      <c r="ABW21" s="143"/>
      <c r="ABX21" s="143"/>
      <c r="ABY21" s="143"/>
      <c r="ABZ21" s="143"/>
      <c r="ACA21" s="143"/>
      <c r="ACB21" s="143"/>
      <c r="ACC21" s="143"/>
      <c r="ACD21" s="143"/>
      <c r="ACE21" s="143"/>
      <c r="ACF21" s="143"/>
      <c r="ACG21" s="143"/>
      <c r="ACH21" s="143"/>
      <c r="ACI21" s="143"/>
      <c r="ACJ21" s="143"/>
      <c r="ACK21" s="143"/>
      <c r="ACL21" s="143"/>
      <c r="ACM21" s="143"/>
      <c r="ACN21" s="143"/>
      <c r="ACO21" s="143"/>
      <c r="ACP21" s="143"/>
      <c r="ACQ21" s="143"/>
      <c r="ACR21" s="143"/>
      <c r="ACS21" s="143"/>
      <c r="ACT21" s="143"/>
      <c r="ACU21" s="143"/>
      <c r="ACV21" s="143"/>
      <c r="ACW21" s="143"/>
      <c r="ACX21" s="143"/>
      <c r="ACY21" s="143"/>
      <c r="ACZ21" s="143"/>
      <c r="ADA21" s="143"/>
      <c r="ADB21" s="143"/>
      <c r="ADC21" s="143"/>
      <c r="ADD21" s="143"/>
      <c r="ADE21" s="143"/>
      <c r="ADF21" s="143"/>
      <c r="ADG21" s="143"/>
      <c r="ADH21" s="143"/>
      <c r="ADI21" s="143"/>
      <c r="ADJ21" s="143"/>
      <c r="ADK21" s="143"/>
      <c r="ADL21" s="143"/>
      <c r="ADM21" s="143"/>
      <c r="ADN21" s="143"/>
      <c r="ADO21" s="143"/>
      <c r="ADP21" s="143"/>
      <c r="ADQ21" s="143"/>
      <c r="ADR21" s="143"/>
      <c r="ADS21" s="143"/>
      <c r="ADT21" s="143"/>
      <c r="ADU21" s="143"/>
      <c r="ADV21" s="143"/>
      <c r="ADW21" s="143"/>
      <c r="ADX21" s="143"/>
      <c r="ADY21" s="143"/>
      <c r="ADZ21" s="143"/>
      <c r="AEA21" s="143"/>
      <c r="AEB21" s="143"/>
      <c r="AEC21" s="143"/>
      <c r="AED21" s="143"/>
      <c r="AEE21" s="143"/>
      <c r="AEF21" s="143"/>
      <c r="AEG21" s="143"/>
      <c r="AEH21" s="143"/>
      <c r="AEI21" s="143"/>
      <c r="AEJ21" s="143"/>
      <c r="AEK21" s="143"/>
      <c r="AEL21" s="143"/>
      <c r="AEM21" s="143"/>
      <c r="AEN21" s="143"/>
      <c r="AEO21" s="143"/>
      <c r="AEP21" s="143"/>
      <c r="AEQ21" s="143"/>
      <c r="AER21" s="143"/>
      <c r="AES21" s="143"/>
      <c r="AET21" s="143"/>
      <c r="AEU21" s="143"/>
      <c r="AEV21" s="143"/>
      <c r="AEW21" s="143"/>
      <c r="AEX21" s="143"/>
      <c r="AEY21" s="143"/>
      <c r="AEZ21" s="143"/>
      <c r="AFA21" s="143"/>
      <c r="AFB21" s="143"/>
      <c r="AFC21" s="143"/>
      <c r="AFD21" s="143"/>
      <c r="AFE21" s="143"/>
      <c r="AFF21" s="143"/>
      <c r="AFG21" s="143"/>
      <c r="AFH21" s="143"/>
      <c r="AFI21" s="143"/>
      <c r="AFJ21" s="143"/>
      <c r="AFK21" s="143"/>
      <c r="AFL21" s="143"/>
      <c r="AFM21" s="143"/>
      <c r="AFN21" s="143"/>
      <c r="AFO21" s="143"/>
      <c r="AFP21" s="143"/>
      <c r="AFQ21" s="143"/>
      <c r="AFR21" s="143"/>
      <c r="AFS21" s="143"/>
      <c r="AFT21" s="143"/>
      <c r="AFU21" s="143"/>
      <c r="AFV21" s="143"/>
      <c r="AFW21" s="143"/>
      <c r="AFX21" s="143"/>
      <c r="AFY21" s="143"/>
      <c r="AFZ21" s="143"/>
      <c r="AGA21" s="143"/>
      <c r="AGB21" s="143"/>
      <c r="AGC21" s="143"/>
      <c r="AGD21" s="143"/>
      <c r="AGE21" s="143"/>
      <c r="AGF21" s="143"/>
      <c r="AGG21" s="143"/>
      <c r="AGH21" s="143"/>
      <c r="AGI21" s="143"/>
      <c r="AGJ21" s="143"/>
      <c r="AGK21" s="143"/>
      <c r="AGL21" s="143"/>
      <c r="AGM21" s="143"/>
      <c r="AGN21" s="143"/>
      <c r="AGO21" s="143"/>
      <c r="AGP21" s="143"/>
      <c r="AGQ21" s="143"/>
      <c r="AGR21" s="143"/>
      <c r="AGS21" s="143"/>
      <c r="AGT21" s="143"/>
      <c r="AGU21" s="143"/>
      <c r="AGV21" s="143"/>
      <c r="AGW21" s="143"/>
      <c r="AGX21" s="143"/>
      <c r="AGY21" s="143"/>
      <c r="AGZ21" s="143"/>
      <c r="AHA21" s="143"/>
      <c r="AHB21" s="143"/>
      <c r="AHC21" s="143"/>
      <c r="AHD21" s="143"/>
      <c r="AHE21" s="143"/>
      <c r="AHF21" s="143"/>
      <c r="AHG21" s="143"/>
      <c r="AHH21" s="143"/>
      <c r="AHI21" s="143"/>
      <c r="AHJ21" s="143"/>
      <c r="AHK21" s="143"/>
      <c r="AHL21" s="143"/>
      <c r="AHM21" s="143"/>
      <c r="AHN21" s="143"/>
      <c r="AHO21" s="143"/>
      <c r="AHP21" s="143"/>
      <c r="AHQ21" s="143"/>
      <c r="AHR21" s="143"/>
      <c r="AHS21" s="143"/>
      <c r="AHT21" s="143"/>
      <c r="AHU21" s="143"/>
      <c r="AHV21" s="143"/>
      <c r="AHW21" s="143"/>
      <c r="AHX21" s="143"/>
      <c r="AHY21" s="143"/>
      <c r="AHZ21" s="143"/>
      <c r="AIA21" s="143"/>
      <c r="AIB21" s="143"/>
      <c r="AIC21" s="143"/>
      <c r="AID21" s="143"/>
      <c r="AIE21" s="143"/>
      <c r="AIF21" s="143"/>
      <c r="AIG21" s="143"/>
      <c r="AIH21" s="143"/>
      <c r="AII21" s="143"/>
      <c r="AIJ21" s="143"/>
      <c r="AIK21" s="143"/>
      <c r="AIL21" s="143"/>
      <c r="AIM21" s="143"/>
      <c r="AIN21" s="143"/>
      <c r="AIO21" s="143"/>
      <c r="AIP21" s="143"/>
      <c r="AIQ21" s="143"/>
      <c r="AIR21" s="143"/>
      <c r="AIS21" s="143"/>
      <c r="AIT21" s="143"/>
      <c r="AIU21" s="143"/>
      <c r="AIV21" s="143"/>
      <c r="AIW21" s="143"/>
      <c r="AIX21" s="143"/>
      <c r="AIY21" s="143"/>
      <c r="AIZ21" s="143"/>
      <c r="AJA21" s="143"/>
      <c r="AJB21" s="143"/>
      <c r="AJC21" s="143"/>
      <c r="AJD21" s="143"/>
      <c r="AJE21" s="143"/>
      <c r="AJF21" s="143"/>
      <c r="AJG21" s="143"/>
      <c r="AJH21" s="143"/>
      <c r="AJI21" s="143"/>
      <c r="AJJ21" s="143"/>
      <c r="AJK21" s="143"/>
      <c r="AJL21" s="143"/>
      <c r="AJM21" s="143"/>
      <c r="AJN21" s="143"/>
      <c r="AJO21" s="143"/>
      <c r="AJP21" s="143"/>
      <c r="AJQ21" s="143"/>
      <c r="AJR21" s="143"/>
      <c r="AJS21" s="143"/>
      <c r="AJT21" s="143"/>
      <c r="AJU21" s="143"/>
      <c r="AJV21" s="143"/>
      <c r="AJW21" s="143"/>
      <c r="AJX21" s="143"/>
      <c r="AJY21" s="143"/>
      <c r="AJZ21" s="143"/>
      <c r="AKA21" s="143"/>
      <c r="AKB21" s="143"/>
      <c r="AKC21" s="143"/>
      <c r="AKD21" s="143"/>
      <c r="AKE21" s="143"/>
      <c r="AKF21" s="143"/>
      <c r="AKG21" s="143"/>
      <c r="AKH21" s="143"/>
      <c r="AKI21" s="143"/>
      <c r="AKJ21" s="143"/>
      <c r="AKK21" s="143"/>
      <c r="AKL21" s="143"/>
      <c r="AKM21" s="143"/>
      <c r="AKN21" s="143"/>
      <c r="AKO21" s="143"/>
      <c r="AKP21" s="143"/>
      <c r="AKQ21" s="143"/>
      <c r="AKR21" s="143"/>
      <c r="AKS21" s="143"/>
      <c r="AKT21" s="143"/>
      <c r="AKU21" s="143"/>
      <c r="AKV21" s="143"/>
      <c r="AKW21" s="143"/>
      <c r="AKX21" s="143"/>
      <c r="AKY21" s="143"/>
      <c r="AKZ21" s="143"/>
      <c r="ALA21" s="143"/>
      <c r="ALB21" s="143"/>
      <c r="ALC21" s="143"/>
      <c r="ALD21" s="143"/>
      <c r="ALE21" s="143"/>
      <c r="ALF21" s="143"/>
      <c r="ALG21" s="143"/>
      <c r="ALH21" s="143"/>
      <c r="ALI21" s="143"/>
      <c r="ALJ21" s="143"/>
      <c r="ALK21" s="143"/>
      <c r="ALL21" s="143"/>
      <c r="ALM21" s="143"/>
      <c r="ALN21" s="143"/>
      <c r="ALO21" s="143"/>
      <c r="ALP21" s="143"/>
      <c r="ALQ21" s="143"/>
      <c r="ALR21" s="143"/>
      <c r="ALS21" s="143"/>
      <c r="ALT21" s="143"/>
      <c r="ALU21" s="143"/>
      <c r="ALV21" s="143"/>
      <c r="ALW21" s="143"/>
      <c r="ALX21" s="143"/>
      <c r="ALY21" s="143"/>
      <c r="ALZ21" s="143"/>
      <c r="AMA21" s="143"/>
      <c r="AMB21" s="143"/>
      <c r="AMC21" s="143"/>
      <c r="AMD21" s="143"/>
      <c r="AME21" s="143"/>
      <c r="AMF21" s="143"/>
      <c r="AMG21" s="143"/>
      <c r="AMH21" s="143"/>
      <c r="AMI21" s="143"/>
      <c r="AMJ21" s="143"/>
      <c r="AMK21" s="143"/>
      <c r="AML21" s="143"/>
      <c r="AMM21" s="143"/>
      <c r="AMN21" s="143"/>
      <c r="AMO21" s="143"/>
      <c r="AMP21" s="143"/>
      <c r="AMQ21" s="143"/>
      <c r="AMR21" s="143"/>
      <c r="AMS21" s="143"/>
      <c r="AMT21" s="143"/>
      <c r="AMU21" s="143"/>
      <c r="AMV21" s="143"/>
      <c r="AMW21" s="143"/>
      <c r="AMX21" s="143"/>
      <c r="AMY21" s="143"/>
      <c r="AMZ21" s="143"/>
      <c r="ANA21" s="143"/>
      <c r="ANB21" s="143"/>
      <c r="ANC21" s="143"/>
      <c r="AND21" s="143"/>
      <c r="ANE21" s="143"/>
      <c r="ANF21" s="143"/>
      <c r="ANG21" s="143"/>
      <c r="ANH21" s="143"/>
      <c r="ANI21" s="143"/>
      <c r="ANJ21" s="143"/>
      <c r="ANK21" s="143"/>
      <c r="ANL21" s="143"/>
      <c r="ANM21" s="143"/>
      <c r="ANN21" s="143"/>
      <c r="ANO21" s="143"/>
      <c r="ANP21" s="143"/>
      <c r="ANQ21" s="143"/>
      <c r="ANR21" s="143"/>
      <c r="ANS21" s="143"/>
      <c r="ANT21" s="143"/>
      <c r="ANU21" s="143"/>
      <c r="ANV21" s="143"/>
      <c r="ANW21" s="143"/>
      <c r="ANX21" s="143"/>
      <c r="ANY21" s="143"/>
      <c r="ANZ21" s="143"/>
      <c r="AOA21" s="143"/>
      <c r="AOB21" s="143"/>
      <c r="AOC21" s="143"/>
      <c r="AOD21" s="143"/>
      <c r="AOE21" s="143"/>
      <c r="AOF21" s="143"/>
      <c r="AOG21" s="143"/>
      <c r="AOH21" s="143"/>
      <c r="AOI21" s="143"/>
      <c r="AOJ21" s="143"/>
      <c r="AOK21" s="143"/>
      <c r="AOL21" s="143"/>
      <c r="AOM21" s="143"/>
      <c r="AON21" s="143"/>
      <c r="AOO21" s="143"/>
      <c r="AOP21" s="143"/>
      <c r="AOQ21" s="143"/>
      <c r="AOR21" s="143"/>
      <c r="AOS21" s="143"/>
      <c r="AOT21" s="143"/>
      <c r="AOU21" s="143"/>
      <c r="AOV21" s="143"/>
      <c r="AOW21" s="143"/>
      <c r="AOX21" s="143"/>
      <c r="AOY21" s="143"/>
      <c r="AOZ21" s="143"/>
      <c r="APA21" s="143"/>
      <c r="APB21" s="143"/>
      <c r="APC21" s="143"/>
      <c r="APD21" s="143"/>
      <c r="APE21" s="143"/>
      <c r="APF21" s="143"/>
      <c r="APG21" s="143"/>
      <c r="APH21" s="143"/>
      <c r="API21" s="143"/>
      <c r="APJ21" s="143"/>
      <c r="APK21" s="143"/>
      <c r="APL21" s="143"/>
      <c r="APM21" s="143"/>
      <c r="APN21" s="143"/>
      <c r="APO21" s="143"/>
      <c r="APP21" s="143"/>
      <c r="APQ21" s="143"/>
      <c r="APR21" s="143"/>
      <c r="APS21" s="143"/>
      <c r="APT21" s="143"/>
      <c r="APU21" s="143"/>
      <c r="APV21" s="143"/>
      <c r="APW21" s="143"/>
      <c r="APX21" s="143"/>
      <c r="APY21" s="143"/>
      <c r="APZ21" s="143"/>
      <c r="AQA21" s="143"/>
      <c r="AQB21" s="143"/>
      <c r="AQC21" s="143"/>
      <c r="AQD21" s="143"/>
      <c r="AQE21" s="143"/>
      <c r="AQF21" s="143"/>
      <c r="AQG21" s="143"/>
      <c r="AQH21" s="143"/>
      <c r="AQI21" s="143"/>
      <c r="AQJ21" s="143"/>
      <c r="AQK21" s="143"/>
      <c r="AQL21" s="143"/>
      <c r="AQM21" s="143"/>
      <c r="AQN21" s="143"/>
      <c r="AQO21" s="143"/>
      <c r="AQP21" s="143"/>
      <c r="AQQ21" s="143"/>
      <c r="AQR21" s="143"/>
      <c r="AQS21" s="143"/>
      <c r="AQT21" s="143"/>
      <c r="AQU21" s="143"/>
      <c r="AQV21" s="143"/>
      <c r="AQW21" s="143"/>
      <c r="AQX21" s="143"/>
      <c r="AQY21" s="143"/>
      <c r="AQZ21" s="143"/>
      <c r="ARA21" s="143"/>
      <c r="ARB21" s="143"/>
      <c r="ARC21" s="143"/>
      <c r="ARD21" s="143"/>
      <c r="ARE21" s="143"/>
      <c r="ARF21" s="143"/>
      <c r="ARG21" s="143"/>
      <c r="ARH21" s="143"/>
      <c r="ARI21" s="143"/>
      <c r="ARJ21" s="143"/>
      <c r="ARK21" s="143"/>
      <c r="ARL21" s="143"/>
      <c r="ARM21" s="143"/>
      <c r="ARN21" s="143"/>
      <c r="ARO21" s="143"/>
      <c r="ARP21" s="143"/>
      <c r="ARQ21" s="143"/>
      <c r="ARR21" s="143"/>
      <c r="ARS21" s="143"/>
      <c r="ART21" s="143"/>
      <c r="ARU21" s="143"/>
      <c r="ARV21" s="143"/>
      <c r="ARW21" s="143"/>
      <c r="ARX21" s="143"/>
      <c r="ARY21" s="143"/>
      <c r="ARZ21" s="143"/>
      <c r="ASA21" s="143"/>
      <c r="ASB21" s="143"/>
      <c r="ASC21" s="143"/>
      <c r="ASD21" s="143"/>
      <c r="ASE21" s="143"/>
      <c r="ASF21" s="143"/>
      <c r="ASG21" s="143"/>
      <c r="ASH21" s="143"/>
      <c r="ASI21" s="143"/>
      <c r="ASJ21" s="143"/>
      <c r="ASK21" s="143"/>
      <c r="ASL21" s="143"/>
      <c r="ASM21" s="143"/>
      <c r="ASN21" s="143"/>
      <c r="ASO21" s="143"/>
      <c r="ASP21" s="143"/>
      <c r="ASQ21" s="143"/>
      <c r="ASR21" s="143"/>
      <c r="ASS21" s="143"/>
      <c r="AST21" s="143"/>
      <c r="ASU21" s="143"/>
      <c r="ASV21" s="143"/>
      <c r="ASW21" s="143"/>
      <c r="ASX21" s="143"/>
      <c r="ASY21" s="143"/>
      <c r="ASZ21" s="143"/>
      <c r="ATA21" s="143"/>
      <c r="ATB21" s="143"/>
      <c r="ATC21" s="143"/>
      <c r="ATD21" s="143"/>
      <c r="ATE21" s="143"/>
      <c r="ATF21" s="143"/>
      <c r="ATG21" s="143"/>
      <c r="ATH21" s="143"/>
      <c r="ATI21" s="143"/>
      <c r="ATJ21" s="143"/>
      <c r="ATK21" s="143"/>
      <c r="ATL21" s="143"/>
      <c r="ATM21" s="143"/>
      <c r="ATN21" s="143"/>
      <c r="ATO21" s="143"/>
      <c r="ATP21" s="143"/>
      <c r="ATQ21" s="143"/>
      <c r="ATR21" s="143"/>
      <c r="ATS21" s="143"/>
      <c r="ATT21" s="143"/>
      <c r="ATU21" s="143"/>
      <c r="ATV21" s="143"/>
      <c r="ATW21" s="143"/>
      <c r="ATX21" s="143"/>
      <c r="ATY21" s="143"/>
      <c r="ATZ21" s="143"/>
      <c r="AUA21" s="143"/>
      <c r="AUB21" s="143"/>
      <c r="AUC21" s="143"/>
      <c r="AUD21" s="143"/>
      <c r="AUE21" s="143"/>
      <c r="AUF21" s="143"/>
      <c r="AUG21" s="143"/>
      <c r="AUH21" s="143"/>
      <c r="AUI21" s="143"/>
      <c r="AUJ21" s="143"/>
      <c r="AUK21" s="143"/>
      <c r="AUL21" s="143"/>
      <c r="AUM21" s="143"/>
      <c r="AUN21" s="143"/>
      <c r="AUO21" s="143"/>
      <c r="AUP21" s="143"/>
      <c r="AUQ21" s="143"/>
      <c r="AUR21" s="143"/>
      <c r="AUS21" s="143"/>
      <c r="AUT21" s="143"/>
      <c r="AUU21" s="143"/>
      <c r="AUV21" s="143"/>
      <c r="AUW21" s="143"/>
      <c r="AUX21" s="143"/>
      <c r="AUY21" s="143"/>
      <c r="AUZ21" s="143"/>
      <c r="AVA21" s="143"/>
      <c r="AVB21" s="143"/>
      <c r="AVC21" s="143"/>
      <c r="AVD21" s="143"/>
      <c r="AVE21" s="143"/>
      <c r="AVF21" s="143"/>
      <c r="AVG21" s="143"/>
      <c r="AVH21" s="143"/>
      <c r="AVI21" s="143"/>
      <c r="AVJ21" s="143"/>
      <c r="AVK21" s="143"/>
      <c r="AVL21" s="143"/>
      <c r="AVM21" s="143"/>
      <c r="AVN21" s="143"/>
      <c r="AVO21" s="143"/>
      <c r="AVP21" s="143"/>
      <c r="AVQ21" s="143"/>
      <c r="AVR21" s="143"/>
      <c r="AVS21" s="143"/>
      <c r="AVT21" s="143"/>
      <c r="AVU21" s="143"/>
      <c r="AVV21" s="143"/>
      <c r="AVW21" s="143"/>
      <c r="AVX21" s="143"/>
      <c r="AVY21" s="143"/>
      <c r="AVZ21" s="143"/>
      <c r="AWA21" s="143"/>
      <c r="AWB21" s="143"/>
      <c r="AWC21" s="143"/>
      <c r="AWD21" s="143"/>
      <c r="AWE21" s="143"/>
      <c r="AWF21" s="143"/>
      <c r="AWG21" s="143"/>
      <c r="AWH21" s="143"/>
      <c r="AWI21" s="143"/>
      <c r="AWJ21" s="143"/>
      <c r="AWK21" s="143"/>
      <c r="AWL21" s="143"/>
      <c r="AWM21" s="143"/>
      <c r="AWN21" s="143"/>
      <c r="AWO21" s="143"/>
      <c r="AWP21" s="143"/>
      <c r="AWQ21" s="143"/>
      <c r="AWR21" s="143"/>
      <c r="AWS21" s="143"/>
      <c r="AWT21" s="143"/>
      <c r="AWU21" s="143"/>
      <c r="AWV21" s="143"/>
      <c r="AWW21" s="143"/>
      <c r="AWX21" s="143"/>
      <c r="AWY21" s="143"/>
      <c r="AWZ21" s="143"/>
      <c r="AXA21" s="143"/>
      <c r="AXB21" s="143"/>
      <c r="AXC21" s="143"/>
      <c r="AXD21" s="143"/>
      <c r="AXE21" s="143"/>
      <c r="AXF21" s="143"/>
      <c r="AXG21" s="143"/>
      <c r="AXH21" s="143"/>
      <c r="AXI21" s="143"/>
      <c r="AXJ21" s="143"/>
      <c r="AXK21" s="143"/>
      <c r="AXL21" s="143"/>
      <c r="AXM21" s="143"/>
      <c r="AXN21" s="143"/>
      <c r="AXO21" s="143"/>
      <c r="AXP21" s="143"/>
      <c r="AXQ21" s="143"/>
      <c r="AXR21" s="143"/>
      <c r="AXS21" s="143"/>
      <c r="AXT21" s="143"/>
      <c r="AXU21" s="143"/>
      <c r="AXV21" s="143"/>
      <c r="AXW21" s="143"/>
      <c r="AXX21" s="143"/>
      <c r="AXY21" s="143"/>
      <c r="AXZ21" s="143"/>
      <c r="AYA21" s="143"/>
      <c r="AYB21" s="143"/>
      <c r="AYC21" s="143"/>
      <c r="AYD21" s="143"/>
      <c r="AYE21" s="143"/>
      <c r="AYF21" s="143"/>
      <c r="AYG21" s="143"/>
      <c r="AYH21" s="143"/>
      <c r="AYI21" s="143"/>
      <c r="AYJ21" s="143"/>
      <c r="AYK21" s="143"/>
      <c r="AYL21" s="143"/>
      <c r="AYM21" s="143"/>
      <c r="AYN21" s="143"/>
      <c r="AYO21" s="143"/>
      <c r="AYP21" s="143"/>
      <c r="AYQ21" s="143"/>
      <c r="AYR21" s="143"/>
      <c r="AYS21" s="143"/>
      <c r="AYT21" s="143"/>
      <c r="AYU21" s="143"/>
      <c r="AYV21" s="143"/>
      <c r="AYW21" s="143"/>
      <c r="AYX21" s="143"/>
      <c r="AYY21" s="143"/>
      <c r="AYZ21" s="143"/>
      <c r="AZA21" s="143"/>
      <c r="AZB21" s="143"/>
      <c r="AZC21" s="143"/>
      <c r="AZD21" s="143"/>
      <c r="AZE21" s="143"/>
      <c r="AZF21" s="143"/>
      <c r="AZG21" s="143"/>
      <c r="AZH21" s="143"/>
      <c r="AZI21" s="143"/>
      <c r="AZJ21" s="143"/>
      <c r="AZK21" s="143"/>
      <c r="AZL21" s="143"/>
      <c r="AZM21" s="143"/>
      <c r="AZN21" s="143"/>
      <c r="AZO21" s="143"/>
      <c r="AZP21" s="143"/>
      <c r="AZQ21" s="143"/>
      <c r="AZR21" s="143"/>
      <c r="AZS21" s="143"/>
      <c r="AZT21" s="143"/>
      <c r="AZU21" s="143"/>
      <c r="AZV21" s="143"/>
      <c r="AZW21" s="143"/>
      <c r="AZX21" s="143"/>
      <c r="AZY21" s="143"/>
      <c r="AZZ21" s="143"/>
      <c r="BAA21" s="143"/>
      <c r="BAB21" s="143"/>
      <c r="BAC21" s="143"/>
      <c r="BAD21" s="143"/>
      <c r="BAE21" s="143"/>
      <c r="BAF21" s="143"/>
      <c r="BAG21" s="143"/>
      <c r="BAH21" s="143"/>
      <c r="BAI21" s="143"/>
      <c r="BAJ21" s="143"/>
      <c r="BAK21" s="143"/>
      <c r="BAL21" s="143"/>
      <c r="BAM21" s="143"/>
      <c r="BAN21" s="143"/>
      <c r="BAO21" s="143"/>
      <c r="BAP21" s="143"/>
      <c r="BAQ21" s="143"/>
      <c r="BAR21" s="143"/>
      <c r="BAS21" s="143"/>
      <c r="BAT21" s="143"/>
      <c r="BAU21" s="143"/>
      <c r="BAV21" s="143"/>
      <c r="BAW21" s="143"/>
      <c r="BAX21" s="143"/>
      <c r="BAY21" s="143"/>
      <c r="BAZ21" s="143"/>
      <c r="BBA21" s="143"/>
      <c r="BBB21" s="143"/>
      <c r="BBC21" s="143"/>
      <c r="BBD21" s="143"/>
      <c r="BBE21" s="143"/>
      <c r="BBF21" s="143"/>
      <c r="BBG21" s="143"/>
      <c r="BBH21" s="143"/>
      <c r="BBI21" s="143"/>
      <c r="BBJ21" s="143"/>
      <c r="BBK21" s="143"/>
      <c r="BBL21" s="143"/>
      <c r="BBM21" s="143"/>
      <c r="BBN21" s="143"/>
      <c r="BBO21" s="143"/>
      <c r="BBP21" s="143"/>
      <c r="BBQ21" s="143"/>
      <c r="BBR21" s="143"/>
      <c r="BBS21" s="143"/>
      <c r="BBT21" s="143"/>
      <c r="BBU21" s="143"/>
      <c r="BBV21" s="143"/>
      <c r="BBW21" s="143"/>
      <c r="BBX21" s="143"/>
      <c r="BBY21" s="143"/>
      <c r="BBZ21" s="143"/>
      <c r="BCA21" s="143"/>
      <c r="BCB21" s="143"/>
      <c r="BCC21" s="143"/>
      <c r="BCD21" s="143"/>
      <c r="BCE21" s="143"/>
      <c r="BCF21" s="143"/>
      <c r="BCG21" s="143"/>
      <c r="BCH21" s="143"/>
      <c r="BCI21" s="143"/>
      <c r="BCJ21" s="143"/>
      <c r="BCK21" s="143"/>
      <c r="BCL21" s="143"/>
      <c r="BCM21" s="143"/>
      <c r="BCN21" s="143"/>
      <c r="BCO21" s="143"/>
      <c r="BCP21" s="143"/>
      <c r="BCQ21" s="143"/>
      <c r="BCR21" s="143"/>
      <c r="BCS21" s="143"/>
      <c r="BCT21" s="143"/>
      <c r="BCU21" s="143"/>
      <c r="BCV21" s="143"/>
      <c r="BCW21" s="143"/>
      <c r="BCX21" s="143"/>
      <c r="BCY21" s="143"/>
      <c r="BCZ21" s="143"/>
      <c r="BDA21" s="143"/>
      <c r="BDB21" s="143"/>
      <c r="BDC21" s="143"/>
      <c r="BDD21" s="143"/>
      <c r="BDE21" s="143"/>
      <c r="BDF21" s="143"/>
      <c r="BDG21" s="143"/>
      <c r="BDH21" s="143"/>
      <c r="BDI21" s="143"/>
      <c r="BDJ21" s="143"/>
      <c r="BDK21" s="143"/>
      <c r="BDL21" s="143"/>
      <c r="BDM21" s="143"/>
      <c r="BDN21" s="143"/>
      <c r="BDO21" s="143"/>
      <c r="BDP21" s="143"/>
      <c r="BDQ21" s="143"/>
      <c r="BDR21" s="143"/>
      <c r="BDS21" s="143"/>
      <c r="BDT21" s="143"/>
      <c r="BDU21" s="143"/>
      <c r="BDV21" s="143"/>
      <c r="BDW21" s="143"/>
      <c r="BDX21" s="143"/>
      <c r="BDY21" s="143"/>
      <c r="BDZ21" s="143"/>
      <c r="BEA21" s="143"/>
      <c r="BEB21" s="143"/>
      <c r="BEC21" s="143"/>
      <c r="BED21" s="143"/>
      <c r="BEE21" s="143"/>
      <c r="BEF21" s="143"/>
      <c r="BEG21" s="143"/>
      <c r="BEH21" s="143"/>
      <c r="BEI21" s="143"/>
      <c r="BEJ21" s="143"/>
      <c r="BEK21" s="143"/>
      <c r="BEL21" s="143"/>
      <c r="BEM21" s="143"/>
      <c r="BEN21" s="143"/>
      <c r="BEO21" s="143"/>
      <c r="BEP21" s="143"/>
      <c r="BEQ21" s="143"/>
      <c r="BER21" s="143"/>
      <c r="BES21" s="143"/>
      <c r="BET21" s="143"/>
      <c r="BEU21" s="143"/>
      <c r="BEV21" s="143"/>
      <c r="BEW21" s="143"/>
      <c r="BEX21" s="143"/>
      <c r="BEY21" s="143"/>
      <c r="BEZ21" s="143"/>
      <c r="BFA21" s="143"/>
      <c r="BFB21" s="143"/>
      <c r="BFC21" s="143"/>
      <c r="BFD21" s="143"/>
      <c r="BFE21" s="143"/>
      <c r="BFF21" s="143"/>
      <c r="BFG21" s="143"/>
      <c r="BFH21" s="143"/>
      <c r="BFI21" s="143"/>
      <c r="BFJ21" s="143"/>
      <c r="BFK21" s="143"/>
      <c r="BFL21" s="143"/>
      <c r="BFM21" s="143"/>
      <c r="BFN21" s="143"/>
      <c r="BFO21" s="143"/>
      <c r="BFP21" s="143"/>
      <c r="BFQ21" s="143"/>
      <c r="BFR21" s="143"/>
      <c r="BFS21" s="143"/>
      <c r="BFT21" s="143"/>
      <c r="BFU21" s="143"/>
      <c r="BFV21" s="143"/>
      <c r="BFW21" s="143"/>
      <c r="BFX21" s="143"/>
      <c r="BFY21" s="143"/>
      <c r="BFZ21" s="143"/>
      <c r="BGA21" s="143"/>
      <c r="BGB21" s="143"/>
      <c r="BGC21" s="143"/>
      <c r="BGD21" s="143"/>
      <c r="BGE21" s="143"/>
      <c r="BGF21" s="143"/>
      <c r="BGG21" s="143"/>
      <c r="BGH21" s="143"/>
      <c r="BGI21" s="143"/>
      <c r="BGJ21" s="143"/>
      <c r="BGK21" s="143"/>
      <c r="BGL21" s="143"/>
      <c r="BGM21" s="143"/>
      <c r="BGN21" s="143"/>
      <c r="BGO21" s="143"/>
      <c r="BGP21" s="143"/>
      <c r="BGQ21" s="143"/>
      <c r="BGR21" s="143"/>
      <c r="BGS21" s="143"/>
      <c r="BGT21" s="143"/>
      <c r="BGU21" s="143"/>
      <c r="BGV21" s="143"/>
      <c r="BGW21" s="143"/>
      <c r="BGX21" s="143"/>
      <c r="BGY21" s="143"/>
      <c r="BGZ21" s="143"/>
      <c r="BHA21" s="143"/>
      <c r="BHB21" s="143"/>
      <c r="BHC21" s="143"/>
      <c r="BHD21" s="143"/>
      <c r="BHE21" s="143"/>
      <c r="BHF21" s="143"/>
      <c r="BHG21" s="143"/>
      <c r="BHH21" s="143"/>
      <c r="BHI21" s="143"/>
      <c r="BHJ21" s="143"/>
      <c r="BHK21" s="143"/>
      <c r="BHL21" s="143"/>
      <c r="BHM21" s="143"/>
      <c r="BHN21" s="143"/>
      <c r="BHO21" s="143"/>
      <c r="BHP21" s="143"/>
      <c r="BHQ21" s="143"/>
      <c r="BHR21" s="143"/>
      <c r="BHS21" s="143"/>
      <c r="BHT21" s="143"/>
      <c r="BHU21" s="143"/>
      <c r="BHV21" s="143"/>
      <c r="BHW21" s="143"/>
      <c r="BHX21" s="143"/>
      <c r="BHY21" s="143"/>
      <c r="BHZ21" s="143"/>
      <c r="BIA21" s="143"/>
      <c r="BIB21" s="143"/>
      <c r="BIC21" s="143"/>
      <c r="BID21" s="143"/>
      <c r="BIE21" s="143"/>
      <c r="BIF21" s="143"/>
      <c r="BIG21" s="143"/>
      <c r="BIH21" s="143"/>
      <c r="BII21" s="143"/>
      <c r="BIJ21" s="143"/>
      <c r="BIK21" s="143"/>
      <c r="BIL21" s="143"/>
      <c r="BIM21" s="143"/>
      <c r="BIN21" s="143"/>
      <c r="BIO21" s="143"/>
      <c r="BIP21" s="143"/>
      <c r="BIQ21" s="143"/>
      <c r="BIR21" s="143"/>
      <c r="BIS21" s="143"/>
      <c r="BIT21" s="143"/>
      <c r="BIU21" s="143"/>
      <c r="BIV21" s="143"/>
      <c r="BIW21" s="143"/>
      <c r="BIX21" s="143"/>
      <c r="BIY21" s="143"/>
      <c r="BIZ21" s="143"/>
      <c r="BJA21" s="143"/>
      <c r="BJB21" s="143"/>
      <c r="BJC21" s="143"/>
      <c r="BJD21" s="143"/>
      <c r="BJE21" s="143"/>
      <c r="BJF21" s="143"/>
      <c r="BJG21" s="143"/>
      <c r="BJH21" s="143"/>
      <c r="BJI21" s="143"/>
      <c r="BJJ21" s="143"/>
      <c r="BJK21" s="143"/>
      <c r="BJL21" s="143"/>
      <c r="BJM21" s="143"/>
      <c r="BJN21" s="143"/>
      <c r="BJO21" s="143"/>
      <c r="BJP21" s="143"/>
      <c r="BJQ21" s="143"/>
      <c r="BJR21" s="143"/>
      <c r="BJS21" s="143"/>
      <c r="BJT21" s="143"/>
      <c r="BJU21" s="143"/>
      <c r="BJV21" s="143"/>
      <c r="BJW21" s="143"/>
      <c r="BJX21" s="143"/>
      <c r="BJY21" s="143"/>
      <c r="BJZ21" s="143"/>
      <c r="BKA21" s="143"/>
      <c r="BKB21" s="143"/>
      <c r="BKC21" s="143"/>
      <c r="BKD21" s="143"/>
      <c r="BKE21" s="143"/>
      <c r="BKF21" s="143"/>
      <c r="BKG21" s="143"/>
      <c r="BKH21" s="143"/>
      <c r="BKI21" s="143"/>
      <c r="BKJ21" s="143"/>
      <c r="BKK21" s="143"/>
      <c r="BKL21" s="143"/>
      <c r="BKM21" s="143"/>
      <c r="BKN21" s="143"/>
      <c r="BKO21" s="143"/>
      <c r="BKP21" s="143"/>
      <c r="BKQ21" s="143"/>
      <c r="BKR21" s="143"/>
      <c r="BKS21" s="143"/>
      <c r="BKT21" s="143"/>
      <c r="BKU21" s="143"/>
      <c r="BKV21" s="143"/>
      <c r="BKW21" s="143"/>
      <c r="BKX21" s="143"/>
      <c r="BKY21" s="143"/>
      <c r="BKZ21" s="143"/>
      <c r="BLA21" s="143"/>
      <c r="BLB21" s="143"/>
      <c r="BLC21" s="143"/>
      <c r="BLD21" s="143"/>
      <c r="BLE21" s="143"/>
      <c r="BLF21" s="143"/>
      <c r="BLG21" s="143"/>
      <c r="BLH21" s="143"/>
      <c r="BLI21" s="143"/>
      <c r="BLJ21" s="143"/>
      <c r="BLK21" s="143"/>
      <c r="BLL21" s="143"/>
      <c r="BLM21" s="143"/>
      <c r="BLN21" s="143"/>
      <c r="BLO21" s="143"/>
      <c r="BLP21" s="143"/>
      <c r="BLQ21" s="143"/>
      <c r="BLR21" s="143"/>
      <c r="BLS21" s="143"/>
      <c r="BLT21" s="143"/>
      <c r="BLU21" s="143"/>
      <c r="BLV21" s="143"/>
      <c r="BLW21" s="143"/>
      <c r="BLX21" s="143"/>
      <c r="BLY21" s="143"/>
      <c r="BLZ21" s="143"/>
      <c r="BMA21" s="143"/>
      <c r="BMB21" s="143"/>
      <c r="BMC21" s="143"/>
      <c r="BMD21" s="143"/>
      <c r="BME21" s="143"/>
      <c r="BMF21" s="143"/>
      <c r="BMG21" s="143"/>
      <c r="BMH21" s="143"/>
      <c r="BMI21" s="143"/>
      <c r="BMJ21" s="143"/>
      <c r="BMK21" s="143"/>
      <c r="BML21" s="143"/>
      <c r="BMM21" s="143"/>
      <c r="BMN21" s="143"/>
      <c r="BMO21" s="143"/>
      <c r="BMP21" s="143"/>
      <c r="BMQ21" s="143"/>
      <c r="BMR21" s="143"/>
      <c r="BMS21" s="143"/>
      <c r="BMT21" s="143"/>
      <c r="BMU21" s="143"/>
      <c r="BMV21" s="143"/>
      <c r="BMW21" s="143"/>
      <c r="BMX21" s="143"/>
      <c r="BMY21" s="143"/>
      <c r="BMZ21" s="143"/>
      <c r="BNA21" s="143"/>
      <c r="BNB21" s="143"/>
      <c r="BNC21" s="143"/>
      <c r="BND21" s="143"/>
      <c r="BNE21" s="143"/>
      <c r="BNF21" s="143"/>
      <c r="BNG21" s="143"/>
      <c r="BNH21" s="143"/>
      <c r="BNI21" s="143"/>
      <c r="BNJ21" s="143"/>
      <c r="BNK21" s="143"/>
      <c r="BNL21" s="143"/>
      <c r="BNM21" s="143"/>
      <c r="BNN21" s="143"/>
      <c r="BNO21" s="143"/>
      <c r="BNP21" s="143"/>
      <c r="BNQ21" s="143"/>
      <c r="BNR21" s="143"/>
      <c r="BNS21" s="143"/>
      <c r="BNT21" s="143"/>
      <c r="BNU21" s="143"/>
      <c r="BNV21" s="143"/>
      <c r="BNW21" s="143"/>
      <c r="BNX21" s="143"/>
      <c r="BNY21" s="143"/>
      <c r="BNZ21" s="143"/>
      <c r="BOA21" s="143"/>
      <c r="BOB21" s="143"/>
      <c r="BOC21" s="143"/>
      <c r="BOD21" s="143"/>
      <c r="BOE21" s="143"/>
      <c r="BOF21" s="143"/>
      <c r="BOG21" s="143"/>
      <c r="BOH21" s="143"/>
      <c r="BOI21" s="143"/>
      <c r="BOJ21" s="143"/>
      <c r="BOK21" s="143"/>
      <c r="BOL21" s="143"/>
      <c r="BOM21" s="143"/>
      <c r="BON21" s="143"/>
      <c r="BOO21" s="143"/>
      <c r="BOP21" s="143"/>
      <c r="BOQ21" s="143"/>
      <c r="BOR21" s="143"/>
      <c r="BOS21" s="143"/>
      <c r="BOT21" s="143"/>
      <c r="BOU21" s="143"/>
      <c r="BOV21" s="143"/>
      <c r="BOW21" s="143"/>
      <c r="BOX21" s="143"/>
      <c r="BOY21" s="143"/>
      <c r="BOZ21" s="143"/>
      <c r="BPA21" s="143"/>
      <c r="BPB21" s="143"/>
      <c r="BPC21" s="143"/>
      <c r="BPD21" s="143"/>
      <c r="BPE21" s="143"/>
      <c r="BPF21" s="143"/>
      <c r="BPG21" s="143"/>
      <c r="BPH21" s="143"/>
      <c r="BPI21" s="143"/>
      <c r="BPJ21" s="143"/>
      <c r="BPK21" s="143"/>
      <c r="BPL21" s="143"/>
      <c r="BPM21" s="143"/>
      <c r="BPN21" s="143"/>
      <c r="BPO21" s="143"/>
      <c r="BPP21" s="143"/>
      <c r="BPQ21" s="143"/>
      <c r="BPR21" s="143"/>
      <c r="BPS21" s="143"/>
      <c r="BPT21" s="143"/>
      <c r="BPU21" s="143"/>
      <c r="BPV21" s="143"/>
      <c r="BPW21" s="143"/>
      <c r="BPX21" s="143"/>
      <c r="BPY21" s="143"/>
      <c r="BPZ21" s="143"/>
      <c r="BQA21" s="143"/>
      <c r="BQB21" s="143"/>
      <c r="BQC21" s="143"/>
      <c r="BQD21" s="143"/>
      <c r="BQE21" s="143"/>
      <c r="BQF21" s="143"/>
      <c r="BQG21" s="143"/>
      <c r="BQH21" s="143"/>
      <c r="BQI21" s="143"/>
      <c r="BQJ21" s="143"/>
      <c r="BQK21" s="143"/>
      <c r="BQL21" s="143"/>
      <c r="BQM21" s="143"/>
      <c r="BQN21" s="143"/>
      <c r="BQO21" s="143"/>
      <c r="BQP21" s="143"/>
      <c r="BQQ21" s="143"/>
      <c r="BQR21" s="143"/>
      <c r="BQS21" s="143"/>
      <c r="BQT21" s="143"/>
      <c r="BQU21" s="143"/>
      <c r="BQV21" s="143"/>
      <c r="BQW21" s="143"/>
      <c r="BQX21" s="143"/>
      <c r="BQY21" s="143"/>
      <c r="BQZ21" s="143"/>
      <c r="BRA21" s="143"/>
      <c r="BRB21" s="143"/>
      <c r="BRC21" s="143"/>
      <c r="BRD21" s="143"/>
      <c r="BRE21" s="143"/>
      <c r="BRF21" s="143"/>
      <c r="BRG21" s="143"/>
      <c r="BRH21" s="143"/>
      <c r="BRI21" s="143"/>
      <c r="BRJ21" s="143"/>
      <c r="BRK21" s="143"/>
      <c r="BRL21" s="143"/>
      <c r="BRM21" s="143"/>
      <c r="BRN21" s="143"/>
      <c r="BRO21" s="143"/>
      <c r="BRP21" s="143"/>
      <c r="BRQ21" s="143"/>
      <c r="BRR21" s="143"/>
      <c r="BRS21" s="143"/>
      <c r="BRT21" s="143"/>
      <c r="BRU21" s="143"/>
      <c r="BRV21" s="143"/>
      <c r="BRW21" s="143"/>
      <c r="BRX21" s="143"/>
      <c r="BRY21" s="143"/>
      <c r="BRZ21" s="143"/>
      <c r="BSA21" s="143"/>
      <c r="BSB21" s="143"/>
      <c r="BSC21" s="143"/>
      <c r="BSD21" s="143"/>
      <c r="BSE21" s="143"/>
      <c r="BSF21" s="143"/>
      <c r="BSG21" s="143"/>
      <c r="BSH21" s="143"/>
      <c r="BSI21" s="143"/>
      <c r="BSJ21" s="143"/>
      <c r="BSK21" s="143"/>
      <c r="BSL21" s="143"/>
      <c r="BSM21" s="143"/>
      <c r="BSN21" s="143"/>
      <c r="BSO21" s="143"/>
      <c r="BSP21" s="143"/>
      <c r="BSQ21" s="143"/>
      <c r="BSR21" s="143"/>
      <c r="BSS21" s="143"/>
      <c r="BST21" s="143"/>
      <c r="BSU21" s="143"/>
      <c r="BSV21" s="143"/>
      <c r="BSW21" s="143"/>
      <c r="BSX21" s="143"/>
      <c r="BSY21" s="143"/>
      <c r="BSZ21" s="143"/>
      <c r="BTA21" s="143"/>
      <c r="BTB21" s="143"/>
      <c r="BTC21" s="143"/>
      <c r="BTD21" s="143"/>
      <c r="BTE21" s="143"/>
      <c r="BTF21" s="143"/>
      <c r="BTG21" s="143"/>
      <c r="BTH21" s="143"/>
      <c r="BTI21" s="143"/>
      <c r="BTJ21" s="143"/>
      <c r="BTK21" s="143"/>
      <c r="BTL21" s="143"/>
      <c r="BTM21" s="143"/>
      <c r="BTN21" s="143"/>
      <c r="BTO21" s="143"/>
      <c r="BTP21" s="143"/>
      <c r="BTQ21" s="143"/>
      <c r="BTR21" s="143"/>
      <c r="BTS21" s="143"/>
      <c r="BTT21" s="143"/>
      <c r="BTU21" s="143"/>
      <c r="BTV21" s="143"/>
      <c r="BTW21" s="143"/>
      <c r="BTX21" s="143"/>
      <c r="BTY21" s="143"/>
      <c r="BTZ21" s="143"/>
      <c r="BUA21" s="143"/>
      <c r="BUB21" s="143"/>
      <c r="BUC21" s="143"/>
      <c r="BUD21" s="143"/>
      <c r="BUE21" s="143"/>
      <c r="BUF21" s="143"/>
      <c r="BUG21" s="143"/>
      <c r="BUH21" s="143"/>
      <c r="BUI21" s="143"/>
      <c r="BUJ21" s="143"/>
      <c r="BUK21" s="143"/>
      <c r="BUL21" s="143"/>
      <c r="BUM21" s="143"/>
      <c r="BUN21" s="143"/>
      <c r="BUO21" s="143"/>
      <c r="BUP21" s="143"/>
      <c r="BUQ21" s="143"/>
      <c r="BUR21" s="143"/>
      <c r="BUS21" s="143"/>
      <c r="BUT21" s="143"/>
      <c r="BUU21" s="143"/>
      <c r="BUV21" s="143"/>
      <c r="BUW21" s="143"/>
      <c r="BUX21" s="143"/>
      <c r="BUY21" s="143"/>
      <c r="BUZ21" s="143"/>
      <c r="BVA21" s="143"/>
      <c r="BVB21" s="143"/>
      <c r="BVC21" s="143"/>
      <c r="BVD21" s="143"/>
      <c r="BVE21" s="143"/>
      <c r="BVF21" s="143"/>
      <c r="BVG21" s="143"/>
      <c r="BVH21" s="143"/>
      <c r="BVI21" s="143"/>
      <c r="BVJ21" s="143"/>
      <c r="BVK21" s="143"/>
      <c r="BVL21" s="143"/>
      <c r="BVM21" s="143"/>
      <c r="BVN21" s="143"/>
      <c r="BVO21" s="143"/>
      <c r="BVP21" s="143"/>
      <c r="BVQ21" s="143"/>
      <c r="BVR21" s="143"/>
      <c r="BVS21" s="143"/>
      <c r="BVT21" s="143"/>
      <c r="BVU21" s="143"/>
      <c r="BVV21" s="143"/>
      <c r="BVW21" s="143"/>
      <c r="BVX21" s="143"/>
      <c r="BVY21" s="143"/>
      <c r="BVZ21" s="143"/>
      <c r="BWA21" s="143"/>
      <c r="BWB21" s="143"/>
      <c r="BWC21" s="143"/>
      <c r="BWD21" s="143"/>
      <c r="BWE21" s="143"/>
      <c r="BWF21" s="143"/>
      <c r="BWG21" s="143"/>
      <c r="BWH21" s="143"/>
      <c r="BWI21" s="143"/>
      <c r="BWJ21" s="143"/>
      <c r="BWK21" s="143"/>
      <c r="BWL21" s="143"/>
      <c r="BWM21" s="143"/>
      <c r="BWN21" s="143"/>
      <c r="BWO21" s="143"/>
      <c r="BWP21" s="143"/>
      <c r="BWQ21" s="143"/>
      <c r="BWR21" s="143"/>
      <c r="BWS21" s="143"/>
      <c r="BWT21" s="143"/>
      <c r="BWU21" s="143"/>
      <c r="BWV21" s="143"/>
      <c r="BWW21" s="143"/>
      <c r="BWX21" s="143"/>
      <c r="BWY21" s="143"/>
      <c r="BWZ21" s="143"/>
      <c r="BXA21" s="143"/>
      <c r="BXB21" s="143"/>
      <c r="BXC21" s="143"/>
      <c r="BXD21" s="143"/>
      <c r="BXE21" s="143"/>
      <c r="BXF21" s="143"/>
      <c r="BXG21" s="143"/>
      <c r="BXH21" s="143"/>
      <c r="BXI21" s="143"/>
      <c r="BXJ21" s="143"/>
      <c r="BXK21" s="143"/>
      <c r="BXL21" s="143"/>
      <c r="BXM21" s="143"/>
      <c r="BXN21" s="143"/>
      <c r="BXO21" s="143"/>
      <c r="BXP21" s="143"/>
      <c r="BXQ21" s="143"/>
      <c r="BXR21" s="143"/>
      <c r="BXS21" s="143"/>
      <c r="BXT21" s="143"/>
      <c r="BXU21" s="143"/>
      <c r="BXV21" s="143"/>
      <c r="BXW21" s="143"/>
      <c r="BXX21" s="143"/>
      <c r="BXY21" s="143"/>
      <c r="BXZ21" s="143"/>
      <c r="BYA21" s="143"/>
      <c r="BYB21" s="143"/>
      <c r="BYC21" s="143"/>
      <c r="BYD21" s="143"/>
      <c r="BYE21" s="143"/>
      <c r="BYF21" s="143"/>
      <c r="BYG21" s="143"/>
      <c r="BYH21" s="143"/>
      <c r="BYI21" s="143"/>
      <c r="BYJ21" s="143"/>
      <c r="BYK21" s="143"/>
      <c r="BYL21" s="143"/>
      <c r="BYM21" s="143"/>
      <c r="BYN21" s="143"/>
      <c r="BYO21" s="143"/>
      <c r="BYP21" s="143"/>
      <c r="BYQ21" s="143"/>
      <c r="BYR21" s="143"/>
      <c r="BYS21" s="143"/>
      <c r="BYT21" s="143"/>
      <c r="BYU21" s="143"/>
      <c r="BYV21" s="143"/>
      <c r="BYW21" s="143"/>
      <c r="BYX21" s="143"/>
      <c r="BYY21" s="143"/>
      <c r="BYZ21" s="143"/>
      <c r="BZA21" s="143"/>
      <c r="BZB21" s="143"/>
      <c r="BZC21" s="143"/>
      <c r="BZD21" s="143"/>
      <c r="BZE21" s="143"/>
      <c r="BZF21" s="143"/>
      <c r="BZG21" s="143"/>
      <c r="BZH21" s="143"/>
      <c r="BZI21" s="143"/>
      <c r="BZJ21" s="143"/>
      <c r="BZK21" s="143"/>
      <c r="BZL21" s="143"/>
      <c r="BZM21" s="143"/>
      <c r="BZN21" s="143"/>
      <c r="BZO21" s="143"/>
      <c r="BZP21" s="143"/>
      <c r="BZQ21" s="143"/>
      <c r="BZR21" s="143"/>
      <c r="BZS21" s="143"/>
      <c r="BZT21" s="143"/>
      <c r="BZU21" s="143"/>
      <c r="BZV21" s="143"/>
      <c r="BZW21" s="143"/>
      <c r="BZX21" s="143"/>
      <c r="BZY21" s="143"/>
      <c r="BZZ21" s="143"/>
      <c r="CAA21" s="143"/>
      <c r="CAB21" s="143"/>
      <c r="CAC21" s="143"/>
      <c r="CAD21" s="143"/>
      <c r="CAE21" s="143"/>
      <c r="CAF21" s="143"/>
      <c r="CAG21" s="143"/>
      <c r="CAH21" s="143"/>
      <c r="CAI21" s="143"/>
      <c r="CAJ21" s="143"/>
      <c r="CAK21" s="143"/>
      <c r="CAL21" s="143"/>
      <c r="CAM21" s="143"/>
      <c r="CAN21" s="143"/>
      <c r="CAO21" s="143"/>
      <c r="CAP21" s="143"/>
      <c r="CAQ21" s="143"/>
      <c r="CAR21" s="143"/>
      <c r="CAS21" s="143"/>
      <c r="CAT21" s="143"/>
      <c r="CAU21" s="143"/>
      <c r="CAV21" s="143"/>
      <c r="CAW21" s="143"/>
      <c r="CAX21" s="143"/>
      <c r="CAY21" s="143"/>
      <c r="CAZ21" s="143"/>
      <c r="CBA21" s="143"/>
      <c r="CBB21" s="143"/>
      <c r="CBC21" s="143"/>
      <c r="CBD21" s="143"/>
      <c r="CBE21" s="143"/>
      <c r="CBF21" s="143"/>
      <c r="CBG21" s="143"/>
      <c r="CBH21" s="143"/>
      <c r="CBI21" s="143"/>
      <c r="CBJ21" s="143"/>
      <c r="CBK21" s="143"/>
      <c r="CBL21" s="143"/>
      <c r="CBM21" s="143"/>
      <c r="CBN21" s="143"/>
      <c r="CBO21" s="143"/>
      <c r="CBP21" s="143"/>
      <c r="CBQ21" s="143"/>
      <c r="CBR21" s="143"/>
      <c r="CBS21" s="143"/>
      <c r="CBT21" s="143"/>
      <c r="CBU21" s="143"/>
      <c r="CBV21" s="143"/>
      <c r="CBW21" s="143"/>
      <c r="CBX21" s="143"/>
      <c r="CBY21" s="143"/>
      <c r="CBZ21" s="143"/>
      <c r="CCA21" s="143"/>
      <c r="CCB21" s="143"/>
      <c r="CCC21" s="143"/>
      <c r="CCD21" s="143"/>
      <c r="CCE21" s="143"/>
      <c r="CCF21" s="143"/>
      <c r="CCG21" s="143"/>
      <c r="CCH21" s="143"/>
      <c r="CCI21" s="143"/>
      <c r="CCJ21" s="143"/>
      <c r="CCK21" s="143"/>
      <c r="CCL21" s="143"/>
      <c r="CCM21" s="143"/>
      <c r="CCN21" s="143"/>
      <c r="CCO21" s="143"/>
      <c r="CCP21" s="143"/>
      <c r="CCQ21" s="143"/>
      <c r="CCR21" s="143"/>
      <c r="CCS21" s="143"/>
      <c r="CCT21" s="143"/>
      <c r="CCU21" s="143"/>
      <c r="CCV21" s="143"/>
      <c r="CCW21" s="143"/>
      <c r="CCX21" s="143"/>
      <c r="CCY21" s="143"/>
      <c r="CCZ21" s="143"/>
      <c r="CDA21" s="143"/>
      <c r="CDB21" s="143"/>
      <c r="CDC21" s="143"/>
      <c r="CDD21" s="143"/>
      <c r="CDE21" s="143"/>
      <c r="CDF21" s="143"/>
      <c r="CDG21" s="143"/>
      <c r="CDH21" s="143"/>
      <c r="CDI21" s="143"/>
      <c r="CDJ21" s="143"/>
      <c r="CDK21" s="143"/>
      <c r="CDL21" s="143"/>
      <c r="CDM21" s="143"/>
      <c r="CDN21" s="143"/>
      <c r="CDO21" s="143"/>
      <c r="CDP21" s="143"/>
      <c r="CDQ21" s="143"/>
      <c r="CDR21" s="143"/>
      <c r="CDS21" s="143"/>
      <c r="CDT21" s="143"/>
      <c r="CDU21" s="143"/>
      <c r="CDV21" s="143"/>
      <c r="CDW21" s="143"/>
      <c r="CDX21" s="143"/>
      <c r="CDY21" s="143"/>
      <c r="CDZ21" s="143"/>
      <c r="CEA21" s="143"/>
      <c r="CEB21" s="143"/>
      <c r="CEC21" s="143"/>
      <c r="CED21" s="143"/>
      <c r="CEE21" s="143"/>
      <c r="CEF21" s="143"/>
      <c r="CEG21" s="143"/>
      <c r="CEH21" s="143"/>
      <c r="CEI21" s="143"/>
      <c r="CEJ21" s="143"/>
      <c r="CEK21" s="143"/>
      <c r="CEL21" s="143"/>
      <c r="CEM21" s="143"/>
      <c r="CEN21" s="143"/>
      <c r="CEO21" s="143"/>
      <c r="CEP21" s="143"/>
      <c r="CEQ21" s="143"/>
      <c r="CER21" s="143"/>
      <c r="CES21" s="143"/>
      <c r="CET21" s="143"/>
      <c r="CEU21" s="143"/>
      <c r="CEV21" s="143"/>
      <c r="CEW21" s="143"/>
      <c r="CEX21" s="143"/>
      <c r="CEY21" s="143"/>
      <c r="CEZ21" s="143"/>
      <c r="CFA21" s="143"/>
      <c r="CFB21" s="143"/>
      <c r="CFC21" s="143"/>
      <c r="CFD21" s="143"/>
      <c r="CFE21" s="143"/>
      <c r="CFF21" s="143"/>
      <c r="CFG21" s="143"/>
      <c r="CFH21" s="143"/>
      <c r="CFI21" s="143"/>
      <c r="CFJ21" s="143"/>
      <c r="CFK21" s="143"/>
      <c r="CFL21" s="143"/>
      <c r="CFM21" s="143"/>
      <c r="CFN21" s="143"/>
      <c r="CFO21" s="143"/>
      <c r="CFP21" s="143"/>
      <c r="CFQ21" s="143"/>
      <c r="CFR21" s="143"/>
      <c r="CFS21" s="143"/>
      <c r="CFT21" s="143"/>
      <c r="CFU21" s="143"/>
      <c r="CFV21" s="143"/>
      <c r="CFW21" s="143"/>
      <c r="CFX21" s="143"/>
      <c r="CFY21" s="143"/>
      <c r="CFZ21" s="143"/>
      <c r="CGA21" s="143"/>
      <c r="CGB21" s="143"/>
      <c r="CGC21" s="143"/>
      <c r="CGD21" s="143"/>
      <c r="CGE21" s="143"/>
      <c r="CGF21" s="143"/>
      <c r="CGG21" s="143"/>
      <c r="CGH21" s="143"/>
      <c r="CGI21" s="143"/>
      <c r="CGJ21" s="143"/>
      <c r="CGK21" s="143"/>
      <c r="CGL21" s="143"/>
      <c r="CGM21" s="143"/>
      <c r="CGN21" s="143"/>
      <c r="CGO21" s="143"/>
      <c r="CGP21" s="143"/>
      <c r="CGQ21" s="143"/>
      <c r="CGR21" s="143"/>
      <c r="CGS21" s="143"/>
      <c r="CGT21" s="143"/>
      <c r="CGU21" s="143"/>
      <c r="CGV21" s="143"/>
      <c r="CGW21" s="143"/>
      <c r="CGX21" s="143"/>
      <c r="CGY21" s="143"/>
      <c r="CGZ21" s="143"/>
      <c r="CHA21" s="143"/>
      <c r="CHB21" s="143"/>
      <c r="CHC21" s="143"/>
      <c r="CHD21" s="143"/>
      <c r="CHE21" s="143"/>
      <c r="CHF21" s="143"/>
      <c r="CHG21" s="143"/>
      <c r="CHH21" s="143"/>
      <c r="CHI21" s="143"/>
      <c r="CHJ21" s="143"/>
      <c r="CHK21" s="143"/>
      <c r="CHL21" s="143"/>
      <c r="CHM21" s="143"/>
      <c r="CHN21" s="143"/>
      <c r="CHO21" s="143"/>
      <c r="CHP21" s="143"/>
      <c r="CHQ21" s="143"/>
      <c r="CHR21" s="143"/>
      <c r="CHS21" s="143"/>
      <c r="CHT21" s="143"/>
      <c r="CHU21" s="143"/>
      <c r="CHV21" s="143"/>
      <c r="CHW21" s="143"/>
      <c r="CHX21" s="143"/>
      <c r="CHY21" s="143"/>
      <c r="CHZ21" s="143"/>
      <c r="CIA21" s="143"/>
      <c r="CIB21" s="143"/>
      <c r="CIC21" s="143"/>
      <c r="CID21" s="143"/>
      <c r="CIE21" s="143"/>
      <c r="CIF21" s="143"/>
      <c r="CIG21" s="143"/>
      <c r="CIH21" s="143"/>
      <c r="CII21" s="143"/>
      <c r="CIJ21" s="143"/>
      <c r="CIK21" s="143"/>
      <c r="CIL21" s="143"/>
      <c r="CIM21" s="143"/>
      <c r="CIN21" s="143"/>
      <c r="CIO21" s="143"/>
      <c r="CIP21" s="143"/>
      <c r="CIQ21" s="143"/>
      <c r="CIR21" s="143"/>
      <c r="CIS21" s="143"/>
      <c r="CIT21" s="143"/>
      <c r="CIU21" s="143"/>
      <c r="CIV21" s="143"/>
      <c r="CIW21" s="143"/>
      <c r="CIX21" s="143"/>
      <c r="CIY21" s="143"/>
      <c r="CIZ21" s="143"/>
      <c r="CJA21" s="143"/>
      <c r="CJB21" s="143"/>
      <c r="CJC21" s="143"/>
      <c r="CJD21" s="143"/>
      <c r="CJE21" s="143"/>
      <c r="CJF21" s="143"/>
      <c r="CJG21" s="143"/>
      <c r="CJH21" s="143"/>
      <c r="CJI21" s="143"/>
      <c r="CJJ21" s="143"/>
      <c r="CJK21" s="143"/>
      <c r="CJL21" s="143"/>
      <c r="CJM21" s="143"/>
      <c r="CJN21" s="143"/>
      <c r="CJO21" s="143"/>
      <c r="CJP21" s="143"/>
      <c r="CJQ21" s="143"/>
      <c r="CJR21" s="143"/>
      <c r="CJS21" s="143"/>
      <c r="CJT21" s="143"/>
      <c r="CJU21" s="143"/>
      <c r="CJV21" s="143"/>
      <c r="CJW21" s="143"/>
      <c r="CJX21" s="143"/>
      <c r="CJY21" s="143"/>
      <c r="CJZ21" s="143"/>
      <c r="CKA21" s="143"/>
      <c r="CKB21" s="143"/>
      <c r="CKC21" s="143"/>
      <c r="CKD21" s="143"/>
      <c r="CKE21" s="143"/>
      <c r="CKF21" s="143"/>
      <c r="CKG21" s="143"/>
      <c r="CKH21" s="143"/>
      <c r="CKI21" s="143"/>
      <c r="CKJ21" s="143"/>
      <c r="CKK21" s="143"/>
      <c r="CKL21" s="143"/>
      <c r="CKM21" s="143"/>
      <c r="CKN21" s="143"/>
      <c r="CKO21" s="143"/>
      <c r="CKP21" s="143"/>
      <c r="CKQ21" s="143"/>
      <c r="CKR21" s="143"/>
      <c r="CKS21" s="143"/>
      <c r="CKT21" s="143"/>
      <c r="CKU21" s="143"/>
      <c r="CKV21" s="143"/>
      <c r="CKW21" s="143"/>
      <c r="CKX21" s="143"/>
      <c r="CKY21" s="143"/>
      <c r="CKZ21" s="143"/>
      <c r="CLA21" s="143"/>
      <c r="CLB21" s="143"/>
      <c r="CLC21" s="143"/>
      <c r="CLD21" s="143"/>
      <c r="CLE21" s="143"/>
      <c r="CLF21" s="143"/>
      <c r="CLG21" s="143"/>
      <c r="CLH21" s="143"/>
      <c r="CLI21" s="143"/>
      <c r="CLJ21" s="143"/>
      <c r="CLK21" s="143"/>
      <c r="CLL21" s="143"/>
      <c r="CLM21" s="143"/>
      <c r="CLN21" s="143"/>
      <c r="CLO21" s="143"/>
      <c r="CLP21" s="143"/>
      <c r="CLQ21" s="143"/>
      <c r="CLR21" s="143"/>
      <c r="CLS21" s="143"/>
      <c r="CLT21" s="143"/>
      <c r="CLU21" s="143"/>
      <c r="CLV21" s="143"/>
      <c r="CLW21" s="143"/>
      <c r="CLX21" s="143"/>
      <c r="CLY21" s="143"/>
      <c r="CLZ21" s="143"/>
      <c r="CMA21" s="143"/>
      <c r="CMB21" s="143"/>
      <c r="CMC21" s="143"/>
      <c r="CMD21" s="143"/>
      <c r="CME21" s="143"/>
      <c r="CMF21" s="143"/>
      <c r="CMG21" s="143"/>
      <c r="CMH21" s="143"/>
      <c r="CMI21" s="143"/>
      <c r="CMJ21" s="143"/>
      <c r="CMK21" s="143"/>
      <c r="CML21" s="143"/>
      <c r="CMM21" s="143"/>
      <c r="CMN21" s="143"/>
      <c r="CMO21" s="143"/>
      <c r="CMP21" s="143"/>
      <c r="CMQ21" s="143"/>
      <c r="CMR21" s="143"/>
      <c r="CMS21" s="143"/>
      <c r="CMT21" s="143"/>
      <c r="CMU21" s="143"/>
      <c r="CMV21" s="143"/>
      <c r="CMW21" s="143"/>
      <c r="CMX21" s="143"/>
      <c r="CMY21" s="143"/>
      <c r="CMZ21" s="143"/>
      <c r="CNA21" s="143"/>
      <c r="CNB21" s="143"/>
      <c r="CNC21" s="143"/>
      <c r="CND21" s="143"/>
      <c r="CNE21" s="143"/>
      <c r="CNF21" s="143"/>
      <c r="CNG21" s="143"/>
      <c r="CNH21" s="143"/>
      <c r="CNI21" s="143"/>
      <c r="CNJ21" s="143"/>
      <c r="CNK21" s="143"/>
      <c r="CNL21" s="143"/>
      <c r="CNM21" s="143"/>
      <c r="CNN21" s="143"/>
      <c r="CNO21" s="143"/>
      <c r="CNP21" s="143"/>
      <c r="CNQ21" s="143"/>
      <c r="CNR21" s="143"/>
      <c r="CNS21" s="143"/>
      <c r="CNT21" s="143"/>
      <c r="CNU21" s="143"/>
      <c r="CNV21" s="143"/>
      <c r="CNW21" s="143"/>
      <c r="CNX21" s="143"/>
      <c r="CNY21" s="143"/>
      <c r="CNZ21" s="143"/>
      <c r="COA21" s="143"/>
      <c r="COB21" s="143"/>
      <c r="COC21" s="143"/>
      <c r="COD21" s="143"/>
      <c r="COE21" s="143"/>
      <c r="COF21" s="143"/>
      <c r="COG21" s="143"/>
      <c r="COH21" s="143"/>
      <c r="COI21" s="143"/>
      <c r="COJ21" s="143"/>
      <c r="COK21" s="143"/>
      <c r="COL21" s="143"/>
      <c r="COM21" s="143"/>
      <c r="CON21" s="143"/>
      <c r="COO21" s="143"/>
      <c r="COP21" s="143"/>
      <c r="COQ21" s="143"/>
      <c r="COR21" s="143"/>
      <c r="COS21" s="143"/>
      <c r="COT21" s="143"/>
      <c r="COU21" s="143"/>
      <c r="COV21" s="143"/>
      <c r="COW21" s="143"/>
      <c r="COX21" s="143"/>
      <c r="COY21" s="143"/>
      <c r="COZ21" s="143"/>
      <c r="CPA21" s="143"/>
      <c r="CPB21" s="143"/>
      <c r="CPC21" s="143"/>
      <c r="CPD21" s="143"/>
      <c r="CPE21" s="143"/>
      <c r="CPF21" s="143"/>
      <c r="CPG21" s="143"/>
      <c r="CPH21" s="143"/>
      <c r="CPI21" s="143"/>
      <c r="CPJ21" s="143"/>
      <c r="CPK21" s="143"/>
      <c r="CPL21" s="143"/>
      <c r="CPM21" s="143"/>
      <c r="CPN21" s="143"/>
      <c r="CPO21" s="143"/>
      <c r="CPP21" s="143"/>
      <c r="CPQ21" s="143"/>
      <c r="CPR21" s="143"/>
      <c r="CPS21" s="143"/>
      <c r="CPT21" s="143"/>
      <c r="CPU21" s="143"/>
      <c r="CPV21" s="143"/>
      <c r="CPW21" s="143"/>
      <c r="CPX21" s="143"/>
      <c r="CPY21" s="143"/>
      <c r="CPZ21" s="143"/>
      <c r="CQA21" s="143"/>
      <c r="CQB21" s="143"/>
      <c r="CQC21" s="143"/>
      <c r="CQD21" s="143"/>
      <c r="CQE21" s="143"/>
      <c r="CQF21" s="143"/>
      <c r="CQG21" s="143"/>
      <c r="CQH21" s="143"/>
      <c r="CQI21" s="143"/>
      <c r="CQJ21" s="143"/>
      <c r="CQK21" s="143"/>
      <c r="CQL21" s="143"/>
      <c r="CQM21" s="143"/>
      <c r="CQN21" s="143"/>
      <c r="CQO21" s="143"/>
      <c r="CQP21" s="143"/>
      <c r="CQQ21" s="143"/>
      <c r="CQR21" s="143"/>
      <c r="CQS21" s="143"/>
      <c r="CQT21" s="143"/>
      <c r="CQU21" s="143"/>
      <c r="CQV21" s="143"/>
      <c r="CQW21" s="143"/>
      <c r="CQX21" s="143"/>
      <c r="CQY21" s="143"/>
      <c r="CQZ21" s="143"/>
      <c r="CRA21" s="143"/>
      <c r="CRB21" s="143"/>
      <c r="CRC21" s="143"/>
      <c r="CRD21" s="143"/>
      <c r="CRE21" s="143"/>
      <c r="CRF21" s="143"/>
      <c r="CRG21" s="143"/>
      <c r="CRH21" s="143"/>
      <c r="CRI21" s="143"/>
      <c r="CRJ21" s="143"/>
      <c r="CRK21" s="143"/>
      <c r="CRL21" s="143"/>
      <c r="CRM21" s="143"/>
      <c r="CRN21" s="143"/>
      <c r="CRO21" s="143"/>
      <c r="CRP21" s="143"/>
      <c r="CRQ21" s="143"/>
      <c r="CRR21" s="143"/>
      <c r="CRS21" s="143"/>
      <c r="CRT21" s="143"/>
      <c r="CRU21" s="143"/>
      <c r="CRV21" s="143"/>
      <c r="CRW21" s="143"/>
      <c r="CRX21" s="143"/>
      <c r="CRY21" s="143"/>
      <c r="CRZ21" s="143"/>
      <c r="CSA21" s="143"/>
      <c r="CSB21" s="143"/>
      <c r="CSC21" s="143"/>
      <c r="CSD21" s="143"/>
      <c r="CSE21" s="143"/>
      <c r="CSF21" s="143"/>
      <c r="CSG21" s="143"/>
      <c r="CSH21" s="143"/>
      <c r="CSI21" s="143"/>
      <c r="CSJ21" s="143"/>
      <c r="CSK21" s="143"/>
      <c r="CSL21" s="143"/>
      <c r="CSM21" s="143"/>
      <c r="CSN21" s="143"/>
      <c r="CSO21" s="143"/>
      <c r="CSP21" s="143"/>
      <c r="CSQ21" s="143"/>
      <c r="CSR21" s="143"/>
      <c r="CSS21" s="143"/>
      <c r="CST21" s="143"/>
      <c r="CSU21" s="143"/>
      <c r="CSV21" s="143"/>
      <c r="CSW21" s="143"/>
      <c r="CSX21" s="143"/>
      <c r="CSY21" s="143"/>
      <c r="CSZ21" s="143"/>
      <c r="CTA21" s="143"/>
      <c r="CTB21" s="143"/>
      <c r="CTC21" s="143"/>
      <c r="CTD21" s="143"/>
      <c r="CTE21" s="143"/>
      <c r="CTF21" s="143"/>
      <c r="CTG21" s="143"/>
      <c r="CTH21" s="143"/>
      <c r="CTI21" s="143"/>
      <c r="CTJ21" s="143"/>
      <c r="CTK21" s="143"/>
      <c r="CTL21" s="143"/>
      <c r="CTM21" s="143"/>
      <c r="CTN21" s="143"/>
      <c r="CTO21" s="143"/>
      <c r="CTP21" s="143"/>
      <c r="CTQ21" s="143"/>
      <c r="CTR21" s="143"/>
      <c r="CTS21" s="143"/>
      <c r="CTT21" s="143"/>
      <c r="CTU21" s="143"/>
      <c r="CTV21" s="143"/>
      <c r="CTW21" s="143"/>
      <c r="CTX21" s="143"/>
      <c r="CTY21" s="143"/>
      <c r="CTZ21" s="143"/>
      <c r="CUA21" s="143"/>
      <c r="CUB21" s="143"/>
      <c r="CUC21" s="143"/>
      <c r="CUD21" s="143"/>
      <c r="CUE21" s="143"/>
      <c r="CUF21" s="143"/>
      <c r="CUG21" s="143"/>
      <c r="CUH21" s="143"/>
      <c r="CUI21" s="143"/>
      <c r="CUJ21" s="143"/>
      <c r="CUK21" s="143"/>
      <c r="CUL21" s="143"/>
      <c r="CUM21" s="143"/>
      <c r="CUN21" s="143"/>
      <c r="CUO21" s="143"/>
      <c r="CUP21" s="143"/>
      <c r="CUQ21" s="143"/>
      <c r="CUR21" s="143"/>
      <c r="CUS21" s="143"/>
      <c r="CUT21" s="143"/>
      <c r="CUU21" s="143"/>
      <c r="CUV21" s="143"/>
      <c r="CUW21" s="143"/>
      <c r="CUX21" s="143"/>
      <c r="CUY21" s="143"/>
      <c r="CUZ21" s="143"/>
      <c r="CVA21" s="143"/>
      <c r="CVB21" s="143"/>
      <c r="CVC21" s="143"/>
      <c r="CVD21" s="143"/>
      <c r="CVE21" s="143"/>
      <c r="CVF21" s="143"/>
      <c r="CVG21" s="143"/>
      <c r="CVH21" s="143"/>
      <c r="CVI21" s="143"/>
      <c r="CVJ21" s="143"/>
      <c r="CVK21" s="143"/>
      <c r="CVL21" s="143"/>
      <c r="CVM21" s="143"/>
      <c r="CVN21" s="143"/>
      <c r="CVO21" s="143"/>
      <c r="CVP21" s="143"/>
      <c r="CVQ21" s="143"/>
      <c r="CVR21" s="143"/>
      <c r="CVS21" s="143"/>
      <c r="CVT21" s="143"/>
      <c r="CVU21" s="143"/>
      <c r="CVV21" s="143"/>
      <c r="CVW21" s="143"/>
      <c r="CVX21" s="143"/>
      <c r="CVY21" s="143"/>
      <c r="CVZ21" s="143"/>
      <c r="CWA21" s="143"/>
      <c r="CWB21" s="143"/>
      <c r="CWC21" s="143"/>
      <c r="CWD21" s="143"/>
      <c r="CWE21" s="143"/>
      <c r="CWF21" s="143"/>
      <c r="CWG21" s="143"/>
      <c r="CWH21" s="143"/>
      <c r="CWI21" s="143"/>
      <c r="CWJ21" s="143"/>
      <c r="CWK21" s="143"/>
      <c r="CWL21" s="143"/>
      <c r="CWM21" s="143"/>
      <c r="CWN21" s="143"/>
      <c r="CWO21" s="143"/>
      <c r="CWP21" s="143"/>
      <c r="CWQ21" s="143"/>
      <c r="CWR21" s="143"/>
      <c r="CWS21" s="143"/>
      <c r="CWT21" s="143"/>
      <c r="CWU21" s="143"/>
      <c r="CWV21" s="143"/>
      <c r="CWW21" s="143"/>
      <c r="CWX21" s="143"/>
      <c r="CWY21" s="143"/>
      <c r="CWZ21" s="143"/>
      <c r="CXA21" s="143"/>
      <c r="CXB21" s="143"/>
      <c r="CXC21" s="143"/>
      <c r="CXD21" s="143"/>
      <c r="CXE21" s="143"/>
      <c r="CXF21" s="143"/>
      <c r="CXG21" s="143"/>
      <c r="CXH21" s="143"/>
      <c r="CXI21" s="143"/>
      <c r="CXJ21" s="143"/>
      <c r="CXK21" s="143"/>
      <c r="CXL21" s="143"/>
      <c r="CXM21" s="143"/>
      <c r="CXN21" s="143"/>
      <c r="CXO21" s="143"/>
      <c r="CXP21" s="143"/>
      <c r="CXQ21" s="143"/>
      <c r="CXR21" s="143"/>
      <c r="CXS21" s="143"/>
      <c r="CXT21" s="143"/>
      <c r="CXU21" s="143"/>
      <c r="CXV21" s="143"/>
      <c r="CXW21" s="143"/>
      <c r="CXX21" s="143"/>
      <c r="CXY21" s="143"/>
      <c r="CXZ21" s="143"/>
      <c r="CYA21" s="143"/>
      <c r="CYB21" s="143"/>
      <c r="CYC21" s="143"/>
      <c r="CYD21" s="143"/>
      <c r="CYE21" s="143"/>
      <c r="CYF21" s="143"/>
      <c r="CYG21" s="143"/>
      <c r="CYH21" s="143"/>
      <c r="CYI21" s="143"/>
      <c r="CYJ21" s="143"/>
      <c r="CYK21" s="143"/>
      <c r="CYL21" s="143"/>
      <c r="CYM21" s="143"/>
      <c r="CYN21" s="143"/>
      <c r="CYO21" s="143"/>
      <c r="CYP21" s="143"/>
      <c r="CYQ21" s="143"/>
      <c r="CYR21" s="143"/>
      <c r="CYS21" s="143"/>
      <c r="CYT21" s="143"/>
      <c r="CYU21" s="143"/>
      <c r="CYV21" s="143"/>
      <c r="CYW21" s="143"/>
      <c r="CYX21" s="143"/>
      <c r="CYY21" s="143"/>
      <c r="CYZ21" s="143"/>
      <c r="CZA21" s="143"/>
      <c r="CZB21" s="143"/>
      <c r="CZC21" s="143"/>
      <c r="CZD21" s="143"/>
      <c r="CZE21" s="143"/>
      <c r="CZF21" s="143"/>
      <c r="CZG21" s="143"/>
      <c r="CZH21" s="143"/>
      <c r="CZI21" s="143"/>
      <c r="CZJ21" s="143"/>
      <c r="CZK21" s="143"/>
      <c r="CZL21" s="143"/>
      <c r="CZM21" s="143"/>
      <c r="CZN21" s="143"/>
      <c r="CZO21" s="143"/>
      <c r="CZP21" s="143"/>
      <c r="CZQ21" s="143"/>
      <c r="CZR21" s="143"/>
      <c r="CZS21" s="143"/>
      <c r="CZT21" s="143"/>
      <c r="CZU21" s="143"/>
      <c r="CZV21" s="143"/>
      <c r="CZW21" s="143"/>
      <c r="CZX21" s="143"/>
      <c r="CZY21" s="143"/>
      <c r="CZZ21" s="143"/>
      <c r="DAA21" s="143"/>
      <c r="DAB21" s="143"/>
      <c r="DAC21" s="143"/>
      <c r="DAD21" s="143"/>
      <c r="DAE21" s="143"/>
      <c r="DAF21" s="143"/>
      <c r="DAG21" s="143"/>
      <c r="DAH21" s="143"/>
      <c r="DAI21" s="143"/>
      <c r="DAJ21" s="143"/>
      <c r="DAK21" s="143"/>
      <c r="DAL21" s="143"/>
      <c r="DAM21" s="143"/>
      <c r="DAN21" s="143"/>
      <c r="DAO21" s="143"/>
      <c r="DAP21" s="143"/>
      <c r="DAQ21" s="143"/>
      <c r="DAR21" s="143"/>
      <c r="DAS21" s="143"/>
      <c r="DAT21" s="143"/>
      <c r="DAU21" s="143"/>
      <c r="DAV21" s="143"/>
      <c r="DAW21" s="143"/>
      <c r="DAX21" s="143"/>
      <c r="DAY21" s="143"/>
      <c r="DAZ21" s="143"/>
      <c r="DBA21" s="143"/>
      <c r="DBB21" s="143"/>
      <c r="DBC21" s="143"/>
      <c r="DBD21" s="143"/>
      <c r="DBE21" s="143"/>
      <c r="DBF21" s="143"/>
      <c r="DBG21" s="143"/>
      <c r="DBH21" s="143"/>
      <c r="DBI21" s="143"/>
      <c r="DBJ21" s="143"/>
      <c r="DBK21" s="143"/>
      <c r="DBL21" s="143"/>
      <c r="DBM21" s="143"/>
      <c r="DBN21" s="143"/>
      <c r="DBO21" s="143"/>
      <c r="DBP21" s="143"/>
      <c r="DBQ21" s="143"/>
      <c r="DBR21" s="143"/>
      <c r="DBS21" s="143"/>
      <c r="DBT21" s="143"/>
      <c r="DBU21" s="143"/>
      <c r="DBV21" s="143"/>
      <c r="DBW21" s="143"/>
      <c r="DBX21" s="143"/>
      <c r="DBY21" s="143"/>
      <c r="DBZ21" s="143"/>
      <c r="DCA21" s="143"/>
      <c r="DCB21" s="143"/>
      <c r="DCC21" s="143"/>
      <c r="DCD21" s="143"/>
      <c r="DCE21" s="143"/>
      <c r="DCF21" s="143"/>
      <c r="DCG21" s="143"/>
      <c r="DCH21" s="143"/>
      <c r="DCI21" s="143"/>
      <c r="DCJ21" s="143"/>
      <c r="DCK21" s="143"/>
      <c r="DCL21" s="143"/>
      <c r="DCM21" s="143"/>
      <c r="DCN21" s="143"/>
      <c r="DCO21" s="143"/>
      <c r="DCP21" s="143"/>
      <c r="DCQ21" s="143"/>
      <c r="DCR21" s="143"/>
      <c r="DCS21" s="143"/>
      <c r="DCT21" s="143"/>
      <c r="DCU21" s="143"/>
      <c r="DCV21" s="143"/>
      <c r="DCW21" s="143"/>
      <c r="DCX21" s="143"/>
      <c r="DCY21" s="143"/>
      <c r="DCZ21" s="143"/>
      <c r="DDA21" s="143"/>
      <c r="DDB21" s="143"/>
      <c r="DDC21" s="143"/>
      <c r="DDD21" s="143"/>
      <c r="DDE21" s="143"/>
      <c r="DDF21" s="143"/>
      <c r="DDG21" s="143"/>
      <c r="DDH21" s="143"/>
      <c r="DDI21" s="143"/>
      <c r="DDJ21" s="143"/>
      <c r="DDK21" s="143"/>
      <c r="DDL21" s="143"/>
      <c r="DDM21" s="143"/>
      <c r="DDN21" s="143"/>
      <c r="DDO21" s="143"/>
      <c r="DDP21" s="143"/>
      <c r="DDQ21" s="143"/>
      <c r="DDR21" s="143"/>
      <c r="DDS21" s="143"/>
      <c r="DDT21" s="143"/>
      <c r="DDU21" s="143"/>
      <c r="DDV21" s="143"/>
      <c r="DDW21" s="143"/>
      <c r="DDX21" s="143"/>
      <c r="DDY21" s="143"/>
      <c r="DDZ21" s="143"/>
      <c r="DEA21" s="143"/>
      <c r="DEB21" s="143"/>
      <c r="DEC21" s="143"/>
      <c r="DED21" s="143"/>
      <c r="DEE21" s="143"/>
      <c r="DEF21" s="143"/>
      <c r="DEG21" s="143"/>
      <c r="DEH21" s="143"/>
      <c r="DEI21" s="143"/>
      <c r="DEJ21" s="143"/>
      <c r="DEK21" s="143"/>
      <c r="DEL21" s="143"/>
      <c r="DEM21" s="143"/>
      <c r="DEN21" s="143"/>
      <c r="DEO21" s="143"/>
      <c r="DEP21" s="143"/>
      <c r="DEQ21" s="143"/>
      <c r="DER21" s="143"/>
      <c r="DES21" s="143"/>
      <c r="DET21" s="143"/>
      <c r="DEU21" s="143"/>
      <c r="DEV21" s="143"/>
      <c r="DEW21" s="143"/>
      <c r="DEX21" s="143"/>
      <c r="DEY21" s="143"/>
      <c r="DEZ21" s="143"/>
      <c r="DFA21" s="143"/>
      <c r="DFB21" s="143"/>
      <c r="DFC21" s="143"/>
      <c r="DFD21" s="143"/>
      <c r="DFE21" s="143"/>
      <c r="DFF21" s="143"/>
      <c r="DFG21" s="143"/>
      <c r="DFH21" s="143"/>
      <c r="DFI21" s="143"/>
      <c r="DFJ21" s="143"/>
      <c r="DFK21" s="143"/>
      <c r="DFL21" s="143"/>
      <c r="DFM21" s="143"/>
      <c r="DFN21" s="143"/>
      <c r="DFO21" s="143"/>
      <c r="DFP21" s="143"/>
      <c r="DFQ21" s="143"/>
      <c r="DFR21" s="143"/>
      <c r="DFS21" s="143"/>
      <c r="DFT21" s="143"/>
      <c r="DFU21" s="143"/>
      <c r="DFV21" s="143"/>
      <c r="DFW21" s="143"/>
      <c r="DFX21" s="143"/>
      <c r="DFY21" s="143"/>
      <c r="DFZ21" s="143"/>
      <c r="DGA21" s="143"/>
      <c r="DGB21" s="143"/>
      <c r="DGC21" s="143"/>
      <c r="DGD21" s="143"/>
      <c r="DGE21" s="143"/>
      <c r="DGF21" s="143"/>
      <c r="DGG21" s="143"/>
      <c r="DGH21" s="143"/>
      <c r="DGI21" s="143"/>
      <c r="DGJ21" s="143"/>
      <c r="DGK21" s="143"/>
      <c r="DGL21" s="143"/>
      <c r="DGM21" s="143"/>
      <c r="DGN21" s="143"/>
      <c r="DGO21" s="143"/>
      <c r="DGP21" s="143"/>
      <c r="DGQ21" s="143"/>
      <c r="DGR21" s="143"/>
      <c r="DGS21" s="143"/>
      <c r="DGT21" s="143"/>
      <c r="DGU21" s="143"/>
      <c r="DGV21" s="143"/>
      <c r="DGW21" s="143"/>
      <c r="DGX21" s="143"/>
      <c r="DGY21" s="143"/>
      <c r="DGZ21" s="143"/>
      <c r="DHA21" s="143"/>
      <c r="DHB21" s="143"/>
      <c r="DHC21" s="143"/>
      <c r="DHD21" s="143"/>
      <c r="DHE21" s="143"/>
      <c r="DHF21" s="143"/>
      <c r="DHG21" s="143"/>
      <c r="DHH21" s="143"/>
      <c r="DHI21" s="143"/>
      <c r="DHJ21" s="143"/>
      <c r="DHK21" s="143"/>
      <c r="DHL21" s="143"/>
      <c r="DHM21" s="143"/>
      <c r="DHN21" s="143"/>
      <c r="DHO21" s="143"/>
      <c r="DHP21" s="143"/>
      <c r="DHQ21" s="143"/>
      <c r="DHR21" s="143"/>
      <c r="DHS21" s="143"/>
      <c r="DHT21" s="143"/>
      <c r="DHU21" s="143"/>
      <c r="DHV21" s="143"/>
      <c r="DHW21" s="143"/>
      <c r="DHX21" s="143"/>
      <c r="DHY21" s="143"/>
      <c r="DHZ21" s="143"/>
      <c r="DIA21" s="143"/>
      <c r="DIB21" s="143"/>
      <c r="DIC21" s="143"/>
      <c r="DID21" s="143"/>
      <c r="DIE21" s="143"/>
      <c r="DIF21" s="143"/>
      <c r="DIG21" s="143"/>
      <c r="DIH21" s="143"/>
      <c r="DII21" s="143"/>
      <c r="DIJ21" s="143"/>
      <c r="DIK21" s="143"/>
      <c r="DIL21" s="143"/>
      <c r="DIM21" s="143"/>
      <c r="DIN21" s="143"/>
      <c r="DIO21" s="143"/>
      <c r="DIP21" s="143"/>
      <c r="DIQ21" s="143"/>
      <c r="DIR21" s="143"/>
      <c r="DIS21" s="143"/>
      <c r="DIT21" s="143"/>
      <c r="DIU21" s="143"/>
      <c r="DIV21" s="143"/>
      <c r="DIW21" s="143"/>
      <c r="DIX21" s="143"/>
      <c r="DIY21" s="143"/>
      <c r="DIZ21" s="143"/>
      <c r="DJA21" s="143"/>
      <c r="DJB21" s="143"/>
      <c r="DJC21" s="143"/>
      <c r="DJD21" s="143"/>
      <c r="DJE21" s="143"/>
      <c r="DJF21" s="143"/>
      <c r="DJG21" s="143"/>
      <c r="DJH21" s="143"/>
      <c r="DJI21" s="143"/>
      <c r="DJJ21" s="143"/>
      <c r="DJK21" s="143"/>
      <c r="DJL21" s="143"/>
      <c r="DJM21" s="143"/>
      <c r="DJN21" s="143"/>
      <c r="DJO21" s="143"/>
      <c r="DJP21" s="143"/>
      <c r="DJQ21" s="143"/>
      <c r="DJR21" s="143"/>
      <c r="DJS21" s="143"/>
      <c r="DJT21" s="143"/>
      <c r="DJU21" s="143"/>
      <c r="DJV21" s="143"/>
      <c r="DJW21" s="143"/>
      <c r="DJX21" s="143"/>
      <c r="DJY21" s="143"/>
      <c r="DJZ21" s="143"/>
      <c r="DKA21" s="143"/>
      <c r="DKB21" s="143"/>
      <c r="DKC21" s="143"/>
      <c r="DKD21" s="143"/>
      <c r="DKE21" s="143"/>
      <c r="DKF21" s="143"/>
      <c r="DKG21" s="143"/>
      <c r="DKH21" s="143"/>
      <c r="DKI21" s="143"/>
      <c r="DKJ21" s="143"/>
      <c r="DKK21" s="143"/>
      <c r="DKL21" s="143"/>
      <c r="DKM21" s="143"/>
      <c r="DKN21" s="143"/>
      <c r="DKO21" s="143"/>
      <c r="DKP21" s="143"/>
      <c r="DKQ21" s="143"/>
      <c r="DKR21" s="143"/>
      <c r="DKS21" s="143"/>
      <c r="DKT21" s="143"/>
      <c r="DKU21" s="143"/>
      <c r="DKV21" s="143"/>
      <c r="DKW21" s="143"/>
      <c r="DKX21" s="143"/>
      <c r="DKY21" s="143"/>
      <c r="DKZ21" s="143"/>
      <c r="DLA21" s="143"/>
      <c r="DLB21" s="143"/>
      <c r="DLC21" s="143"/>
      <c r="DLD21" s="143"/>
      <c r="DLE21" s="143"/>
      <c r="DLF21" s="143"/>
      <c r="DLG21" s="143"/>
      <c r="DLH21" s="143"/>
      <c r="DLI21" s="143"/>
      <c r="DLJ21" s="143"/>
      <c r="DLK21" s="143"/>
      <c r="DLL21" s="143"/>
      <c r="DLM21" s="143"/>
      <c r="DLN21" s="143"/>
      <c r="DLO21" s="143"/>
      <c r="DLP21" s="143"/>
      <c r="DLQ21" s="143"/>
      <c r="DLR21" s="143"/>
      <c r="DLS21" s="143"/>
      <c r="DLT21" s="143"/>
      <c r="DLU21" s="143"/>
      <c r="DLV21" s="143"/>
      <c r="DLW21" s="143"/>
      <c r="DLX21" s="143"/>
      <c r="DLY21" s="143"/>
      <c r="DLZ21" s="143"/>
      <c r="DMA21" s="143"/>
      <c r="DMB21" s="143"/>
      <c r="DMC21" s="143"/>
      <c r="DMD21" s="143"/>
      <c r="DME21" s="143"/>
      <c r="DMF21" s="143"/>
      <c r="DMG21" s="143"/>
      <c r="DMH21" s="143"/>
      <c r="DMI21" s="143"/>
      <c r="DMJ21" s="143"/>
      <c r="DMK21" s="143"/>
      <c r="DML21" s="143"/>
      <c r="DMM21" s="143"/>
      <c r="DMN21" s="143"/>
      <c r="DMO21" s="143"/>
      <c r="DMP21" s="143"/>
      <c r="DMQ21" s="143"/>
      <c r="DMR21" s="143"/>
      <c r="DMS21" s="143"/>
      <c r="DMT21" s="143"/>
      <c r="DMU21" s="143"/>
      <c r="DMV21" s="143"/>
      <c r="DMW21" s="143"/>
      <c r="DMX21" s="143"/>
      <c r="DMY21" s="143"/>
      <c r="DMZ21" s="143"/>
      <c r="DNA21" s="143"/>
      <c r="DNB21" s="143"/>
      <c r="DNC21" s="143"/>
      <c r="DND21" s="143"/>
      <c r="DNE21" s="143"/>
      <c r="DNF21" s="143"/>
      <c r="DNG21" s="143"/>
      <c r="DNH21" s="143"/>
      <c r="DNI21" s="143"/>
      <c r="DNJ21" s="143"/>
      <c r="DNK21" s="143"/>
      <c r="DNL21" s="143"/>
      <c r="DNM21" s="143"/>
      <c r="DNN21" s="143"/>
      <c r="DNO21" s="143"/>
      <c r="DNP21" s="143"/>
      <c r="DNQ21" s="143"/>
      <c r="DNR21" s="143"/>
      <c r="DNS21" s="143"/>
      <c r="DNT21" s="143"/>
      <c r="DNU21" s="143"/>
      <c r="DNV21" s="143"/>
      <c r="DNW21" s="143"/>
      <c r="DNX21" s="143"/>
      <c r="DNY21" s="143"/>
      <c r="DNZ21" s="143"/>
      <c r="DOA21" s="143"/>
      <c r="DOB21" s="143"/>
      <c r="DOC21" s="143"/>
      <c r="DOD21" s="143"/>
      <c r="DOE21" s="143"/>
      <c r="DOF21" s="143"/>
      <c r="DOG21" s="143"/>
      <c r="DOH21" s="143"/>
      <c r="DOI21" s="143"/>
      <c r="DOJ21" s="143"/>
      <c r="DOK21" s="143"/>
      <c r="DOL21" s="143"/>
      <c r="DOM21" s="143"/>
      <c r="DON21" s="143"/>
      <c r="DOO21" s="143"/>
      <c r="DOP21" s="143"/>
      <c r="DOQ21" s="143"/>
      <c r="DOR21" s="143"/>
      <c r="DOS21" s="143"/>
      <c r="DOT21" s="143"/>
      <c r="DOU21" s="143"/>
      <c r="DOV21" s="143"/>
      <c r="DOW21" s="143"/>
      <c r="DOX21" s="143"/>
      <c r="DOY21" s="143"/>
      <c r="DOZ21" s="143"/>
      <c r="DPA21" s="143"/>
      <c r="DPB21" s="143"/>
      <c r="DPC21" s="143"/>
      <c r="DPD21" s="143"/>
      <c r="DPE21" s="143"/>
      <c r="DPF21" s="143"/>
      <c r="DPG21" s="143"/>
      <c r="DPH21" s="143"/>
      <c r="DPI21" s="143"/>
      <c r="DPJ21" s="143"/>
      <c r="DPK21" s="143"/>
      <c r="DPL21" s="143"/>
      <c r="DPM21" s="143"/>
      <c r="DPN21" s="143"/>
      <c r="DPO21" s="143"/>
      <c r="DPP21" s="143"/>
      <c r="DPQ21" s="143"/>
      <c r="DPR21" s="143"/>
      <c r="DPS21" s="143"/>
      <c r="DPT21" s="143"/>
      <c r="DPU21" s="143"/>
      <c r="DPV21" s="143"/>
      <c r="DPW21" s="143"/>
      <c r="DPX21" s="143"/>
      <c r="DPY21" s="143"/>
      <c r="DPZ21" s="143"/>
      <c r="DQA21" s="143"/>
      <c r="DQB21" s="143"/>
      <c r="DQC21" s="143"/>
      <c r="DQD21" s="143"/>
      <c r="DQE21" s="143"/>
      <c r="DQF21" s="143"/>
      <c r="DQG21" s="143"/>
      <c r="DQH21" s="143"/>
      <c r="DQI21" s="143"/>
      <c r="DQJ21" s="143"/>
      <c r="DQK21" s="143"/>
      <c r="DQL21" s="143"/>
      <c r="DQM21" s="143"/>
      <c r="DQN21" s="143"/>
      <c r="DQO21" s="143"/>
      <c r="DQP21" s="143"/>
      <c r="DQQ21" s="143"/>
      <c r="DQR21" s="143"/>
      <c r="DQS21" s="143"/>
      <c r="DQT21" s="143"/>
      <c r="DQU21" s="143"/>
      <c r="DQV21" s="143"/>
      <c r="DQW21" s="143"/>
      <c r="DQX21" s="143"/>
      <c r="DQY21" s="143"/>
      <c r="DQZ21" s="143"/>
      <c r="DRA21" s="143"/>
      <c r="DRB21" s="143"/>
      <c r="DRC21" s="143"/>
      <c r="DRD21" s="143"/>
      <c r="DRE21" s="143"/>
      <c r="DRF21" s="143"/>
      <c r="DRG21" s="143"/>
      <c r="DRH21" s="143"/>
      <c r="DRI21" s="143"/>
      <c r="DRJ21" s="143"/>
      <c r="DRK21" s="143"/>
      <c r="DRL21" s="143"/>
      <c r="DRM21" s="143"/>
      <c r="DRN21" s="143"/>
      <c r="DRO21" s="143"/>
      <c r="DRP21" s="143"/>
      <c r="DRQ21" s="143"/>
      <c r="DRR21" s="143"/>
      <c r="DRS21" s="143"/>
      <c r="DRT21" s="143"/>
      <c r="DRU21" s="143"/>
      <c r="DRV21" s="143"/>
      <c r="DRW21" s="143"/>
      <c r="DRX21" s="143"/>
      <c r="DRY21" s="143"/>
      <c r="DRZ21" s="143"/>
      <c r="DSA21" s="143"/>
      <c r="DSB21" s="143"/>
      <c r="DSC21" s="143"/>
      <c r="DSD21" s="143"/>
      <c r="DSE21" s="143"/>
      <c r="DSF21" s="143"/>
      <c r="DSG21" s="143"/>
      <c r="DSH21" s="143"/>
      <c r="DSI21" s="143"/>
      <c r="DSJ21" s="143"/>
      <c r="DSK21" s="143"/>
      <c r="DSL21" s="143"/>
      <c r="DSM21" s="143"/>
      <c r="DSN21" s="143"/>
      <c r="DSO21" s="143"/>
      <c r="DSP21" s="143"/>
      <c r="DSQ21" s="143"/>
      <c r="DSR21" s="143"/>
      <c r="DSS21" s="143"/>
      <c r="DST21" s="143"/>
      <c r="DSU21" s="143"/>
      <c r="DSV21" s="143"/>
      <c r="DSW21" s="143"/>
      <c r="DSX21" s="143"/>
      <c r="DSY21" s="143"/>
      <c r="DSZ21" s="143"/>
      <c r="DTA21" s="143"/>
      <c r="DTB21" s="143"/>
      <c r="DTC21" s="143"/>
      <c r="DTD21" s="143"/>
      <c r="DTE21" s="143"/>
      <c r="DTF21" s="143"/>
      <c r="DTG21" s="143"/>
      <c r="DTH21" s="143"/>
      <c r="DTI21" s="143"/>
      <c r="DTJ21" s="143"/>
      <c r="DTK21" s="143"/>
      <c r="DTL21" s="143"/>
      <c r="DTM21" s="143"/>
      <c r="DTN21" s="143"/>
      <c r="DTO21" s="143"/>
      <c r="DTP21" s="143"/>
      <c r="DTQ21" s="143"/>
      <c r="DTR21" s="143"/>
      <c r="DTS21" s="143"/>
      <c r="DTT21" s="143"/>
      <c r="DTU21" s="143"/>
      <c r="DTV21" s="143"/>
      <c r="DTW21" s="143"/>
      <c r="DTX21" s="143"/>
      <c r="DTY21" s="143"/>
      <c r="DTZ21" s="143"/>
      <c r="DUA21" s="143"/>
      <c r="DUB21" s="143"/>
      <c r="DUC21" s="143"/>
      <c r="DUD21" s="143"/>
      <c r="DUE21" s="143"/>
      <c r="DUF21" s="143"/>
      <c r="DUG21" s="143"/>
      <c r="DUH21" s="143"/>
      <c r="DUI21" s="143"/>
      <c r="DUJ21" s="143"/>
      <c r="DUK21" s="143"/>
      <c r="DUL21" s="143"/>
      <c r="DUM21" s="143"/>
      <c r="DUN21" s="143"/>
      <c r="DUO21" s="143"/>
      <c r="DUP21" s="143"/>
      <c r="DUQ21" s="143"/>
      <c r="DUR21" s="143"/>
      <c r="DUS21" s="143"/>
      <c r="DUT21" s="143"/>
      <c r="DUU21" s="143"/>
      <c r="DUV21" s="143"/>
      <c r="DUW21" s="143"/>
      <c r="DUX21" s="143"/>
      <c r="DUY21" s="143"/>
      <c r="DUZ21" s="143"/>
      <c r="DVA21" s="143"/>
      <c r="DVB21" s="143"/>
      <c r="DVC21" s="143"/>
      <c r="DVD21" s="143"/>
      <c r="DVE21" s="143"/>
      <c r="DVF21" s="143"/>
      <c r="DVG21" s="143"/>
      <c r="DVH21" s="143"/>
      <c r="DVI21" s="143"/>
      <c r="DVJ21" s="143"/>
      <c r="DVK21" s="143"/>
      <c r="DVL21" s="143"/>
      <c r="DVM21" s="143"/>
      <c r="DVN21" s="143"/>
      <c r="DVO21" s="143"/>
      <c r="DVP21" s="143"/>
      <c r="DVQ21" s="143"/>
      <c r="DVR21" s="143"/>
      <c r="DVS21" s="143"/>
      <c r="DVT21" s="143"/>
      <c r="DVU21" s="143"/>
      <c r="DVV21" s="143"/>
      <c r="DVW21" s="143"/>
      <c r="DVX21" s="143"/>
      <c r="DVY21" s="143"/>
      <c r="DVZ21" s="143"/>
      <c r="DWA21" s="143"/>
      <c r="DWB21" s="143"/>
      <c r="DWC21" s="143"/>
      <c r="DWD21" s="143"/>
      <c r="DWE21" s="143"/>
      <c r="DWF21" s="143"/>
      <c r="DWG21" s="143"/>
      <c r="DWH21" s="143"/>
      <c r="DWI21" s="143"/>
      <c r="DWJ21" s="143"/>
      <c r="DWK21" s="143"/>
      <c r="DWL21" s="143"/>
      <c r="DWM21" s="143"/>
      <c r="DWN21" s="143"/>
      <c r="DWO21" s="143"/>
      <c r="DWP21" s="143"/>
      <c r="DWQ21" s="143"/>
      <c r="DWR21" s="143"/>
      <c r="DWS21" s="143"/>
      <c r="DWT21" s="143"/>
      <c r="DWU21" s="143"/>
      <c r="DWV21" s="143"/>
      <c r="DWW21" s="143"/>
      <c r="DWX21" s="143"/>
      <c r="DWY21" s="143"/>
      <c r="DWZ21" s="143"/>
      <c r="DXA21" s="143"/>
      <c r="DXB21" s="143"/>
      <c r="DXC21" s="143"/>
      <c r="DXD21" s="143"/>
      <c r="DXE21" s="143"/>
      <c r="DXF21" s="143"/>
      <c r="DXG21" s="143"/>
      <c r="DXH21" s="143"/>
      <c r="DXI21" s="143"/>
      <c r="DXJ21" s="143"/>
      <c r="DXK21" s="143"/>
      <c r="DXL21" s="143"/>
      <c r="DXM21" s="143"/>
      <c r="DXN21" s="143"/>
      <c r="DXO21" s="143"/>
      <c r="DXP21" s="143"/>
      <c r="DXQ21" s="143"/>
      <c r="DXR21" s="143"/>
      <c r="DXS21" s="143"/>
      <c r="DXT21" s="143"/>
      <c r="DXU21" s="143"/>
      <c r="DXV21" s="143"/>
      <c r="DXW21" s="143"/>
      <c r="DXX21" s="143"/>
      <c r="DXY21" s="143"/>
      <c r="DXZ21" s="143"/>
      <c r="DYA21" s="143"/>
      <c r="DYB21" s="143"/>
      <c r="DYC21" s="143"/>
      <c r="DYD21" s="143"/>
      <c r="DYE21" s="143"/>
      <c r="DYF21" s="143"/>
      <c r="DYG21" s="143"/>
      <c r="DYH21" s="143"/>
      <c r="DYI21" s="143"/>
      <c r="DYJ21" s="143"/>
      <c r="DYK21" s="143"/>
      <c r="DYL21" s="143"/>
      <c r="DYM21" s="143"/>
      <c r="DYN21" s="143"/>
      <c r="DYO21" s="143"/>
      <c r="DYP21" s="143"/>
      <c r="DYQ21" s="143"/>
      <c r="DYR21" s="143"/>
      <c r="DYS21" s="143"/>
      <c r="DYT21" s="143"/>
      <c r="DYU21" s="143"/>
      <c r="DYV21" s="143"/>
      <c r="DYW21" s="143"/>
      <c r="DYX21" s="143"/>
      <c r="DYY21" s="143"/>
      <c r="DYZ21" s="143"/>
      <c r="DZA21" s="143"/>
      <c r="DZB21" s="143"/>
      <c r="DZC21" s="143"/>
      <c r="DZD21" s="143"/>
      <c r="DZE21" s="143"/>
      <c r="DZF21" s="143"/>
      <c r="DZG21" s="143"/>
      <c r="DZH21" s="143"/>
      <c r="DZI21" s="143"/>
      <c r="DZJ21" s="143"/>
      <c r="DZK21" s="143"/>
      <c r="DZL21" s="143"/>
      <c r="DZM21" s="143"/>
      <c r="DZN21" s="143"/>
      <c r="DZO21" s="143"/>
      <c r="DZP21" s="143"/>
      <c r="DZQ21" s="143"/>
      <c r="DZR21" s="143"/>
      <c r="DZS21" s="143"/>
      <c r="DZT21" s="143"/>
      <c r="DZU21" s="143"/>
      <c r="DZV21" s="143"/>
      <c r="DZW21" s="143"/>
      <c r="DZX21" s="143"/>
      <c r="DZY21" s="143"/>
      <c r="DZZ21" s="143"/>
      <c r="EAA21" s="143"/>
      <c r="EAB21" s="143"/>
      <c r="EAC21" s="143"/>
      <c r="EAD21" s="143"/>
      <c r="EAE21" s="143"/>
      <c r="EAF21" s="143"/>
      <c r="EAG21" s="143"/>
      <c r="EAH21" s="143"/>
      <c r="EAI21" s="143"/>
      <c r="EAJ21" s="143"/>
      <c r="EAK21" s="143"/>
      <c r="EAL21" s="143"/>
      <c r="EAM21" s="143"/>
      <c r="EAN21" s="143"/>
      <c r="EAO21" s="143"/>
      <c r="EAP21" s="143"/>
      <c r="EAQ21" s="143"/>
      <c r="EAR21" s="143"/>
      <c r="EAS21" s="143"/>
      <c r="EAT21" s="143"/>
      <c r="EAU21" s="143"/>
      <c r="EAV21" s="143"/>
      <c r="EAW21" s="143"/>
      <c r="EAX21" s="143"/>
      <c r="EAY21" s="143"/>
      <c r="EAZ21" s="143"/>
      <c r="EBA21" s="143"/>
      <c r="EBB21" s="143"/>
      <c r="EBC21" s="143"/>
      <c r="EBD21" s="143"/>
      <c r="EBE21" s="143"/>
      <c r="EBF21" s="143"/>
      <c r="EBG21" s="143"/>
      <c r="EBH21" s="143"/>
      <c r="EBI21" s="143"/>
      <c r="EBJ21" s="143"/>
      <c r="EBK21" s="143"/>
      <c r="EBL21" s="143"/>
      <c r="EBM21" s="143"/>
      <c r="EBN21" s="143"/>
      <c r="EBO21" s="143"/>
      <c r="EBP21" s="143"/>
      <c r="EBQ21" s="143"/>
      <c r="EBR21" s="143"/>
      <c r="EBS21" s="143"/>
      <c r="EBT21" s="143"/>
      <c r="EBU21" s="143"/>
      <c r="EBV21" s="143"/>
      <c r="EBW21" s="143"/>
      <c r="EBX21" s="143"/>
      <c r="EBY21" s="143"/>
      <c r="EBZ21" s="143"/>
      <c r="ECA21" s="143"/>
      <c r="ECB21" s="143"/>
      <c r="ECC21" s="143"/>
      <c r="ECD21" s="143"/>
      <c r="ECE21" s="143"/>
      <c r="ECF21" s="143"/>
      <c r="ECG21" s="143"/>
      <c r="ECH21" s="143"/>
      <c r="ECI21" s="143"/>
      <c r="ECJ21" s="143"/>
      <c r="ECK21" s="143"/>
      <c r="ECL21" s="143"/>
      <c r="ECM21" s="143"/>
      <c r="ECN21" s="143"/>
      <c r="ECO21" s="143"/>
      <c r="ECP21" s="143"/>
      <c r="ECQ21" s="143"/>
      <c r="ECR21" s="143"/>
      <c r="ECS21" s="143"/>
      <c r="ECT21" s="143"/>
      <c r="ECU21" s="143"/>
      <c r="ECV21" s="143"/>
      <c r="ECW21" s="143"/>
      <c r="ECX21" s="143"/>
      <c r="ECY21" s="143"/>
      <c r="ECZ21" s="143"/>
      <c r="EDA21" s="143"/>
      <c r="EDB21" s="143"/>
      <c r="EDC21" s="143"/>
      <c r="EDD21" s="143"/>
      <c r="EDE21" s="143"/>
      <c r="EDF21" s="143"/>
      <c r="EDG21" s="143"/>
      <c r="EDH21" s="143"/>
      <c r="EDI21" s="143"/>
      <c r="EDJ21" s="143"/>
      <c r="EDK21" s="143"/>
      <c r="EDL21" s="143"/>
      <c r="EDM21" s="143"/>
      <c r="EDN21" s="143"/>
      <c r="EDO21" s="143"/>
      <c r="EDP21" s="143"/>
      <c r="EDQ21" s="143"/>
      <c r="EDR21" s="143"/>
      <c r="EDS21" s="143"/>
      <c r="EDT21" s="143"/>
      <c r="EDU21" s="143"/>
      <c r="EDV21" s="143"/>
      <c r="EDW21" s="143"/>
      <c r="EDX21" s="143"/>
      <c r="EDY21" s="143"/>
      <c r="EDZ21" s="143"/>
      <c r="EEA21" s="143"/>
      <c r="EEB21" s="143"/>
      <c r="EEC21" s="143"/>
      <c r="EED21" s="143"/>
      <c r="EEE21" s="143"/>
      <c r="EEF21" s="143"/>
      <c r="EEG21" s="143"/>
      <c r="EEH21" s="143"/>
      <c r="EEI21" s="143"/>
      <c r="EEJ21" s="143"/>
      <c r="EEK21" s="143"/>
      <c r="EEL21" s="143"/>
      <c r="EEM21" s="143"/>
      <c r="EEN21" s="143"/>
      <c r="EEO21" s="143"/>
      <c r="EEP21" s="143"/>
      <c r="EEQ21" s="143"/>
      <c r="EER21" s="143"/>
      <c r="EES21" s="143"/>
      <c r="EET21" s="143"/>
      <c r="EEU21" s="143"/>
      <c r="EEV21" s="143"/>
      <c r="EEW21" s="143"/>
      <c r="EEX21" s="143"/>
      <c r="EEY21" s="143"/>
      <c r="EEZ21" s="143"/>
      <c r="EFA21" s="143"/>
      <c r="EFB21" s="143"/>
      <c r="EFC21" s="143"/>
      <c r="EFD21" s="143"/>
      <c r="EFE21" s="143"/>
      <c r="EFF21" s="143"/>
      <c r="EFG21" s="143"/>
      <c r="EFH21" s="143"/>
      <c r="EFI21" s="143"/>
      <c r="EFJ21" s="143"/>
      <c r="EFK21" s="143"/>
      <c r="EFL21" s="143"/>
      <c r="EFM21" s="143"/>
      <c r="EFN21" s="143"/>
      <c r="EFO21" s="143"/>
      <c r="EFP21" s="143"/>
      <c r="EFQ21" s="143"/>
      <c r="EFR21" s="143"/>
      <c r="EFS21" s="143"/>
      <c r="EFT21" s="143"/>
      <c r="EFU21" s="143"/>
      <c r="EFV21" s="143"/>
      <c r="EFW21" s="143"/>
      <c r="EFX21" s="143"/>
      <c r="EFY21" s="143"/>
      <c r="EFZ21" s="143"/>
      <c r="EGA21" s="143"/>
      <c r="EGB21" s="143"/>
      <c r="EGC21" s="143"/>
      <c r="EGD21" s="143"/>
      <c r="EGE21" s="143"/>
      <c r="EGF21" s="143"/>
      <c r="EGG21" s="143"/>
      <c r="EGH21" s="143"/>
      <c r="EGI21" s="143"/>
      <c r="EGJ21" s="143"/>
      <c r="EGK21" s="143"/>
      <c r="EGL21" s="143"/>
      <c r="EGM21" s="143"/>
      <c r="EGN21" s="143"/>
      <c r="EGO21" s="143"/>
      <c r="EGP21" s="143"/>
      <c r="EGQ21" s="143"/>
      <c r="EGR21" s="143"/>
      <c r="EGS21" s="143"/>
      <c r="EGT21" s="143"/>
      <c r="EGU21" s="143"/>
      <c r="EGV21" s="143"/>
      <c r="EGW21" s="143"/>
      <c r="EGX21" s="143"/>
      <c r="EGY21" s="143"/>
      <c r="EGZ21" s="143"/>
      <c r="EHA21" s="143"/>
      <c r="EHB21" s="143"/>
      <c r="EHC21" s="143"/>
      <c r="EHD21" s="143"/>
      <c r="EHE21" s="143"/>
      <c r="EHF21" s="143"/>
      <c r="EHG21" s="143"/>
      <c r="EHH21" s="143"/>
      <c r="EHI21" s="143"/>
      <c r="EHJ21" s="143"/>
      <c r="EHK21" s="143"/>
      <c r="EHL21" s="143"/>
      <c r="EHM21" s="143"/>
      <c r="EHN21" s="143"/>
      <c r="EHO21" s="143"/>
      <c r="EHP21" s="143"/>
      <c r="EHQ21" s="143"/>
      <c r="EHR21" s="143"/>
      <c r="EHS21" s="143"/>
      <c r="EHT21" s="143"/>
      <c r="EHU21" s="143"/>
      <c r="EHV21" s="143"/>
      <c r="EHW21" s="143"/>
      <c r="EHX21" s="143"/>
      <c r="EHY21" s="143"/>
      <c r="EHZ21" s="143"/>
      <c r="EIA21" s="143"/>
      <c r="EIB21" s="143"/>
      <c r="EIC21" s="143"/>
      <c r="EID21" s="143"/>
      <c r="EIE21" s="143"/>
      <c r="EIF21" s="143"/>
      <c r="EIG21" s="143"/>
      <c r="EIH21" s="143"/>
      <c r="EII21" s="143"/>
      <c r="EIJ21" s="143"/>
      <c r="EIK21" s="143"/>
      <c r="EIL21" s="143"/>
      <c r="EIM21" s="143"/>
      <c r="EIN21" s="143"/>
      <c r="EIO21" s="143"/>
      <c r="EIP21" s="143"/>
      <c r="EIQ21" s="143"/>
      <c r="EIR21" s="143"/>
      <c r="EIS21" s="143"/>
      <c r="EIT21" s="143"/>
      <c r="EIU21" s="143"/>
      <c r="EIV21" s="143"/>
      <c r="EIW21" s="143"/>
      <c r="EIX21" s="143"/>
      <c r="EIY21" s="143"/>
      <c r="EIZ21" s="143"/>
      <c r="EJA21" s="143"/>
      <c r="EJB21" s="143"/>
      <c r="EJC21" s="143"/>
      <c r="EJD21" s="143"/>
      <c r="EJE21" s="143"/>
      <c r="EJF21" s="143"/>
      <c r="EJG21" s="143"/>
      <c r="EJH21" s="143"/>
      <c r="EJI21" s="143"/>
      <c r="EJJ21" s="143"/>
      <c r="EJK21" s="143"/>
      <c r="EJL21" s="143"/>
      <c r="EJM21" s="143"/>
      <c r="EJN21" s="143"/>
      <c r="EJO21" s="143"/>
      <c r="EJP21" s="143"/>
      <c r="EJQ21" s="143"/>
      <c r="EJR21" s="143"/>
      <c r="EJS21" s="143"/>
      <c r="EJT21" s="143"/>
      <c r="EJU21" s="143"/>
      <c r="EJV21" s="143"/>
      <c r="EJW21" s="143"/>
      <c r="EJX21" s="143"/>
      <c r="EJY21" s="143"/>
      <c r="EJZ21" s="143"/>
      <c r="EKA21" s="143"/>
      <c r="EKB21" s="143"/>
      <c r="EKC21" s="143"/>
      <c r="EKD21" s="143"/>
      <c r="EKE21" s="143"/>
      <c r="EKF21" s="143"/>
      <c r="EKG21" s="143"/>
      <c r="EKH21" s="143"/>
      <c r="EKI21" s="143"/>
      <c r="EKJ21" s="143"/>
      <c r="EKK21" s="143"/>
      <c r="EKL21" s="143"/>
      <c r="EKM21" s="143"/>
      <c r="EKN21" s="143"/>
      <c r="EKO21" s="143"/>
      <c r="EKP21" s="143"/>
      <c r="EKQ21" s="143"/>
      <c r="EKR21" s="143"/>
      <c r="EKS21" s="143"/>
      <c r="EKT21" s="143"/>
      <c r="EKU21" s="143"/>
      <c r="EKV21" s="143"/>
      <c r="EKW21" s="143"/>
      <c r="EKX21" s="143"/>
      <c r="EKY21" s="143"/>
      <c r="EKZ21" s="143"/>
      <c r="ELA21" s="143"/>
      <c r="ELB21" s="143"/>
      <c r="ELC21" s="143"/>
      <c r="ELD21" s="143"/>
      <c r="ELE21" s="143"/>
      <c r="ELF21" s="143"/>
      <c r="ELG21" s="143"/>
      <c r="ELH21" s="143"/>
      <c r="ELI21" s="143"/>
      <c r="ELJ21" s="143"/>
      <c r="ELK21" s="143"/>
      <c r="ELL21" s="143"/>
      <c r="ELM21" s="143"/>
      <c r="ELN21" s="143"/>
      <c r="ELO21" s="143"/>
      <c r="ELP21" s="143"/>
      <c r="ELQ21" s="143"/>
      <c r="ELR21" s="143"/>
      <c r="ELS21" s="143"/>
      <c r="ELT21" s="143"/>
      <c r="ELU21" s="143"/>
      <c r="ELV21" s="143"/>
      <c r="ELW21" s="143"/>
      <c r="ELX21" s="143"/>
      <c r="ELY21" s="143"/>
      <c r="ELZ21" s="143"/>
      <c r="EMA21" s="143"/>
      <c r="EMB21" s="143"/>
      <c r="EMC21" s="143"/>
      <c r="EMD21" s="143"/>
      <c r="EME21" s="143"/>
      <c r="EMF21" s="143"/>
      <c r="EMG21" s="143"/>
      <c r="EMH21" s="143"/>
      <c r="EMI21" s="143"/>
      <c r="EMJ21" s="143"/>
      <c r="EMK21" s="143"/>
      <c r="EML21" s="143"/>
      <c r="EMM21" s="143"/>
      <c r="EMN21" s="143"/>
      <c r="EMO21" s="143"/>
      <c r="EMP21" s="143"/>
      <c r="EMQ21" s="143"/>
      <c r="EMR21" s="143"/>
      <c r="EMS21" s="143"/>
      <c r="EMT21" s="143"/>
      <c r="EMU21" s="143"/>
      <c r="EMV21" s="143"/>
      <c r="EMW21" s="143"/>
      <c r="EMX21" s="143"/>
      <c r="EMY21" s="143"/>
      <c r="EMZ21" s="143"/>
      <c r="ENA21" s="143"/>
      <c r="ENB21" s="143"/>
      <c r="ENC21" s="143"/>
      <c r="END21" s="143"/>
      <c r="ENE21" s="143"/>
      <c r="ENF21" s="143"/>
      <c r="ENG21" s="143"/>
      <c r="ENH21" s="143"/>
      <c r="ENI21" s="143"/>
      <c r="ENJ21" s="143"/>
      <c r="ENK21" s="143"/>
      <c r="ENL21" s="143"/>
      <c r="ENM21" s="143"/>
      <c r="ENN21" s="143"/>
      <c r="ENO21" s="143"/>
      <c r="ENP21" s="143"/>
      <c r="ENQ21" s="143"/>
      <c r="ENR21" s="143"/>
      <c r="ENS21" s="143"/>
      <c r="ENT21" s="143"/>
      <c r="ENU21" s="143"/>
      <c r="ENV21" s="143"/>
      <c r="ENW21" s="143"/>
      <c r="ENX21" s="143"/>
      <c r="ENY21" s="143"/>
      <c r="ENZ21" s="143"/>
      <c r="EOA21" s="143"/>
      <c r="EOB21" s="143"/>
      <c r="EOC21" s="143"/>
      <c r="EOD21" s="143"/>
      <c r="EOE21" s="143"/>
      <c r="EOF21" s="143"/>
      <c r="EOG21" s="143"/>
      <c r="EOH21" s="143"/>
      <c r="EOI21" s="143"/>
      <c r="EOJ21" s="143"/>
      <c r="EOK21" s="143"/>
      <c r="EOL21" s="143"/>
      <c r="EOM21" s="143"/>
      <c r="EON21" s="143"/>
      <c r="EOO21" s="143"/>
      <c r="EOP21" s="143"/>
      <c r="EOQ21" s="143"/>
      <c r="EOR21" s="143"/>
      <c r="EOS21" s="143"/>
      <c r="EOT21" s="143"/>
      <c r="EOU21" s="143"/>
      <c r="EOV21" s="143"/>
      <c r="EOW21" s="143"/>
      <c r="EOX21" s="143"/>
      <c r="EOY21" s="143"/>
      <c r="EOZ21" s="143"/>
      <c r="EPA21" s="143"/>
      <c r="EPB21" s="143"/>
      <c r="EPC21" s="143"/>
      <c r="EPD21" s="143"/>
      <c r="EPE21" s="143"/>
      <c r="EPF21" s="143"/>
      <c r="EPG21" s="143"/>
      <c r="EPH21" s="143"/>
      <c r="EPI21" s="143"/>
      <c r="EPJ21" s="143"/>
      <c r="EPK21" s="143"/>
      <c r="EPL21" s="143"/>
      <c r="EPM21" s="143"/>
      <c r="EPN21" s="143"/>
      <c r="EPO21" s="143"/>
      <c r="EPP21" s="143"/>
      <c r="EPQ21" s="143"/>
      <c r="EPR21" s="143"/>
      <c r="EPS21" s="143"/>
      <c r="EPT21" s="143"/>
      <c r="EPU21" s="143"/>
      <c r="EPV21" s="143"/>
      <c r="EPW21" s="143"/>
      <c r="EPX21" s="143"/>
      <c r="EPY21" s="143"/>
      <c r="EPZ21" s="143"/>
      <c r="EQA21" s="143"/>
      <c r="EQB21" s="143"/>
      <c r="EQC21" s="143"/>
      <c r="EQD21" s="143"/>
      <c r="EQE21" s="143"/>
      <c r="EQF21" s="143"/>
      <c r="EQG21" s="143"/>
      <c r="EQH21" s="143"/>
      <c r="EQI21" s="143"/>
      <c r="EQJ21" s="143"/>
      <c r="EQK21" s="143"/>
      <c r="EQL21" s="143"/>
      <c r="EQM21" s="143"/>
      <c r="EQN21" s="143"/>
      <c r="EQO21" s="143"/>
      <c r="EQP21" s="143"/>
      <c r="EQQ21" s="143"/>
      <c r="EQR21" s="143"/>
      <c r="EQS21" s="143"/>
      <c r="EQT21" s="143"/>
      <c r="EQU21" s="143"/>
      <c r="EQV21" s="143"/>
      <c r="EQW21" s="143"/>
      <c r="EQX21" s="143"/>
      <c r="EQY21" s="143"/>
      <c r="EQZ21" s="143"/>
      <c r="ERA21" s="143"/>
      <c r="ERB21" s="143"/>
      <c r="ERC21" s="143"/>
      <c r="ERD21" s="143"/>
      <c r="ERE21" s="143"/>
      <c r="ERF21" s="143"/>
      <c r="ERG21" s="143"/>
      <c r="ERH21" s="143"/>
      <c r="ERI21" s="143"/>
      <c r="ERJ21" s="143"/>
      <c r="ERK21" s="143"/>
      <c r="ERL21" s="143"/>
      <c r="ERM21" s="143"/>
      <c r="ERN21" s="143"/>
      <c r="ERO21" s="143"/>
      <c r="ERP21" s="143"/>
      <c r="ERQ21" s="143"/>
      <c r="ERR21" s="143"/>
      <c r="ERS21" s="143"/>
      <c r="ERT21" s="143"/>
      <c r="ERU21" s="143"/>
      <c r="ERV21" s="143"/>
      <c r="ERW21" s="143"/>
      <c r="ERX21" s="143"/>
      <c r="ERY21" s="143"/>
      <c r="ERZ21" s="143"/>
      <c r="ESA21" s="143"/>
      <c r="ESB21" s="143"/>
      <c r="ESC21" s="143"/>
      <c r="ESD21" s="143"/>
      <c r="ESE21" s="143"/>
      <c r="ESF21" s="143"/>
      <c r="ESG21" s="143"/>
      <c r="ESH21" s="143"/>
      <c r="ESI21" s="143"/>
      <c r="ESJ21" s="143"/>
      <c r="ESK21" s="143"/>
      <c r="ESL21" s="143"/>
      <c r="ESM21" s="143"/>
      <c r="ESN21" s="143"/>
      <c r="ESO21" s="143"/>
      <c r="ESP21" s="143"/>
      <c r="ESQ21" s="143"/>
      <c r="ESR21" s="143"/>
      <c r="ESS21" s="143"/>
      <c r="EST21" s="143"/>
      <c r="ESU21" s="143"/>
      <c r="ESV21" s="143"/>
      <c r="ESW21" s="143"/>
      <c r="ESX21" s="143"/>
      <c r="ESY21" s="143"/>
      <c r="ESZ21" s="143"/>
      <c r="ETA21" s="143"/>
      <c r="ETB21" s="143"/>
      <c r="ETC21" s="143"/>
      <c r="ETD21" s="143"/>
      <c r="ETE21" s="143"/>
      <c r="ETF21" s="143"/>
      <c r="ETG21" s="143"/>
      <c r="ETH21" s="143"/>
      <c r="ETI21" s="143"/>
      <c r="ETJ21" s="143"/>
      <c r="ETK21" s="143"/>
      <c r="ETL21" s="143"/>
      <c r="ETM21" s="143"/>
      <c r="ETN21" s="143"/>
      <c r="ETO21" s="143"/>
      <c r="ETP21" s="143"/>
      <c r="ETQ21" s="143"/>
      <c r="ETR21" s="143"/>
      <c r="ETS21" s="143"/>
      <c r="ETT21" s="143"/>
      <c r="ETU21" s="143"/>
      <c r="ETV21" s="143"/>
      <c r="ETW21" s="143"/>
      <c r="ETX21" s="143"/>
      <c r="ETY21" s="143"/>
      <c r="ETZ21" s="143"/>
      <c r="EUA21" s="143"/>
      <c r="EUB21" s="143"/>
      <c r="EUC21" s="143"/>
      <c r="EUD21" s="143"/>
      <c r="EUE21" s="143"/>
      <c r="EUF21" s="143"/>
      <c r="EUG21" s="143"/>
      <c r="EUH21" s="143"/>
      <c r="EUI21" s="143"/>
      <c r="EUJ21" s="143"/>
      <c r="EUK21" s="143"/>
      <c r="EUL21" s="143"/>
      <c r="EUM21" s="143"/>
      <c r="EUN21" s="143"/>
      <c r="EUO21" s="143"/>
      <c r="EUP21" s="143"/>
      <c r="EUQ21" s="143"/>
      <c r="EUR21" s="143"/>
      <c r="EUS21" s="143"/>
      <c r="EUT21" s="143"/>
      <c r="EUU21" s="143"/>
      <c r="EUV21" s="143"/>
      <c r="EUW21" s="143"/>
      <c r="EUX21" s="143"/>
      <c r="EUY21" s="143"/>
      <c r="EUZ21" s="143"/>
      <c r="EVA21" s="143"/>
      <c r="EVB21" s="143"/>
      <c r="EVC21" s="143"/>
      <c r="EVD21" s="143"/>
      <c r="EVE21" s="143"/>
      <c r="EVF21" s="143"/>
      <c r="EVG21" s="143"/>
    </row>
    <row r="22" spans="1:3959" ht="15" x14ac:dyDescent="0.25">
      <c r="A22" s="143"/>
      <c r="B22" s="609"/>
      <c r="C22" s="573"/>
      <c r="D22" s="5"/>
      <c r="E22" s="5"/>
      <c r="F22" s="5"/>
      <c r="G22" s="4"/>
      <c r="H22" s="473"/>
    </row>
    <row r="23" spans="1:3959" ht="15" x14ac:dyDescent="0.25">
      <c r="A23" s="143"/>
      <c r="B23" s="607" t="s">
        <v>17</v>
      </c>
      <c r="C23" s="573"/>
      <c r="D23" s="5"/>
      <c r="E23" s="5"/>
      <c r="F23" s="5"/>
      <c r="G23" s="4"/>
      <c r="H23" s="5"/>
    </row>
    <row r="24" spans="1:3959" s="146" customFormat="1" ht="15" x14ac:dyDescent="0.25">
      <c r="A24" s="807" t="s">
        <v>1664</v>
      </c>
      <c r="B24" s="609" t="s">
        <v>1832</v>
      </c>
      <c r="C24" s="573">
        <v>14</v>
      </c>
      <c r="D24" s="618">
        <f>'Notes BS'!D259</f>
        <v>0</v>
      </c>
      <c r="E24" s="152"/>
      <c r="F24" s="618">
        <f>'Notes BS'!E259</f>
        <v>0</v>
      </c>
      <c r="G24" s="4"/>
      <c r="H24" s="624">
        <f>'Notes BS'!F259</f>
        <v>0</v>
      </c>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c r="IR24" s="143"/>
      <c r="IS24" s="143"/>
      <c r="IT24" s="143"/>
      <c r="IU24" s="143"/>
      <c r="IV24" s="143"/>
      <c r="IW24" s="143"/>
      <c r="IX24" s="143"/>
      <c r="IY24" s="143"/>
      <c r="IZ24" s="143"/>
      <c r="JA24" s="143"/>
      <c r="JB24" s="143"/>
      <c r="JC24" s="143"/>
      <c r="JD24" s="143"/>
      <c r="JE24" s="143"/>
      <c r="JF24" s="143"/>
      <c r="JG24" s="143"/>
      <c r="JH24" s="143"/>
      <c r="JI24" s="143"/>
      <c r="JJ24" s="143"/>
      <c r="JK24" s="143"/>
      <c r="JL24" s="143"/>
      <c r="JM24" s="143"/>
      <c r="JN24" s="143"/>
      <c r="JO24" s="143"/>
      <c r="JP24" s="143"/>
      <c r="JQ24" s="143"/>
      <c r="JR24" s="143"/>
      <c r="JS24" s="143"/>
      <c r="JT24" s="143"/>
      <c r="JU24" s="143"/>
      <c r="JV24" s="143"/>
      <c r="JW24" s="143"/>
      <c r="JX24" s="143"/>
      <c r="JY24" s="143"/>
      <c r="JZ24" s="143"/>
      <c r="KA24" s="143"/>
      <c r="KB24" s="143"/>
      <c r="KC24" s="143"/>
      <c r="KD24" s="143"/>
      <c r="KE24" s="143"/>
      <c r="KF24" s="143"/>
      <c r="KG24" s="143"/>
      <c r="KH24" s="143"/>
      <c r="KI24" s="143"/>
      <c r="KJ24" s="143"/>
      <c r="KK24" s="143"/>
      <c r="KL24" s="143"/>
      <c r="KM24" s="143"/>
      <c r="KN24" s="143"/>
      <c r="KO24" s="143"/>
      <c r="KP24" s="143"/>
      <c r="KQ24" s="143"/>
      <c r="KR24" s="143"/>
      <c r="KS24" s="143"/>
      <c r="KT24" s="143"/>
      <c r="KU24" s="143"/>
      <c r="KV24" s="143"/>
      <c r="KW24" s="143"/>
      <c r="KX24" s="143"/>
      <c r="KY24" s="143"/>
      <c r="KZ24" s="143"/>
      <c r="LA24" s="143"/>
      <c r="LB24" s="143"/>
      <c r="LC24" s="143"/>
      <c r="LD24" s="143"/>
      <c r="LE24" s="143"/>
      <c r="LF24" s="143"/>
      <c r="LG24" s="143"/>
      <c r="LH24" s="143"/>
      <c r="LI24" s="143"/>
      <c r="LJ24" s="143"/>
      <c r="LK24" s="143"/>
      <c r="LL24" s="143"/>
      <c r="LM24" s="143"/>
      <c r="LN24" s="143"/>
      <c r="LO24" s="143"/>
      <c r="LP24" s="143"/>
      <c r="LQ24" s="143"/>
      <c r="LR24" s="143"/>
      <c r="LS24" s="143"/>
      <c r="LT24" s="143"/>
      <c r="LU24" s="143"/>
      <c r="LV24" s="143"/>
      <c r="LW24" s="143"/>
      <c r="LX24" s="143"/>
      <c r="LY24" s="143"/>
      <c r="LZ24" s="143"/>
      <c r="MA24" s="143"/>
      <c r="MB24" s="143"/>
      <c r="MC24" s="143"/>
      <c r="MD24" s="143"/>
      <c r="ME24" s="143"/>
      <c r="MF24" s="143"/>
      <c r="MG24" s="143"/>
      <c r="MH24" s="143"/>
      <c r="MI24" s="143"/>
      <c r="MJ24" s="143"/>
      <c r="MK24" s="143"/>
      <c r="ML24" s="143"/>
      <c r="MM24" s="143"/>
      <c r="MN24" s="143"/>
      <c r="MO24" s="143"/>
      <c r="MP24" s="143"/>
      <c r="MQ24" s="143"/>
      <c r="MR24" s="143"/>
      <c r="MS24" s="143"/>
      <c r="MT24" s="143"/>
      <c r="MU24" s="143"/>
      <c r="MV24" s="143"/>
      <c r="MW24" s="143"/>
      <c r="MX24" s="143"/>
      <c r="MY24" s="143"/>
      <c r="MZ24" s="143"/>
      <c r="NA24" s="143"/>
      <c r="NB24" s="143"/>
      <c r="NC24" s="143"/>
      <c r="ND24" s="143"/>
      <c r="NE24" s="143"/>
      <c r="NF24" s="143"/>
      <c r="NG24" s="143"/>
      <c r="NH24" s="143"/>
      <c r="NI24" s="143"/>
      <c r="NJ24" s="143"/>
      <c r="NK24" s="143"/>
      <c r="NL24" s="143"/>
      <c r="NM24" s="143"/>
      <c r="NN24" s="143"/>
      <c r="NO24" s="143"/>
      <c r="NP24" s="143"/>
      <c r="NQ24" s="143"/>
      <c r="NR24" s="143"/>
      <c r="NS24" s="143"/>
      <c r="NT24" s="143"/>
      <c r="NU24" s="143"/>
      <c r="NV24" s="143"/>
      <c r="NW24" s="143"/>
      <c r="NX24" s="143"/>
      <c r="NY24" s="143"/>
      <c r="NZ24" s="143"/>
      <c r="OA24" s="143"/>
      <c r="OB24" s="143"/>
      <c r="OC24" s="143"/>
      <c r="OD24" s="143"/>
      <c r="OE24" s="143"/>
      <c r="OF24" s="143"/>
      <c r="OG24" s="143"/>
      <c r="OH24" s="143"/>
      <c r="OI24" s="143"/>
      <c r="OJ24" s="143"/>
      <c r="OK24" s="143"/>
      <c r="OL24" s="143"/>
      <c r="OM24" s="143"/>
      <c r="ON24" s="143"/>
      <c r="OO24" s="143"/>
      <c r="OP24" s="143"/>
      <c r="OQ24" s="143"/>
      <c r="OR24" s="143"/>
      <c r="OS24" s="143"/>
      <c r="OT24" s="143"/>
      <c r="OU24" s="143"/>
      <c r="OV24" s="143"/>
      <c r="OW24" s="143"/>
      <c r="OX24" s="143"/>
      <c r="OY24" s="143"/>
      <c r="OZ24" s="143"/>
      <c r="PA24" s="143"/>
      <c r="PB24" s="143"/>
      <c r="PC24" s="143"/>
      <c r="PD24" s="143"/>
      <c r="PE24" s="143"/>
      <c r="PF24" s="143"/>
      <c r="PG24" s="143"/>
      <c r="PH24" s="143"/>
      <c r="PI24" s="143"/>
      <c r="PJ24" s="143"/>
      <c r="PK24" s="143"/>
      <c r="PL24" s="143"/>
      <c r="PM24" s="143"/>
      <c r="PN24" s="143"/>
      <c r="PO24" s="143"/>
      <c r="PP24" s="143"/>
      <c r="PQ24" s="143"/>
      <c r="PR24" s="143"/>
      <c r="PS24" s="143"/>
      <c r="PT24" s="143"/>
      <c r="PU24" s="143"/>
      <c r="PV24" s="143"/>
      <c r="PW24" s="143"/>
      <c r="PX24" s="143"/>
      <c r="PY24" s="143"/>
      <c r="PZ24" s="143"/>
      <c r="QA24" s="143"/>
      <c r="QB24" s="143"/>
      <c r="QC24" s="143"/>
      <c r="QD24" s="143"/>
      <c r="QE24" s="143"/>
      <c r="QF24" s="143"/>
      <c r="QG24" s="143"/>
      <c r="QH24" s="143"/>
      <c r="QI24" s="143"/>
      <c r="QJ24" s="143"/>
      <c r="QK24" s="143"/>
      <c r="QL24" s="143"/>
      <c r="QM24" s="143"/>
      <c r="QN24" s="143"/>
      <c r="QO24" s="143"/>
      <c r="QP24" s="143"/>
      <c r="QQ24" s="143"/>
      <c r="QR24" s="143"/>
      <c r="QS24" s="143"/>
      <c r="QT24" s="143"/>
      <c r="QU24" s="143"/>
      <c r="QV24" s="143"/>
      <c r="QW24" s="143"/>
      <c r="QX24" s="143"/>
      <c r="QY24" s="143"/>
      <c r="QZ24" s="143"/>
      <c r="RA24" s="143"/>
      <c r="RB24" s="143"/>
      <c r="RC24" s="143"/>
      <c r="RD24" s="143"/>
      <c r="RE24" s="143"/>
      <c r="RF24" s="143"/>
      <c r="RG24" s="143"/>
      <c r="RH24" s="143"/>
      <c r="RI24" s="143"/>
      <c r="RJ24" s="143"/>
      <c r="RK24" s="143"/>
      <c r="RL24" s="143"/>
      <c r="RM24" s="143"/>
      <c r="RN24" s="143"/>
      <c r="RO24" s="143"/>
      <c r="RP24" s="143"/>
      <c r="RQ24" s="143"/>
      <c r="RR24" s="143"/>
      <c r="RS24" s="143"/>
      <c r="RT24" s="143"/>
      <c r="RU24" s="143"/>
      <c r="RV24" s="143"/>
      <c r="RW24" s="143"/>
      <c r="RX24" s="143"/>
      <c r="RY24" s="143"/>
      <c r="RZ24" s="143"/>
      <c r="SA24" s="143"/>
      <c r="SB24" s="143"/>
      <c r="SC24" s="143"/>
      <c r="SD24" s="143"/>
      <c r="SE24" s="143"/>
      <c r="SF24" s="143"/>
      <c r="SG24" s="143"/>
      <c r="SH24" s="143"/>
      <c r="SI24" s="143"/>
      <c r="SJ24" s="143"/>
      <c r="SK24" s="143"/>
      <c r="SL24" s="143"/>
      <c r="SM24" s="143"/>
      <c r="SN24" s="143"/>
      <c r="SO24" s="143"/>
      <c r="SP24" s="143"/>
      <c r="SQ24" s="143"/>
      <c r="SR24" s="143"/>
      <c r="SS24" s="143"/>
      <c r="ST24" s="143"/>
      <c r="SU24" s="143"/>
      <c r="SV24" s="143"/>
      <c r="SW24" s="143"/>
      <c r="SX24" s="143"/>
      <c r="SY24" s="143"/>
      <c r="SZ24" s="143"/>
      <c r="TA24" s="143"/>
      <c r="TB24" s="143"/>
      <c r="TC24" s="143"/>
      <c r="TD24" s="143"/>
      <c r="TE24" s="143"/>
      <c r="TF24" s="143"/>
      <c r="TG24" s="143"/>
      <c r="TH24" s="143"/>
      <c r="TI24" s="143"/>
      <c r="TJ24" s="143"/>
      <c r="TK24" s="143"/>
      <c r="TL24" s="143"/>
      <c r="TM24" s="143"/>
      <c r="TN24" s="143"/>
      <c r="TO24" s="143"/>
      <c r="TP24" s="143"/>
      <c r="TQ24" s="143"/>
      <c r="TR24" s="143"/>
      <c r="TS24" s="143"/>
      <c r="TT24" s="143"/>
      <c r="TU24" s="143"/>
      <c r="TV24" s="143"/>
      <c r="TW24" s="143"/>
      <c r="TX24" s="143"/>
      <c r="TY24" s="143"/>
      <c r="TZ24" s="143"/>
      <c r="UA24" s="143"/>
      <c r="UB24" s="143"/>
      <c r="UC24" s="143"/>
      <c r="UD24" s="143"/>
      <c r="UE24" s="143"/>
      <c r="UF24" s="143"/>
      <c r="UG24" s="143"/>
      <c r="UH24" s="143"/>
      <c r="UI24" s="143"/>
      <c r="UJ24" s="143"/>
      <c r="UK24" s="143"/>
      <c r="UL24" s="143"/>
      <c r="UM24" s="143"/>
      <c r="UN24" s="143"/>
      <c r="UO24" s="143"/>
      <c r="UP24" s="143"/>
      <c r="UQ24" s="143"/>
      <c r="UR24" s="143"/>
      <c r="US24" s="143"/>
      <c r="UT24" s="143"/>
      <c r="UU24" s="143"/>
      <c r="UV24" s="143"/>
      <c r="UW24" s="143"/>
      <c r="UX24" s="143"/>
      <c r="UY24" s="143"/>
      <c r="UZ24" s="143"/>
      <c r="VA24" s="143"/>
      <c r="VB24" s="143"/>
      <c r="VC24" s="143"/>
      <c r="VD24" s="143"/>
      <c r="VE24" s="143"/>
      <c r="VF24" s="143"/>
      <c r="VG24" s="143"/>
      <c r="VH24" s="143"/>
      <c r="VI24" s="143"/>
      <c r="VJ24" s="143"/>
      <c r="VK24" s="143"/>
      <c r="VL24" s="143"/>
      <c r="VM24" s="143"/>
      <c r="VN24" s="143"/>
      <c r="VO24" s="143"/>
      <c r="VP24" s="143"/>
      <c r="VQ24" s="143"/>
      <c r="VR24" s="143"/>
      <c r="VS24" s="143"/>
      <c r="VT24" s="143"/>
      <c r="VU24" s="143"/>
      <c r="VV24" s="143"/>
      <c r="VW24" s="143"/>
      <c r="VX24" s="143"/>
      <c r="VY24" s="143"/>
      <c r="VZ24" s="143"/>
      <c r="WA24" s="143"/>
      <c r="WB24" s="143"/>
      <c r="WC24" s="143"/>
      <c r="WD24" s="143"/>
      <c r="WE24" s="143"/>
      <c r="WF24" s="143"/>
      <c r="WG24" s="143"/>
      <c r="WH24" s="143"/>
      <c r="WI24" s="143"/>
      <c r="WJ24" s="143"/>
      <c r="WK24" s="143"/>
      <c r="WL24" s="143"/>
      <c r="WM24" s="143"/>
      <c r="WN24" s="143"/>
      <c r="WO24" s="143"/>
      <c r="WP24" s="143"/>
      <c r="WQ24" s="143"/>
      <c r="WR24" s="143"/>
      <c r="WS24" s="143"/>
      <c r="WT24" s="143"/>
      <c r="WU24" s="143"/>
      <c r="WV24" s="143"/>
      <c r="WW24" s="143"/>
      <c r="WX24" s="143"/>
      <c r="WY24" s="143"/>
      <c r="WZ24" s="143"/>
      <c r="XA24" s="143"/>
      <c r="XB24" s="143"/>
      <c r="XC24" s="143"/>
      <c r="XD24" s="143"/>
      <c r="XE24" s="143"/>
      <c r="XF24" s="143"/>
      <c r="XG24" s="143"/>
      <c r="XH24" s="143"/>
      <c r="XI24" s="143"/>
      <c r="XJ24" s="143"/>
      <c r="XK24" s="143"/>
      <c r="XL24" s="143"/>
      <c r="XM24" s="143"/>
      <c r="XN24" s="143"/>
      <c r="XO24" s="143"/>
      <c r="XP24" s="143"/>
      <c r="XQ24" s="143"/>
      <c r="XR24" s="143"/>
      <c r="XS24" s="143"/>
      <c r="XT24" s="143"/>
      <c r="XU24" s="143"/>
      <c r="XV24" s="143"/>
      <c r="XW24" s="143"/>
      <c r="XX24" s="143"/>
      <c r="XY24" s="143"/>
      <c r="XZ24" s="143"/>
      <c r="YA24" s="143"/>
      <c r="YB24" s="143"/>
      <c r="YC24" s="143"/>
      <c r="YD24" s="143"/>
      <c r="YE24" s="143"/>
      <c r="YF24" s="143"/>
      <c r="YG24" s="143"/>
      <c r="YH24" s="143"/>
      <c r="YI24" s="143"/>
      <c r="YJ24" s="143"/>
      <c r="YK24" s="143"/>
      <c r="YL24" s="143"/>
      <c r="YM24" s="143"/>
      <c r="YN24" s="143"/>
      <c r="YO24" s="143"/>
      <c r="YP24" s="143"/>
      <c r="YQ24" s="143"/>
      <c r="YR24" s="143"/>
      <c r="YS24" s="143"/>
      <c r="YT24" s="143"/>
      <c r="YU24" s="143"/>
      <c r="YV24" s="143"/>
      <c r="YW24" s="143"/>
      <c r="YX24" s="143"/>
      <c r="YY24" s="143"/>
      <c r="YZ24" s="143"/>
      <c r="ZA24" s="143"/>
      <c r="ZB24" s="143"/>
      <c r="ZC24" s="143"/>
      <c r="ZD24" s="143"/>
      <c r="ZE24" s="143"/>
      <c r="ZF24" s="143"/>
      <c r="ZG24" s="143"/>
      <c r="ZH24" s="143"/>
      <c r="ZI24" s="143"/>
      <c r="ZJ24" s="143"/>
      <c r="ZK24" s="143"/>
      <c r="ZL24" s="143"/>
      <c r="ZM24" s="143"/>
      <c r="ZN24" s="143"/>
      <c r="ZO24" s="143"/>
      <c r="ZP24" s="143"/>
      <c r="ZQ24" s="143"/>
      <c r="ZR24" s="143"/>
      <c r="ZS24" s="143"/>
      <c r="ZT24" s="143"/>
      <c r="ZU24" s="143"/>
      <c r="ZV24" s="143"/>
      <c r="ZW24" s="143"/>
      <c r="ZX24" s="143"/>
      <c r="ZY24" s="143"/>
      <c r="ZZ24" s="143"/>
      <c r="AAA24" s="143"/>
      <c r="AAB24" s="143"/>
      <c r="AAC24" s="143"/>
      <c r="AAD24" s="143"/>
      <c r="AAE24" s="143"/>
      <c r="AAF24" s="143"/>
      <c r="AAG24" s="143"/>
      <c r="AAH24" s="143"/>
      <c r="AAI24" s="143"/>
      <c r="AAJ24" s="143"/>
      <c r="AAK24" s="143"/>
      <c r="AAL24" s="143"/>
      <c r="AAM24" s="143"/>
      <c r="AAN24" s="143"/>
      <c r="AAO24" s="143"/>
      <c r="AAP24" s="143"/>
      <c r="AAQ24" s="143"/>
      <c r="AAR24" s="143"/>
      <c r="AAS24" s="143"/>
      <c r="AAT24" s="143"/>
      <c r="AAU24" s="143"/>
      <c r="AAV24" s="143"/>
      <c r="AAW24" s="143"/>
      <c r="AAX24" s="143"/>
      <c r="AAY24" s="143"/>
      <c r="AAZ24" s="143"/>
      <c r="ABA24" s="143"/>
      <c r="ABB24" s="143"/>
      <c r="ABC24" s="143"/>
      <c r="ABD24" s="143"/>
      <c r="ABE24" s="143"/>
      <c r="ABF24" s="143"/>
      <c r="ABG24" s="143"/>
      <c r="ABH24" s="143"/>
      <c r="ABI24" s="143"/>
      <c r="ABJ24" s="143"/>
      <c r="ABK24" s="143"/>
      <c r="ABL24" s="143"/>
      <c r="ABM24" s="143"/>
      <c r="ABN24" s="143"/>
      <c r="ABO24" s="143"/>
      <c r="ABP24" s="143"/>
      <c r="ABQ24" s="143"/>
      <c r="ABR24" s="143"/>
      <c r="ABS24" s="143"/>
      <c r="ABT24" s="143"/>
      <c r="ABU24" s="143"/>
      <c r="ABV24" s="143"/>
      <c r="ABW24" s="143"/>
      <c r="ABX24" s="143"/>
      <c r="ABY24" s="143"/>
      <c r="ABZ24" s="143"/>
      <c r="ACA24" s="143"/>
      <c r="ACB24" s="143"/>
      <c r="ACC24" s="143"/>
      <c r="ACD24" s="143"/>
      <c r="ACE24" s="143"/>
      <c r="ACF24" s="143"/>
      <c r="ACG24" s="143"/>
      <c r="ACH24" s="143"/>
      <c r="ACI24" s="143"/>
      <c r="ACJ24" s="143"/>
      <c r="ACK24" s="143"/>
      <c r="ACL24" s="143"/>
      <c r="ACM24" s="143"/>
      <c r="ACN24" s="143"/>
      <c r="ACO24" s="143"/>
      <c r="ACP24" s="143"/>
      <c r="ACQ24" s="143"/>
      <c r="ACR24" s="143"/>
      <c r="ACS24" s="143"/>
      <c r="ACT24" s="143"/>
      <c r="ACU24" s="143"/>
      <c r="ACV24" s="143"/>
      <c r="ACW24" s="143"/>
      <c r="ACX24" s="143"/>
      <c r="ACY24" s="143"/>
      <c r="ACZ24" s="143"/>
      <c r="ADA24" s="143"/>
      <c r="ADB24" s="143"/>
      <c r="ADC24" s="143"/>
      <c r="ADD24" s="143"/>
      <c r="ADE24" s="143"/>
      <c r="ADF24" s="143"/>
      <c r="ADG24" s="143"/>
      <c r="ADH24" s="143"/>
      <c r="ADI24" s="143"/>
      <c r="ADJ24" s="143"/>
      <c r="ADK24" s="143"/>
      <c r="ADL24" s="143"/>
      <c r="ADM24" s="143"/>
      <c r="ADN24" s="143"/>
      <c r="ADO24" s="143"/>
      <c r="ADP24" s="143"/>
      <c r="ADQ24" s="143"/>
      <c r="ADR24" s="143"/>
      <c r="ADS24" s="143"/>
      <c r="ADT24" s="143"/>
      <c r="ADU24" s="143"/>
      <c r="ADV24" s="143"/>
      <c r="ADW24" s="143"/>
      <c r="ADX24" s="143"/>
      <c r="ADY24" s="143"/>
      <c r="ADZ24" s="143"/>
      <c r="AEA24" s="143"/>
      <c r="AEB24" s="143"/>
      <c r="AEC24" s="143"/>
      <c r="AED24" s="143"/>
      <c r="AEE24" s="143"/>
      <c r="AEF24" s="143"/>
      <c r="AEG24" s="143"/>
      <c r="AEH24" s="143"/>
      <c r="AEI24" s="143"/>
      <c r="AEJ24" s="143"/>
      <c r="AEK24" s="143"/>
      <c r="AEL24" s="143"/>
      <c r="AEM24" s="143"/>
      <c r="AEN24" s="143"/>
      <c r="AEO24" s="143"/>
      <c r="AEP24" s="143"/>
      <c r="AEQ24" s="143"/>
      <c r="AER24" s="143"/>
      <c r="AES24" s="143"/>
      <c r="AET24" s="143"/>
      <c r="AEU24" s="143"/>
      <c r="AEV24" s="143"/>
      <c r="AEW24" s="143"/>
      <c r="AEX24" s="143"/>
      <c r="AEY24" s="143"/>
      <c r="AEZ24" s="143"/>
      <c r="AFA24" s="143"/>
      <c r="AFB24" s="143"/>
      <c r="AFC24" s="143"/>
      <c r="AFD24" s="143"/>
      <c r="AFE24" s="143"/>
      <c r="AFF24" s="143"/>
      <c r="AFG24" s="143"/>
      <c r="AFH24" s="143"/>
      <c r="AFI24" s="143"/>
      <c r="AFJ24" s="143"/>
      <c r="AFK24" s="143"/>
      <c r="AFL24" s="143"/>
      <c r="AFM24" s="143"/>
      <c r="AFN24" s="143"/>
      <c r="AFO24" s="143"/>
      <c r="AFP24" s="143"/>
      <c r="AFQ24" s="143"/>
      <c r="AFR24" s="143"/>
      <c r="AFS24" s="143"/>
      <c r="AFT24" s="143"/>
      <c r="AFU24" s="143"/>
      <c r="AFV24" s="143"/>
      <c r="AFW24" s="143"/>
      <c r="AFX24" s="143"/>
      <c r="AFY24" s="143"/>
      <c r="AFZ24" s="143"/>
      <c r="AGA24" s="143"/>
      <c r="AGB24" s="143"/>
      <c r="AGC24" s="143"/>
      <c r="AGD24" s="143"/>
      <c r="AGE24" s="143"/>
      <c r="AGF24" s="143"/>
      <c r="AGG24" s="143"/>
      <c r="AGH24" s="143"/>
      <c r="AGI24" s="143"/>
      <c r="AGJ24" s="143"/>
      <c r="AGK24" s="143"/>
      <c r="AGL24" s="143"/>
      <c r="AGM24" s="143"/>
      <c r="AGN24" s="143"/>
      <c r="AGO24" s="143"/>
      <c r="AGP24" s="143"/>
      <c r="AGQ24" s="143"/>
      <c r="AGR24" s="143"/>
      <c r="AGS24" s="143"/>
      <c r="AGT24" s="143"/>
      <c r="AGU24" s="143"/>
      <c r="AGV24" s="143"/>
      <c r="AGW24" s="143"/>
      <c r="AGX24" s="143"/>
      <c r="AGY24" s="143"/>
      <c r="AGZ24" s="143"/>
      <c r="AHA24" s="143"/>
      <c r="AHB24" s="143"/>
      <c r="AHC24" s="143"/>
      <c r="AHD24" s="143"/>
      <c r="AHE24" s="143"/>
      <c r="AHF24" s="143"/>
      <c r="AHG24" s="143"/>
      <c r="AHH24" s="143"/>
      <c r="AHI24" s="143"/>
      <c r="AHJ24" s="143"/>
      <c r="AHK24" s="143"/>
      <c r="AHL24" s="143"/>
      <c r="AHM24" s="143"/>
      <c r="AHN24" s="143"/>
      <c r="AHO24" s="143"/>
      <c r="AHP24" s="143"/>
      <c r="AHQ24" s="143"/>
      <c r="AHR24" s="143"/>
      <c r="AHS24" s="143"/>
      <c r="AHT24" s="143"/>
      <c r="AHU24" s="143"/>
      <c r="AHV24" s="143"/>
      <c r="AHW24" s="143"/>
      <c r="AHX24" s="143"/>
      <c r="AHY24" s="143"/>
      <c r="AHZ24" s="143"/>
      <c r="AIA24" s="143"/>
      <c r="AIB24" s="143"/>
      <c r="AIC24" s="143"/>
      <c r="AID24" s="143"/>
      <c r="AIE24" s="143"/>
      <c r="AIF24" s="143"/>
      <c r="AIG24" s="143"/>
      <c r="AIH24" s="143"/>
      <c r="AII24" s="143"/>
      <c r="AIJ24" s="143"/>
      <c r="AIK24" s="143"/>
      <c r="AIL24" s="143"/>
      <c r="AIM24" s="143"/>
      <c r="AIN24" s="143"/>
      <c r="AIO24" s="143"/>
      <c r="AIP24" s="143"/>
      <c r="AIQ24" s="143"/>
      <c r="AIR24" s="143"/>
      <c r="AIS24" s="143"/>
      <c r="AIT24" s="143"/>
      <c r="AIU24" s="143"/>
      <c r="AIV24" s="143"/>
      <c r="AIW24" s="143"/>
      <c r="AIX24" s="143"/>
      <c r="AIY24" s="143"/>
      <c r="AIZ24" s="143"/>
      <c r="AJA24" s="143"/>
      <c r="AJB24" s="143"/>
      <c r="AJC24" s="143"/>
      <c r="AJD24" s="143"/>
      <c r="AJE24" s="143"/>
      <c r="AJF24" s="143"/>
      <c r="AJG24" s="143"/>
      <c r="AJH24" s="143"/>
      <c r="AJI24" s="143"/>
      <c r="AJJ24" s="143"/>
      <c r="AJK24" s="143"/>
      <c r="AJL24" s="143"/>
      <c r="AJM24" s="143"/>
      <c r="AJN24" s="143"/>
      <c r="AJO24" s="143"/>
      <c r="AJP24" s="143"/>
      <c r="AJQ24" s="143"/>
      <c r="AJR24" s="143"/>
      <c r="AJS24" s="143"/>
      <c r="AJT24" s="143"/>
      <c r="AJU24" s="143"/>
      <c r="AJV24" s="143"/>
      <c r="AJW24" s="143"/>
      <c r="AJX24" s="143"/>
      <c r="AJY24" s="143"/>
      <c r="AJZ24" s="143"/>
      <c r="AKA24" s="143"/>
      <c r="AKB24" s="143"/>
      <c r="AKC24" s="143"/>
      <c r="AKD24" s="143"/>
      <c r="AKE24" s="143"/>
      <c r="AKF24" s="143"/>
      <c r="AKG24" s="143"/>
      <c r="AKH24" s="143"/>
      <c r="AKI24" s="143"/>
      <c r="AKJ24" s="143"/>
      <c r="AKK24" s="143"/>
      <c r="AKL24" s="143"/>
      <c r="AKM24" s="143"/>
      <c r="AKN24" s="143"/>
      <c r="AKO24" s="143"/>
      <c r="AKP24" s="143"/>
      <c r="AKQ24" s="143"/>
      <c r="AKR24" s="143"/>
      <c r="AKS24" s="143"/>
      <c r="AKT24" s="143"/>
      <c r="AKU24" s="143"/>
      <c r="AKV24" s="143"/>
      <c r="AKW24" s="143"/>
      <c r="AKX24" s="143"/>
      <c r="AKY24" s="143"/>
      <c r="AKZ24" s="143"/>
      <c r="ALA24" s="143"/>
      <c r="ALB24" s="143"/>
      <c r="ALC24" s="143"/>
      <c r="ALD24" s="143"/>
      <c r="ALE24" s="143"/>
      <c r="ALF24" s="143"/>
      <c r="ALG24" s="143"/>
      <c r="ALH24" s="143"/>
      <c r="ALI24" s="143"/>
      <c r="ALJ24" s="143"/>
      <c r="ALK24" s="143"/>
      <c r="ALL24" s="143"/>
      <c r="ALM24" s="143"/>
      <c r="ALN24" s="143"/>
      <c r="ALO24" s="143"/>
      <c r="ALP24" s="143"/>
      <c r="ALQ24" s="143"/>
      <c r="ALR24" s="143"/>
      <c r="ALS24" s="143"/>
      <c r="ALT24" s="143"/>
      <c r="ALU24" s="143"/>
      <c r="ALV24" s="143"/>
      <c r="ALW24" s="143"/>
      <c r="ALX24" s="143"/>
      <c r="ALY24" s="143"/>
      <c r="ALZ24" s="143"/>
      <c r="AMA24" s="143"/>
      <c r="AMB24" s="143"/>
      <c r="AMC24" s="143"/>
      <c r="AMD24" s="143"/>
      <c r="AME24" s="143"/>
      <c r="AMF24" s="143"/>
      <c r="AMG24" s="143"/>
      <c r="AMH24" s="143"/>
      <c r="AMI24" s="143"/>
      <c r="AMJ24" s="143"/>
      <c r="AMK24" s="143"/>
      <c r="AML24" s="143"/>
      <c r="AMM24" s="143"/>
      <c r="AMN24" s="143"/>
      <c r="AMO24" s="143"/>
      <c r="AMP24" s="143"/>
      <c r="AMQ24" s="143"/>
      <c r="AMR24" s="143"/>
      <c r="AMS24" s="143"/>
      <c r="AMT24" s="143"/>
      <c r="AMU24" s="143"/>
      <c r="AMV24" s="143"/>
      <c r="AMW24" s="143"/>
      <c r="AMX24" s="143"/>
      <c r="AMY24" s="143"/>
      <c r="AMZ24" s="143"/>
      <c r="ANA24" s="143"/>
      <c r="ANB24" s="143"/>
      <c r="ANC24" s="143"/>
      <c r="AND24" s="143"/>
      <c r="ANE24" s="143"/>
      <c r="ANF24" s="143"/>
      <c r="ANG24" s="143"/>
      <c r="ANH24" s="143"/>
      <c r="ANI24" s="143"/>
      <c r="ANJ24" s="143"/>
      <c r="ANK24" s="143"/>
      <c r="ANL24" s="143"/>
      <c r="ANM24" s="143"/>
      <c r="ANN24" s="143"/>
      <c r="ANO24" s="143"/>
      <c r="ANP24" s="143"/>
      <c r="ANQ24" s="143"/>
      <c r="ANR24" s="143"/>
      <c r="ANS24" s="143"/>
      <c r="ANT24" s="143"/>
      <c r="ANU24" s="143"/>
      <c r="ANV24" s="143"/>
      <c r="ANW24" s="143"/>
      <c r="ANX24" s="143"/>
      <c r="ANY24" s="143"/>
      <c r="ANZ24" s="143"/>
      <c r="AOA24" s="143"/>
      <c r="AOB24" s="143"/>
      <c r="AOC24" s="143"/>
      <c r="AOD24" s="143"/>
      <c r="AOE24" s="143"/>
      <c r="AOF24" s="143"/>
      <c r="AOG24" s="143"/>
      <c r="AOH24" s="143"/>
      <c r="AOI24" s="143"/>
      <c r="AOJ24" s="143"/>
      <c r="AOK24" s="143"/>
      <c r="AOL24" s="143"/>
      <c r="AOM24" s="143"/>
      <c r="AON24" s="143"/>
      <c r="AOO24" s="143"/>
      <c r="AOP24" s="143"/>
      <c r="AOQ24" s="143"/>
      <c r="AOR24" s="143"/>
      <c r="AOS24" s="143"/>
      <c r="AOT24" s="143"/>
      <c r="AOU24" s="143"/>
      <c r="AOV24" s="143"/>
      <c r="AOW24" s="143"/>
      <c r="AOX24" s="143"/>
      <c r="AOY24" s="143"/>
      <c r="AOZ24" s="143"/>
      <c r="APA24" s="143"/>
      <c r="APB24" s="143"/>
      <c r="APC24" s="143"/>
      <c r="APD24" s="143"/>
      <c r="APE24" s="143"/>
      <c r="APF24" s="143"/>
      <c r="APG24" s="143"/>
      <c r="APH24" s="143"/>
      <c r="API24" s="143"/>
      <c r="APJ24" s="143"/>
      <c r="APK24" s="143"/>
      <c r="APL24" s="143"/>
      <c r="APM24" s="143"/>
      <c r="APN24" s="143"/>
      <c r="APO24" s="143"/>
      <c r="APP24" s="143"/>
      <c r="APQ24" s="143"/>
      <c r="APR24" s="143"/>
      <c r="APS24" s="143"/>
      <c r="APT24" s="143"/>
      <c r="APU24" s="143"/>
      <c r="APV24" s="143"/>
      <c r="APW24" s="143"/>
      <c r="APX24" s="143"/>
      <c r="APY24" s="143"/>
      <c r="APZ24" s="143"/>
      <c r="AQA24" s="143"/>
      <c r="AQB24" s="143"/>
      <c r="AQC24" s="143"/>
      <c r="AQD24" s="143"/>
      <c r="AQE24" s="143"/>
      <c r="AQF24" s="143"/>
      <c r="AQG24" s="143"/>
      <c r="AQH24" s="143"/>
      <c r="AQI24" s="143"/>
      <c r="AQJ24" s="143"/>
      <c r="AQK24" s="143"/>
      <c r="AQL24" s="143"/>
      <c r="AQM24" s="143"/>
      <c r="AQN24" s="143"/>
      <c r="AQO24" s="143"/>
      <c r="AQP24" s="143"/>
      <c r="AQQ24" s="143"/>
      <c r="AQR24" s="143"/>
      <c r="AQS24" s="143"/>
      <c r="AQT24" s="143"/>
      <c r="AQU24" s="143"/>
      <c r="AQV24" s="143"/>
      <c r="AQW24" s="143"/>
      <c r="AQX24" s="143"/>
      <c r="AQY24" s="143"/>
      <c r="AQZ24" s="143"/>
      <c r="ARA24" s="143"/>
      <c r="ARB24" s="143"/>
      <c r="ARC24" s="143"/>
      <c r="ARD24" s="143"/>
      <c r="ARE24" s="143"/>
      <c r="ARF24" s="143"/>
      <c r="ARG24" s="143"/>
      <c r="ARH24" s="143"/>
      <c r="ARI24" s="143"/>
      <c r="ARJ24" s="143"/>
      <c r="ARK24" s="143"/>
      <c r="ARL24" s="143"/>
      <c r="ARM24" s="143"/>
      <c r="ARN24" s="143"/>
      <c r="ARO24" s="143"/>
      <c r="ARP24" s="143"/>
      <c r="ARQ24" s="143"/>
      <c r="ARR24" s="143"/>
      <c r="ARS24" s="143"/>
      <c r="ART24" s="143"/>
      <c r="ARU24" s="143"/>
      <c r="ARV24" s="143"/>
      <c r="ARW24" s="143"/>
      <c r="ARX24" s="143"/>
      <c r="ARY24" s="143"/>
      <c r="ARZ24" s="143"/>
      <c r="ASA24" s="143"/>
      <c r="ASB24" s="143"/>
      <c r="ASC24" s="143"/>
      <c r="ASD24" s="143"/>
      <c r="ASE24" s="143"/>
      <c r="ASF24" s="143"/>
      <c r="ASG24" s="143"/>
      <c r="ASH24" s="143"/>
      <c r="ASI24" s="143"/>
      <c r="ASJ24" s="143"/>
      <c r="ASK24" s="143"/>
      <c r="ASL24" s="143"/>
      <c r="ASM24" s="143"/>
      <c r="ASN24" s="143"/>
      <c r="ASO24" s="143"/>
      <c r="ASP24" s="143"/>
      <c r="ASQ24" s="143"/>
      <c r="ASR24" s="143"/>
      <c r="ASS24" s="143"/>
      <c r="AST24" s="143"/>
      <c r="ASU24" s="143"/>
      <c r="ASV24" s="143"/>
      <c r="ASW24" s="143"/>
      <c r="ASX24" s="143"/>
      <c r="ASY24" s="143"/>
      <c r="ASZ24" s="143"/>
      <c r="ATA24" s="143"/>
      <c r="ATB24" s="143"/>
      <c r="ATC24" s="143"/>
      <c r="ATD24" s="143"/>
      <c r="ATE24" s="143"/>
      <c r="ATF24" s="143"/>
      <c r="ATG24" s="143"/>
      <c r="ATH24" s="143"/>
      <c r="ATI24" s="143"/>
      <c r="ATJ24" s="143"/>
      <c r="ATK24" s="143"/>
      <c r="ATL24" s="143"/>
      <c r="ATM24" s="143"/>
      <c r="ATN24" s="143"/>
      <c r="ATO24" s="143"/>
      <c r="ATP24" s="143"/>
      <c r="ATQ24" s="143"/>
      <c r="ATR24" s="143"/>
      <c r="ATS24" s="143"/>
      <c r="ATT24" s="143"/>
      <c r="ATU24" s="143"/>
      <c r="ATV24" s="143"/>
      <c r="ATW24" s="143"/>
      <c r="ATX24" s="143"/>
      <c r="ATY24" s="143"/>
      <c r="ATZ24" s="143"/>
      <c r="AUA24" s="143"/>
      <c r="AUB24" s="143"/>
      <c r="AUC24" s="143"/>
      <c r="AUD24" s="143"/>
      <c r="AUE24" s="143"/>
      <c r="AUF24" s="143"/>
      <c r="AUG24" s="143"/>
      <c r="AUH24" s="143"/>
      <c r="AUI24" s="143"/>
      <c r="AUJ24" s="143"/>
      <c r="AUK24" s="143"/>
      <c r="AUL24" s="143"/>
      <c r="AUM24" s="143"/>
      <c r="AUN24" s="143"/>
      <c r="AUO24" s="143"/>
      <c r="AUP24" s="143"/>
      <c r="AUQ24" s="143"/>
      <c r="AUR24" s="143"/>
      <c r="AUS24" s="143"/>
      <c r="AUT24" s="143"/>
      <c r="AUU24" s="143"/>
      <c r="AUV24" s="143"/>
      <c r="AUW24" s="143"/>
      <c r="AUX24" s="143"/>
      <c r="AUY24" s="143"/>
      <c r="AUZ24" s="143"/>
      <c r="AVA24" s="143"/>
      <c r="AVB24" s="143"/>
      <c r="AVC24" s="143"/>
      <c r="AVD24" s="143"/>
      <c r="AVE24" s="143"/>
      <c r="AVF24" s="143"/>
      <c r="AVG24" s="143"/>
      <c r="AVH24" s="143"/>
      <c r="AVI24" s="143"/>
      <c r="AVJ24" s="143"/>
      <c r="AVK24" s="143"/>
      <c r="AVL24" s="143"/>
      <c r="AVM24" s="143"/>
      <c r="AVN24" s="143"/>
      <c r="AVO24" s="143"/>
      <c r="AVP24" s="143"/>
      <c r="AVQ24" s="143"/>
      <c r="AVR24" s="143"/>
      <c r="AVS24" s="143"/>
      <c r="AVT24" s="143"/>
      <c r="AVU24" s="143"/>
      <c r="AVV24" s="143"/>
      <c r="AVW24" s="143"/>
      <c r="AVX24" s="143"/>
      <c r="AVY24" s="143"/>
      <c r="AVZ24" s="143"/>
      <c r="AWA24" s="143"/>
      <c r="AWB24" s="143"/>
      <c r="AWC24" s="143"/>
      <c r="AWD24" s="143"/>
      <c r="AWE24" s="143"/>
      <c r="AWF24" s="143"/>
      <c r="AWG24" s="143"/>
      <c r="AWH24" s="143"/>
      <c r="AWI24" s="143"/>
      <c r="AWJ24" s="143"/>
      <c r="AWK24" s="143"/>
      <c r="AWL24" s="143"/>
      <c r="AWM24" s="143"/>
      <c r="AWN24" s="143"/>
      <c r="AWO24" s="143"/>
      <c r="AWP24" s="143"/>
      <c r="AWQ24" s="143"/>
      <c r="AWR24" s="143"/>
      <c r="AWS24" s="143"/>
      <c r="AWT24" s="143"/>
      <c r="AWU24" s="143"/>
      <c r="AWV24" s="143"/>
      <c r="AWW24" s="143"/>
      <c r="AWX24" s="143"/>
      <c r="AWY24" s="143"/>
      <c r="AWZ24" s="143"/>
      <c r="AXA24" s="143"/>
      <c r="AXB24" s="143"/>
      <c r="AXC24" s="143"/>
      <c r="AXD24" s="143"/>
      <c r="AXE24" s="143"/>
      <c r="AXF24" s="143"/>
      <c r="AXG24" s="143"/>
      <c r="AXH24" s="143"/>
      <c r="AXI24" s="143"/>
      <c r="AXJ24" s="143"/>
      <c r="AXK24" s="143"/>
      <c r="AXL24" s="143"/>
      <c r="AXM24" s="143"/>
      <c r="AXN24" s="143"/>
      <c r="AXO24" s="143"/>
      <c r="AXP24" s="143"/>
      <c r="AXQ24" s="143"/>
      <c r="AXR24" s="143"/>
      <c r="AXS24" s="143"/>
      <c r="AXT24" s="143"/>
      <c r="AXU24" s="143"/>
      <c r="AXV24" s="143"/>
      <c r="AXW24" s="143"/>
      <c r="AXX24" s="143"/>
      <c r="AXY24" s="143"/>
      <c r="AXZ24" s="143"/>
      <c r="AYA24" s="143"/>
      <c r="AYB24" s="143"/>
      <c r="AYC24" s="143"/>
      <c r="AYD24" s="143"/>
      <c r="AYE24" s="143"/>
      <c r="AYF24" s="143"/>
      <c r="AYG24" s="143"/>
      <c r="AYH24" s="143"/>
      <c r="AYI24" s="143"/>
      <c r="AYJ24" s="143"/>
      <c r="AYK24" s="143"/>
      <c r="AYL24" s="143"/>
      <c r="AYM24" s="143"/>
      <c r="AYN24" s="143"/>
      <c r="AYO24" s="143"/>
      <c r="AYP24" s="143"/>
      <c r="AYQ24" s="143"/>
      <c r="AYR24" s="143"/>
      <c r="AYS24" s="143"/>
      <c r="AYT24" s="143"/>
      <c r="AYU24" s="143"/>
      <c r="AYV24" s="143"/>
      <c r="AYW24" s="143"/>
      <c r="AYX24" s="143"/>
      <c r="AYY24" s="143"/>
      <c r="AYZ24" s="143"/>
      <c r="AZA24" s="143"/>
      <c r="AZB24" s="143"/>
      <c r="AZC24" s="143"/>
      <c r="AZD24" s="143"/>
      <c r="AZE24" s="143"/>
      <c r="AZF24" s="143"/>
      <c r="AZG24" s="143"/>
      <c r="AZH24" s="143"/>
      <c r="AZI24" s="143"/>
      <c r="AZJ24" s="143"/>
      <c r="AZK24" s="143"/>
      <c r="AZL24" s="143"/>
      <c r="AZM24" s="143"/>
      <c r="AZN24" s="143"/>
      <c r="AZO24" s="143"/>
      <c r="AZP24" s="143"/>
      <c r="AZQ24" s="143"/>
      <c r="AZR24" s="143"/>
      <c r="AZS24" s="143"/>
      <c r="AZT24" s="143"/>
      <c r="AZU24" s="143"/>
      <c r="AZV24" s="143"/>
      <c r="AZW24" s="143"/>
      <c r="AZX24" s="143"/>
      <c r="AZY24" s="143"/>
      <c r="AZZ24" s="143"/>
      <c r="BAA24" s="143"/>
      <c r="BAB24" s="143"/>
      <c r="BAC24" s="143"/>
      <c r="BAD24" s="143"/>
      <c r="BAE24" s="143"/>
      <c r="BAF24" s="143"/>
      <c r="BAG24" s="143"/>
      <c r="BAH24" s="143"/>
      <c r="BAI24" s="143"/>
      <c r="BAJ24" s="143"/>
      <c r="BAK24" s="143"/>
      <c r="BAL24" s="143"/>
      <c r="BAM24" s="143"/>
      <c r="BAN24" s="143"/>
      <c r="BAO24" s="143"/>
      <c r="BAP24" s="143"/>
      <c r="BAQ24" s="143"/>
      <c r="BAR24" s="143"/>
      <c r="BAS24" s="143"/>
      <c r="BAT24" s="143"/>
      <c r="BAU24" s="143"/>
      <c r="BAV24" s="143"/>
      <c r="BAW24" s="143"/>
      <c r="BAX24" s="143"/>
      <c r="BAY24" s="143"/>
      <c r="BAZ24" s="143"/>
      <c r="BBA24" s="143"/>
      <c r="BBB24" s="143"/>
      <c r="BBC24" s="143"/>
      <c r="BBD24" s="143"/>
      <c r="BBE24" s="143"/>
      <c r="BBF24" s="143"/>
      <c r="BBG24" s="143"/>
      <c r="BBH24" s="143"/>
      <c r="BBI24" s="143"/>
      <c r="BBJ24" s="143"/>
      <c r="BBK24" s="143"/>
      <c r="BBL24" s="143"/>
      <c r="BBM24" s="143"/>
      <c r="BBN24" s="143"/>
      <c r="BBO24" s="143"/>
      <c r="BBP24" s="143"/>
      <c r="BBQ24" s="143"/>
      <c r="BBR24" s="143"/>
      <c r="BBS24" s="143"/>
      <c r="BBT24" s="143"/>
      <c r="BBU24" s="143"/>
      <c r="BBV24" s="143"/>
      <c r="BBW24" s="143"/>
      <c r="BBX24" s="143"/>
      <c r="BBY24" s="143"/>
      <c r="BBZ24" s="143"/>
      <c r="BCA24" s="143"/>
      <c r="BCB24" s="143"/>
      <c r="BCC24" s="143"/>
      <c r="BCD24" s="143"/>
      <c r="BCE24" s="143"/>
      <c r="BCF24" s="143"/>
      <c r="BCG24" s="143"/>
      <c r="BCH24" s="143"/>
      <c r="BCI24" s="143"/>
      <c r="BCJ24" s="143"/>
      <c r="BCK24" s="143"/>
      <c r="BCL24" s="143"/>
      <c r="BCM24" s="143"/>
      <c r="BCN24" s="143"/>
      <c r="BCO24" s="143"/>
      <c r="BCP24" s="143"/>
      <c r="BCQ24" s="143"/>
      <c r="BCR24" s="143"/>
      <c r="BCS24" s="143"/>
      <c r="BCT24" s="143"/>
      <c r="BCU24" s="143"/>
      <c r="BCV24" s="143"/>
      <c r="BCW24" s="143"/>
      <c r="BCX24" s="143"/>
      <c r="BCY24" s="143"/>
      <c r="BCZ24" s="143"/>
      <c r="BDA24" s="143"/>
      <c r="BDB24" s="143"/>
      <c r="BDC24" s="143"/>
      <c r="BDD24" s="143"/>
      <c r="BDE24" s="143"/>
      <c r="BDF24" s="143"/>
      <c r="BDG24" s="143"/>
      <c r="BDH24" s="143"/>
      <c r="BDI24" s="143"/>
      <c r="BDJ24" s="143"/>
      <c r="BDK24" s="143"/>
      <c r="BDL24" s="143"/>
      <c r="BDM24" s="143"/>
      <c r="BDN24" s="143"/>
      <c r="BDO24" s="143"/>
      <c r="BDP24" s="143"/>
      <c r="BDQ24" s="143"/>
      <c r="BDR24" s="143"/>
      <c r="BDS24" s="143"/>
      <c r="BDT24" s="143"/>
      <c r="BDU24" s="143"/>
      <c r="BDV24" s="143"/>
      <c r="BDW24" s="143"/>
      <c r="BDX24" s="143"/>
      <c r="BDY24" s="143"/>
      <c r="BDZ24" s="143"/>
      <c r="BEA24" s="143"/>
      <c r="BEB24" s="143"/>
      <c r="BEC24" s="143"/>
      <c r="BED24" s="143"/>
      <c r="BEE24" s="143"/>
      <c r="BEF24" s="143"/>
      <c r="BEG24" s="143"/>
      <c r="BEH24" s="143"/>
      <c r="BEI24" s="143"/>
      <c r="BEJ24" s="143"/>
      <c r="BEK24" s="143"/>
      <c r="BEL24" s="143"/>
      <c r="BEM24" s="143"/>
      <c r="BEN24" s="143"/>
      <c r="BEO24" s="143"/>
      <c r="BEP24" s="143"/>
      <c r="BEQ24" s="143"/>
      <c r="BER24" s="143"/>
      <c r="BES24" s="143"/>
      <c r="BET24" s="143"/>
      <c r="BEU24" s="143"/>
      <c r="BEV24" s="143"/>
      <c r="BEW24" s="143"/>
      <c r="BEX24" s="143"/>
      <c r="BEY24" s="143"/>
      <c r="BEZ24" s="143"/>
      <c r="BFA24" s="143"/>
      <c r="BFB24" s="143"/>
      <c r="BFC24" s="143"/>
      <c r="BFD24" s="143"/>
      <c r="BFE24" s="143"/>
      <c r="BFF24" s="143"/>
      <c r="BFG24" s="143"/>
      <c r="BFH24" s="143"/>
      <c r="BFI24" s="143"/>
      <c r="BFJ24" s="143"/>
      <c r="BFK24" s="143"/>
      <c r="BFL24" s="143"/>
      <c r="BFM24" s="143"/>
      <c r="BFN24" s="143"/>
      <c r="BFO24" s="143"/>
      <c r="BFP24" s="143"/>
      <c r="BFQ24" s="143"/>
      <c r="BFR24" s="143"/>
      <c r="BFS24" s="143"/>
      <c r="BFT24" s="143"/>
      <c r="BFU24" s="143"/>
      <c r="BFV24" s="143"/>
      <c r="BFW24" s="143"/>
      <c r="BFX24" s="143"/>
      <c r="BFY24" s="143"/>
      <c r="BFZ24" s="143"/>
      <c r="BGA24" s="143"/>
      <c r="BGB24" s="143"/>
      <c r="BGC24" s="143"/>
      <c r="BGD24" s="143"/>
      <c r="BGE24" s="143"/>
      <c r="BGF24" s="143"/>
      <c r="BGG24" s="143"/>
      <c r="BGH24" s="143"/>
      <c r="BGI24" s="143"/>
      <c r="BGJ24" s="143"/>
      <c r="BGK24" s="143"/>
      <c r="BGL24" s="143"/>
      <c r="BGM24" s="143"/>
      <c r="BGN24" s="143"/>
      <c r="BGO24" s="143"/>
      <c r="BGP24" s="143"/>
      <c r="BGQ24" s="143"/>
      <c r="BGR24" s="143"/>
      <c r="BGS24" s="143"/>
      <c r="BGT24" s="143"/>
      <c r="BGU24" s="143"/>
      <c r="BGV24" s="143"/>
      <c r="BGW24" s="143"/>
      <c r="BGX24" s="143"/>
      <c r="BGY24" s="143"/>
      <c r="BGZ24" s="143"/>
      <c r="BHA24" s="143"/>
      <c r="BHB24" s="143"/>
      <c r="BHC24" s="143"/>
      <c r="BHD24" s="143"/>
      <c r="BHE24" s="143"/>
      <c r="BHF24" s="143"/>
      <c r="BHG24" s="143"/>
      <c r="BHH24" s="143"/>
      <c r="BHI24" s="143"/>
      <c r="BHJ24" s="143"/>
      <c r="BHK24" s="143"/>
      <c r="BHL24" s="143"/>
      <c r="BHM24" s="143"/>
      <c r="BHN24" s="143"/>
      <c r="BHO24" s="143"/>
      <c r="BHP24" s="143"/>
      <c r="BHQ24" s="143"/>
      <c r="BHR24" s="143"/>
      <c r="BHS24" s="143"/>
      <c r="BHT24" s="143"/>
      <c r="BHU24" s="143"/>
      <c r="BHV24" s="143"/>
      <c r="BHW24" s="143"/>
      <c r="BHX24" s="143"/>
      <c r="BHY24" s="143"/>
      <c r="BHZ24" s="143"/>
      <c r="BIA24" s="143"/>
      <c r="BIB24" s="143"/>
      <c r="BIC24" s="143"/>
      <c r="BID24" s="143"/>
      <c r="BIE24" s="143"/>
      <c r="BIF24" s="143"/>
      <c r="BIG24" s="143"/>
      <c r="BIH24" s="143"/>
      <c r="BII24" s="143"/>
      <c r="BIJ24" s="143"/>
      <c r="BIK24" s="143"/>
      <c r="BIL24" s="143"/>
      <c r="BIM24" s="143"/>
      <c r="BIN24" s="143"/>
      <c r="BIO24" s="143"/>
      <c r="BIP24" s="143"/>
      <c r="BIQ24" s="143"/>
      <c r="BIR24" s="143"/>
      <c r="BIS24" s="143"/>
      <c r="BIT24" s="143"/>
      <c r="BIU24" s="143"/>
      <c r="BIV24" s="143"/>
      <c r="BIW24" s="143"/>
      <c r="BIX24" s="143"/>
      <c r="BIY24" s="143"/>
      <c r="BIZ24" s="143"/>
      <c r="BJA24" s="143"/>
      <c r="BJB24" s="143"/>
      <c r="BJC24" s="143"/>
      <c r="BJD24" s="143"/>
      <c r="BJE24" s="143"/>
      <c r="BJF24" s="143"/>
      <c r="BJG24" s="143"/>
      <c r="BJH24" s="143"/>
      <c r="BJI24" s="143"/>
      <c r="BJJ24" s="143"/>
      <c r="BJK24" s="143"/>
      <c r="BJL24" s="143"/>
      <c r="BJM24" s="143"/>
      <c r="BJN24" s="143"/>
      <c r="BJO24" s="143"/>
      <c r="BJP24" s="143"/>
      <c r="BJQ24" s="143"/>
      <c r="BJR24" s="143"/>
      <c r="BJS24" s="143"/>
      <c r="BJT24" s="143"/>
      <c r="BJU24" s="143"/>
      <c r="BJV24" s="143"/>
      <c r="BJW24" s="143"/>
      <c r="BJX24" s="143"/>
      <c r="BJY24" s="143"/>
      <c r="BJZ24" s="143"/>
      <c r="BKA24" s="143"/>
      <c r="BKB24" s="143"/>
      <c r="BKC24" s="143"/>
      <c r="BKD24" s="143"/>
      <c r="BKE24" s="143"/>
      <c r="BKF24" s="143"/>
      <c r="BKG24" s="143"/>
      <c r="BKH24" s="143"/>
      <c r="BKI24" s="143"/>
      <c r="BKJ24" s="143"/>
      <c r="BKK24" s="143"/>
      <c r="BKL24" s="143"/>
      <c r="BKM24" s="143"/>
      <c r="BKN24" s="143"/>
      <c r="BKO24" s="143"/>
      <c r="BKP24" s="143"/>
      <c r="BKQ24" s="143"/>
      <c r="BKR24" s="143"/>
      <c r="BKS24" s="143"/>
      <c r="BKT24" s="143"/>
      <c r="BKU24" s="143"/>
      <c r="BKV24" s="143"/>
      <c r="BKW24" s="143"/>
      <c r="BKX24" s="143"/>
      <c r="BKY24" s="143"/>
      <c r="BKZ24" s="143"/>
      <c r="BLA24" s="143"/>
      <c r="BLB24" s="143"/>
      <c r="BLC24" s="143"/>
      <c r="BLD24" s="143"/>
      <c r="BLE24" s="143"/>
      <c r="BLF24" s="143"/>
      <c r="BLG24" s="143"/>
      <c r="BLH24" s="143"/>
      <c r="BLI24" s="143"/>
      <c r="BLJ24" s="143"/>
      <c r="BLK24" s="143"/>
      <c r="BLL24" s="143"/>
      <c r="BLM24" s="143"/>
      <c r="BLN24" s="143"/>
      <c r="BLO24" s="143"/>
      <c r="BLP24" s="143"/>
      <c r="BLQ24" s="143"/>
      <c r="BLR24" s="143"/>
      <c r="BLS24" s="143"/>
      <c r="BLT24" s="143"/>
      <c r="BLU24" s="143"/>
      <c r="BLV24" s="143"/>
      <c r="BLW24" s="143"/>
      <c r="BLX24" s="143"/>
      <c r="BLY24" s="143"/>
      <c r="BLZ24" s="143"/>
      <c r="BMA24" s="143"/>
      <c r="BMB24" s="143"/>
      <c r="BMC24" s="143"/>
      <c r="BMD24" s="143"/>
      <c r="BME24" s="143"/>
      <c r="BMF24" s="143"/>
      <c r="BMG24" s="143"/>
      <c r="BMH24" s="143"/>
      <c r="BMI24" s="143"/>
      <c r="BMJ24" s="143"/>
      <c r="BMK24" s="143"/>
      <c r="BML24" s="143"/>
      <c r="BMM24" s="143"/>
      <c r="BMN24" s="143"/>
      <c r="BMO24" s="143"/>
      <c r="BMP24" s="143"/>
      <c r="BMQ24" s="143"/>
      <c r="BMR24" s="143"/>
      <c r="BMS24" s="143"/>
      <c r="BMT24" s="143"/>
      <c r="BMU24" s="143"/>
      <c r="BMV24" s="143"/>
      <c r="BMW24" s="143"/>
      <c r="BMX24" s="143"/>
      <c r="BMY24" s="143"/>
      <c r="BMZ24" s="143"/>
      <c r="BNA24" s="143"/>
      <c r="BNB24" s="143"/>
      <c r="BNC24" s="143"/>
      <c r="BND24" s="143"/>
      <c r="BNE24" s="143"/>
      <c r="BNF24" s="143"/>
      <c r="BNG24" s="143"/>
      <c r="BNH24" s="143"/>
      <c r="BNI24" s="143"/>
      <c r="BNJ24" s="143"/>
      <c r="BNK24" s="143"/>
      <c r="BNL24" s="143"/>
      <c r="BNM24" s="143"/>
      <c r="BNN24" s="143"/>
      <c r="BNO24" s="143"/>
      <c r="BNP24" s="143"/>
      <c r="BNQ24" s="143"/>
      <c r="BNR24" s="143"/>
      <c r="BNS24" s="143"/>
      <c r="BNT24" s="143"/>
      <c r="BNU24" s="143"/>
      <c r="BNV24" s="143"/>
      <c r="BNW24" s="143"/>
      <c r="BNX24" s="143"/>
      <c r="BNY24" s="143"/>
      <c r="BNZ24" s="143"/>
      <c r="BOA24" s="143"/>
      <c r="BOB24" s="143"/>
      <c r="BOC24" s="143"/>
      <c r="BOD24" s="143"/>
      <c r="BOE24" s="143"/>
      <c r="BOF24" s="143"/>
      <c r="BOG24" s="143"/>
      <c r="BOH24" s="143"/>
      <c r="BOI24" s="143"/>
      <c r="BOJ24" s="143"/>
      <c r="BOK24" s="143"/>
      <c r="BOL24" s="143"/>
      <c r="BOM24" s="143"/>
      <c r="BON24" s="143"/>
      <c r="BOO24" s="143"/>
      <c r="BOP24" s="143"/>
      <c r="BOQ24" s="143"/>
      <c r="BOR24" s="143"/>
      <c r="BOS24" s="143"/>
      <c r="BOT24" s="143"/>
      <c r="BOU24" s="143"/>
      <c r="BOV24" s="143"/>
      <c r="BOW24" s="143"/>
      <c r="BOX24" s="143"/>
      <c r="BOY24" s="143"/>
      <c r="BOZ24" s="143"/>
      <c r="BPA24" s="143"/>
      <c r="BPB24" s="143"/>
      <c r="BPC24" s="143"/>
      <c r="BPD24" s="143"/>
      <c r="BPE24" s="143"/>
      <c r="BPF24" s="143"/>
      <c r="BPG24" s="143"/>
      <c r="BPH24" s="143"/>
      <c r="BPI24" s="143"/>
      <c r="BPJ24" s="143"/>
      <c r="BPK24" s="143"/>
      <c r="BPL24" s="143"/>
      <c r="BPM24" s="143"/>
      <c r="BPN24" s="143"/>
      <c r="BPO24" s="143"/>
      <c r="BPP24" s="143"/>
      <c r="BPQ24" s="143"/>
      <c r="BPR24" s="143"/>
      <c r="BPS24" s="143"/>
      <c r="BPT24" s="143"/>
      <c r="BPU24" s="143"/>
      <c r="BPV24" s="143"/>
      <c r="BPW24" s="143"/>
      <c r="BPX24" s="143"/>
      <c r="BPY24" s="143"/>
      <c r="BPZ24" s="143"/>
      <c r="BQA24" s="143"/>
      <c r="BQB24" s="143"/>
      <c r="BQC24" s="143"/>
      <c r="BQD24" s="143"/>
      <c r="BQE24" s="143"/>
      <c r="BQF24" s="143"/>
      <c r="BQG24" s="143"/>
      <c r="BQH24" s="143"/>
      <c r="BQI24" s="143"/>
      <c r="BQJ24" s="143"/>
      <c r="BQK24" s="143"/>
      <c r="BQL24" s="143"/>
      <c r="BQM24" s="143"/>
      <c r="BQN24" s="143"/>
      <c r="BQO24" s="143"/>
      <c r="BQP24" s="143"/>
      <c r="BQQ24" s="143"/>
      <c r="BQR24" s="143"/>
      <c r="BQS24" s="143"/>
      <c r="BQT24" s="143"/>
      <c r="BQU24" s="143"/>
      <c r="BQV24" s="143"/>
      <c r="BQW24" s="143"/>
      <c r="BQX24" s="143"/>
      <c r="BQY24" s="143"/>
      <c r="BQZ24" s="143"/>
      <c r="BRA24" s="143"/>
      <c r="BRB24" s="143"/>
      <c r="BRC24" s="143"/>
      <c r="BRD24" s="143"/>
      <c r="BRE24" s="143"/>
      <c r="BRF24" s="143"/>
      <c r="BRG24" s="143"/>
      <c r="BRH24" s="143"/>
      <c r="BRI24" s="143"/>
      <c r="BRJ24" s="143"/>
      <c r="BRK24" s="143"/>
      <c r="BRL24" s="143"/>
      <c r="BRM24" s="143"/>
      <c r="BRN24" s="143"/>
      <c r="BRO24" s="143"/>
      <c r="BRP24" s="143"/>
      <c r="BRQ24" s="143"/>
      <c r="BRR24" s="143"/>
      <c r="BRS24" s="143"/>
      <c r="BRT24" s="143"/>
      <c r="BRU24" s="143"/>
      <c r="BRV24" s="143"/>
      <c r="BRW24" s="143"/>
      <c r="BRX24" s="143"/>
      <c r="BRY24" s="143"/>
      <c r="BRZ24" s="143"/>
      <c r="BSA24" s="143"/>
      <c r="BSB24" s="143"/>
      <c r="BSC24" s="143"/>
      <c r="BSD24" s="143"/>
      <c r="BSE24" s="143"/>
      <c r="BSF24" s="143"/>
      <c r="BSG24" s="143"/>
      <c r="BSH24" s="143"/>
      <c r="BSI24" s="143"/>
      <c r="BSJ24" s="143"/>
      <c r="BSK24" s="143"/>
      <c r="BSL24" s="143"/>
      <c r="BSM24" s="143"/>
      <c r="BSN24" s="143"/>
      <c r="BSO24" s="143"/>
      <c r="BSP24" s="143"/>
      <c r="BSQ24" s="143"/>
      <c r="BSR24" s="143"/>
      <c r="BSS24" s="143"/>
      <c r="BST24" s="143"/>
      <c r="BSU24" s="143"/>
      <c r="BSV24" s="143"/>
      <c r="BSW24" s="143"/>
      <c r="BSX24" s="143"/>
      <c r="BSY24" s="143"/>
      <c r="BSZ24" s="143"/>
      <c r="BTA24" s="143"/>
      <c r="BTB24" s="143"/>
      <c r="BTC24" s="143"/>
      <c r="BTD24" s="143"/>
      <c r="BTE24" s="143"/>
      <c r="BTF24" s="143"/>
      <c r="BTG24" s="143"/>
      <c r="BTH24" s="143"/>
      <c r="BTI24" s="143"/>
      <c r="BTJ24" s="143"/>
      <c r="BTK24" s="143"/>
      <c r="BTL24" s="143"/>
      <c r="BTM24" s="143"/>
      <c r="BTN24" s="143"/>
      <c r="BTO24" s="143"/>
      <c r="BTP24" s="143"/>
      <c r="BTQ24" s="143"/>
      <c r="BTR24" s="143"/>
      <c r="BTS24" s="143"/>
      <c r="BTT24" s="143"/>
      <c r="BTU24" s="143"/>
      <c r="BTV24" s="143"/>
      <c r="BTW24" s="143"/>
      <c r="BTX24" s="143"/>
      <c r="BTY24" s="143"/>
      <c r="BTZ24" s="143"/>
      <c r="BUA24" s="143"/>
      <c r="BUB24" s="143"/>
      <c r="BUC24" s="143"/>
      <c r="BUD24" s="143"/>
      <c r="BUE24" s="143"/>
      <c r="BUF24" s="143"/>
      <c r="BUG24" s="143"/>
      <c r="BUH24" s="143"/>
      <c r="BUI24" s="143"/>
      <c r="BUJ24" s="143"/>
      <c r="BUK24" s="143"/>
      <c r="BUL24" s="143"/>
      <c r="BUM24" s="143"/>
      <c r="BUN24" s="143"/>
      <c r="BUO24" s="143"/>
      <c r="BUP24" s="143"/>
      <c r="BUQ24" s="143"/>
      <c r="BUR24" s="143"/>
      <c r="BUS24" s="143"/>
      <c r="BUT24" s="143"/>
      <c r="BUU24" s="143"/>
      <c r="BUV24" s="143"/>
      <c r="BUW24" s="143"/>
      <c r="BUX24" s="143"/>
      <c r="BUY24" s="143"/>
      <c r="BUZ24" s="143"/>
      <c r="BVA24" s="143"/>
      <c r="BVB24" s="143"/>
      <c r="BVC24" s="143"/>
      <c r="BVD24" s="143"/>
      <c r="BVE24" s="143"/>
      <c r="BVF24" s="143"/>
      <c r="BVG24" s="143"/>
      <c r="BVH24" s="143"/>
      <c r="BVI24" s="143"/>
      <c r="BVJ24" s="143"/>
      <c r="BVK24" s="143"/>
      <c r="BVL24" s="143"/>
      <c r="BVM24" s="143"/>
      <c r="BVN24" s="143"/>
      <c r="BVO24" s="143"/>
      <c r="BVP24" s="143"/>
      <c r="BVQ24" s="143"/>
      <c r="BVR24" s="143"/>
      <c r="BVS24" s="143"/>
      <c r="BVT24" s="143"/>
      <c r="BVU24" s="143"/>
      <c r="BVV24" s="143"/>
      <c r="BVW24" s="143"/>
      <c r="BVX24" s="143"/>
      <c r="BVY24" s="143"/>
      <c r="BVZ24" s="143"/>
      <c r="BWA24" s="143"/>
      <c r="BWB24" s="143"/>
      <c r="BWC24" s="143"/>
      <c r="BWD24" s="143"/>
      <c r="BWE24" s="143"/>
      <c r="BWF24" s="143"/>
      <c r="BWG24" s="143"/>
      <c r="BWH24" s="143"/>
      <c r="BWI24" s="143"/>
      <c r="BWJ24" s="143"/>
      <c r="BWK24" s="143"/>
      <c r="BWL24" s="143"/>
      <c r="BWM24" s="143"/>
      <c r="BWN24" s="143"/>
      <c r="BWO24" s="143"/>
      <c r="BWP24" s="143"/>
      <c r="BWQ24" s="143"/>
      <c r="BWR24" s="143"/>
      <c r="BWS24" s="143"/>
      <c r="BWT24" s="143"/>
      <c r="BWU24" s="143"/>
      <c r="BWV24" s="143"/>
      <c r="BWW24" s="143"/>
      <c r="BWX24" s="143"/>
      <c r="BWY24" s="143"/>
      <c r="BWZ24" s="143"/>
      <c r="BXA24" s="143"/>
      <c r="BXB24" s="143"/>
      <c r="BXC24" s="143"/>
      <c r="BXD24" s="143"/>
      <c r="BXE24" s="143"/>
      <c r="BXF24" s="143"/>
      <c r="BXG24" s="143"/>
      <c r="BXH24" s="143"/>
      <c r="BXI24" s="143"/>
      <c r="BXJ24" s="143"/>
      <c r="BXK24" s="143"/>
      <c r="BXL24" s="143"/>
      <c r="BXM24" s="143"/>
      <c r="BXN24" s="143"/>
      <c r="BXO24" s="143"/>
      <c r="BXP24" s="143"/>
      <c r="BXQ24" s="143"/>
      <c r="BXR24" s="143"/>
      <c r="BXS24" s="143"/>
      <c r="BXT24" s="143"/>
      <c r="BXU24" s="143"/>
      <c r="BXV24" s="143"/>
      <c r="BXW24" s="143"/>
      <c r="BXX24" s="143"/>
      <c r="BXY24" s="143"/>
      <c r="BXZ24" s="143"/>
      <c r="BYA24" s="143"/>
      <c r="BYB24" s="143"/>
      <c r="BYC24" s="143"/>
      <c r="BYD24" s="143"/>
      <c r="BYE24" s="143"/>
      <c r="BYF24" s="143"/>
      <c r="BYG24" s="143"/>
      <c r="BYH24" s="143"/>
      <c r="BYI24" s="143"/>
      <c r="BYJ24" s="143"/>
      <c r="BYK24" s="143"/>
      <c r="BYL24" s="143"/>
      <c r="BYM24" s="143"/>
      <c r="BYN24" s="143"/>
      <c r="BYO24" s="143"/>
      <c r="BYP24" s="143"/>
      <c r="BYQ24" s="143"/>
      <c r="BYR24" s="143"/>
      <c r="BYS24" s="143"/>
      <c r="BYT24" s="143"/>
      <c r="BYU24" s="143"/>
      <c r="BYV24" s="143"/>
      <c r="BYW24" s="143"/>
      <c r="BYX24" s="143"/>
      <c r="BYY24" s="143"/>
      <c r="BYZ24" s="143"/>
      <c r="BZA24" s="143"/>
      <c r="BZB24" s="143"/>
      <c r="BZC24" s="143"/>
      <c r="BZD24" s="143"/>
      <c r="BZE24" s="143"/>
      <c r="BZF24" s="143"/>
      <c r="BZG24" s="143"/>
      <c r="BZH24" s="143"/>
      <c r="BZI24" s="143"/>
      <c r="BZJ24" s="143"/>
      <c r="BZK24" s="143"/>
      <c r="BZL24" s="143"/>
      <c r="BZM24" s="143"/>
      <c r="BZN24" s="143"/>
      <c r="BZO24" s="143"/>
      <c r="BZP24" s="143"/>
      <c r="BZQ24" s="143"/>
      <c r="BZR24" s="143"/>
      <c r="BZS24" s="143"/>
      <c r="BZT24" s="143"/>
      <c r="BZU24" s="143"/>
      <c r="BZV24" s="143"/>
      <c r="BZW24" s="143"/>
      <c r="BZX24" s="143"/>
      <c r="BZY24" s="143"/>
      <c r="BZZ24" s="143"/>
      <c r="CAA24" s="143"/>
      <c r="CAB24" s="143"/>
      <c r="CAC24" s="143"/>
      <c r="CAD24" s="143"/>
      <c r="CAE24" s="143"/>
      <c r="CAF24" s="143"/>
      <c r="CAG24" s="143"/>
      <c r="CAH24" s="143"/>
      <c r="CAI24" s="143"/>
      <c r="CAJ24" s="143"/>
      <c r="CAK24" s="143"/>
      <c r="CAL24" s="143"/>
      <c r="CAM24" s="143"/>
      <c r="CAN24" s="143"/>
      <c r="CAO24" s="143"/>
      <c r="CAP24" s="143"/>
      <c r="CAQ24" s="143"/>
      <c r="CAR24" s="143"/>
      <c r="CAS24" s="143"/>
      <c r="CAT24" s="143"/>
      <c r="CAU24" s="143"/>
      <c r="CAV24" s="143"/>
      <c r="CAW24" s="143"/>
      <c r="CAX24" s="143"/>
      <c r="CAY24" s="143"/>
      <c r="CAZ24" s="143"/>
      <c r="CBA24" s="143"/>
      <c r="CBB24" s="143"/>
      <c r="CBC24" s="143"/>
      <c r="CBD24" s="143"/>
      <c r="CBE24" s="143"/>
      <c r="CBF24" s="143"/>
      <c r="CBG24" s="143"/>
      <c r="CBH24" s="143"/>
      <c r="CBI24" s="143"/>
      <c r="CBJ24" s="143"/>
      <c r="CBK24" s="143"/>
      <c r="CBL24" s="143"/>
      <c r="CBM24" s="143"/>
      <c r="CBN24" s="143"/>
      <c r="CBO24" s="143"/>
      <c r="CBP24" s="143"/>
      <c r="CBQ24" s="143"/>
      <c r="CBR24" s="143"/>
      <c r="CBS24" s="143"/>
      <c r="CBT24" s="143"/>
      <c r="CBU24" s="143"/>
      <c r="CBV24" s="143"/>
      <c r="CBW24" s="143"/>
      <c r="CBX24" s="143"/>
      <c r="CBY24" s="143"/>
      <c r="CBZ24" s="143"/>
      <c r="CCA24" s="143"/>
      <c r="CCB24" s="143"/>
      <c r="CCC24" s="143"/>
      <c r="CCD24" s="143"/>
      <c r="CCE24" s="143"/>
      <c r="CCF24" s="143"/>
      <c r="CCG24" s="143"/>
      <c r="CCH24" s="143"/>
      <c r="CCI24" s="143"/>
      <c r="CCJ24" s="143"/>
      <c r="CCK24" s="143"/>
      <c r="CCL24" s="143"/>
      <c r="CCM24" s="143"/>
      <c r="CCN24" s="143"/>
      <c r="CCO24" s="143"/>
      <c r="CCP24" s="143"/>
      <c r="CCQ24" s="143"/>
      <c r="CCR24" s="143"/>
      <c r="CCS24" s="143"/>
      <c r="CCT24" s="143"/>
      <c r="CCU24" s="143"/>
      <c r="CCV24" s="143"/>
      <c r="CCW24" s="143"/>
      <c r="CCX24" s="143"/>
      <c r="CCY24" s="143"/>
      <c r="CCZ24" s="143"/>
      <c r="CDA24" s="143"/>
      <c r="CDB24" s="143"/>
      <c r="CDC24" s="143"/>
      <c r="CDD24" s="143"/>
      <c r="CDE24" s="143"/>
      <c r="CDF24" s="143"/>
      <c r="CDG24" s="143"/>
      <c r="CDH24" s="143"/>
      <c r="CDI24" s="143"/>
      <c r="CDJ24" s="143"/>
      <c r="CDK24" s="143"/>
      <c r="CDL24" s="143"/>
      <c r="CDM24" s="143"/>
      <c r="CDN24" s="143"/>
      <c r="CDO24" s="143"/>
      <c r="CDP24" s="143"/>
      <c r="CDQ24" s="143"/>
      <c r="CDR24" s="143"/>
      <c r="CDS24" s="143"/>
      <c r="CDT24" s="143"/>
      <c r="CDU24" s="143"/>
      <c r="CDV24" s="143"/>
      <c r="CDW24" s="143"/>
      <c r="CDX24" s="143"/>
      <c r="CDY24" s="143"/>
      <c r="CDZ24" s="143"/>
      <c r="CEA24" s="143"/>
      <c r="CEB24" s="143"/>
      <c r="CEC24" s="143"/>
      <c r="CED24" s="143"/>
      <c r="CEE24" s="143"/>
      <c r="CEF24" s="143"/>
      <c r="CEG24" s="143"/>
      <c r="CEH24" s="143"/>
      <c r="CEI24" s="143"/>
      <c r="CEJ24" s="143"/>
      <c r="CEK24" s="143"/>
      <c r="CEL24" s="143"/>
      <c r="CEM24" s="143"/>
      <c r="CEN24" s="143"/>
      <c r="CEO24" s="143"/>
      <c r="CEP24" s="143"/>
      <c r="CEQ24" s="143"/>
      <c r="CER24" s="143"/>
      <c r="CES24" s="143"/>
      <c r="CET24" s="143"/>
      <c r="CEU24" s="143"/>
      <c r="CEV24" s="143"/>
      <c r="CEW24" s="143"/>
      <c r="CEX24" s="143"/>
      <c r="CEY24" s="143"/>
      <c r="CEZ24" s="143"/>
      <c r="CFA24" s="143"/>
      <c r="CFB24" s="143"/>
      <c r="CFC24" s="143"/>
      <c r="CFD24" s="143"/>
      <c r="CFE24" s="143"/>
      <c r="CFF24" s="143"/>
      <c r="CFG24" s="143"/>
      <c r="CFH24" s="143"/>
      <c r="CFI24" s="143"/>
      <c r="CFJ24" s="143"/>
      <c r="CFK24" s="143"/>
      <c r="CFL24" s="143"/>
      <c r="CFM24" s="143"/>
      <c r="CFN24" s="143"/>
      <c r="CFO24" s="143"/>
      <c r="CFP24" s="143"/>
      <c r="CFQ24" s="143"/>
      <c r="CFR24" s="143"/>
      <c r="CFS24" s="143"/>
      <c r="CFT24" s="143"/>
      <c r="CFU24" s="143"/>
      <c r="CFV24" s="143"/>
      <c r="CFW24" s="143"/>
      <c r="CFX24" s="143"/>
      <c r="CFY24" s="143"/>
      <c r="CFZ24" s="143"/>
      <c r="CGA24" s="143"/>
      <c r="CGB24" s="143"/>
      <c r="CGC24" s="143"/>
      <c r="CGD24" s="143"/>
      <c r="CGE24" s="143"/>
      <c r="CGF24" s="143"/>
      <c r="CGG24" s="143"/>
      <c r="CGH24" s="143"/>
      <c r="CGI24" s="143"/>
      <c r="CGJ24" s="143"/>
      <c r="CGK24" s="143"/>
      <c r="CGL24" s="143"/>
      <c r="CGM24" s="143"/>
      <c r="CGN24" s="143"/>
      <c r="CGO24" s="143"/>
      <c r="CGP24" s="143"/>
      <c r="CGQ24" s="143"/>
      <c r="CGR24" s="143"/>
      <c r="CGS24" s="143"/>
      <c r="CGT24" s="143"/>
      <c r="CGU24" s="143"/>
      <c r="CGV24" s="143"/>
      <c r="CGW24" s="143"/>
      <c r="CGX24" s="143"/>
      <c r="CGY24" s="143"/>
      <c r="CGZ24" s="143"/>
      <c r="CHA24" s="143"/>
      <c r="CHB24" s="143"/>
      <c r="CHC24" s="143"/>
      <c r="CHD24" s="143"/>
      <c r="CHE24" s="143"/>
      <c r="CHF24" s="143"/>
      <c r="CHG24" s="143"/>
      <c r="CHH24" s="143"/>
      <c r="CHI24" s="143"/>
      <c r="CHJ24" s="143"/>
      <c r="CHK24" s="143"/>
      <c r="CHL24" s="143"/>
      <c r="CHM24" s="143"/>
      <c r="CHN24" s="143"/>
      <c r="CHO24" s="143"/>
      <c r="CHP24" s="143"/>
      <c r="CHQ24" s="143"/>
      <c r="CHR24" s="143"/>
      <c r="CHS24" s="143"/>
      <c r="CHT24" s="143"/>
      <c r="CHU24" s="143"/>
      <c r="CHV24" s="143"/>
      <c r="CHW24" s="143"/>
      <c r="CHX24" s="143"/>
      <c r="CHY24" s="143"/>
      <c r="CHZ24" s="143"/>
      <c r="CIA24" s="143"/>
      <c r="CIB24" s="143"/>
      <c r="CIC24" s="143"/>
      <c r="CID24" s="143"/>
      <c r="CIE24" s="143"/>
      <c r="CIF24" s="143"/>
      <c r="CIG24" s="143"/>
      <c r="CIH24" s="143"/>
      <c r="CII24" s="143"/>
      <c r="CIJ24" s="143"/>
      <c r="CIK24" s="143"/>
      <c r="CIL24" s="143"/>
      <c r="CIM24" s="143"/>
      <c r="CIN24" s="143"/>
      <c r="CIO24" s="143"/>
      <c r="CIP24" s="143"/>
      <c r="CIQ24" s="143"/>
      <c r="CIR24" s="143"/>
      <c r="CIS24" s="143"/>
      <c r="CIT24" s="143"/>
      <c r="CIU24" s="143"/>
      <c r="CIV24" s="143"/>
      <c r="CIW24" s="143"/>
      <c r="CIX24" s="143"/>
      <c r="CIY24" s="143"/>
      <c r="CIZ24" s="143"/>
      <c r="CJA24" s="143"/>
      <c r="CJB24" s="143"/>
      <c r="CJC24" s="143"/>
      <c r="CJD24" s="143"/>
      <c r="CJE24" s="143"/>
      <c r="CJF24" s="143"/>
      <c r="CJG24" s="143"/>
      <c r="CJH24" s="143"/>
      <c r="CJI24" s="143"/>
      <c r="CJJ24" s="143"/>
      <c r="CJK24" s="143"/>
      <c r="CJL24" s="143"/>
      <c r="CJM24" s="143"/>
      <c r="CJN24" s="143"/>
      <c r="CJO24" s="143"/>
      <c r="CJP24" s="143"/>
      <c r="CJQ24" s="143"/>
      <c r="CJR24" s="143"/>
      <c r="CJS24" s="143"/>
      <c r="CJT24" s="143"/>
      <c r="CJU24" s="143"/>
      <c r="CJV24" s="143"/>
      <c r="CJW24" s="143"/>
      <c r="CJX24" s="143"/>
      <c r="CJY24" s="143"/>
      <c r="CJZ24" s="143"/>
      <c r="CKA24" s="143"/>
      <c r="CKB24" s="143"/>
      <c r="CKC24" s="143"/>
      <c r="CKD24" s="143"/>
      <c r="CKE24" s="143"/>
      <c r="CKF24" s="143"/>
      <c r="CKG24" s="143"/>
      <c r="CKH24" s="143"/>
      <c r="CKI24" s="143"/>
      <c r="CKJ24" s="143"/>
      <c r="CKK24" s="143"/>
      <c r="CKL24" s="143"/>
      <c r="CKM24" s="143"/>
      <c r="CKN24" s="143"/>
      <c r="CKO24" s="143"/>
      <c r="CKP24" s="143"/>
      <c r="CKQ24" s="143"/>
      <c r="CKR24" s="143"/>
      <c r="CKS24" s="143"/>
      <c r="CKT24" s="143"/>
      <c r="CKU24" s="143"/>
      <c r="CKV24" s="143"/>
      <c r="CKW24" s="143"/>
      <c r="CKX24" s="143"/>
      <c r="CKY24" s="143"/>
      <c r="CKZ24" s="143"/>
      <c r="CLA24" s="143"/>
      <c r="CLB24" s="143"/>
      <c r="CLC24" s="143"/>
      <c r="CLD24" s="143"/>
      <c r="CLE24" s="143"/>
      <c r="CLF24" s="143"/>
      <c r="CLG24" s="143"/>
      <c r="CLH24" s="143"/>
      <c r="CLI24" s="143"/>
      <c r="CLJ24" s="143"/>
      <c r="CLK24" s="143"/>
      <c r="CLL24" s="143"/>
      <c r="CLM24" s="143"/>
      <c r="CLN24" s="143"/>
      <c r="CLO24" s="143"/>
      <c r="CLP24" s="143"/>
      <c r="CLQ24" s="143"/>
      <c r="CLR24" s="143"/>
      <c r="CLS24" s="143"/>
      <c r="CLT24" s="143"/>
      <c r="CLU24" s="143"/>
      <c r="CLV24" s="143"/>
      <c r="CLW24" s="143"/>
      <c r="CLX24" s="143"/>
      <c r="CLY24" s="143"/>
      <c r="CLZ24" s="143"/>
      <c r="CMA24" s="143"/>
      <c r="CMB24" s="143"/>
      <c r="CMC24" s="143"/>
      <c r="CMD24" s="143"/>
      <c r="CME24" s="143"/>
      <c r="CMF24" s="143"/>
      <c r="CMG24" s="143"/>
      <c r="CMH24" s="143"/>
      <c r="CMI24" s="143"/>
      <c r="CMJ24" s="143"/>
      <c r="CMK24" s="143"/>
      <c r="CML24" s="143"/>
      <c r="CMM24" s="143"/>
      <c r="CMN24" s="143"/>
      <c r="CMO24" s="143"/>
      <c r="CMP24" s="143"/>
      <c r="CMQ24" s="143"/>
      <c r="CMR24" s="143"/>
      <c r="CMS24" s="143"/>
      <c r="CMT24" s="143"/>
      <c r="CMU24" s="143"/>
      <c r="CMV24" s="143"/>
      <c r="CMW24" s="143"/>
      <c r="CMX24" s="143"/>
      <c r="CMY24" s="143"/>
      <c r="CMZ24" s="143"/>
      <c r="CNA24" s="143"/>
      <c r="CNB24" s="143"/>
      <c r="CNC24" s="143"/>
      <c r="CND24" s="143"/>
      <c r="CNE24" s="143"/>
      <c r="CNF24" s="143"/>
      <c r="CNG24" s="143"/>
      <c r="CNH24" s="143"/>
      <c r="CNI24" s="143"/>
      <c r="CNJ24" s="143"/>
      <c r="CNK24" s="143"/>
      <c r="CNL24" s="143"/>
      <c r="CNM24" s="143"/>
      <c r="CNN24" s="143"/>
      <c r="CNO24" s="143"/>
      <c r="CNP24" s="143"/>
      <c r="CNQ24" s="143"/>
      <c r="CNR24" s="143"/>
      <c r="CNS24" s="143"/>
      <c r="CNT24" s="143"/>
      <c r="CNU24" s="143"/>
      <c r="CNV24" s="143"/>
      <c r="CNW24" s="143"/>
      <c r="CNX24" s="143"/>
      <c r="CNY24" s="143"/>
      <c r="CNZ24" s="143"/>
      <c r="COA24" s="143"/>
      <c r="COB24" s="143"/>
      <c r="COC24" s="143"/>
      <c r="COD24" s="143"/>
      <c r="COE24" s="143"/>
      <c r="COF24" s="143"/>
      <c r="COG24" s="143"/>
      <c r="COH24" s="143"/>
      <c r="COI24" s="143"/>
      <c r="COJ24" s="143"/>
      <c r="COK24" s="143"/>
      <c r="COL24" s="143"/>
      <c r="COM24" s="143"/>
      <c r="CON24" s="143"/>
      <c r="COO24" s="143"/>
      <c r="COP24" s="143"/>
      <c r="COQ24" s="143"/>
      <c r="COR24" s="143"/>
      <c r="COS24" s="143"/>
      <c r="COT24" s="143"/>
      <c r="COU24" s="143"/>
      <c r="COV24" s="143"/>
      <c r="COW24" s="143"/>
      <c r="COX24" s="143"/>
      <c r="COY24" s="143"/>
      <c r="COZ24" s="143"/>
      <c r="CPA24" s="143"/>
      <c r="CPB24" s="143"/>
      <c r="CPC24" s="143"/>
      <c r="CPD24" s="143"/>
      <c r="CPE24" s="143"/>
      <c r="CPF24" s="143"/>
      <c r="CPG24" s="143"/>
      <c r="CPH24" s="143"/>
      <c r="CPI24" s="143"/>
      <c r="CPJ24" s="143"/>
      <c r="CPK24" s="143"/>
      <c r="CPL24" s="143"/>
      <c r="CPM24" s="143"/>
      <c r="CPN24" s="143"/>
      <c r="CPO24" s="143"/>
      <c r="CPP24" s="143"/>
      <c r="CPQ24" s="143"/>
      <c r="CPR24" s="143"/>
      <c r="CPS24" s="143"/>
      <c r="CPT24" s="143"/>
      <c r="CPU24" s="143"/>
      <c r="CPV24" s="143"/>
      <c r="CPW24" s="143"/>
      <c r="CPX24" s="143"/>
      <c r="CPY24" s="143"/>
      <c r="CPZ24" s="143"/>
      <c r="CQA24" s="143"/>
      <c r="CQB24" s="143"/>
      <c r="CQC24" s="143"/>
      <c r="CQD24" s="143"/>
      <c r="CQE24" s="143"/>
      <c r="CQF24" s="143"/>
      <c r="CQG24" s="143"/>
      <c r="CQH24" s="143"/>
      <c r="CQI24" s="143"/>
      <c r="CQJ24" s="143"/>
      <c r="CQK24" s="143"/>
      <c r="CQL24" s="143"/>
      <c r="CQM24" s="143"/>
      <c r="CQN24" s="143"/>
      <c r="CQO24" s="143"/>
      <c r="CQP24" s="143"/>
      <c r="CQQ24" s="143"/>
      <c r="CQR24" s="143"/>
      <c r="CQS24" s="143"/>
      <c r="CQT24" s="143"/>
      <c r="CQU24" s="143"/>
      <c r="CQV24" s="143"/>
      <c r="CQW24" s="143"/>
      <c r="CQX24" s="143"/>
      <c r="CQY24" s="143"/>
      <c r="CQZ24" s="143"/>
      <c r="CRA24" s="143"/>
      <c r="CRB24" s="143"/>
      <c r="CRC24" s="143"/>
      <c r="CRD24" s="143"/>
      <c r="CRE24" s="143"/>
      <c r="CRF24" s="143"/>
      <c r="CRG24" s="143"/>
      <c r="CRH24" s="143"/>
      <c r="CRI24" s="143"/>
      <c r="CRJ24" s="143"/>
      <c r="CRK24" s="143"/>
      <c r="CRL24" s="143"/>
      <c r="CRM24" s="143"/>
      <c r="CRN24" s="143"/>
      <c r="CRO24" s="143"/>
      <c r="CRP24" s="143"/>
      <c r="CRQ24" s="143"/>
      <c r="CRR24" s="143"/>
      <c r="CRS24" s="143"/>
      <c r="CRT24" s="143"/>
      <c r="CRU24" s="143"/>
      <c r="CRV24" s="143"/>
      <c r="CRW24" s="143"/>
      <c r="CRX24" s="143"/>
      <c r="CRY24" s="143"/>
      <c r="CRZ24" s="143"/>
      <c r="CSA24" s="143"/>
      <c r="CSB24" s="143"/>
      <c r="CSC24" s="143"/>
      <c r="CSD24" s="143"/>
      <c r="CSE24" s="143"/>
      <c r="CSF24" s="143"/>
      <c r="CSG24" s="143"/>
      <c r="CSH24" s="143"/>
      <c r="CSI24" s="143"/>
      <c r="CSJ24" s="143"/>
      <c r="CSK24" s="143"/>
      <c r="CSL24" s="143"/>
      <c r="CSM24" s="143"/>
      <c r="CSN24" s="143"/>
      <c r="CSO24" s="143"/>
      <c r="CSP24" s="143"/>
      <c r="CSQ24" s="143"/>
      <c r="CSR24" s="143"/>
      <c r="CSS24" s="143"/>
      <c r="CST24" s="143"/>
      <c r="CSU24" s="143"/>
      <c r="CSV24" s="143"/>
      <c r="CSW24" s="143"/>
      <c r="CSX24" s="143"/>
      <c r="CSY24" s="143"/>
      <c r="CSZ24" s="143"/>
      <c r="CTA24" s="143"/>
      <c r="CTB24" s="143"/>
      <c r="CTC24" s="143"/>
      <c r="CTD24" s="143"/>
      <c r="CTE24" s="143"/>
      <c r="CTF24" s="143"/>
      <c r="CTG24" s="143"/>
      <c r="CTH24" s="143"/>
      <c r="CTI24" s="143"/>
      <c r="CTJ24" s="143"/>
      <c r="CTK24" s="143"/>
      <c r="CTL24" s="143"/>
      <c r="CTM24" s="143"/>
      <c r="CTN24" s="143"/>
      <c r="CTO24" s="143"/>
      <c r="CTP24" s="143"/>
      <c r="CTQ24" s="143"/>
      <c r="CTR24" s="143"/>
      <c r="CTS24" s="143"/>
      <c r="CTT24" s="143"/>
      <c r="CTU24" s="143"/>
      <c r="CTV24" s="143"/>
      <c r="CTW24" s="143"/>
      <c r="CTX24" s="143"/>
      <c r="CTY24" s="143"/>
      <c r="CTZ24" s="143"/>
      <c r="CUA24" s="143"/>
      <c r="CUB24" s="143"/>
      <c r="CUC24" s="143"/>
      <c r="CUD24" s="143"/>
      <c r="CUE24" s="143"/>
      <c r="CUF24" s="143"/>
      <c r="CUG24" s="143"/>
      <c r="CUH24" s="143"/>
      <c r="CUI24" s="143"/>
      <c r="CUJ24" s="143"/>
      <c r="CUK24" s="143"/>
      <c r="CUL24" s="143"/>
      <c r="CUM24" s="143"/>
      <c r="CUN24" s="143"/>
      <c r="CUO24" s="143"/>
      <c r="CUP24" s="143"/>
      <c r="CUQ24" s="143"/>
      <c r="CUR24" s="143"/>
      <c r="CUS24" s="143"/>
      <c r="CUT24" s="143"/>
      <c r="CUU24" s="143"/>
      <c r="CUV24" s="143"/>
      <c r="CUW24" s="143"/>
      <c r="CUX24" s="143"/>
      <c r="CUY24" s="143"/>
      <c r="CUZ24" s="143"/>
      <c r="CVA24" s="143"/>
      <c r="CVB24" s="143"/>
      <c r="CVC24" s="143"/>
      <c r="CVD24" s="143"/>
      <c r="CVE24" s="143"/>
      <c r="CVF24" s="143"/>
      <c r="CVG24" s="143"/>
      <c r="CVH24" s="143"/>
      <c r="CVI24" s="143"/>
      <c r="CVJ24" s="143"/>
      <c r="CVK24" s="143"/>
      <c r="CVL24" s="143"/>
      <c r="CVM24" s="143"/>
      <c r="CVN24" s="143"/>
      <c r="CVO24" s="143"/>
      <c r="CVP24" s="143"/>
      <c r="CVQ24" s="143"/>
      <c r="CVR24" s="143"/>
      <c r="CVS24" s="143"/>
      <c r="CVT24" s="143"/>
      <c r="CVU24" s="143"/>
      <c r="CVV24" s="143"/>
      <c r="CVW24" s="143"/>
      <c r="CVX24" s="143"/>
      <c r="CVY24" s="143"/>
      <c r="CVZ24" s="143"/>
      <c r="CWA24" s="143"/>
      <c r="CWB24" s="143"/>
      <c r="CWC24" s="143"/>
      <c r="CWD24" s="143"/>
      <c r="CWE24" s="143"/>
      <c r="CWF24" s="143"/>
      <c r="CWG24" s="143"/>
      <c r="CWH24" s="143"/>
      <c r="CWI24" s="143"/>
      <c r="CWJ24" s="143"/>
      <c r="CWK24" s="143"/>
      <c r="CWL24" s="143"/>
      <c r="CWM24" s="143"/>
      <c r="CWN24" s="143"/>
      <c r="CWO24" s="143"/>
      <c r="CWP24" s="143"/>
      <c r="CWQ24" s="143"/>
      <c r="CWR24" s="143"/>
      <c r="CWS24" s="143"/>
      <c r="CWT24" s="143"/>
      <c r="CWU24" s="143"/>
      <c r="CWV24" s="143"/>
      <c r="CWW24" s="143"/>
      <c r="CWX24" s="143"/>
      <c r="CWY24" s="143"/>
      <c r="CWZ24" s="143"/>
      <c r="CXA24" s="143"/>
      <c r="CXB24" s="143"/>
      <c r="CXC24" s="143"/>
      <c r="CXD24" s="143"/>
      <c r="CXE24" s="143"/>
      <c r="CXF24" s="143"/>
      <c r="CXG24" s="143"/>
      <c r="CXH24" s="143"/>
      <c r="CXI24" s="143"/>
      <c r="CXJ24" s="143"/>
      <c r="CXK24" s="143"/>
      <c r="CXL24" s="143"/>
      <c r="CXM24" s="143"/>
      <c r="CXN24" s="143"/>
      <c r="CXO24" s="143"/>
      <c r="CXP24" s="143"/>
      <c r="CXQ24" s="143"/>
      <c r="CXR24" s="143"/>
      <c r="CXS24" s="143"/>
      <c r="CXT24" s="143"/>
      <c r="CXU24" s="143"/>
      <c r="CXV24" s="143"/>
      <c r="CXW24" s="143"/>
      <c r="CXX24" s="143"/>
      <c r="CXY24" s="143"/>
      <c r="CXZ24" s="143"/>
      <c r="CYA24" s="143"/>
      <c r="CYB24" s="143"/>
      <c r="CYC24" s="143"/>
      <c r="CYD24" s="143"/>
      <c r="CYE24" s="143"/>
      <c r="CYF24" s="143"/>
      <c r="CYG24" s="143"/>
      <c r="CYH24" s="143"/>
      <c r="CYI24" s="143"/>
      <c r="CYJ24" s="143"/>
      <c r="CYK24" s="143"/>
      <c r="CYL24" s="143"/>
      <c r="CYM24" s="143"/>
      <c r="CYN24" s="143"/>
      <c r="CYO24" s="143"/>
      <c r="CYP24" s="143"/>
      <c r="CYQ24" s="143"/>
      <c r="CYR24" s="143"/>
      <c r="CYS24" s="143"/>
      <c r="CYT24" s="143"/>
      <c r="CYU24" s="143"/>
      <c r="CYV24" s="143"/>
      <c r="CYW24" s="143"/>
      <c r="CYX24" s="143"/>
      <c r="CYY24" s="143"/>
      <c r="CYZ24" s="143"/>
      <c r="CZA24" s="143"/>
      <c r="CZB24" s="143"/>
      <c r="CZC24" s="143"/>
      <c r="CZD24" s="143"/>
      <c r="CZE24" s="143"/>
      <c r="CZF24" s="143"/>
      <c r="CZG24" s="143"/>
      <c r="CZH24" s="143"/>
      <c r="CZI24" s="143"/>
      <c r="CZJ24" s="143"/>
      <c r="CZK24" s="143"/>
      <c r="CZL24" s="143"/>
      <c r="CZM24" s="143"/>
      <c r="CZN24" s="143"/>
      <c r="CZO24" s="143"/>
      <c r="CZP24" s="143"/>
      <c r="CZQ24" s="143"/>
      <c r="CZR24" s="143"/>
      <c r="CZS24" s="143"/>
      <c r="CZT24" s="143"/>
      <c r="CZU24" s="143"/>
      <c r="CZV24" s="143"/>
      <c r="CZW24" s="143"/>
      <c r="CZX24" s="143"/>
      <c r="CZY24" s="143"/>
      <c r="CZZ24" s="143"/>
      <c r="DAA24" s="143"/>
      <c r="DAB24" s="143"/>
      <c r="DAC24" s="143"/>
      <c r="DAD24" s="143"/>
      <c r="DAE24" s="143"/>
      <c r="DAF24" s="143"/>
      <c r="DAG24" s="143"/>
      <c r="DAH24" s="143"/>
      <c r="DAI24" s="143"/>
      <c r="DAJ24" s="143"/>
      <c r="DAK24" s="143"/>
      <c r="DAL24" s="143"/>
      <c r="DAM24" s="143"/>
      <c r="DAN24" s="143"/>
      <c r="DAO24" s="143"/>
      <c r="DAP24" s="143"/>
      <c r="DAQ24" s="143"/>
      <c r="DAR24" s="143"/>
      <c r="DAS24" s="143"/>
      <c r="DAT24" s="143"/>
      <c r="DAU24" s="143"/>
      <c r="DAV24" s="143"/>
      <c r="DAW24" s="143"/>
      <c r="DAX24" s="143"/>
      <c r="DAY24" s="143"/>
      <c r="DAZ24" s="143"/>
      <c r="DBA24" s="143"/>
      <c r="DBB24" s="143"/>
      <c r="DBC24" s="143"/>
      <c r="DBD24" s="143"/>
      <c r="DBE24" s="143"/>
      <c r="DBF24" s="143"/>
      <c r="DBG24" s="143"/>
      <c r="DBH24" s="143"/>
      <c r="DBI24" s="143"/>
      <c r="DBJ24" s="143"/>
      <c r="DBK24" s="143"/>
      <c r="DBL24" s="143"/>
      <c r="DBM24" s="143"/>
      <c r="DBN24" s="143"/>
      <c r="DBO24" s="143"/>
      <c r="DBP24" s="143"/>
      <c r="DBQ24" s="143"/>
      <c r="DBR24" s="143"/>
      <c r="DBS24" s="143"/>
      <c r="DBT24" s="143"/>
      <c r="DBU24" s="143"/>
      <c r="DBV24" s="143"/>
      <c r="DBW24" s="143"/>
      <c r="DBX24" s="143"/>
      <c r="DBY24" s="143"/>
      <c r="DBZ24" s="143"/>
      <c r="DCA24" s="143"/>
      <c r="DCB24" s="143"/>
      <c r="DCC24" s="143"/>
      <c r="DCD24" s="143"/>
      <c r="DCE24" s="143"/>
      <c r="DCF24" s="143"/>
      <c r="DCG24" s="143"/>
      <c r="DCH24" s="143"/>
      <c r="DCI24" s="143"/>
      <c r="DCJ24" s="143"/>
      <c r="DCK24" s="143"/>
      <c r="DCL24" s="143"/>
      <c r="DCM24" s="143"/>
      <c r="DCN24" s="143"/>
      <c r="DCO24" s="143"/>
      <c r="DCP24" s="143"/>
      <c r="DCQ24" s="143"/>
      <c r="DCR24" s="143"/>
      <c r="DCS24" s="143"/>
      <c r="DCT24" s="143"/>
      <c r="DCU24" s="143"/>
      <c r="DCV24" s="143"/>
      <c r="DCW24" s="143"/>
      <c r="DCX24" s="143"/>
      <c r="DCY24" s="143"/>
      <c r="DCZ24" s="143"/>
      <c r="DDA24" s="143"/>
      <c r="DDB24" s="143"/>
      <c r="DDC24" s="143"/>
      <c r="DDD24" s="143"/>
      <c r="DDE24" s="143"/>
      <c r="DDF24" s="143"/>
      <c r="DDG24" s="143"/>
      <c r="DDH24" s="143"/>
      <c r="DDI24" s="143"/>
      <c r="DDJ24" s="143"/>
      <c r="DDK24" s="143"/>
      <c r="DDL24" s="143"/>
      <c r="DDM24" s="143"/>
      <c r="DDN24" s="143"/>
      <c r="DDO24" s="143"/>
      <c r="DDP24" s="143"/>
      <c r="DDQ24" s="143"/>
      <c r="DDR24" s="143"/>
      <c r="DDS24" s="143"/>
      <c r="DDT24" s="143"/>
      <c r="DDU24" s="143"/>
      <c r="DDV24" s="143"/>
      <c r="DDW24" s="143"/>
      <c r="DDX24" s="143"/>
      <c r="DDY24" s="143"/>
      <c r="DDZ24" s="143"/>
      <c r="DEA24" s="143"/>
      <c r="DEB24" s="143"/>
      <c r="DEC24" s="143"/>
      <c r="DED24" s="143"/>
      <c r="DEE24" s="143"/>
      <c r="DEF24" s="143"/>
      <c r="DEG24" s="143"/>
      <c r="DEH24" s="143"/>
      <c r="DEI24" s="143"/>
      <c r="DEJ24" s="143"/>
      <c r="DEK24" s="143"/>
      <c r="DEL24" s="143"/>
      <c r="DEM24" s="143"/>
      <c r="DEN24" s="143"/>
      <c r="DEO24" s="143"/>
      <c r="DEP24" s="143"/>
      <c r="DEQ24" s="143"/>
      <c r="DER24" s="143"/>
      <c r="DES24" s="143"/>
      <c r="DET24" s="143"/>
      <c r="DEU24" s="143"/>
      <c r="DEV24" s="143"/>
      <c r="DEW24" s="143"/>
      <c r="DEX24" s="143"/>
      <c r="DEY24" s="143"/>
      <c r="DEZ24" s="143"/>
      <c r="DFA24" s="143"/>
      <c r="DFB24" s="143"/>
      <c r="DFC24" s="143"/>
      <c r="DFD24" s="143"/>
      <c r="DFE24" s="143"/>
      <c r="DFF24" s="143"/>
      <c r="DFG24" s="143"/>
      <c r="DFH24" s="143"/>
      <c r="DFI24" s="143"/>
      <c r="DFJ24" s="143"/>
      <c r="DFK24" s="143"/>
      <c r="DFL24" s="143"/>
      <c r="DFM24" s="143"/>
      <c r="DFN24" s="143"/>
      <c r="DFO24" s="143"/>
      <c r="DFP24" s="143"/>
      <c r="DFQ24" s="143"/>
      <c r="DFR24" s="143"/>
      <c r="DFS24" s="143"/>
      <c r="DFT24" s="143"/>
      <c r="DFU24" s="143"/>
      <c r="DFV24" s="143"/>
      <c r="DFW24" s="143"/>
      <c r="DFX24" s="143"/>
      <c r="DFY24" s="143"/>
      <c r="DFZ24" s="143"/>
      <c r="DGA24" s="143"/>
      <c r="DGB24" s="143"/>
      <c r="DGC24" s="143"/>
      <c r="DGD24" s="143"/>
      <c r="DGE24" s="143"/>
      <c r="DGF24" s="143"/>
      <c r="DGG24" s="143"/>
      <c r="DGH24" s="143"/>
      <c r="DGI24" s="143"/>
      <c r="DGJ24" s="143"/>
      <c r="DGK24" s="143"/>
      <c r="DGL24" s="143"/>
      <c r="DGM24" s="143"/>
      <c r="DGN24" s="143"/>
      <c r="DGO24" s="143"/>
      <c r="DGP24" s="143"/>
      <c r="DGQ24" s="143"/>
      <c r="DGR24" s="143"/>
      <c r="DGS24" s="143"/>
      <c r="DGT24" s="143"/>
      <c r="DGU24" s="143"/>
      <c r="DGV24" s="143"/>
      <c r="DGW24" s="143"/>
      <c r="DGX24" s="143"/>
      <c r="DGY24" s="143"/>
      <c r="DGZ24" s="143"/>
      <c r="DHA24" s="143"/>
      <c r="DHB24" s="143"/>
      <c r="DHC24" s="143"/>
      <c r="DHD24" s="143"/>
      <c r="DHE24" s="143"/>
      <c r="DHF24" s="143"/>
      <c r="DHG24" s="143"/>
      <c r="DHH24" s="143"/>
      <c r="DHI24" s="143"/>
      <c r="DHJ24" s="143"/>
      <c r="DHK24" s="143"/>
      <c r="DHL24" s="143"/>
      <c r="DHM24" s="143"/>
      <c r="DHN24" s="143"/>
      <c r="DHO24" s="143"/>
      <c r="DHP24" s="143"/>
      <c r="DHQ24" s="143"/>
      <c r="DHR24" s="143"/>
      <c r="DHS24" s="143"/>
      <c r="DHT24" s="143"/>
      <c r="DHU24" s="143"/>
      <c r="DHV24" s="143"/>
      <c r="DHW24" s="143"/>
      <c r="DHX24" s="143"/>
      <c r="DHY24" s="143"/>
      <c r="DHZ24" s="143"/>
      <c r="DIA24" s="143"/>
      <c r="DIB24" s="143"/>
      <c r="DIC24" s="143"/>
      <c r="DID24" s="143"/>
      <c r="DIE24" s="143"/>
      <c r="DIF24" s="143"/>
      <c r="DIG24" s="143"/>
      <c r="DIH24" s="143"/>
      <c r="DII24" s="143"/>
      <c r="DIJ24" s="143"/>
      <c r="DIK24" s="143"/>
      <c r="DIL24" s="143"/>
      <c r="DIM24" s="143"/>
      <c r="DIN24" s="143"/>
      <c r="DIO24" s="143"/>
      <c r="DIP24" s="143"/>
      <c r="DIQ24" s="143"/>
      <c r="DIR24" s="143"/>
      <c r="DIS24" s="143"/>
      <c r="DIT24" s="143"/>
      <c r="DIU24" s="143"/>
      <c r="DIV24" s="143"/>
      <c r="DIW24" s="143"/>
      <c r="DIX24" s="143"/>
      <c r="DIY24" s="143"/>
      <c r="DIZ24" s="143"/>
      <c r="DJA24" s="143"/>
      <c r="DJB24" s="143"/>
      <c r="DJC24" s="143"/>
      <c r="DJD24" s="143"/>
      <c r="DJE24" s="143"/>
      <c r="DJF24" s="143"/>
      <c r="DJG24" s="143"/>
      <c r="DJH24" s="143"/>
      <c r="DJI24" s="143"/>
      <c r="DJJ24" s="143"/>
      <c r="DJK24" s="143"/>
      <c r="DJL24" s="143"/>
      <c r="DJM24" s="143"/>
      <c r="DJN24" s="143"/>
      <c r="DJO24" s="143"/>
      <c r="DJP24" s="143"/>
      <c r="DJQ24" s="143"/>
      <c r="DJR24" s="143"/>
      <c r="DJS24" s="143"/>
      <c r="DJT24" s="143"/>
      <c r="DJU24" s="143"/>
      <c r="DJV24" s="143"/>
      <c r="DJW24" s="143"/>
      <c r="DJX24" s="143"/>
      <c r="DJY24" s="143"/>
      <c r="DJZ24" s="143"/>
      <c r="DKA24" s="143"/>
      <c r="DKB24" s="143"/>
      <c r="DKC24" s="143"/>
      <c r="DKD24" s="143"/>
      <c r="DKE24" s="143"/>
      <c r="DKF24" s="143"/>
      <c r="DKG24" s="143"/>
      <c r="DKH24" s="143"/>
      <c r="DKI24" s="143"/>
      <c r="DKJ24" s="143"/>
      <c r="DKK24" s="143"/>
      <c r="DKL24" s="143"/>
      <c r="DKM24" s="143"/>
      <c r="DKN24" s="143"/>
      <c r="DKO24" s="143"/>
      <c r="DKP24" s="143"/>
      <c r="DKQ24" s="143"/>
      <c r="DKR24" s="143"/>
      <c r="DKS24" s="143"/>
      <c r="DKT24" s="143"/>
      <c r="DKU24" s="143"/>
      <c r="DKV24" s="143"/>
      <c r="DKW24" s="143"/>
      <c r="DKX24" s="143"/>
      <c r="DKY24" s="143"/>
      <c r="DKZ24" s="143"/>
      <c r="DLA24" s="143"/>
      <c r="DLB24" s="143"/>
      <c r="DLC24" s="143"/>
      <c r="DLD24" s="143"/>
      <c r="DLE24" s="143"/>
      <c r="DLF24" s="143"/>
      <c r="DLG24" s="143"/>
      <c r="DLH24" s="143"/>
      <c r="DLI24" s="143"/>
      <c r="DLJ24" s="143"/>
      <c r="DLK24" s="143"/>
      <c r="DLL24" s="143"/>
      <c r="DLM24" s="143"/>
      <c r="DLN24" s="143"/>
      <c r="DLO24" s="143"/>
      <c r="DLP24" s="143"/>
      <c r="DLQ24" s="143"/>
      <c r="DLR24" s="143"/>
      <c r="DLS24" s="143"/>
      <c r="DLT24" s="143"/>
      <c r="DLU24" s="143"/>
      <c r="DLV24" s="143"/>
      <c r="DLW24" s="143"/>
      <c r="DLX24" s="143"/>
      <c r="DLY24" s="143"/>
      <c r="DLZ24" s="143"/>
      <c r="DMA24" s="143"/>
      <c r="DMB24" s="143"/>
      <c r="DMC24" s="143"/>
      <c r="DMD24" s="143"/>
      <c r="DME24" s="143"/>
      <c r="DMF24" s="143"/>
      <c r="DMG24" s="143"/>
      <c r="DMH24" s="143"/>
      <c r="DMI24" s="143"/>
      <c r="DMJ24" s="143"/>
      <c r="DMK24" s="143"/>
      <c r="DML24" s="143"/>
      <c r="DMM24" s="143"/>
      <c r="DMN24" s="143"/>
      <c r="DMO24" s="143"/>
      <c r="DMP24" s="143"/>
      <c r="DMQ24" s="143"/>
      <c r="DMR24" s="143"/>
      <c r="DMS24" s="143"/>
      <c r="DMT24" s="143"/>
      <c r="DMU24" s="143"/>
      <c r="DMV24" s="143"/>
      <c r="DMW24" s="143"/>
      <c r="DMX24" s="143"/>
      <c r="DMY24" s="143"/>
      <c r="DMZ24" s="143"/>
      <c r="DNA24" s="143"/>
      <c r="DNB24" s="143"/>
      <c r="DNC24" s="143"/>
      <c r="DND24" s="143"/>
      <c r="DNE24" s="143"/>
      <c r="DNF24" s="143"/>
      <c r="DNG24" s="143"/>
      <c r="DNH24" s="143"/>
      <c r="DNI24" s="143"/>
      <c r="DNJ24" s="143"/>
      <c r="DNK24" s="143"/>
      <c r="DNL24" s="143"/>
      <c r="DNM24" s="143"/>
      <c r="DNN24" s="143"/>
      <c r="DNO24" s="143"/>
      <c r="DNP24" s="143"/>
      <c r="DNQ24" s="143"/>
      <c r="DNR24" s="143"/>
      <c r="DNS24" s="143"/>
      <c r="DNT24" s="143"/>
      <c r="DNU24" s="143"/>
      <c r="DNV24" s="143"/>
      <c r="DNW24" s="143"/>
      <c r="DNX24" s="143"/>
      <c r="DNY24" s="143"/>
      <c r="DNZ24" s="143"/>
      <c r="DOA24" s="143"/>
      <c r="DOB24" s="143"/>
      <c r="DOC24" s="143"/>
      <c r="DOD24" s="143"/>
      <c r="DOE24" s="143"/>
      <c r="DOF24" s="143"/>
      <c r="DOG24" s="143"/>
      <c r="DOH24" s="143"/>
      <c r="DOI24" s="143"/>
      <c r="DOJ24" s="143"/>
      <c r="DOK24" s="143"/>
      <c r="DOL24" s="143"/>
      <c r="DOM24" s="143"/>
      <c r="DON24" s="143"/>
      <c r="DOO24" s="143"/>
      <c r="DOP24" s="143"/>
      <c r="DOQ24" s="143"/>
      <c r="DOR24" s="143"/>
      <c r="DOS24" s="143"/>
      <c r="DOT24" s="143"/>
      <c r="DOU24" s="143"/>
      <c r="DOV24" s="143"/>
      <c r="DOW24" s="143"/>
      <c r="DOX24" s="143"/>
      <c r="DOY24" s="143"/>
      <c r="DOZ24" s="143"/>
      <c r="DPA24" s="143"/>
      <c r="DPB24" s="143"/>
      <c r="DPC24" s="143"/>
      <c r="DPD24" s="143"/>
      <c r="DPE24" s="143"/>
      <c r="DPF24" s="143"/>
      <c r="DPG24" s="143"/>
      <c r="DPH24" s="143"/>
      <c r="DPI24" s="143"/>
      <c r="DPJ24" s="143"/>
      <c r="DPK24" s="143"/>
      <c r="DPL24" s="143"/>
      <c r="DPM24" s="143"/>
      <c r="DPN24" s="143"/>
      <c r="DPO24" s="143"/>
      <c r="DPP24" s="143"/>
      <c r="DPQ24" s="143"/>
      <c r="DPR24" s="143"/>
      <c r="DPS24" s="143"/>
      <c r="DPT24" s="143"/>
      <c r="DPU24" s="143"/>
      <c r="DPV24" s="143"/>
      <c r="DPW24" s="143"/>
      <c r="DPX24" s="143"/>
      <c r="DPY24" s="143"/>
      <c r="DPZ24" s="143"/>
      <c r="DQA24" s="143"/>
      <c r="DQB24" s="143"/>
      <c r="DQC24" s="143"/>
      <c r="DQD24" s="143"/>
      <c r="DQE24" s="143"/>
      <c r="DQF24" s="143"/>
      <c r="DQG24" s="143"/>
      <c r="DQH24" s="143"/>
      <c r="DQI24" s="143"/>
      <c r="DQJ24" s="143"/>
      <c r="DQK24" s="143"/>
      <c r="DQL24" s="143"/>
      <c r="DQM24" s="143"/>
      <c r="DQN24" s="143"/>
      <c r="DQO24" s="143"/>
      <c r="DQP24" s="143"/>
      <c r="DQQ24" s="143"/>
      <c r="DQR24" s="143"/>
      <c r="DQS24" s="143"/>
      <c r="DQT24" s="143"/>
      <c r="DQU24" s="143"/>
      <c r="DQV24" s="143"/>
      <c r="DQW24" s="143"/>
      <c r="DQX24" s="143"/>
      <c r="DQY24" s="143"/>
      <c r="DQZ24" s="143"/>
      <c r="DRA24" s="143"/>
      <c r="DRB24" s="143"/>
      <c r="DRC24" s="143"/>
      <c r="DRD24" s="143"/>
      <c r="DRE24" s="143"/>
      <c r="DRF24" s="143"/>
      <c r="DRG24" s="143"/>
      <c r="DRH24" s="143"/>
      <c r="DRI24" s="143"/>
      <c r="DRJ24" s="143"/>
      <c r="DRK24" s="143"/>
      <c r="DRL24" s="143"/>
      <c r="DRM24" s="143"/>
      <c r="DRN24" s="143"/>
      <c r="DRO24" s="143"/>
      <c r="DRP24" s="143"/>
      <c r="DRQ24" s="143"/>
      <c r="DRR24" s="143"/>
      <c r="DRS24" s="143"/>
      <c r="DRT24" s="143"/>
      <c r="DRU24" s="143"/>
      <c r="DRV24" s="143"/>
      <c r="DRW24" s="143"/>
      <c r="DRX24" s="143"/>
      <c r="DRY24" s="143"/>
      <c r="DRZ24" s="143"/>
      <c r="DSA24" s="143"/>
      <c r="DSB24" s="143"/>
      <c r="DSC24" s="143"/>
      <c r="DSD24" s="143"/>
      <c r="DSE24" s="143"/>
      <c r="DSF24" s="143"/>
      <c r="DSG24" s="143"/>
      <c r="DSH24" s="143"/>
      <c r="DSI24" s="143"/>
      <c r="DSJ24" s="143"/>
      <c r="DSK24" s="143"/>
      <c r="DSL24" s="143"/>
      <c r="DSM24" s="143"/>
      <c r="DSN24" s="143"/>
      <c r="DSO24" s="143"/>
      <c r="DSP24" s="143"/>
      <c r="DSQ24" s="143"/>
      <c r="DSR24" s="143"/>
      <c r="DSS24" s="143"/>
      <c r="DST24" s="143"/>
      <c r="DSU24" s="143"/>
      <c r="DSV24" s="143"/>
      <c r="DSW24" s="143"/>
      <c r="DSX24" s="143"/>
      <c r="DSY24" s="143"/>
      <c r="DSZ24" s="143"/>
      <c r="DTA24" s="143"/>
      <c r="DTB24" s="143"/>
      <c r="DTC24" s="143"/>
      <c r="DTD24" s="143"/>
      <c r="DTE24" s="143"/>
      <c r="DTF24" s="143"/>
      <c r="DTG24" s="143"/>
      <c r="DTH24" s="143"/>
      <c r="DTI24" s="143"/>
      <c r="DTJ24" s="143"/>
      <c r="DTK24" s="143"/>
      <c r="DTL24" s="143"/>
      <c r="DTM24" s="143"/>
      <c r="DTN24" s="143"/>
      <c r="DTO24" s="143"/>
      <c r="DTP24" s="143"/>
      <c r="DTQ24" s="143"/>
      <c r="DTR24" s="143"/>
      <c r="DTS24" s="143"/>
      <c r="DTT24" s="143"/>
      <c r="DTU24" s="143"/>
      <c r="DTV24" s="143"/>
      <c r="DTW24" s="143"/>
      <c r="DTX24" s="143"/>
      <c r="DTY24" s="143"/>
      <c r="DTZ24" s="143"/>
      <c r="DUA24" s="143"/>
      <c r="DUB24" s="143"/>
      <c r="DUC24" s="143"/>
      <c r="DUD24" s="143"/>
      <c r="DUE24" s="143"/>
      <c r="DUF24" s="143"/>
      <c r="DUG24" s="143"/>
      <c r="DUH24" s="143"/>
      <c r="DUI24" s="143"/>
      <c r="DUJ24" s="143"/>
      <c r="DUK24" s="143"/>
      <c r="DUL24" s="143"/>
      <c r="DUM24" s="143"/>
      <c r="DUN24" s="143"/>
      <c r="DUO24" s="143"/>
      <c r="DUP24" s="143"/>
      <c r="DUQ24" s="143"/>
      <c r="DUR24" s="143"/>
      <c r="DUS24" s="143"/>
      <c r="DUT24" s="143"/>
      <c r="DUU24" s="143"/>
      <c r="DUV24" s="143"/>
      <c r="DUW24" s="143"/>
      <c r="DUX24" s="143"/>
      <c r="DUY24" s="143"/>
      <c r="DUZ24" s="143"/>
      <c r="DVA24" s="143"/>
      <c r="DVB24" s="143"/>
      <c r="DVC24" s="143"/>
      <c r="DVD24" s="143"/>
      <c r="DVE24" s="143"/>
      <c r="DVF24" s="143"/>
      <c r="DVG24" s="143"/>
      <c r="DVH24" s="143"/>
      <c r="DVI24" s="143"/>
      <c r="DVJ24" s="143"/>
      <c r="DVK24" s="143"/>
      <c r="DVL24" s="143"/>
      <c r="DVM24" s="143"/>
      <c r="DVN24" s="143"/>
      <c r="DVO24" s="143"/>
      <c r="DVP24" s="143"/>
      <c r="DVQ24" s="143"/>
      <c r="DVR24" s="143"/>
      <c r="DVS24" s="143"/>
      <c r="DVT24" s="143"/>
      <c r="DVU24" s="143"/>
      <c r="DVV24" s="143"/>
      <c r="DVW24" s="143"/>
      <c r="DVX24" s="143"/>
      <c r="DVY24" s="143"/>
      <c r="DVZ24" s="143"/>
      <c r="DWA24" s="143"/>
      <c r="DWB24" s="143"/>
      <c r="DWC24" s="143"/>
      <c r="DWD24" s="143"/>
      <c r="DWE24" s="143"/>
      <c r="DWF24" s="143"/>
      <c r="DWG24" s="143"/>
      <c r="DWH24" s="143"/>
      <c r="DWI24" s="143"/>
      <c r="DWJ24" s="143"/>
      <c r="DWK24" s="143"/>
      <c r="DWL24" s="143"/>
      <c r="DWM24" s="143"/>
      <c r="DWN24" s="143"/>
      <c r="DWO24" s="143"/>
      <c r="DWP24" s="143"/>
      <c r="DWQ24" s="143"/>
      <c r="DWR24" s="143"/>
      <c r="DWS24" s="143"/>
      <c r="DWT24" s="143"/>
      <c r="DWU24" s="143"/>
      <c r="DWV24" s="143"/>
      <c r="DWW24" s="143"/>
      <c r="DWX24" s="143"/>
      <c r="DWY24" s="143"/>
      <c r="DWZ24" s="143"/>
      <c r="DXA24" s="143"/>
      <c r="DXB24" s="143"/>
      <c r="DXC24" s="143"/>
      <c r="DXD24" s="143"/>
      <c r="DXE24" s="143"/>
      <c r="DXF24" s="143"/>
      <c r="DXG24" s="143"/>
      <c r="DXH24" s="143"/>
      <c r="DXI24" s="143"/>
      <c r="DXJ24" s="143"/>
      <c r="DXK24" s="143"/>
      <c r="DXL24" s="143"/>
      <c r="DXM24" s="143"/>
      <c r="DXN24" s="143"/>
      <c r="DXO24" s="143"/>
      <c r="DXP24" s="143"/>
      <c r="DXQ24" s="143"/>
      <c r="DXR24" s="143"/>
      <c r="DXS24" s="143"/>
      <c r="DXT24" s="143"/>
      <c r="DXU24" s="143"/>
      <c r="DXV24" s="143"/>
      <c r="DXW24" s="143"/>
      <c r="DXX24" s="143"/>
      <c r="DXY24" s="143"/>
      <c r="DXZ24" s="143"/>
      <c r="DYA24" s="143"/>
      <c r="DYB24" s="143"/>
      <c r="DYC24" s="143"/>
      <c r="DYD24" s="143"/>
      <c r="DYE24" s="143"/>
      <c r="DYF24" s="143"/>
      <c r="DYG24" s="143"/>
      <c r="DYH24" s="143"/>
      <c r="DYI24" s="143"/>
      <c r="DYJ24" s="143"/>
      <c r="DYK24" s="143"/>
      <c r="DYL24" s="143"/>
      <c r="DYM24" s="143"/>
      <c r="DYN24" s="143"/>
      <c r="DYO24" s="143"/>
      <c r="DYP24" s="143"/>
      <c r="DYQ24" s="143"/>
      <c r="DYR24" s="143"/>
      <c r="DYS24" s="143"/>
      <c r="DYT24" s="143"/>
      <c r="DYU24" s="143"/>
      <c r="DYV24" s="143"/>
      <c r="DYW24" s="143"/>
      <c r="DYX24" s="143"/>
      <c r="DYY24" s="143"/>
      <c r="DYZ24" s="143"/>
      <c r="DZA24" s="143"/>
      <c r="DZB24" s="143"/>
      <c r="DZC24" s="143"/>
      <c r="DZD24" s="143"/>
      <c r="DZE24" s="143"/>
      <c r="DZF24" s="143"/>
      <c r="DZG24" s="143"/>
      <c r="DZH24" s="143"/>
      <c r="DZI24" s="143"/>
      <c r="DZJ24" s="143"/>
      <c r="DZK24" s="143"/>
      <c r="DZL24" s="143"/>
      <c r="DZM24" s="143"/>
      <c r="DZN24" s="143"/>
      <c r="DZO24" s="143"/>
      <c r="DZP24" s="143"/>
      <c r="DZQ24" s="143"/>
      <c r="DZR24" s="143"/>
      <c r="DZS24" s="143"/>
      <c r="DZT24" s="143"/>
      <c r="DZU24" s="143"/>
      <c r="DZV24" s="143"/>
      <c r="DZW24" s="143"/>
      <c r="DZX24" s="143"/>
      <c r="DZY24" s="143"/>
      <c r="DZZ24" s="143"/>
      <c r="EAA24" s="143"/>
      <c r="EAB24" s="143"/>
      <c r="EAC24" s="143"/>
      <c r="EAD24" s="143"/>
      <c r="EAE24" s="143"/>
      <c r="EAF24" s="143"/>
      <c r="EAG24" s="143"/>
      <c r="EAH24" s="143"/>
      <c r="EAI24" s="143"/>
      <c r="EAJ24" s="143"/>
      <c r="EAK24" s="143"/>
      <c r="EAL24" s="143"/>
      <c r="EAM24" s="143"/>
      <c r="EAN24" s="143"/>
      <c r="EAO24" s="143"/>
      <c r="EAP24" s="143"/>
      <c r="EAQ24" s="143"/>
      <c r="EAR24" s="143"/>
      <c r="EAS24" s="143"/>
      <c r="EAT24" s="143"/>
      <c r="EAU24" s="143"/>
      <c r="EAV24" s="143"/>
      <c r="EAW24" s="143"/>
      <c r="EAX24" s="143"/>
      <c r="EAY24" s="143"/>
      <c r="EAZ24" s="143"/>
      <c r="EBA24" s="143"/>
      <c r="EBB24" s="143"/>
      <c r="EBC24" s="143"/>
      <c r="EBD24" s="143"/>
      <c r="EBE24" s="143"/>
      <c r="EBF24" s="143"/>
      <c r="EBG24" s="143"/>
      <c r="EBH24" s="143"/>
      <c r="EBI24" s="143"/>
      <c r="EBJ24" s="143"/>
      <c r="EBK24" s="143"/>
      <c r="EBL24" s="143"/>
      <c r="EBM24" s="143"/>
      <c r="EBN24" s="143"/>
      <c r="EBO24" s="143"/>
      <c r="EBP24" s="143"/>
      <c r="EBQ24" s="143"/>
      <c r="EBR24" s="143"/>
      <c r="EBS24" s="143"/>
      <c r="EBT24" s="143"/>
      <c r="EBU24" s="143"/>
      <c r="EBV24" s="143"/>
      <c r="EBW24" s="143"/>
      <c r="EBX24" s="143"/>
      <c r="EBY24" s="143"/>
      <c r="EBZ24" s="143"/>
      <c r="ECA24" s="143"/>
      <c r="ECB24" s="143"/>
      <c r="ECC24" s="143"/>
      <c r="ECD24" s="143"/>
      <c r="ECE24" s="143"/>
      <c r="ECF24" s="143"/>
      <c r="ECG24" s="143"/>
      <c r="ECH24" s="143"/>
      <c r="ECI24" s="143"/>
      <c r="ECJ24" s="143"/>
      <c r="ECK24" s="143"/>
      <c r="ECL24" s="143"/>
      <c r="ECM24" s="143"/>
      <c r="ECN24" s="143"/>
      <c r="ECO24" s="143"/>
      <c r="ECP24" s="143"/>
      <c r="ECQ24" s="143"/>
      <c r="ECR24" s="143"/>
      <c r="ECS24" s="143"/>
      <c r="ECT24" s="143"/>
      <c r="ECU24" s="143"/>
      <c r="ECV24" s="143"/>
      <c r="ECW24" s="143"/>
      <c r="ECX24" s="143"/>
      <c r="ECY24" s="143"/>
      <c r="ECZ24" s="143"/>
      <c r="EDA24" s="143"/>
      <c r="EDB24" s="143"/>
      <c r="EDC24" s="143"/>
      <c r="EDD24" s="143"/>
      <c r="EDE24" s="143"/>
      <c r="EDF24" s="143"/>
      <c r="EDG24" s="143"/>
      <c r="EDH24" s="143"/>
      <c r="EDI24" s="143"/>
      <c r="EDJ24" s="143"/>
      <c r="EDK24" s="143"/>
      <c r="EDL24" s="143"/>
      <c r="EDM24" s="143"/>
      <c r="EDN24" s="143"/>
      <c r="EDO24" s="143"/>
      <c r="EDP24" s="143"/>
      <c r="EDQ24" s="143"/>
      <c r="EDR24" s="143"/>
      <c r="EDS24" s="143"/>
      <c r="EDT24" s="143"/>
      <c r="EDU24" s="143"/>
      <c r="EDV24" s="143"/>
      <c r="EDW24" s="143"/>
      <c r="EDX24" s="143"/>
      <c r="EDY24" s="143"/>
      <c r="EDZ24" s="143"/>
      <c r="EEA24" s="143"/>
      <c r="EEB24" s="143"/>
      <c r="EEC24" s="143"/>
      <c r="EED24" s="143"/>
      <c r="EEE24" s="143"/>
      <c r="EEF24" s="143"/>
      <c r="EEG24" s="143"/>
      <c r="EEH24" s="143"/>
      <c r="EEI24" s="143"/>
      <c r="EEJ24" s="143"/>
      <c r="EEK24" s="143"/>
      <c r="EEL24" s="143"/>
      <c r="EEM24" s="143"/>
      <c r="EEN24" s="143"/>
      <c r="EEO24" s="143"/>
      <c r="EEP24" s="143"/>
      <c r="EEQ24" s="143"/>
      <c r="EER24" s="143"/>
      <c r="EES24" s="143"/>
      <c r="EET24" s="143"/>
      <c r="EEU24" s="143"/>
      <c r="EEV24" s="143"/>
      <c r="EEW24" s="143"/>
      <c r="EEX24" s="143"/>
      <c r="EEY24" s="143"/>
      <c r="EEZ24" s="143"/>
      <c r="EFA24" s="143"/>
      <c r="EFB24" s="143"/>
      <c r="EFC24" s="143"/>
      <c r="EFD24" s="143"/>
      <c r="EFE24" s="143"/>
      <c r="EFF24" s="143"/>
      <c r="EFG24" s="143"/>
      <c r="EFH24" s="143"/>
      <c r="EFI24" s="143"/>
      <c r="EFJ24" s="143"/>
      <c r="EFK24" s="143"/>
      <c r="EFL24" s="143"/>
      <c r="EFM24" s="143"/>
      <c r="EFN24" s="143"/>
      <c r="EFO24" s="143"/>
      <c r="EFP24" s="143"/>
      <c r="EFQ24" s="143"/>
      <c r="EFR24" s="143"/>
      <c r="EFS24" s="143"/>
      <c r="EFT24" s="143"/>
      <c r="EFU24" s="143"/>
      <c r="EFV24" s="143"/>
      <c r="EFW24" s="143"/>
      <c r="EFX24" s="143"/>
      <c r="EFY24" s="143"/>
      <c r="EFZ24" s="143"/>
      <c r="EGA24" s="143"/>
      <c r="EGB24" s="143"/>
      <c r="EGC24" s="143"/>
      <c r="EGD24" s="143"/>
      <c r="EGE24" s="143"/>
      <c r="EGF24" s="143"/>
      <c r="EGG24" s="143"/>
      <c r="EGH24" s="143"/>
      <c r="EGI24" s="143"/>
      <c r="EGJ24" s="143"/>
      <c r="EGK24" s="143"/>
      <c r="EGL24" s="143"/>
      <c r="EGM24" s="143"/>
      <c r="EGN24" s="143"/>
      <c r="EGO24" s="143"/>
      <c r="EGP24" s="143"/>
      <c r="EGQ24" s="143"/>
      <c r="EGR24" s="143"/>
      <c r="EGS24" s="143"/>
      <c r="EGT24" s="143"/>
      <c r="EGU24" s="143"/>
      <c r="EGV24" s="143"/>
      <c r="EGW24" s="143"/>
      <c r="EGX24" s="143"/>
      <c r="EGY24" s="143"/>
      <c r="EGZ24" s="143"/>
      <c r="EHA24" s="143"/>
      <c r="EHB24" s="143"/>
      <c r="EHC24" s="143"/>
      <c r="EHD24" s="143"/>
      <c r="EHE24" s="143"/>
      <c r="EHF24" s="143"/>
      <c r="EHG24" s="143"/>
      <c r="EHH24" s="143"/>
      <c r="EHI24" s="143"/>
      <c r="EHJ24" s="143"/>
      <c r="EHK24" s="143"/>
      <c r="EHL24" s="143"/>
      <c r="EHM24" s="143"/>
      <c r="EHN24" s="143"/>
      <c r="EHO24" s="143"/>
      <c r="EHP24" s="143"/>
      <c r="EHQ24" s="143"/>
      <c r="EHR24" s="143"/>
      <c r="EHS24" s="143"/>
      <c r="EHT24" s="143"/>
      <c r="EHU24" s="143"/>
      <c r="EHV24" s="143"/>
      <c r="EHW24" s="143"/>
      <c r="EHX24" s="143"/>
      <c r="EHY24" s="143"/>
      <c r="EHZ24" s="143"/>
      <c r="EIA24" s="143"/>
      <c r="EIB24" s="143"/>
      <c r="EIC24" s="143"/>
      <c r="EID24" s="143"/>
      <c r="EIE24" s="143"/>
      <c r="EIF24" s="143"/>
      <c r="EIG24" s="143"/>
      <c r="EIH24" s="143"/>
      <c r="EII24" s="143"/>
      <c r="EIJ24" s="143"/>
      <c r="EIK24" s="143"/>
      <c r="EIL24" s="143"/>
      <c r="EIM24" s="143"/>
      <c r="EIN24" s="143"/>
      <c r="EIO24" s="143"/>
      <c r="EIP24" s="143"/>
      <c r="EIQ24" s="143"/>
      <c r="EIR24" s="143"/>
      <c r="EIS24" s="143"/>
      <c r="EIT24" s="143"/>
      <c r="EIU24" s="143"/>
      <c r="EIV24" s="143"/>
      <c r="EIW24" s="143"/>
      <c r="EIX24" s="143"/>
      <c r="EIY24" s="143"/>
      <c r="EIZ24" s="143"/>
      <c r="EJA24" s="143"/>
      <c r="EJB24" s="143"/>
      <c r="EJC24" s="143"/>
      <c r="EJD24" s="143"/>
      <c r="EJE24" s="143"/>
      <c r="EJF24" s="143"/>
      <c r="EJG24" s="143"/>
      <c r="EJH24" s="143"/>
      <c r="EJI24" s="143"/>
      <c r="EJJ24" s="143"/>
      <c r="EJK24" s="143"/>
      <c r="EJL24" s="143"/>
      <c r="EJM24" s="143"/>
      <c r="EJN24" s="143"/>
      <c r="EJO24" s="143"/>
      <c r="EJP24" s="143"/>
      <c r="EJQ24" s="143"/>
      <c r="EJR24" s="143"/>
      <c r="EJS24" s="143"/>
      <c r="EJT24" s="143"/>
      <c r="EJU24" s="143"/>
      <c r="EJV24" s="143"/>
      <c r="EJW24" s="143"/>
      <c r="EJX24" s="143"/>
      <c r="EJY24" s="143"/>
      <c r="EJZ24" s="143"/>
      <c r="EKA24" s="143"/>
      <c r="EKB24" s="143"/>
      <c r="EKC24" s="143"/>
      <c r="EKD24" s="143"/>
      <c r="EKE24" s="143"/>
      <c r="EKF24" s="143"/>
      <c r="EKG24" s="143"/>
      <c r="EKH24" s="143"/>
      <c r="EKI24" s="143"/>
      <c r="EKJ24" s="143"/>
      <c r="EKK24" s="143"/>
      <c r="EKL24" s="143"/>
      <c r="EKM24" s="143"/>
      <c r="EKN24" s="143"/>
      <c r="EKO24" s="143"/>
      <c r="EKP24" s="143"/>
      <c r="EKQ24" s="143"/>
      <c r="EKR24" s="143"/>
      <c r="EKS24" s="143"/>
      <c r="EKT24" s="143"/>
      <c r="EKU24" s="143"/>
      <c r="EKV24" s="143"/>
      <c r="EKW24" s="143"/>
      <c r="EKX24" s="143"/>
      <c r="EKY24" s="143"/>
      <c r="EKZ24" s="143"/>
      <c r="ELA24" s="143"/>
      <c r="ELB24" s="143"/>
      <c r="ELC24" s="143"/>
      <c r="ELD24" s="143"/>
      <c r="ELE24" s="143"/>
      <c r="ELF24" s="143"/>
      <c r="ELG24" s="143"/>
      <c r="ELH24" s="143"/>
      <c r="ELI24" s="143"/>
      <c r="ELJ24" s="143"/>
      <c r="ELK24" s="143"/>
      <c r="ELL24" s="143"/>
      <c r="ELM24" s="143"/>
      <c r="ELN24" s="143"/>
      <c r="ELO24" s="143"/>
      <c r="ELP24" s="143"/>
      <c r="ELQ24" s="143"/>
      <c r="ELR24" s="143"/>
      <c r="ELS24" s="143"/>
      <c r="ELT24" s="143"/>
      <c r="ELU24" s="143"/>
      <c r="ELV24" s="143"/>
      <c r="ELW24" s="143"/>
      <c r="ELX24" s="143"/>
      <c r="ELY24" s="143"/>
      <c r="ELZ24" s="143"/>
      <c r="EMA24" s="143"/>
      <c r="EMB24" s="143"/>
      <c r="EMC24" s="143"/>
      <c r="EMD24" s="143"/>
      <c r="EME24" s="143"/>
      <c r="EMF24" s="143"/>
      <c r="EMG24" s="143"/>
      <c r="EMH24" s="143"/>
      <c r="EMI24" s="143"/>
      <c r="EMJ24" s="143"/>
      <c r="EMK24" s="143"/>
      <c r="EML24" s="143"/>
      <c r="EMM24" s="143"/>
      <c r="EMN24" s="143"/>
      <c r="EMO24" s="143"/>
      <c r="EMP24" s="143"/>
      <c r="EMQ24" s="143"/>
      <c r="EMR24" s="143"/>
      <c r="EMS24" s="143"/>
      <c r="EMT24" s="143"/>
      <c r="EMU24" s="143"/>
      <c r="EMV24" s="143"/>
      <c r="EMW24" s="143"/>
      <c r="EMX24" s="143"/>
      <c r="EMY24" s="143"/>
      <c r="EMZ24" s="143"/>
      <c r="ENA24" s="143"/>
      <c r="ENB24" s="143"/>
      <c r="ENC24" s="143"/>
      <c r="END24" s="143"/>
      <c r="ENE24" s="143"/>
      <c r="ENF24" s="143"/>
      <c r="ENG24" s="143"/>
      <c r="ENH24" s="143"/>
      <c r="ENI24" s="143"/>
      <c r="ENJ24" s="143"/>
      <c r="ENK24" s="143"/>
      <c r="ENL24" s="143"/>
      <c r="ENM24" s="143"/>
      <c r="ENN24" s="143"/>
      <c r="ENO24" s="143"/>
      <c r="ENP24" s="143"/>
      <c r="ENQ24" s="143"/>
      <c r="ENR24" s="143"/>
      <c r="ENS24" s="143"/>
      <c r="ENT24" s="143"/>
      <c r="ENU24" s="143"/>
      <c r="ENV24" s="143"/>
      <c r="ENW24" s="143"/>
      <c r="ENX24" s="143"/>
      <c r="ENY24" s="143"/>
      <c r="ENZ24" s="143"/>
      <c r="EOA24" s="143"/>
      <c r="EOB24" s="143"/>
      <c r="EOC24" s="143"/>
      <c r="EOD24" s="143"/>
      <c r="EOE24" s="143"/>
      <c r="EOF24" s="143"/>
      <c r="EOG24" s="143"/>
      <c r="EOH24" s="143"/>
      <c r="EOI24" s="143"/>
      <c r="EOJ24" s="143"/>
      <c r="EOK24" s="143"/>
      <c r="EOL24" s="143"/>
      <c r="EOM24" s="143"/>
      <c r="EON24" s="143"/>
      <c r="EOO24" s="143"/>
      <c r="EOP24" s="143"/>
      <c r="EOQ24" s="143"/>
      <c r="EOR24" s="143"/>
      <c r="EOS24" s="143"/>
      <c r="EOT24" s="143"/>
      <c r="EOU24" s="143"/>
      <c r="EOV24" s="143"/>
      <c r="EOW24" s="143"/>
      <c r="EOX24" s="143"/>
      <c r="EOY24" s="143"/>
      <c r="EOZ24" s="143"/>
      <c r="EPA24" s="143"/>
      <c r="EPB24" s="143"/>
      <c r="EPC24" s="143"/>
      <c r="EPD24" s="143"/>
      <c r="EPE24" s="143"/>
      <c r="EPF24" s="143"/>
      <c r="EPG24" s="143"/>
      <c r="EPH24" s="143"/>
      <c r="EPI24" s="143"/>
      <c r="EPJ24" s="143"/>
      <c r="EPK24" s="143"/>
      <c r="EPL24" s="143"/>
      <c r="EPM24" s="143"/>
      <c r="EPN24" s="143"/>
      <c r="EPO24" s="143"/>
      <c r="EPP24" s="143"/>
      <c r="EPQ24" s="143"/>
      <c r="EPR24" s="143"/>
      <c r="EPS24" s="143"/>
      <c r="EPT24" s="143"/>
      <c r="EPU24" s="143"/>
      <c r="EPV24" s="143"/>
      <c r="EPW24" s="143"/>
      <c r="EPX24" s="143"/>
      <c r="EPY24" s="143"/>
      <c r="EPZ24" s="143"/>
      <c r="EQA24" s="143"/>
      <c r="EQB24" s="143"/>
      <c r="EQC24" s="143"/>
      <c r="EQD24" s="143"/>
      <c r="EQE24" s="143"/>
      <c r="EQF24" s="143"/>
      <c r="EQG24" s="143"/>
      <c r="EQH24" s="143"/>
      <c r="EQI24" s="143"/>
      <c r="EQJ24" s="143"/>
      <c r="EQK24" s="143"/>
      <c r="EQL24" s="143"/>
      <c r="EQM24" s="143"/>
      <c r="EQN24" s="143"/>
      <c r="EQO24" s="143"/>
      <c r="EQP24" s="143"/>
      <c r="EQQ24" s="143"/>
      <c r="EQR24" s="143"/>
      <c r="EQS24" s="143"/>
      <c r="EQT24" s="143"/>
      <c r="EQU24" s="143"/>
      <c r="EQV24" s="143"/>
      <c r="EQW24" s="143"/>
      <c r="EQX24" s="143"/>
      <c r="EQY24" s="143"/>
      <c r="EQZ24" s="143"/>
      <c r="ERA24" s="143"/>
      <c r="ERB24" s="143"/>
      <c r="ERC24" s="143"/>
      <c r="ERD24" s="143"/>
      <c r="ERE24" s="143"/>
      <c r="ERF24" s="143"/>
      <c r="ERG24" s="143"/>
      <c r="ERH24" s="143"/>
      <c r="ERI24" s="143"/>
      <c r="ERJ24" s="143"/>
      <c r="ERK24" s="143"/>
      <c r="ERL24" s="143"/>
      <c r="ERM24" s="143"/>
      <c r="ERN24" s="143"/>
      <c r="ERO24" s="143"/>
      <c r="ERP24" s="143"/>
      <c r="ERQ24" s="143"/>
      <c r="ERR24" s="143"/>
      <c r="ERS24" s="143"/>
      <c r="ERT24" s="143"/>
      <c r="ERU24" s="143"/>
      <c r="ERV24" s="143"/>
      <c r="ERW24" s="143"/>
      <c r="ERX24" s="143"/>
      <c r="ERY24" s="143"/>
      <c r="ERZ24" s="143"/>
      <c r="ESA24" s="143"/>
      <c r="ESB24" s="143"/>
      <c r="ESC24" s="143"/>
      <c r="ESD24" s="143"/>
      <c r="ESE24" s="143"/>
      <c r="ESF24" s="143"/>
      <c r="ESG24" s="143"/>
      <c r="ESH24" s="143"/>
      <c r="ESI24" s="143"/>
      <c r="ESJ24" s="143"/>
      <c r="ESK24" s="143"/>
      <c r="ESL24" s="143"/>
      <c r="ESM24" s="143"/>
      <c r="ESN24" s="143"/>
      <c r="ESO24" s="143"/>
      <c r="ESP24" s="143"/>
      <c r="ESQ24" s="143"/>
      <c r="ESR24" s="143"/>
      <c r="ESS24" s="143"/>
      <c r="EST24" s="143"/>
      <c r="ESU24" s="143"/>
      <c r="ESV24" s="143"/>
      <c r="ESW24" s="143"/>
      <c r="ESX24" s="143"/>
      <c r="ESY24" s="143"/>
      <c r="ESZ24" s="143"/>
      <c r="ETA24" s="143"/>
      <c r="ETB24" s="143"/>
      <c r="ETC24" s="143"/>
      <c r="ETD24" s="143"/>
      <c r="ETE24" s="143"/>
      <c r="ETF24" s="143"/>
      <c r="ETG24" s="143"/>
      <c r="ETH24" s="143"/>
      <c r="ETI24" s="143"/>
      <c r="ETJ24" s="143"/>
      <c r="ETK24" s="143"/>
      <c r="ETL24" s="143"/>
      <c r="ETM24" s="143"/>
      <c r="ETN24" s="143"/>
      <c r="ETO24" s="143"/>
      <c r="ETP24" s="143"/>
      <c r="ETQ24" s="143"/>
      <c r="ETR24" s="143"/>
      <c r="ETS24" s="143"/>
      <c r="ETT24" s="143"/>
      <c r="ETU24" s="143"/>
      <c r="ETV24" s="143"/>
      <c r="ETW24" s="143"/>
      <c r="ETX24" s="143"/>
      <c r="ETY24" s="143"/>
      <c r="ETZ24" s="143"/>
      <c r="EUA24" s="143"/>
      <c r="EUB24" s="143"/>
      <c r="EUC24" s="143"/>
      <c r="EUD24" s="143"/>
      <c r="EUE24" s="143"/>
      <c r="EUF24" s="143"/>
      <c r="EUG24" s="143"/>
      <c r="EUH24" s="143"/>
      <c r="EUI24" s="143"/>
      <c r="EUJ24" s="143"/>
      <c r="EUK24" s="143"/>
      <c r="EUL24" s="143"/>
      <c r="EUM24" s="143"/>
      <c r="EUN24" s="143"/>
      <c r="EUO24" s="143"/>
      <c r="EUP24" s="143"/>
      <c r="EUQ24" s="143"/>
      <c r="EUR24" s="143"/>
      <c r="EUS24" s="143"/>
      <c r="EUT24" s="143"/>
      <c r="EUU24" s="143"/>
      <c r="EUV24" s="143"/>
      <c r="EUW24" s="143"/>
      <c r="EUX24" s="143"/>
      <c r="EUY24" s="143"/>
      <c r="EUZ24" s="143"/>
      <c r="EVA24" s="143"/>
      <c r="EVB24" s="143"/>
      <c r="EVC24" s="143"/>
      <c r="EVD24" s="143"/>
      <c r="EVE24" s="143"/>
      <c r="EVF24" s="143"/>
      <c r="EVG24" s="143"/>
    </row>
    <row r="25" spans="1:3959" s="146" customFormat="1" ht="15" x14ac:dyDescent="0.25">
      <c r="A25" s="807" t="s">
        <v>1664</v>
      </c>
      <c r="B25" s="609" t="s">
        <v>1831</v>
      </c>
      <c r="C25" s="573">
        <v>15</v>
      </c>
      <c r="D25" s="618">
        <f>'Notes BS'!D269</f>
        <v>0</v>
      </c>
      <c r="E25" s="152"/>
      <c r="F25" s="618">
        <f>'Notes BS'!E269</f>
        <v>0</v>
      </c>
      <c r="G25" s="4"/>
      <c r="H25" s="624">
        <f>'Notes BS'!F269</f>
        <v>0</v>
      </c>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c r="IU25" s="143"/>
      <c r="IV25" s="143"/>
      <c r="IW25" s="143"/>
      <c r="IX25" s="143"/>
      <c r="IY25" s="143"/>
      <c r="IZ25" s="143"/>
      <c r="JA25" s="143"/>
      <c r="JB25" s="143"/>
      <c r="JC25" s="143"/>
      <c r="JD25" s="143"/>
      <c r="JE25" s="143"/>
      <c r="JF25" s="143"/>
      <c r="JG25" s="143"/>
      <c r="JH25" s="143"/>
      <c r="JI25" s="143"/>
      <c r="JJ25" s="143"/>
      <c r="JK25" s="143"/>
      <c r="JL25" s="143"/>
      <c r="JM25" s="143"/>
      <c r="JN25" s="143"/>
      <c r="JO25" s="143"/>
      <c r="JP25" s="143"/>
      <c r="JQ25" s="143"/>
      <c r="JR25" s="143"/>
      <c r="JS25" s="143"/>
      <c r="JT25" s="143"/>
      <c r="JU25" s="143"/>
      <c r="JV25" s="143"/>
      <c r="JW25" s="143"/>
      <c r="JX25" s="143"/>
      <c r="JY25" s="143"/>
      <c r="JZ25" s="143"/>
      <c r="KA25" s="143"/>
      <c r="KB25" s="143"/>
      <c r="KC25" s="143"/>
      <c r="KD25" s="143"/>
      <c r="KE25" s="143"/>
      <c r="KF25" s="143"/>
      <c r="KG25" s="143"/>
      <c r="KH25" s="143"/>
      <c r="KI25" s="143"/>
      <c r="KJ25" s="143"/>
      <c r="KK25" s="143"/>
      <c r="KL25" s="143"/>
      <c r="KM25" s="143"/>
      <c r="KN25" s="143"/>
      <c r="KO25" s="143"/>
      <c r="KP25" s="143"/>
      <c r="KQ25" s="143"/>
      <c r="KR25" s="143"/>
      <c r="KS25" s="143"/>
      <c r="KT25" s="143"/>
      <c r="KU25" s="143"/>
      <c r="KV25" s="143"/>
      <c r="KW25" s="143"/>
      <c r="KX25" s="143"/>
      <c r="KY25" s="143"/>
      <c r="KZ25" s="143"/>
      <c r="LA25" s="143"/>
      <c r="LB25" s="143"/>
      <c r="LC25" s="143"/>
      <c r="LD25" s="143"/>
      <c r="LE25" s="143"/>
      <c r="LF25" s="143"/>
      <c r="LG25" s="143"/>
      <c r="LH25" s="143"/>
      <c r="LI25" s="143"/>
      <c r="LJ25" s="143"/>
      <c r="LK25" s="143"/>
      <c r="LL25" s="143"/>
      <c r="LM25" s="143"/>
      <c r="LN25" s="143"/>
      <c r="LO25" s="143"/>
      <c r="LP25" s="143"/>
      <c r="LQ25" s="143"/>
      <c r="LR25" s="143"/>
      <c r="LS25" s="143"/>
      <c r="LT25" s="143"/>
      <c r="LU25" s="143"/>
      <c r="LV25" s="143"/>
      <c r="LW25" s="143"/>
      <c r="LX25" s="143"/>
      <c r="LY25" s="143"/>
      <c r="LZ25" s="143"/>
      <c r="MA25" s="143"/>
      <c r="MB25" s="143"/>
      <c r="MC25" s="143"/>
      <c r="MD25" s="143"/>
      <c r="ME25" s="143"/>
      <c r="MF25" s="143"/>
      <c r="MG25" s="143"/>
      <c r="MH25" s="143"/>
      <c r="MI25" s="143"/>
      <c r="MJ25" s="143"/>
      <c r="MK25" s="143"/>
      <c r="ML25" s="143"/>
      <c r="MM25" s="143"/>
      <c r="MN25" s="143"/>
      <c r="MO25" s="143"/>
      <c r="MP25" s="143"/>
      <c r="MQ25" s="143"/>
      <c r="MR25" s="143"/>
      <c r="MS25" s="143"/>
      <c r="MT25" s="143"/>
      <c r="MU25" s="143"/>
      <c r="MV25" s="143"/>
      <c r="MW25" s="143"/>
      <c r="MX25" s="143"/>
      <c r="MY25" s="143"/>
      <c r="MZ25" s="143"/>
      <c r="NA25" s="143"/>
      <c r="NB25" s="143"/>
      <c r="NC25" s="143"/>
      <c r="ND25" s="143"/>
      <c r="NE25" s="143"/>
      <c r="NF25" s="143"/>
      <c r="NG25" s="143"/>
      <c r="NH25" s="143"/>
      <c r="NI25" s="143"/>
      <c r="NJ25" s="143"/>
      <c r="NK25" s="143"/>
      <c r="NL25" s="143"/>
      <c r="NM25" s="143"/>
      <c r="NN25" s="143"/>
      <c r="NO25" s="143"/>
      <c r="NP25" s="143"/>
      <c r="NQ25" s="143"/>
      <c r="NR25" s="143"/>
      <c r="NS25" s="143"/>
      <c r="NT25" s="143"/>
      <c r="NU25" s="143"/>
      <c r="NV25" s="143"/>
      <c r="NW25" s="143"/>
      <c r="NX25" s="143"/>
      <c r="NY25" s="143"/>
      <c r="NZ25" s="143"/>
      <c r="OA25" s="143"/>
      <c r="OB25" s="143"/>
      <c r="OC25" s="143"/>
      <c r="OD25" s="143"/>
      <c r="OE25" s="143"/>
      <c r="OF25" s="143"/>
      <c r="OG25" s="143"/>
      <c r="OH25" s="143"/>
      <c r="OI25" s="143"/>
      <c r="OJ25" s="143"/>
      <c r="OK25" s="143"/>
      <c r="OL25" s="143"/>
      <c r="OM25" s="143"/>
      <c r="ON25" s="143"/>
      <c r="OO25" s="143"/>
      <c r="OP25" s="143"/>
      <c r="OQ25" s="143"/>
      <c r="OR25" s="143"/>
      <c r="OS25" s="143"/>
      <c r="OT25" s="143"/>
      <c r="OU25" s="143"/>
      <c r="OV25" s="143"/>
      <c r="OW25" s="143"/>
      <c r="OX25" s="143"/>
      <c r="OY25" s="143"/>
      <c r="OZ25" s="143"/>
      <c r="PA25" s="143"/>
      <c r="PB25" s="143"/>
      <c r="PC25" s="143"/>
      <c r="PD25" s="143"/>
      <c r="PE25" s="143"/>
      <c r="PF25" s="143"/>
      <c r="PG25" s="143"/>
      <c r="PH25" s="143"/>
      <c r="PI25" s="143"/>
      <c r="PJ25" s="143"/>
      <c r="PK25" s="143"/>
      <c r="PL25" s="143"/>
      <c r="PM25" s="143"/>
      <c r="PN25" s="143"/>
      <c r="PO25" s="143"/>
      <c r="PP25" s="143"/>
      <c r="PQ25" s="143"/>
      <c r="PR25" s="143"/>
      <c r="PS25" s="143"/>
      <c r="PT25" s="143"/>
      <c r="PU25" s="143"/>
      <c r="PV25" s="143"/>
      <c r="PW25" s="143"/>
      <c r="PX25" s="143"/>
      <c r="PY25" s="143"/>
      <c r="PZ25" s="143"/>
      <c r="QA25" s="143"/>
      <c r="QB25" s="143"/>
      <c r="QC25" s="143"/>
      <c r="QD25" s="143"/>
      <c r="QE25" s="143"/>
      <c r="QF25" s="143"/>
      <c r="QG25" s="143"/>
      <c r="QH25" s="143"/>
      <c r="QI25" s="143"/>
      <c r="QJ25" s="143"/>
      <c r="QK25" s="143"/>
      <c r="QL25" s="143"/>
      <c r="QM25" s="143"/>
      <c r="QN25" s="143"/>
      <c r="QO25" s="143"/>
      <c r="QP25" s="143"/>
      <c r="QQ25" s="143"/>
      <c r="QR25" s="143"/>
      <c r="QS25" s="143"/>
      <c r="QT25" s="143"/>
      <c r="QU25" s="143"/>
      <c r="QV25" s="143"/>
      <c r="QW25" s="143"/>
      <c r="QX25" s="143"/>
      <c r="QY25" s="143"/>
      <c r="QZ25" s="143"/>
      <c r="RA25" s="143"/>
      <c r="RB25" s="143"/>
      <c r="RC25" s="143"/>
      <c r="RD25" s="143"/>
      <c r="RE25" s="143"/>
      <c r="RF25" s="143"/>
      <c r="RG25" s="143"/>
      <c r="RH25" s="143"/>
      <c r="RI25" s="143"/>
      <c r="RJ25" s="143"/>
      <c r="RK25" s="143"/>
      <c r="RL25" s="143"/>
      <c r="RM25" s="143"/>
      <c r="RN25" s="143"/>
      <c r="RO25" s="143"/>
      <c r="RP25" s="143"/>
      <c r="RQ25" s="143"/>
      <c r="RR25" s="143"/>
      <c r="RS25" s="143"/>
      <c r="RT25" s="143"/>
      <c r="RU25" s="143"/>
      <c r="RV25" s="143"/>
      <c r="RW25" s="143"/>
      <c r="RX25" s="143"/>
      <c r="RY25" s="143"/>
      <c r="RZ25" s="143"/>
      <c r="SA25" s="143"/>
      <c r="SB25" s="143"/>
      <c r="SC25" s="143"/>
      <c r="SD25" s="143"/>
      <c r="SE25" s="143"/>
      <c r="SF25" s="143"/>
      <c r="SG25" s="143"/>
      <c r="SH25" s="143"/>
      <c r="SI25" s="143"/>
      <c r="SJ25" s="143"/>
      <c r="SK25" s="143"/>
      <c r="SL25" s="143"/>
      <c r="SM25" s="143"/>
      <c r="SN25" s="143"/>
      <c r="SO25" s="143"/>
      <c r="SP25" s="143"/>
      <c r="SQ25" s="143"/>
      <c r="SR25" s="143"/>
      <c r="SS25" s="143"/>
      <c r="ST25" s="143"/>
      <c r="SU25" s="143"/>
      <c r="SV25" s="143"/>
      <c r="SW25" s="143"/>
      <c r="SX25" s="143"/>
      <c r="SY25" s="143"/>
      <c r="SZ25" s="143"/>
      <c r="TA25" s="143"/>
      <c r="TB25" s="143"/>
      <c r="TC25" s="143"/>
      <c r="TD25" s="143"/>
      <c r="TE25" s="143"/>
      <c r="TF25" s="143"/>
      <c r="TG25" s="143"/>
      <c r="TH25" s="143"/>
      <c r="TI25" s="143"/>
      <c r="TJ25" s="143"/>
      <c r="TK25" s="143"/>
      <c r="TL25" s="143"/>
      <c r="TM25" s="143"/>
      <c r="TN25" s="143"/>
      <c r="TO25" s="143"/>
      <c r="TP25" s="143"/>
      <c r="TQ25" s="143"/>
      <c r="TR25" s="143"/>
      <c r="TS25" s="143"/>
      <c r="TT25" s="143"/>
      <c r="TU25" s="143"/>
      <c r="TV25" s="143"/>
      <c r="TW25" s="143"/>
      <c r="TX25" s="143"/>
      <c r="TY25" s="143"/>
      <c r="TZ25" s="143"/>
      <c r="UA25" s="143"/>
      <c r="UB25" s="143"/>
      <c r="UC25" s="143"/>
      <c r="UD25" s="143"/>
      <c r="UE25" s="143"/>
      <c r="UF25" s="143"/>
      <c r="UG25" s="143"/>
      <c r="UH25" s="143"/>
      <c r="UI25" s="143"/>
      <c r="UJ25" s="143"/>
      <c r="UK25" s="143"/>
      <c r="UL25" s="143"/>
      <c r="UM25" s="143"/>
      <c r="UN25" s="143"/>
      <c r="UO25" s="143"/>
      <c r="UP25" s="143"/>
      <c r="UQ25" s="143"/>
      <c r="UR25" s="143"/>
      <c r="US25" s="143"/>
      <c r="UT25" s="143"/>
      <c r="UU25" s="143"/>
      <c r="UV25" s="143"/>
      <c r="UW25" s="143"/>
      <c r="UX25" s="143"/>
      <c r="UY25" s="143"/>
      <c r="UZ25" s="143"/>
      <c r="VA25" s="143"/>
      <c r="VB25" s="143"/>
      <c r="VC25" s="143"/>
      <c r="VD25" s="143"/>
      <c r="VE25" s="143"/>
      <c r="VF25" s="143"/>
      <c r="VG25" s="143"/>
      <c r="VH25" s="143"/>
      <c r="VI25" s="143"/>
      <c r="VJ25" s="143"/>
      <c r="VK25" s="143"/>
      <c r="VL25" s="143"/>
      <c r="VM25" s="143"/>
      <c r="VN25" s="143"/>
      <c r="VO25" s="143"/>
      <c r="VP25" s="143"/>
      <c r="VQ25" s="143"/>
      <c r="VR25" s="143"/>
      <c r="VS25" s="143"/>
      <c r="VT25" s="143"/>
      <c r="VU25" s="143"/>
      <c r="VV25" s="143"/>
      <c r="VW25" s="143"/>
      <c r="VX25" s="143"/>
      <c r="VY25" s="143"/>
      <c r="VZ25" s="143"/>
      <c r="WA25" s="143"/>
      <c r="WB25" s="143"/>
      <c r="WC25" s="143"/>
      <c r="WD25" s="143"/>
      <c r="WE25" s="143"/>
      <c r="WF25" s="143"/>
      <c r="WG25" s="143"/>
      <c r="WH25" s="143"/>
      <c r="WI25" s="143"/>
      <c r="WJ25" s="143"/>
      <c r="WK25" s="143"/>
      <c r="WL25" s="143"/>
      <c r="WM25" s="143"/>
      <c r="WN25" s="143"/>
      <c r="WO25" s="143"/>
      <c r="WP25" s="143"/>
      <c r="WQ25" s="143"/>
      <c r="WR25" s="143"/>
      <c r="WS25" s="143"/>
      <c r="WT25" s="143"/>
      <c r="WU25" s="143"/>
      <c r="WV25" s="143"/>
      <c r="WW25" s="143"/>
      <c r="WX25" s="143"/>
      <c r="WY25" s="143"/>
      <c r="WZ25" s="143"/>
      <c r="XA25" s="143"/>
      <c r="XB25" s="143"/>
      <c r="XC25" s="143"/>
      <c r="XD25" s="143"/>
      <c r="XE25" s="143"/>
      <c r="XF25" s="143"/>
      <c r="XG25" s="143"/>
      <c r="XH25" s="143"/>
      <c r="XI25" s="143"/>
      <c r="XJ25" s="143"/>
      <c r="XK25" s="143"/>
      <c r="XL25" s="143"/>
      <c r="XM25" s="143"/>
      <c r="XN25" s="143"/>
      <c r="XO25" s="143"/>
      <c r="XP25" s="143"/>
      <c r="XQ25" s="143"/>
      <c r="XR25" s="143"/>
      <c r="XS25" s="143"/>
      <c r="XT25" s="143"/>
      <c r="XU25" s="143"/>
      <c r="XV25" s="143"/>
      <c r="XW25" s="143"/>
      <c r="XX25" s="143"/>
      <c r="XY25" s="143"/>
      <c r="XZ25" s="143"/>
      <c r="YA25" s="143"/>
      <c r="YB25" s="143"/>
      <c r="YC25" s="143"/>
      <c r="YD25" s="143"/>
      <c r="YE25" s="143"/>
      <c r="YF25" s="143"/>
      <c r="YG25" s="143"/>
      <c r="YH25" s="143"/>
      <c r="YI25" s="143"/>
      <c r="YJ25" s="143"/>
      <c r="YK25" s="143"/>
      <c r="YL25" s="143"/>
      <c r="YM25" s="143"/>
      <c r="YN25" s="143"/>
      <c r="YO25" s="143"/>
      <c r="YP25" s="143"/>
      <c r="YQ25" s="143"/>
      <c r="YR25" s="143"/>
      <c r="YS25" s="143"/>
      <c r="YT25" s="143"/>
      <c r="YU25" s="143"/>
      <c r="YV25" s="143"/>
      <c r="YW25" s="143"/>
      <c r="YX25" s="143"/>
      <c r="YY25" s="143"/>
      <c r="YZ25" s="143"/>
      <c r="ZA25" s="143"/>
      <c r="ZB25" s="143"/>
      <c r="ZC25" s="143"/>
      <c r="ZD25" s="143"/>
      <c r="ZE25" s="143"/>
      <c r="ZF25" s="143"/>
      <c r="ZG25" s="143"/>
      <c r="ZH25" s="143"/>
      <c r="ZI25" s="143"/>
      <c r="ZJ25" s="143"/>
      <c r="ZK25" s="143"/>
      <c r="ZL25" s="143"/>
      <c r="ZM25" s="143"/>
      <c r="ZN25" s="143"/>
      <c r="ZO25" s="143"/>
      <c r="ZP25" s="143"/>
      <c r="ZQ25" s="143"/>
      <c r="ZR25" s="143"/>
      <c r="ZS25" s="143"/>
      <c r="ZT25" s="143"/>
      <c r="ZU25" s="143"/>
      <c r="ZV25" s="143"/>
      <c r="ZW25" s="143"/>
      <c r="ZX25" s="143"/>
      <c r="ZY25" s="143"/>
      <c r="ZZ25" s="143"/>
      <c r="AAA25" s="143"/>
      <c r="AAB25" s="143"/>
      <c r="AAC25" s="143"/>
      <c r="AAD25" s="143"/>
      <c r="AAE25" s="143"/>
      <c r="AAF25" s="143"/>
      <c r="AAG25" s="143"/>
      <c r="AAH25" s="143"/>
      <c r="AAI25" s="143"/>
      <c r="AAJ25" s="143"/>
      <c r="AAK25" s="143"/>
      <c r="AAL25" s="143"/>
      <c r="AAM25" s="143"/>
      <c r="AAN25" s="143"/>
      <c r="AAO25" s="143"/>
      <c r="AAP25" s="143"/>
      <c r="AAQ25" s="143"/>
      <c r="AAR25" s="143"/>
      <c r="AAS25" s="143"/>
      <c r="AAT25" s="143"/>
      <c r="AAU25" s="143"/>
      <c r="AAV25" s="143"/>
      <c r="AAW25" s="143"/>
      <c r="AAX25" s="143"/>
      <c r="AAY25" s="143"/>
      <c r="AAZ25" s="143"/>
      <c r="ABA25" s="143"/>
      <c r="ABB25" s="143"/>
      <c r="ABC25" s="143"/>
      <c r="ABD25" s="143"/>
      <c r="ABE25" s="143"/>
      <c r="ABF25" s="143"/>
      <c r="ABG25" s="143"/>
      <c r="ABH25" s="143"/>
      <c r="ABI25" s="143"/>
      <c r="ABJ25" s="143"/>
      <c r="ABK25" s="143"/>
      <c r="ABL25" s="143"/>
      <c r="ABM25" s="143"/>
      <c r="ABN25" s="143"/>
      <c r="ABO25" s="143"/>
      <c r="ABP25" s="143"/>
      <c r="ABQ25" s="143"/>
      <c r="ABR25" s="143"/>
      <c r="ABS25" s="143"/>
      <c r="ABT25" s="143"/>
      <c r="ABU25" s="143"/>
      <c r="ABV25" s="143"/>
      <c r="ABW25" s="143"/>
      <c r="ABX25" s="143"/>
      <c r="ABY25" s="143"/>
      <c r="ABZ25" s="143"/>
      <c r="ACA25" s="143"/>
      <c r="ACB25" s="143"/>
      <c r="ACC25" s="143"/>
      <c r="ACD25" s="143"/>
      <c r="ACE25" s="143"/>
      <c r="ACF25" s="143"/>
      <c r="ACG25" s="143"/>
      <c r="ACH25" s="143"/>
      <c r="ACI25" s="143"/>
      <c r="ACJ25" s="143"/>
      <c r="ACK25" s="143"/>
      <c r="ACL25" s="143"/>
      <c r="ACM25" s="143"/>
      <c r="ACN25" s="143"/>
      <c r="ACO25" s="143"/>
      <c r="ACP25" s="143"/>
      <c r="ACQ25" s="143"/>
      <c r="ACR25" s="143"/>
      <c r="ACS25" s="143"/>
      <c r="ACT25" s="143"/>
      <c r="ACU25" s="143"/>
      <c r="ACV25" s="143"/>
      <c r="ACW25" s="143"/>
      <c r="ACX25" s="143"/>
      <c r="ACY25" s="143"/>
      <c r="ACZ25" s="143"/>
      <c r="ADA25" s="143"/>
      <c r="ADB25" s="143"/>
      <c r="ADC25" s="143"/>
      <c r="ADD25" s="143"/>
      <c r="ADE25" s="143"/>
      <c r="ADF25" s="143"/>
      <c r="ADG25" s="143"/>
      <c r="ADH25" s="143"/>
      <c r="ADI25" s="143"/>
      <c r="ADJ25" s="143"/>
      <c r="ADK25" s="143"/>
      <c r="ADL25" s="143"/>
      <c r="ADM25" s="143"/>
      <c r="ADN25" s="143"/>
      <c r="ADO25" s="143"/>
      <c r="ADP25" s="143"/>
      <c r="ADQ25" s="143"/>
      <c r="ADR25" s="143"/>
      <c r="ADS25" s="143"/>
      <c r="ADT25" s="143"/>
      <c r="ADU25" s="143"/>
      <c r="ADV25" s="143"/>
      <c r="ADW25" s="143"/>
      <c r="ADX25" s="143"/>
      <c r="ADY25" s="143"/>
      <c r="ADZ25" s="143"/>
      <c r="AEA25" s="143"/>
      <c r="AEB25" s="143"/>
      <c r="AEC25" s="143"/>
      <c r="AED25" s="143"/>
      <c r="AEE25" s="143"/>
      <c r="AEF25" s="143"/>
      <c r="AEG25" s="143"/>
      <c r="AEH25" s="143"/>
      <c r="AEI25" s="143"/>
      <c r="AEJ25" s="143"/>
      <c r="AEK25" s="143"/>
      <c r="AEL25" s="143"/>
      <c r="AEM25" s="143"/>
      <c r="AEN25" s="143"/>
      <c r="AEO25" s="143"/>
      <c r="AEP25" s="143"/>
      <c r="AEQ25" s="143"/>
      <c r="AER25" s="143"/>
      <c r="AES25" s="143"/>
      <c r="AET25" s="143"/>
      <c r="AEU25" s="143"/>
      <c r="AEV25" s="143"/>
      <c r="AEW25" s="143"/>
      <c r="AEX25" s="143"/>
      <c r="AEY25" s="143"/>
      <c r="AEZ25" s="143"/>
      <c r="AFA25" s="143"/>
      <c r="AFB25" s="143"/>
      <c r="AFC25" s="143"/>
      <c r="AFD25" s="143"/>
      <c r="AFE25" s="143"/>
      <c r="AFF25" s="143"/>
      <c r="AFG25" s="143"/>
      <c r="AFH25" s="143"/>
      <c r="AFI25" s="143"/>
      <c r="AFJ25" s="143"/>
      <c r="AFK25" s="143"/>
      <c r="AFL25" s="143"/>
      <c r="AFM25" s="143"/>
      <c r="AFN25" s="143"/>
      <c r="AFO25" s="143"/>
      <c r="AFP25" s="143"/>
      <c r="AFQ25" s="143"/>
      <c r="AFR25" s="143"/>
      <c r="AFS25" s="143"/>
      <c r="AFT25" s="143"/>
      <c r="AFU25" s="143"/>
      <c r="AFV25" s="143"/>
      <c r="AFW25" s="143"/>
      <c r="AFX25" s="143"/>
      <c r="AFY25" s="143"/>
      <c r="AFZ25" s="143"/>
      <c r="AGA25" s="143"/>
      <c r="AGB25" s="143"/>
      <c r="AGC25" s="143"/>
      <c r="AGD25" s="143"/>
      <c r="AGE25" s="143"/>
      <c r="AGF25" s="143"/>
      <c r="AGG25" s="143"/>
      <c r="AGH25" s="143"/>
      <c r="AGI25" s="143"/>
      <c r="AGJ25" s="143"/>
      <c r="AGK25" s="143"/>
      <c r="AGL25" s="143"/>
      <c r="AGM25" s="143"/>
      <c r="AGN25" s="143"/>
      <c r="AGO25" s="143"/>
      <c r="AGP25" s="143"/>
      <c r="AGQ25" s="143"/>
      <c r="AGR25" s="143"/>
      <c r="AGS25" s="143"/>
      <c r="AGT25" s="143"/>
      <c r="AGU25" s="143"/>
      <c r="AGV25" s="143"/>
      <c r="AGW25" s="143"/>
      <c r="AGX25" s="143"/>
      <c r="AGY25" s="143"/>
      <c r="AGZ25" s="143"/>
      <c r="AHA25" s="143"/>
      <c r="AHB25" s="143"/>
      <c r="AHC25" s="143"/>
      <c r="AHD25" s="143"/>
      <c r="AHE25" s="143"/>
      <c r="AHF25" s="143"/>
      <c r="AHG25" s="143"/>
      <c r="AHH25" s="143"/>
      <c r="AHI25" s="143"/>
      <c r="AHJ25" s="143"/>
      <c r="AHK25" s="143"/>
      <c r="AHL25" s="143"/>
      <c r="AHM25" s="143"/>
      <c r="AHN25" s="143"/>
      <c r="AHO25" s="143"/>
      <c r="AHP25" s="143"/>
      <c r="AHQ25" s="143"/>
      <c r="AHR25" s="143"/>
      <c r="AHS25" s="143"/>
      <c r="AHT25" s="143"/>
      <c r="AHU25" s="143"/>
      <c r="AHV25" s="143"/>
      <c r="AHW25" s="143"/>
      <c r="AHX25" s="143"/>
      <c r="AHY25" s="143"/>
      <c r="AHZ25" s="143"/>
      <c r="AIA25" s="143"/>
      <c r="AIB25" s="143"/>
      <c r="AIC25" s="143"/>
      <c r="AID25" s="143"/>
      <c r="AIE25" s="143"/>
      <c r="AIF25" s="143"/>
      <c r="AIG25" s="143"/>
      <c r="AIH25" s="143"/>
      <c r="AII25" s="143"/>
      <c r="AIJ25" s="143"/>
      <c r="AIK25" s="143"/>
      <c r="AIL25" s="143"/>
      <c r="AIM25" s="143"/>
      <c r="AIN25" s="143"/>
      <c r="AIO25" s="143"/>
      <c r="AIP25" s="143"/>
      <c r="AIQ25" s="143"/>
      <c r="AIR25" s="143"/>
      <c r="AIS25" s="143"/>
      <c r="AIT25" s="143"/>
      <c r="AIU25" s="143"/>
      <c r="AIV25" s="143"/>
      <c r="AIW25" s="143"/>
      <c r="AIX25" s="143"/>
      <c r="AIY25" s="143"/>
      <c r="AIZ25" s="143"/>
      <c r="AJA25" s="143"/>
      <c r="AJB25" s="143"/>
      <c r="AJC25" s="143"/>
      <c r="AJD25" s="143"/>
      <c r="AJE25" s="143"/>
      <c r="AJF25" s="143"/>
      <c r="AJG25" s="143"/>
      <c r="AJH25" s="143"/>
      <c r="AJI25" s="143"/>
      <c r="AJJ25" s="143"/>
      <c r="AJK25" s="143"/>
      <c r="AJL25" s="143"/>
      <c r="AJM25" s="143"/>
      <c r="AJN25" s="143"/>
      <c r="AJO25" s="143"/>
      <c r="AJP25" s="143"/>
      <c r="AJQ25" s="143"/>
      <c r="AJR25" s="143"/>
      <c r="AJS25" s="143"/>
      <c r="AJT25" s="143"/>
      <c r="AJU25" s="143"/>
      <c r="AJV25" s="143"/>
      <c r="AJW25" s="143"/>
      <c r="AJX25" s="143"/>
      <c r="AJY25" s="143"/>
      <c r="AJZ25" s="143"/>
      <c r="AKA25" s="143"/>
      <c r="AKB25" s="143"/>
      <c r="AKC25" s="143"/>
      <c r="AKD25" s="143"/>
      <c r="AKE25" s="143"/>
      <c r="AKF25" s="143"/>
      <c r="AKG25" s="143"/>
      <c r="AKH25" s="143"/>
      <c r="AKI25" s="143"/>
      <c r="AKJ25" s="143"/>
      <c r="AKK25" s="143"/>
      <c r="AKL25" s="143"/>
      <c r="AKM25" s="143"/>
      <c r="AKN25" s="143"/>
      <c r="AKO25" s="143"/>
      <c r="AKP25" s="143"/>
      <c r="AKQ25" s="143"/>
      <c r="AKR25" s="143"/>
      <c r="AKS25" s="143"/>
      <c r="AKT25" s="143"/>
      <c r="AKU25" s="143"/>
      <c r="AKV25" s="143"/>
      <c r="AKW25" s="143"/>
      <c r="AKX25" s="143"/>
      <c r="AKY25" s="143"/>
      <c r="AKZ25" s="143"/>
      <c r="ALA25" s="143"/>
      <c r="ALB25" s="143"/>
      <c r="ALC25" s="143"/>
      <c r="ALD25" s="143"/>
      <c r="ALE25" s="143"/>
      <c r="ALF25" s="143"/>
      <c r="ALG25" s="143"/>
      <c r="ALH25" s="143"/>
      <c r="ALI25" s="143"/>
      <c r="ALJ25" s="143"/>
      <c r="ALK25" s="143"/>
      <c r="ALL25" s="143"/>
      <c r="ALM25" s="143"/>
      <c r="ALN25" s="143"/>
      <c r="ALO25" s="143"/>
      <c r="ALP25" s="143"/>
      <c r="ALQ25" s="143"/>
      <c r="ALR25" s="143"/>
      <c r="ALS25" s="143"/>
      <c r="ALT25" s="143"/>
      <c r="ALU25" s="143"/>
      <c r="ALV25" s="143"/>
      <c r="ALW25" s="143"/>
      <c r="ALX25" s="143"/>
      <c r="ALY25" s="143"/>
      <c r="ALZ25" s="143"/>
      <c r="AMA25" s="143"/>
      <c r="AMB25" s="143"/>
      <c r="AMC25" s="143"/>
      <c r="AMD25" s="143"/>
      <c r="AME25" s="143"/>
      <c r="AMF25" s="143"/>
      <c r="AMG25" s="143"/>
      <c r="AMH25" s="143"/>
      <c r="AMI25" s="143"/>
      <c r="AMJ25" s="143"/>
      <c r="AMK25" s="143"/>
      <c r="AML25" s="143"/>
      <c r="AMM25" s="143"/>
      <c r="AMN25" s="143"/>
      <c r="AMO25" s="143"/>
      <c r="AMP25" s="143"/>
      <c r="AMQ25" s="143"/>
      <c r="AMR25" s="143"/>
      <c r="AMS25" s="143"/>
      <c r="AMT25" s="143"/>
      <c r="AMU25" s="143"/>
      <c r="AMV25" s="143"/>
      <c r="AMW25" s="143"/>
      <c r="AMX25" s="143"/>
      <c r="AMY25" s="143"/>
      <c r="AMZ25" s="143"/>
      <c r="ANA25" s="143"/>
      <c r="ANB25" s="143"/>
      <c r="ANC25" s="143"/>
      <c r="AND25" s="143"/>
      <c r="ANE25" s="143"/>
      <c r="ANF25" s="143"/>
      <c r="ANG25" s="143"/>
      <c r="ANH25" s="143"/>
      <c r="ANI25" s="143"/>
      <c r="ANJ25" s="143"/>
      <c r="ANK25" s="143"/>
      <c r="ANL25" s="143"/>
      <c r="ANM25" s="143"/>
      <c r="ANN25" s="143"/>
      <c r="ANO25" s="143"/>
      <c r="ANP25" s="143"/>
      <c r="ANQ25" s="143"/>
      <c r="ANR25" s="143"/>
      <c r="ANS25" s="143"/>
      <c r="ANT25" s="143"/>
      <c r="ANU25" s="143"/>
      <c r="ANV25" s="143"/>
      <c r="ANW25" s="143"/>
      <c r="ANX25" s="143"/>
      <c r="ANY25" s="143"/>
      <c r="ANZ25" s="143"/>
      <c r="AOA25" s="143"/>
      <c r="AOB25" s="143"/>
      <c r="AOC25" s="143"/>
      <c r="AOD25" s="143"/>
      <c r="AOE25" s="143"/>
      <c r="AOF25" s="143"/>
      <c r="AOG25" s="143"/>
      <c r="AOH25" s="143"/>
      <c r="AOI25" s="143"/>
      <c r="AOJ25" s="143"/>
      <c r="AOK25" s="143"/>
      <c r="AOL25" s="143"/>
      <c r="AOM25" s="143"/>
      <c r="AON25" s="143"/>
      <c r="AOO25" s="143"/>
      <c r="AOP25" s="143"/>
      <c r="AOQ25" s="143"/>
      <c r="AOR25" s="143"/>
      <c r="AOS25" s="143"/>
      <c r="AOT25" s="143"/>
      <c r="AOU25" s="143"/>
      <c r="AOV25" s="143"/>
      <c r="AOW25" s="143"/>
      <c r="AOX25" s="143"/>
      <c r="AOY25" s="143"/>
      <c r="AOZ25" s="143"/>
      <c r="APA25" s="143"/>
      <c r="APB25" s="143"/>
      <c r="APC25" s="143"/>
      <c r="APD25" s="143"/>
      <c r="APE25" s="143"/>
      <c r="APF25" s="143"/>
      <c r="APG25" s="143"/>
      <c r="APH25" s="143"/>
      <c r="API25" s="143"/>
      <c r="APJ25" s="143"/>
      <c r="APK25" s="143"/>
      <c r="APL25" s="143"/>
      <c r="APM25" s="143"/>
      <c r="APN25" s="143"/>
      <c r="APO25" s="143"/>
      <c r="APP25" s="143"/>
      <c r="APQ25" s="143"/>
      <c r="APR25" s="143"/>
      <c r="APS25" s="143"/>
      <c r="APT25" s="143"/>
      <c r="APU25" s="143"/>
      <c r="APV25" s="143"/>
      <c r="APW25" s="143"/>
      <c r="APX25" s="143"/>
      <c r="APY25" s="143"/>
      <c r="APZ25" s="143"/>
      <c r="AQA25" s="143"/>
      <c r="AQB25" s="143"/>
      <c r="AQC25" s="143"/>
      <c r="AQD25" s="143"/>
      <c r="AQE25" s="143"/>
      <c r="AQF25" s="143"/>
      <c r="AQG25" s="143"/>
      <c r="AQH25" s="143"/>
      <c r="AQI25" s="143"/>
      <c r="AQJ25" s="143"/>
      <c r="AQK25" s="143"/>
      <c r="AQL25" s="143"/>
      <c r="AQM25" s="143"/>
      <c r="AQN25" s="143"/>
      <c r="AQO25" s="143"/>
      <c r="AQP25" s="143"/>
      <c r="AQQ25" s="143"/>
      <c r="AQR25" s="143"/>
      <c r="AQS25" s="143"/>
      <c r="AQT25" s="143"/>
      <c r="AQU25" s="143"/>
      <c r="AQV25" s="143"/>
      <c r="AQW25" s="143"/>
      <c r="AQX25" s="143"/>
      <c r="AQY25" s="143"/>
      <c r="AQZ25" s="143"/>
      <c r="ARA25" s="143"/>
      <c r="ARB25" s="143"/>
      <c r="ARC25" s="143"/>
      <c r="ARD25" s="143"/>
      <c r="ARE25" s="143"/>
      <c r="ARF25" s="143"/>
      <c r="ARG25" s="143"/>
      <c r="ARH25" s="143"/>
      <c r="ARI25" s="143"/>
      <c r="ARJ25" s="143"/>
      <c r="ARK25" s="143"/>
      <c r="ARL25" s="143"/>
      <c r="ARM25" s="143"/>
      <c r="ARN25" s="143"/>
      <c r="ARO25" s="143"/>
      <c r="ARP25" s="143"/>
      <c r="ARQ25" s="143"/>
      <c r="ARR25" s="143"/>
      <c r="ARS25" s="143"/>
      <c r="ART25" s="143"/>
      <c r="ARU25" s="143"/>
      <c r="ARV25" s="143"/>
      <c r="ARW25" s="143"/>
      <c r="ARX25" s="143"/>
      <c r="ARY25" s="143"/>
      <c r="ARZ25" s="143"/>
      <c r="ASA25" s="143"/>
      <c r="ASB25" s="143"/>
      <c r="ASC25" s="143"/>
      <c r="ASD25" s="143"/>
      <c r="ASE25" s="143"/>
      <c r="ASF25" s="143"/>
      <c r="ASG25" s="143"/>
      <c r="ASH25" s="143"/>
      <c r="ASI25" s="143"/>
      <c r="ASJ25" s="143"/>
      <c r="ASK25" s="143"/>
      <c r="ASL25" s="143"/>
      <c r="ASM25" s="143"/>
      <c r="ASN25" s="143"/>
      <c r="ASO25" s="143"/>
      <c r="ASP25" s="143"/>
      <c r="ASQ25" s="143"/>
      <c r="ASR25" s="143"/>
      <c r="ASS25" s="143"/>
      <c r="AST25" s="143"/>
      <c r="ASU25" s="143"/>
      <c r="ASV25" s="143"/>
      <c r="ASW25" s="143"/>
      <c r="ASX25" s="143"/>
      <c r="ASY25" s="143"/>
      <c r="ASZ25" s="143"/>
      <c r="ATA25" s="143"/>
      <c r="ATB25" s="143"/>
      <c r="ATC25" s="143"/>
      <c r="ATD25" s="143"/>
      <c r="ATE25" s="143"/>
      <c r="ATF25" s="143"/>
      <c r="ATG25" s="143"/>
      <c r="ATH25" s="143"/>
      <c r="ATI25" s="143"/>
      <c r="ATJ25" s="143"/>
      <c r="ATK25" s="143"/>
      <c r="ATL25" s="143"/>
      <c r="ATM25" s="143"/>
      <c r="ATN25" s="143"/>
      <c r="ATO25" s="143"/>
      <c r="ATP25" s="143"/>
      <c r="ATQ25" s="143"/>
      <c r="ATR25" s="143"/>
      <c r="ATS25" s="143"/>
      <c r="ATT25" s="143"/>
      <c r="ATU25" s="143"/>
      <c r="ATV25" s="143"/>
      <c r="ATW25" s="143"/>
      <c r="ATX25" s="143"/>
      <c r="ATY25" s="143"/>
      <c r="ATZ25" s="143"/>
      <c r="AUA25" s="143"/>
      <c r="AUB25" s="143"/>
      <c r="AUC25" s="143"/>
      <c r="AUD25" s="143"/>
      <c r="AUE25" s="143"/>
      <c r="AUF25" s="143"/>
      <c r="AUG25" s="143"/>
      <c r="AUH25" s="143"/>
      <c r="AUI25" s="143"/>
      <c r="AUJ25" s="143"/>
      <c r="AUK25" s="143"/>
      <c r="AUL25" s="143"/>
      <c r="AUM25" s="143"/>
      <c r="AUN25" s="143"/>
      <c r="AUO25" s="143"/>
      <c r="AUP25" s="143"/>
      <c r="AUQ25" s="143"/>
      <c r="AUR25" s="143"/>
      <c r="AUS25" s="143"/>
      <c r="AUT25" s="143"/>
      <c r="AUU25" s="143"/>
      <c r="AUV25" s="143"/>
      <c r="AUW25" s="143"/>
      <c r="AUX25" s="143"/>
      <c r="AUY25" s="143"/>
      <c r="AUZ25" s="143"/>
      <c r="AVA25" s="143"/>
      <c r="AVB25" s="143"/>
      <c r="AVC25" s="143"/>
      <c r="AVD25" s="143"/>
      <c r="AVE25" s="143"/>
      <c r="AVF25" s="143"/>
      <c r="AVG25" s="143"/>
      <c r="AVH25" s="143"/>
      <c r="AVI25" s="143"/>
      <c r="AVJ25" s="143"/>
      <c r="AVK25" s="143"/>
      <c r="AVL25" s="143"/>
      <c r="AVM25" s="143"/>
      <c r="AVN25" s="143"/>
      <c r="AVO25" s="143"/>
      <c r="AVP25" s="143"/>
      <c r="AVQ25" s="143"/>
      <c r="AVR25" s="143"/>
      <c r="AVS25" s="143"/>
      <c r="AVT25" s="143"/>
      <c r="AVU25" s="143"/>
      <c r="AVV25" s="143"/>
      <c r="AVW25" s="143"/>
      <c r="AVX25" s="143"/>
      <c r="AVY25" s="143"/>
      <c r="AVZ25" s="143"/>
      <c r="AWA25" s="143"/>
      <c r="AWB25" s="143"/>
      <c r="AWC25" s="143"/>
      <c r="AWD25" s="143"/>
      <c r="AWE25" s="143"/>
      <c r="AWF25" s="143"/>
      <c r="AWG25" s="143"/>
      <c r="AWH25" s="143"/>
      <c r="AWI25" s="143"/>
      <c r="AWJ25" s="143"/>
      <c r="AWK25" s="143"/>
      <c r="AWL25" s="143"/>
      <c r="AWM25" s="143"/>
      <c r="AWN25" s="143"/>
      <c r="AWO25" s="143"/>
      <c r="AWP25" s="143"/>
      <c r="AWQ25" s="143"/>
      <c r="AWR25" s="143"/>
      <c r="AWS25" s="143"/>
      <c r="AWT25" s="143"/>
      <c r="AWU25" s="143"/>
      <c r="AWV25" s="143"/>
      <c r="AWW25" s="143"/>
      <c r="AWX25" s="143"/>
      <c r="AWY25" s="143"/>
      <c r="AWZ25" s="143"/>
      <c r="AXA25" s="143"/>
      <c r="AXB25" s="143"/>
      <c r="AXC25" s="143"/>
      <c r="AXD25" s="143"/>
      <c r="AXE25" s="143"/>
      <c r="AXF25" s="143"/>
      <c r="AXG25" s="143"/>
      <c r="AXH25" s="143"/>
      <c r="AXI25" s="143"/>
      <c r="AXJ25" s="143"/>
      <c r="AXK25" s="143"/>
      <c r="AXL25" s="143"/>
      <c r="AXM25" s="143"/>
      <c r="AXN25" s="143"/>
      <c r="AXO25" s="143"/>
      <c r="AXP25" s="143"/>
      <c r="AXQ25" s="143"/>
      <c r="AXR25" s="143"/>
      <c r="AXS25" s="143"/>
      <c r="AXT25" s="143"/>
      <c r="AXU25" s="143"/>
      <c r="AXV25" s="143"/>
      <c r="AXW25" s="143"/>
      <c r="AXX25" s="143"/>
      <c r="AXY25" s="143"/>
      <c r="AXZ25" s="143"/>
      <c r="AYA25" s="143"/>
      <c r="AYB25" s="143"/>
      <c r="AYC25" s="143"/>
      <c r="AYD25" s="143"/>
      <c r="AYE25" s="143"/>
      <c r="AYF25" s="143"/>
      <c r="AYG25" s="143"/>
      <c r="AYH25" s="143"/>
      <c r="AYI25" s="143"/>
      <c r="AYJ25" s="143"/>
      <c r="AYK25" s="143"/>
      <c r="AYL25" s="143"/>
      <c r="AYM25" s="143"/>
      <c r="AYN25" s="143"/>
      <c r="AYO25" s="143"/>
      <c r="AYP25" s="143"/>
      <c r="AYQ25" s="143"/>
      <c r="AYR25" s="143"/>
      <c r="AYS25" s="143"/>
      <c r="AYT25" s="143"/>
      <c r="AYU25" s="143"/>
      <c r="AYV25" s="143"/>
      <c r="AYW25" s="143"/>
      <c r="AYX25" s="143"/>
      <c r="AYY25" s="143"/>
      <c r="AYZ25" s="143"/>
      <c r="AZA25" s="143"/>
      <c r="AZB25" s="143"/>
      <c r="AZC25" s="143"/>
      <c r="AZD25" s="143"/>
      <c r="AZE25" s="143"/>
      <c r="AZF25" s="143"/>
      <c r="AZG25" s="143"/>
      <c r="AZH25" s="143"/>
      <c r="AZI25" s="143"/>
      <c r="AZJ25" s="143"/>
      <c r="AZK25" s="143"/>
      <c r="AZL25" s="143"/>
      <c r="AZM25" s="143"/>
      <c r="AZN25" s="143"/>
      <c r="AZO25" s="143"/>
      <c r="AZP25" s="143"/>
      <c r="AZQ25" s="143"/>
      <c r="AZR25" s="143"/>
      <c r="AZS25" s="143"/>
      <c r="AZT25" s="143"/>
      <c r="AZU25" s="143"/>
      <c r="AZV25" s="143"/>
      <c r="AZW25" s="143"/>
      <c r="AZX25" s="143"/>
      <c r="AZY25" s="143"/>
      <c r="AZZ25" s="143"/>
      <c r="BAA25" s="143"/>
      <c r="BAB25" s="143"/>
      <c r="BAC25" s="143"/>
      <c r="BAD25" s="143"/>
      <c r="BAE25" s="143"/>
      <c r="BAF25" s="143"/>
      <c r="BAG25" s="143"/>
      <c r="BAH25" s="143"/>
      <c r="BAI25" s="143"/>
      <c r="BAJ25" s="143"/>
      <c r="BAK25" s="143"/>
      <c r="BAL25" s="143"/>
      <c r="BAM25" s="143"/>
      <c r="BAN25" s="143"/>
      <c r="BAO25" s="143"/>
      <c r="BAP25" s="143"/>
      <c r="BAQ25" s="143"/>
      <c r="BAR25" s="143"/>
      <c r="BAS25" s="143"/>
      <c r="BAT25" s="143"/>
      <c r="BAU25" s="143"/>
      <c r="BAV25" s="143"/>
      <c r="BAW25" s="143"/>
      <c r="BAX25" s="143"/>
      <c r="BAY25" s="143"/>
      <c r="BAZ25" s="143"/>
      <c r="BBA25" s="143"/>
      <c r="BBB25" s="143"/>
      <c r="BBC25" s="143"/>
      <c r="BBD25" s="143"/>
      <c r="BBE25" s="143"/>
      <c r="BBF25" s="143"/>
      <c r="BBG25" s="143"/>
      <c r="BBH25" s="143"/>
      <c r="BBI25" s="143"/>
      <c r="BBJ25" s="143"/>
      <c r="BBK25" s="143"/>
      <c r="BBL25" s="143"/>
      <c r="BBM25" s="143"/>
      <c r="BBN25" s="143"/>
      <c r="BBO25" s="143"/>
      <c r="BBP25" s="143"/>
      <c r="BBQ25" s="143"/>
      <c r="BBR25" s="143"/>
      <c r="BBS25" s="143"/>
      <c r="BBT25" s="143"/>
      <c r="BBU25" s="143"/>
      <c r="BBV25" s="143"/>
      <c r="BBW25" s="143"/>
      <c r="BBX25" s="143"/>
      <c r="BBY25" s="143"/>
      <c r="BBZ25" s="143"/>
      <c r="BCA25" s="143"/>
      <c r="BCB25" s="143"/>
      <c r="BCC25" s="143"/>
      <c r="BCD25" s="143"/>
      <c r="BCE25" s="143"/>
      <c r="BCF25" s="143"/>
      <c r="BCG25" s="143"/>
      <c r="BCH25" s="143"/>
      <c r="BCI25" s="143"/>
      <c r="BCJ25" s="143"/>
      <c r="BCK25" s="143"/>
      <c r="BCL25" s="143"/>
      <c r="BCM25" s="143"/>
      <c r="BCN25" s="143"/>
      <c r="BCO25" s="143"/>
      <c r="BCP25" s="143"/>
      <c r="BCQ25" s="143"/>
      <c r="BCR25" s="143"/>
      <c r="BCS25" s="143"/>
      <c r="BCT25" s="143"/>
      <c r="BCU25" s="143"/>
      <c r="BCV25" s="143"/>
      <c r="BCW25" s="143"/>
      <c r="BCX25" s="143"/>
      <c r="BCY25" s="143"/>
      <c r="BCZ25" s="143"/>
      <c r="BDA25" s="143"/>
      <c r="BDB25" s="143"/>
      <c r="BDC25" s="143"/>
      <c r="BDD25" s="143"/>
      <c r="BDE25" s="143"/>
      <c r="BDF25" s="143"/>
      <c r="BDG25" s="143"/>
      <c r="BDH25" s="143"/>
      <c r="BDI25" s="143"/>
      <c r="BDJ25" s="143"/>
      <c r="BDK25" s="143"/>
      <c r="BDL25" s="143"/>
      <c r="BDM25" s="143"/>
      <c r="BDN25" s="143"/>
      <c r="BDO25" s="143"/>
      <c r="BDP25" s="143"/>
      <c r="BDQ25" s="143"/>
      <c r="BDR25" s="143"/>
      <c r="BDS25" s="143"/>
      <c r="BDT25" s="143"/>
      <c r="BDU25" s="143"/>
      <c r="BDV25" s="143"/>
      <c r="BDW25" s="143"/>
      <c r="BDX25" s="143"/>
      <c r="BDY25" s="143"/>
      <c r="BDZ25" s="143"/>
      <c r="BEA25" s="143"/>
      <c r="BEB25" s="143"/>
      <c r="BEC25" s="143"/>
      <c r="BED25" s="143"/>
      <c r="BEE25" s="143"/>
      <c r="BEF25" s="143"/>
      <c r="BEG25" s="143"/>
      <c r="BEH25" s="143"/>
      <c r="BEI25" s="143"/>
      <c r="BEJ25" s="143"/>
      <c r="BEK25" s="143"/>
      <c r="BEL25" s="143"/>
      <c r="BEM25" s="143"/>
      <c r="BEN25" s="143"/>
      <c r="BEO25" s="143"/>
      <c r="BEP25" s="143"/>
      <c r="BEQ25" s="143"/>
      <c r="BER25" s="143"/>
      <c r="BES25" s="143"/>
      <c r="BET25" s="143"/>
      <c r="BEU25" s="143"/>
      <c r="BEV25" s="143"/>
      <c r="BEW25" s="143"/>
      <c r="BEX25" s="143"/>
      <c r="BEY25" s="143"/>
      <c r="BEZ25" s="143"/>
      <c r="BFA25" s="143"/>
      <c r="BFB25" s="143"/>
      <c r="BFC25" s="143"/>
      <c r="BFD25" s="143"/>
      <c r="BFE25" s="143"/>
      <c r="BFF25" s="143"/>
      <c r="BFG25" s="143"/>
      <c r="BFH25" s="143"/>
      <c r="BFI25" s="143"/>
      <c r="BFJ25" s="143"/>
      <c r="BFK25" s="143"/>
      <c r="BFL25" s="143"/>
      <c r="BFM25" s="143"/>
      <c r="BFN25" s="143"/>
      <c r="BFO25" s="143"/>
      <c r="BFP25" s="143"/>
      <c r="BFQ25" s="143"/>
      <c r="BFR25" s="143"/>
      <c r="BFS25" s="143"/>
      <c r="BFT25" s="143"/>
      <c r="BFU25" s="143"/>
      <c r="BFV25" s="143"/>
      <c r="BFW25" s="143"/>
      <c r="BFX25" s="143"/>
      <c r="BFY25" s="143"/>
      <c r="BFZ25" s="143"/>
      <c r="BGA25" s="143"/>
      <c r="BGB25" s="143"/>
      <c r="BGC25" s="143"/>
      <c r="BGD25" s="143"/>
      <c r="BGE25" s="143"/>
      <c r="BGF25" s="143"/>
      <c r="BGG25" s="143"/>
      <c r="BGH25" s="143"/>
      <c r="BGI25" s="143"/>
      <c r="BGJ25" s="143"/>
      <c r="BGK25" s="143"/>
      <c r="BGL25" s="143"/>
      <c r="BGM25" s="143"/>
      <c r="BGN25" s="143"/>
      <c r="BGO25" s="143"/>
      <c r="BGP25" s="143"/>
      <c r="BGQ25" s="143"/>
      <c r="BGR25" s="143"/>
      <c r="BGS25" s="143"/>
      <c r="BGT25" s="143"/>
      <c r="BGU25" s="143"/>
      <c r="BGV25" s="143"/>
      <c r="BGW25" s="143"/>
      <c r="BGX25" s="143"/>
      <c r="BGY25" s="143"/>
      <c r="BGZ25" s="143"/>
      <c r="BHA25" s="143"/>
      <c r="BHB25" s="143"/>
      <c r="BHC25" s="143"/>
      <c r="BHD25" s="143"/>
      <c r="BHE25" s="143"/>
      <c r="BHF25" s="143"/>
      <c r="BHG25" s="143"/>
      <c r="BHH25" s="143"/>
      <c r="BHI25" s="143"/>
      <c r="BHJ25" s="143"/>
      <c r="BHK25" s="143"/>
      <c r="BHL25" s="143"/>
      <c r="BHM25" s="143"/>
      <c r="BHN25" s="143"/>
      <c r="BHO25" s="143"/>
      <c r="BHP25" s="143"/>
      <c r="BHQ25" s="143"/>
      <c r="BHR25" s="143"/>
      <c r="BHS25" s="143"/>
      <c r="BHT25" s="143"/>
      <c r="BHU25" s="143"/>
      <c r="BHV25" s="143"/>
      <c r="BHW25" s="143"/>
      <c r="BHX25" s="143"/>
      <c r="BHY25" s="143"/>
      <c r="BHZ25" s="143"/>
      <c r="BIA25" s="143"/>
      <c r="BIB25" s="143"/>
      <c r="BIC25" s="143"/>
      <c r="BID25" s="143"/>
      <c r="BIE25" s="143"/>
      <c r="BIF25" s="143"/>
      <c r="BIG25" s="143"/>
      <c r="BIH25" s="143"/>
      <c r="BII25" s="143"/>
      <c r="BIJ25" s="143"/>
      <c r="BIK25" s="143"/>
      <c r="BIL25" s="143"/>
      <c r="BIM25" s="143"/>
      <c r="BIN25" s="143"/>
      <c r="BIO25" s="143"/>
      <c r="BIP25" s="143"/>
      <c r="BIQ25" s="143"/>
      <c r="BIR25" s="143"/>
      <c r="BIS25" s="143"/>
      <c r="BIT25" s="143"/>
      <c r="BIU25" s="143"/>
      <c r="BIV25" s="143"/>
      <c r="BIW25" s="143"/>
      <c r="BIX25" s="143"/>
      <c r="BIY25" s="143"/>
      <c r="BIZ25" s="143"/>
      <c r="BJA25" s="143"/>
      <c r="BJB25" s="143"/>
      <c r="BJC25" s="143"/>
      <c r="BJD25" s="143"/>
      <c r="BJE25" s="143"/>
      <c r="BJF25" s="143"/>
      <c r="BJG25" s="143"/>
      <c r="BJH25" s="143"/>
      <c r="BJI25" s="143"/>
      <c r="BJJ25" s="143"/>
      <c r="BJK25" s="143"/>
      <c r="BJL25" s="143"/>
      <c r="BJM25" s="143"/>
      <c r="BJN25" s="143"/>
      <c r="BJO25" s="143"/>
      <c r="BJP25" s="143"/>
      <c r="BJQ25" s="143"/>
      <c r="BJR25" s="143"/>
      <c r="BJS25" s="143"/>
      <c r="BJT25" s="143"/>
      <c r="BJU25" s="143"/>
      <c r="BJV25" s="143"/>
      <c r="BJW25" s="143"/>
      <c r="BJX25" s="143"/>
      <c r="BJY25" s="143"/>
      <c r="BJZ25" s="143"/>
      <c r="BKA25" s="143"/>
      <c r="BKB25" s="143"/>
      <c r="BKC25" s="143"/>
      <c r="BKD25" s="143"/>
      <c r="BKE25" s="143"/>
      <c r="BKF25" s="143"/>
      <c r="BKG25" s="143"/>
      <c r="BKH25" s="143"/>
      <c r="BKI25" s="143"/>
      <c r="BKJ25" s="143"/>
      <c r="BKK25" s="143"/>
      <c r="BKL25" s="143"/>
      <c r="BKM25" s="143"/>
      <c r="BKN25" s="143"/>
      <c r="BKO25" s="143"/>
      <c r="BKP25" s="143"/>
      <c r="BKQ25" s="143"/>
      <c r="BKR25" s="143"/>
      <c r="BKS25" s="143"/>
      <c r="BKT25" s="143"/>
      <c r="BKU25" s="143"/>
      <c r="BKV25" s="143"/>
      <c r="BKW25" s="143"/>
      <c r="BKX25" s="143"/>
      <c r="BKY25" s="143"/>
      <c r="BKZ25" s="143"/>
      <c r="BLA25" s="143"/>
      <c r="BLB25" s="143"/>
      <c r="BLC25" s="143"/>
      <c r="BLD25" s="143"/>
      <c r="BLE25" s="143"/>
      <c r="BLF25" s="143"/>
      <c r="BLG25" s="143"/>
      <c r="BLH25" s="143"/>
      <c r="BLI25" s="143"/>
      <c r="BLJ25" s="143"/>
      <c r="BLK25" s="143"/>
      <c r="BLL25" s="143"/>
      <c r="BLM25" s="143"/>
      <c r="BLN25" s="143"/>
      <c r="BLO25" s="143"/>
      <c r="BLP25" s="143"/>
      <c r="BLQ25" s="143"/>
      <c r="BLR25" s="143"/>
      <c r="BLS25" s="143"/>
      <c r="BLT25" s="143"/>
      <c r="BLU25" s="143"/>
      <c r="BLV25" s="143"/>
      <c r="BLW25" s="143"/>
      <c r="BLX25" s="143"/>
      <c r="BLY25" s="143"/>
      <c r="BLZ25" s="143"/>
      <c r="BMA25" s="143"/>
      <c r="BMB25" s="143"/>
      <c r="BMC25" s="143"/>
      <c r="BMD25" s="143"/>
      <c r="BME25" s="143"/>
      <c r="BMF25" s="143"/>
      <c r="BMG25" s="143"/>
      <c r="BMH25" s="143"/>
      <c r="BMI25" s="143"/>
      <c r="BMJ25" s="143"/>
      <c r="BMK25" s="143"/>
      <c r="BML25" s="143"/>
      <c r="BMM25" s="143"/>
      <c r="BMN25" s="143"/>
      <c r="BMO25" s="143"/>
      <c r="BMP25" s="143"/>
      <c r="BMQ25" s="143"/>
      <c r="BMR25" s="143"/>
      <c r="BMS25" s="143"/>
      <c r="BMT25" s="143"/>
      <c r="BMU25" s="143"/>
      <c r="BMV25" s="143"/>
      <c r="BMW25" s="143"/>
      <c r="BMX25" s="143"/>
      <c r="BMY25" s="143"/>
      <c r="BMZ25" s="143"/>
      <c r="BNA25" s="143"/>
      <c r="BNB25" s="143"/>
      <c r="BNC25" s="143"/>
      <c r="BND25" s="143"/>
      <c r="BNE25" s="143"/>
      <c r="BNF25" s="143"/>
      <c r="BNG25" s="143"/>
      <c r="BNH25" s="143"/>
      <c r="BNI25" s="143"/>
      <c r="BNJ25" s="143"/>
      <c r="BNK25" s="143"/>
      <c r="BNL25" s="143"/>
      <c r="BNM25" s="143"/>
      <c r="BNN25" s="143"/>
      <c r="BNO25" s="143"/>
      <c r="BNP25" s="143"/>
      <c r="BNQ25" s="143"/>
      <c r="BNR25" s="143"/>
      <c r="BNS25" s="143"/>
      <c r="BNT25" s="143"/>
      <c r="BNU25" s="143"/>
      <c r="BNV25" s="143"/>
      <c r="BNW25" s="143"/>
      <c r="BNX25" s="143"/>
      <c r="BNY25" s="143"/>
      <c r="BNZ25" s="143"/>
      <c r="BOA25" s="143"/>
      <c r="BOB25" s="143"/>
      <c r="BOC25" s="143"/>
      <c r="BOD25" s="143"/>
      <c r="BOE25" s="143"/>
      <c r="BOF25" s="143"/>
      <c r="BOG25" s="143"/>
      <c r="BOH25" s="143"/>
      <c r="BOI25" s="143"/>
      <c r="BOJ25" s="143"/>
      <c r="BOK25" s="143"/>
      <c r="BOL25" s="143"/>
      <c r="BOM25" s="143"/>
      <c r="BON25" s="143"/>
      <c r="BOO25" s="143"/>
      <c r="BOP25" s="143"/>
      <c r="BOQ25" s="143"/>
      <c r="BOR25" s="143"/>
      <c r="BOS25" s="143"/>
      <c r="BOT25" s="143"/>
      <c r="BOU25" s="143"/>
      <c r="BOV25" s="143"/>
      <c r="BOW25" s="143"/>
      <c r="BOX25" s="143"/>
      <c r="BOY25" s="143"/>
      <c r="BOZ25" s="143"/>
      <c r="BPA25" s="143"/>
      <c r="BPB25" s="143"/>
      <c r="BPC25" s="143"/>
      <c r="BPD25" s="143"/>
      <c r="BPE25" s="143"/>
      <c r="BPF25" s="143"/>
      <c r="BPG25" s="143"/>
      <c r="BPH25" s="143"/>
      <c r="BPI25" s="143"/>
      <c r="BPJ25" s="143"/>
      <c r="BPK25" s="143"/>
      <c r="BPL25" s="143"/>
      <c r="BPM25" s="143"/>
      <c r="BPN25" s="143"/>
      <c r="BPO25" s="143"/>
      <c r="BPP25" s="143"/>
      <c r="BPQ25" s="143"/>
      <c r="BPR25" s="143"/>
      <c r="BPS25" s="143"/>
      <c r="BPT25" s="143"/>
      <c r="BPU25" s="143"/>
      <c r="BPV25" s="143"/>
      <c r="BPW25" s="143"/>
      <c r="BPX25" s="143"/>
      <c r="BPY25" s="143"/>
      <c r="BPZ25" s="143"/>
      <c r="BQA25" s="143"/>
      <c r="BQB25" s="143"/>
      <c r="BQC25" s="143"/>
      <c r="BQD25" s="143"/>
      <c r="BQE25" s="143"/>
      <c r="BQF25" s="143"/>
      <c r="BQG25" s="143"/>
      <c r="BQH25" s="143"/>
      <c r="BQI25" s="143"/>
      <c r="BQJ25" s="143"/>
      <c r="BQK25" s="143"/>
      <c r="BQL25" s="143"/>
      <c r="BQM25" s="143"/>
      <c r="BQN25" s="143"/>
      <c r="BQO25" s="143"/>
      <c r="BQP25" s="143"/>
      <c r="BQQ25" s="143"/>
      <c r="BQR25" s="143"/>
      <c r="BQS25" s="143"/>
      <c r="BQT25" s="143"/>
      <c r="BQU25" s="143"/>
      <c r="BQV25" s="143"/>
      <c r="BQW25" s="143"/>
      <c r="BQX25" s="143"/>
      <c r="BQY25" s="143"/>
      <c r="BQZ25" s="143"/>
      <c r="BRA25" s="143"/>
      <c r="BRB25" s="143"/>
      <c r="BRC25" s="143"/>
      <c r="BRD25" s="143"/>
      <c r="BRE25" s="143"/>
      <c r="BRF25" s="143"/>
      <c r="BRG25" s="143"/>
      <c r="BRH25" s="143"/>
      <c r="BRI25" s="143"/>
      <c r="BRJ25" s="143"/>
      <c r="BRK25" s="143"/>
      <c r="BRL25" s="143"/>
      <c r="BRM25" s="143"/>
      <c r="BRN25" s="143"/>
      <c r="BRO25" s="143"/>
      <c r="BRP25" s="143"/>
      <c r="BRQ25" s="143"/>
      <c r="BRR25" s="143"/>
      <c r="BRS25" s="143"/>
      <c r="BRT25" s="143"/>
      <c r="BRU25" s="143"/>
      <c r="BRV25" s="143"/>
      <c r="BRW25" s="143"/>
      <c r="BRX25" s="143"/>
      <c r="BRY25" s="143"/>
      <c r="BRZ25" s="143"/>
      <c r="BSA25" s="143"/>
      <c r="BSB25" s="143"/>
      <c r="BSC25" s="143"/>
      <c r="BSD25" s="143"/>
      <c r="BSE25" s="143"/>
      <c r="BSF25" s="143"/>
      <c r="BSG25" s="143"/>
      <c r="BSH25" s="143"/>
      <c r="BSI25" s="143"/>
      <c r="BSJ25" s="143"/>
      <c r="BSK25" s="143"/>
      <c r="BSL25" s="143"/>
      <c r="BSM25" s="143"/>
      <c r="BSN25" s="143"/>
      <c r="BSO25" s="143"/>
      <c r="BSP25" s="143"/>
      <c r="BSQ25" s="143"/>
      <c r="BSR25" s="143"/>
      <c r="BSS25" s="143"/>
      <c r="BST25" s="143"/>
      <c r="BSU25" s="143"/>
      <c r="BSV25" s="143"/>
      <c r="BSW25" s="143"/>
      <c r="BSX25" s="143"/>
      <c r="BSY25" s="143"/>
      <c r="BSZ25" s="143"/>
      <c r="BTA25" s="143"/>
      <c r="BTB25" s="143"/>
      <c r="BTC25" s="143"/>
      <c r="BTD25" s="143"/>
      <c r="BTE25" s="143"/>
      <c r="BTF25" s="143"/>
      <c r="BTG25" s="143"/>
      <c r="BTH25" s="143"/>
      <c r="BTI25" s="143"/>
      <c r="BTJ25" s="143"/>
      <c r="BTK25" s="143"/>
      <c r="BTL25" s="143"/>
      <c r="BTM25" s="143"/>
      <c r="BTN25" s="143"/>
      <c r="BTO25" s="143"/>
      <c r="BTP25" s="143"/>
      <c r="BTQ25" s="143"/>
      <c r="BTR25" s="143"/>
      <c r="BTS25" s="143"/>
      <c r="BTT25" s="143"/>
      <c r="BTU25" s="143"/>
      <c r="BTV25" s="143"/>
      <c r="BTW25" s="143"/>
      <c r="BTX25" s="143"/>
      <c r="BTY25" s="143"/>
      <c r="BTZ25" s="143"/>
      <c r="BUA25" s="143"/>
      <c r="BUB25" s="143"/>
      <c r="BUC25" s="143"/>
      <c r="BUD25" s="143"/>
      <c r="BUE25" s="143"/>
      <c r="BUF25" s="143"/>
      <c r="BUG25" s="143"/>
      <c r="BUH25" s="143"/>
      <c r="BUI25" s="143"/>
      <c r="BUJ25" s="143"/>
      <c r="BUK25" s="143"/>
      <c r="BUL25" s="143"/>
      <c r="BUM25" s="143"/>
      <c r="BUN25" s="143"/>
      <c r="BUO25" s="143"/>
      <c r="BUP25" s="143"/>
      <c r="BUQ25" s="143"/>
      <c r="BUR25" s="143"/>
      <c r="BUS25" s="143"/>
      <c r="BUT25" s="143"/>
      <c r="BUU25" s="143"/>
      <c r="BUV25" s="143"/>
      <c r="BUW25" s="143"/>
      <c r="BUX25" s="143"/>
      <c r="BUY25" s="143"/>
      <c r="BUZ25" s="143"/>
      <c r="BVA25" s="143"/>
      <c r="BVB25" s="143"/>
      <c r="BVC25" s="143"/>
      <c r="BVD25" s="143"/>
      <c r="BVE25" s="143"/>
      <c r="BVF25" s="143"/>
      <c r="BVG25" s="143"/>
      <c r="BVH25" s="143"/>
      <c r="BVI25" s="143"/>
      <c r="BVJ25" s="143"/>
      <c r="BVK25" s="143"/>
      <c r="BVL25" s="143"/>
      <c r="BVM25" s="143"/>
      <c r="BVN25" s="143"/>
      <c r="BVO25" s="143"/>
      <c r="BVP25" s="143"/>
      <c r="BVQ25" s="143"/>
      <c r="BVR25" s="143"/>
      <c r="BVS25" s="143"/>
      <c r="BVT25" s="143"/>
      <c r="BVU25" s="143"/>
      <c r="BVV25" s="143"/>
      <c r="BVW25" s="143"/>
      <c r="BVX25" s="143"/>
      <c r="BVY25" s="143"/>
      <c r="BVZ25" s="143"/>
      <c r="BWA25" s="143"/>
      <c r="BWB25" s="143"/>
      <c r="BWC25" s="143"/>
      <c r="BWD25" s="143"/>
      <c r="BWE25" s="143"/>
      <c r="BWF25" s="143"/>
      <c r="BWG25" s="143"/>
      <c r="BWH25" s="143"/>
      <c r="BWI25" s="143"/>
      <c r="BWJ25" s="143"/>
      <c r="BWK25" s="143"/>
      <c r="BWL25" s="143"/>
      <c r="BWM25" s="143"/>
      <c r="BWN25" s="143"/>
      <c r="BWO25" s="143"/>
      <c r="BWP25" s="143"/>
      <c r="BWQ25" s="143"/>
      <c r="BWR25" s="143"/>
      <c r="BWS25" s="143"/>
      <c r="BWT25" s="143"/>
      <c r="BWU25" s="143"/>
      <c r="BWV25" s="143"/>
      <c r="BWW25" s="143"/>
      <c r="BWX25" s="143"/>
      <c r="BWY25" s="143"/>
      <c r="BWZ25" s="143"/>
      <c r="BXA25" s="143"/>
      <c r="BXB25" s="143"/>
      <c r="BXC25" s="143"/>
      <c r="BXD25" s="143"/>
      <c r="BXE25" s="143"/>
      <c r="BXF25" s="143"/>
      <c r="BXG25" s="143"/>
      <c r="BXH25" s="143"/>
      <c r="BXI25" s="143"/>
      <c r="BXJ25" s="143"/>
      <c r="BXK25" s="143"/>
      <c r="BXL25" s="143"/>
      <c r="BXM25" s="143"/>
      <c r="BXN25" s="143"/>
      <c r="BXO25" s="143"/>
      <c r="BXP25" s="143"/>
      <c r="BXQ25" s="143"/>
      <c r="BXR25" s="143"/>
      <c r="BXS25" s="143"/>
      <c r="BXT25" s="143"/>
      <c r="BXU25" s="143"/>
      <c r="BXV25" s="143"/>
      <c r="BXW25" s="143"/>
      <c r="BXX25" s="143"/>
      <c r="BXY25" s="143"/>
      <c r="BXZ25" s="143"/>
      <c r="BYA25" s="143"/>
      <c r="BYB25" s="143"/>
      <c r="BYC25" s="143"/>
      <c r="BYD25" s="143"/>
      <c r="BYE25" s="143"/>
      <c r="BYF25" s="143"/>
      <c r="BYG25" s="143"/>
      <c r="BYH25" s="143"/>
      <c r="BYI25" s="143"/>
      <c r="BYJ25" s="143"/>
      <c r="BYK25" s="143"/>
      <c r="BYL25" s="143"/>
      <c r="BYM25" s="143"/>
      <c r="BYN25" s="143"/>
      <c r="BYO25" s="143"/>
      <c r="BYP25" s="143"/>
      <c r="BYQ25" s="143"/>
      <c r="BYR25" s="143"/>
      <c r="BYS25" s="143"/>
      <c r="BYT25" s="143"/>
      <c r="BYU25" s="143"/>
      <c r="BYV25" s="143"/>
      <c r="BYW25" s="143"/>
      <c r="BYX25" s="143"/>
      <c r="BYY25" s="143"/>
      <c r="BYZ25" s="143"/>
      <c r="BZA25" s="143"/>
      <c r="BZB25" s="143"/>
      <c r="BZC25" s="143"/>
      <c r="BZD25" s="143"/>
      <c r="BZE25" s="143"/>
      <c r="BZF25" s="143"/>
      <c r="BZG25" s="143"/>
      <c r="BZH25" s="143"/>
      <c r="BZI25" s="143"/>
      <c r="BZJ25" s="143"/>
      <c r="BZK25" s="143"/>
      <c r="BZL25" s="143"/>
      <c r="BZM25" s="143"/>
      <c r="BZN25" s="143"/>
      <c r="BZO25" s="143"/>
      <c r="BZP25" s="143"/>
      <c r="BZQ25" s="143"/>
      <c r="BZR25" s="143"/>
      <c r="BZS25" s="143"/>
      <c r="BZT25" s="143"/>
      <c r="BZU25" s="143"/>
      <c r="BZV25" s="143"/>
      <c r="BZW25" s="143"/>
      <c r="BZX25" s="143"/>
      <c r="BZY25" s="143"/>
      <c r="BZZ25" s="143"/>
      <c r="CAA25" s="143"/>
      <c r="CAB25" s="143"/>
      <c r="CAC25" s="143"/>
      <c r="CAD25" s="143"/>
      <c r="CAE25" s="143"/>
      <c r="CAF25" s="143"/>
      <c r="CAG25" s="143"/>
      <c r="CAH25" s="143"/>
      <c r="CAI25" s="143"/>
      <c r="CAJ25" s="143"/>
      <c r="CAK25" s="143"/>
      <c r="CAL25" s="143"/>
      <c r="CAM25" s="143"/>
      <c r="CAN25" s="143"/>
      <c r="CAO25" s="143"/>
      <c r="CAP25" s="143"/>
      <c r="CAQ25" s="143"/>
      <c r="CAR25" s="143"/>
      <c r="CAS25" s="143"/>
      <c r="CAT25" s="143"/>
      <c r="CAU25" s="143"/>
      <c r="CAV25" s="143"/>
      <c r="CAW25" s="143"/>
      <c r="CAX25" s="143"/>
      <c r="CAY25" s="143"/>
      <c r="CAZ25" s="143"/>
      <c r="CBA25" s="143"/>
      <c r="CBB25" s="143"/>
      <c r="CBC25" s="143"/>
      <c r="CBD25" s="143"/>
      <c r="CBE25" s="143"/>
      <c r="CBF25" s="143"/>
      <c r="CBG25" s="143"/>
      <c r="CBH25" s="143"/>
      <c r="CBI25" s="143"/>
      <c r="CBJ25" s="143"/>
      <c r="CBK25" s="143"/>
      <c r="CBL25" s="143"/>
      <c r="CBM25" s="143"/>
      <c r="CBN25" s="143"/>
      <c r="CBO25" s="143"/>
      <c r="CBP25" s="143"/>
      <c r="CBQ25" s="143"/>
      <c r="CBR25" s="143"/>
      <c r="CBS25" s="143"/>
      <c r="CBT25" s="143"/>
      <c r="CBU25" s="143"/>
      <c r="CBV25" s="143"/>
      <c r="CBW25" s="143"/>
      <c r="CBX25" s="143"/>
      <c r="CBY25" s="143"/>
      <c r="CBZ25" s="143"/>
      <c r="CCA25" s="143"/>
      <c r="CCB25" s="143"/>
      <c r="CCC25" s="143"/>
      <c r="CCD25" s="143"/>
      <c r="CCE25" s="143"/>
      <c r="CCF25" s="143"/>
      <c r="CCG25" s="143"/>
      <c r="CCH25" s="143"/>
      <c r="CCI25" s="143"/>
      <c r="CCJ25" s="143"/>
      <c r="CCK25" s="143"/>
      <c r="CCL25" s="143"/>
      <c r="CCM25" s="143"/>
      <c r="CCN25" s="143"/>
      <c r="CCO25" s="143"/>
      <c r="CCP25" s="143"/>
      <c r="CCQ25" s="143"/>
      <c r="CCR25" s="143"/>
      <c r="CCS25" s="143"/>
      <c r="CCT25" s="143"/>
      <c r="CCU25" s="143"/>
      <c r="CCV25" s="143"/>
      <c r="CCW25" s="143"/>
      <c r="CCX25" s="143"/>
      <c r="CCY25" s="143"/>
      <c r="CCZ25" s="143"/>
      <c r="CDA25" s="143"/>
      <c r="CDB25" s="143"/>
      <c r="CDC25" s="143"/>
      <c r="CDD25" s="143"/>
      <c r="CDE25" s="143"/>
      <c r="CDF25" s="143"/>
      <c r="CDG25" s="143"/>
      <c r="CDH25" s="143"/>
      <c r="CDI25" s="143"/>
      <c r="CDJ25" s="143"/>
      <c r="CDK25" s="143"/>
      <c r="CDL25" s="143"/>
      <c r="CDM25" s="143"/>
      <c r="CDN25" s="143"/>
      <c r="CDO25" s="143"/>
      <c r="CDP25" s="143"/>
      <c r="CDQ25" s="143"/>
      <c r="CDR25" s="143"/>
      <c r="CDS25" s="143"/>
      <c r="CDT25" s="143"/>
      <c r="CDU25" s="143"/>
      <c r="CDV25" s="143"/>
      <c r="CDW25" s="143"/>
      <c r="CDX25" s="143"/>
      <c r="CDY25" s="143"/>
      <c r="CDZ25" s="143"/>
      <c r="CEA25" s="143"/>
      <c r="CEB25" s="143"/>
      <c r="CEC25" s="143"/>
      <c r="CED25" s="143"/>
      <c r="CEE25" s="143"/>
      <c r="CEF25" s="143"/>
      <c r="CEG25" s="143"/>
      <c r="CEH25" s="143"/>
      <c r="CEI25" s="143"/>
      <c r="CEJ25" s="143"/>
      <c r="CEK25" s="143"/>
      <c r="CEL25" s="143"/>
      <c r="CEM25" s="143"/>
      <c r="CEN25" s="143"/>
      <c r="CEO25" s="143"/>
      <c r="CEP25" s="143"/>
      <c r="CEQ25" s="143"/>
      <c r="CER25" s="143"/>
      <c r="CES25" s="143"/>
      <c r="CET25" s="143"/>
      <c r="CEU25" s="143"/>
      <c r="CEV25" s="143"/>
      <c r="CEW25" s="143"/>
      <c r="CEX25" s="143"/>
      <c r="CEY25" s="143"/>
      <c r="CEZ25" s="143"/>
      <c r="CFA25" s="143"/>
      <c r="CFB25" s="143"/>
      <c r="CFC25" s="143"/>
      <c r="CFD25" s="143"/>
      <c r="CFE25" s="143"/>
      <c r="CFF25" s="143"/>
      <c r="CFG25" s="143"/>
      <c r="CFH25" s="143"/>
      <c r="CFI25" s="143"/>
      <c r="CFJ25" s="143"/>
      <c r="CFK25" s="143"/>
      <c r="CFL25" s="143"/>
      <c r="CFM25" s="143"/>
      <c r="CFN25" s="143"/>
      <c r="CFO25" s="143"/>
      <c r="CFP25" s="143"/>
      <c r="CFQ25" s="143"/>
      <c r="CFR25" s="143"/>
      <c r="CFS25" s="143"/>
      <c r="CFT25" s="143"/>
      <c r="CFU25" s="143"/>
      <c r="CFV25" s="143"/>
      <c r="CFW25" s="143"/>
      <c r="CFX25" s="143"/>
      <c r="CFY25" s="143"/>
      <c r="CFZ25" s="143"/>
      <c r="CGA25" s="143"/>
      <c r="CGB25" s="143"/>
      <c r="CGC25" s="143"/>
      <c r="CGD25" s="143"/>
      <c r="CGE25" s="143"/>
      <c r="CGF25" s="143"/>
      <c r="CGG25" s="143"/>
      <c r="CGH25" s="143"/>
      <c r="CGI25" s="143"/>
      <c r="CGJ25" s="143"/>
      <c r="CGK25" s="143"/>
      <c r="CGL25" s="143"/>
      <c r="CGM25" s="143"/>
      <c r="CGN25" s="143"/>
      <c r="CGO25" s="143"/>
      <c r="CGP25" s="143"/>
      <c r="CGQ25" s="143"/>
      <c r="CGR25" s="143"/>
      <c r="CGS25" s="143"/>
      <c r="CGT25" s="143"/>
      <c r="CGU25" s="143"/>
      <c r="CGV25" s="143"/>
      <c r="CGW25" s="143"/>
      <c r="CGX25" s="143"/>
      <c r="CGY25" s="143"/>
      <c r="CGZ25" s="143"/>
      <c r="CHA25" s="143"/>
      <c r="CHB25" s="143"/>
      <c r="CHC25" s="143"/>
      <c r="CHD25" s="143"/>
      <c r="CHE25" s="143"/>
      <c r="CHF25" s="143"/>
      <c r="CHG25" s="143"/>
      <c r="CHH25" s="143"/>
      <c r="CHI25" s="143"/>
      <c r="CHJ25" s="143"/>
      <c r="CHK25" s="143"/>
      <c r="CHL25" s="143"/>
      <c r="CHM25" s="143"/>
      <c r="CHN25" s="143"/>
      <c r="CHO25" s="143"/>
      <c r="CHP25" s="143"/>
      <c r="CHQ25" s="143"/>
      <c r="CHR25" s="143"/>
      <c r="CHS25" s="143"/>
      <c r="CHT25" s="143"/>
      <c r="CHU25" s="143"/>
      <c r="CHV25" s="143"/>
      <c r="CHW25" s="143"/>
      <c r="CHX25" s="143"/>
      <c r="CHY25" s="143"/>
      <c r="CHZ25" s="143"/>
      <c r="CIA25" s="143"/>
      <c r="CIB25" s="143"/>
      <c r="CIC25" s="143"/>
      <c r="CID25" s="143"/>
      <c r="CIE25" s="143"/>
      <c r="CIF25" s="143"/>
      <c r="CIG25" s="143"/>
      <c r="CIH25" s="143"/>
      <c r="CII25" s="143"/>
      <c r="CIJ25" s="143"/>
      <c r="CIK25" s="143"/>
      <c r="CIL25" s="143"/>
      <c r="CIM25" s="143"/>
      <c r="CIN25" s="143"/>
      <c r="CIO25" s="143"/>
      <c r="CIP25" s="143"/>
      <c r="CIQ25" s="143"/>
      <c r="CIR25" s="143"/>
      <c r="CIS25" s="143"/>
      <c r="CIT25" s="143"/>
      <c r="CIU25" s="143"/>
      <c r="CIV25" s="143"/>
      <c r="CIW25" s="143"/>
      <c r="CIX25" s="143"/>
      <c r="CIY25" s="143"/>
      <c r="CIZ25" s="143"/>
      <c r="CJA25" s="143"/>
      <c r="CJB25" s="143"/>
      <c r="CJC25" s="143"/>
      <c r="CJD25" s="143"/>
      <c r="CJE25" s="143"/>
      <c r="CJF25" s="143"/>
      <c r="CJG25" s="143"/>
      <c r="CJH25" s="143"/>
      <c r="CJI25" s="143"/>
      <c r="CJJ25" s="143"/>
      <c r="CJK25" s="143"/>
      <c r="CJL25" s="143"/>
      <c r="CJM25" s="143"/>
      <c r="CJN25" s="143"/>
      <c r="CJO25" s="143"/>
      <c r="CJP25" s="143"/>
      <c r="CJQ25" s="143"/>
      <c r="CJR25" s="143"/>
      <c r="CJS25" s="143"/>
      <c r="CJT25" s="143"/>
      <c r="CJU25" s="143"/>
      <c r="CJV25" s="143"/>
      <c r="CJW25" s="143"/>
      <c r="CJX25" s="143"/>
      <c r="CJY25" s="143"/>
      <c r="CJZ25" s="143"/>
      <c r="CKA25" s="143"/>
      <c r="CKB25" s="143"/>
      <c r="CKC25" s="143"/>
      <c r="CKD25" s="143"/>
      <c r="CKE25" s="143"/>
      <c r="CKF25" s="143"/>
      <c r="CKG25" s="143"/>
      <c r="CKH25" s="143"/>
      <c r="CKI25" s="143"/>
      <c r="CKJ25" s="143"/>
      <c r="CKK25" s="143"/>
      <c r="CKL25" s="143"/>
      <c r="CKM25" s="143"/>
      <c r="CKN25" s="143"/>
      <c r="CKO25" s="143"/>
      <c r="CKP25" s="143"/>
      <c r="CKQ25" s="143"/>
      <c r="CKR25" s="143"/>
      <c r="CKS25" s="143"/>
      <c r="CKT25" s="143"/>
      <c r="CKU25" s="143"/>
      <c r="CKV25" s="143"/>
      <c r="CKW25" s="143"/>
      <c r="CKX25" s="143"/>
      <c r="CKY25" s="143"/>
      <c r="CKZ25" s="143"/>
      <c r="CLA25" s="143"/>
      <c r="CLB25" s="143"/>
      <c r="CLC25" s="143"/>
      <c r="CLD25" s="143"/>
      <c r="CLE25" s="143"/>
      <c r="CLF25" s="143"/>
      <c r="CLG25" s="143"/>
      <c r="CLH25" s="143"/>
      <c r="CLI25" s="143"/>
      <c r="CLJ25" s="143"/>
      <c r="CLK25" s="143"/>
      <c r="CLL25" s="143"/>
      <c r="CLM25" s="143"/>
      <c r="CLN25" s="143"/>
      <c r="CLO25" s="143"/>
      <c r="CLP25" s="143"/>
      <c r="CLQ25" s="143"/>
      <c r="CLR25" s="143"/>
      <c r="CLS25" s="143"/>
      <c r="CLT25" s="143"/>
      <c r="CLU25" s="143"/>
      <c r="CLV25" s="143"/>
      <c r="CLW25" s="143"/>
      <c r="CLX25" s="143"/>
      <c r="CLY25" s="143"/>
      <c r="CLZ25" s="143"/>
      <c r="CMA25" s="143"/>
      <c r="CMB25" s="143"/>
      <c r="CMC25" s="143"/>
      <c r="CMD25" s="143"/>
      <c r="CME25" s="143"/>
      <c r="CMF25" s="143"/>
      <c r="CMG25" s="143"/>
      <c r="CMH25" s="143"/>
      <c r="CMI25" s="143"/>
      <c r="CMJ25" s="143"/>
      <c r="CMK25" s="143"/>
      <c r="CML25" s="143"/>
      <c r="CMM25" s="143"/>
      <c r="CMN25" s="143"/>
      <c r="CMO25" s="143"/>
      <c r="CMP25" s="143"/>
      <c r="CMQ25" s="143"/>
      <c r="CMR25" s="143"/>
      <c r="CMS25" s="143"/>
      <c r="CMT25" s="143"/>
      <c r="CMU25" s="143"/>
      <c r="CMV25" s="143"/>
      <c r="CMW25" s="143"/>
      <c r="CMX25" s="143"/>
      <c r="CMY25" s="143"/>
      <c r="CMZ25" s="143"/>
      <c r="CNA25" s="143"/>
      <c r="CNB25" s="143"/>
      <c r="CNC25" s="143"/>
      <c r="CND25" s="143"/>
      <c r="CNE25" s="143"/>
      <c r="CNF25" s="143"/>
      <c r="CNG25" s="143"/>
      <c r="CNH25" s="143"/>
      <c r="CNI25" s="143"/>
      <c r="CNJ25" s="143"/>
      <c r="CNK25" s="143"/>
      <c r="CNL25" s="143"/>
      <c r="CNM25" s="143"/>
      <c r="CNN25" s="143"/>
      <c r="CNO25" s="143"/>
      <c r="CNP25" s="143"/>
      <c r="CNQ25" s="143"/>
      <c r="CNR25" s="143"/>
      <c r="CNS25" s="143"/>
      <c r="CNT25" s="143"/>
      <c r="CNU25" s="143"/>
      <c r="CNV25" s="143"/>
      <c r="CNW25" s="143"/>
      <c r="CNX25" s="143"/>
      <c r="CNY25" s="143"/>
      <c r="CNZ25" s="143"/>
      <c r="COA25" s="143"/>
      <c r="COB25" s="143"/>
      <c r="COC25" s="143"/>
      <c r="COD25" s="143"/>
      <c r="COE25" s="143"/>
      <c r="COF25" s="143"/>
      <c r="COG25" s="143"/>
      <c r="COH25" s="143"/>
      <c r="COI25" s="143"/>
      <c r="COJ25" s="143"/>
      <c r="COK25" s="143"/>
      <c r="COL25" s="143"/>
      <c r="COM25" s="143"/>
      <c r="CON25" s="143"/>
      <c r="COO25" s="143"/>
      <c r="COP25" s="143"/>
      <c r="COQ25" s="143"/>
      <c r="COR25" s="143"/>
      <c r="COS25" s="143"/>
      <c r="COT25" s="143"/>
      <c r="COU25" s="143"/>
      <c r="COV25" s="143"/>
      <c r="COW25" s="143"/>
      <c r="COX25" s="143"/>
      <c r="COY25" s="143"/>
      <c r="COZ25" s="143"/>
      <c r="CPA25" s="143"/>
      <c r="CPB25" s="143"/>
      <c r="CPC25" s="143"/>
      <c r="CPD25" s="143"/>
      <c r="CPE25" s="143"/>
      <c r="CPF25" s="143"/>
      <c r="CPG25" s="143"/>
      <c r="CPH25" s="143"/>
      <c r="CPI25" s="143"/>
      <c r="CPJ25" s="143"/>
      <c r="CPK25" s="143"/>
      <c r="CPL25" s="143"/>
      <c r="CPM25" s="143"/>
      <c r="CPN25" s="143"/>
      <c r="CPO25" s="143"/>
      <c r="CPP25" s="143"/>
      <c r="CPQ25" s="143"/>
      <c r="CPR25" s="143"/>
      <c r="CPS25" s="143"/>
      <c r="CPT25" s="143"/>
      <c r="CPU25" s="143"/>
      <c r="CPV25" s="143"/>
      <c r="CPW25" s="143"/>
      <c r="CPX25" s="143"/>
      <c r="CPY25" s="143"/>
      <c r="CPZ25" s="143"/>
      <c r="CQA25" s="143"/>
      <c r="CQB25" s="143"/>
      <c r="CQC25" s="143"/>
      <c r="CQD25" s="143"/>
      <c r="CQE25" s="143"/>
      <c r="CQF25" s="143"/>
      <c r="CQG25" s="143"/>
      <c r="CQH25" s="143"/>
      <c r="CQI25" s="143"/>
      <c r="CQJ25" s="143"/>
      <c r="CQK25" s="143"/>
      <c r="CQL25" s="143"/>
      <c r="CQM25" s="143"/>
      <c r="CQN25" s="143"/>
      <c r="CQO25" s="143"/>
      <c r="CQP25" s="143"/>
      <c r="CQQ25" s="143"/>
      <c r="CQR25" s="143"/>
      <c r="CQS25" s="143"/>
      <c r="CQT25" s="143"/>
      <c r="CQU25" s="143"/>
      <c r="CQV25" s="143"/>
      <c r="CQW25" s="143"/>
      <c r="CQX25" s="143"/>
      <c r="CQY25" s="143"/>
      <c r="CQZ25" s="143"/>
      <c r="CRA25" s="143"/>
      <c r="CRB25" s="143"/>
      <c r="CRC25" s="143"/>
      <c r="CRD25" s="143"/>
      <c r="CRE25" s="143"/>
      <c r="CRF25" s="143"/>
      <c r="CRG25" s="143"/>
      <c r="CRH25" s="143"/>
      <c r="CRI25" s="143"/>
      <c r="CRJ25" s="143"/>
      <c r="CRK25" s="143"/>
      <c r="CRL25" s="143"/>
      <c r="CRM25" s="143"/>
      <c r="CRN25" s="143"/>
      <c r="CRO25" s="143"/>
      <c r="CRP25" s="143"/>
      <c r="CRQ25" s="143"/>
      <c r="CRR25" s="143"/>
      <c r="CRS25" s="143"/>
      <c r="CRT25" s="143"/>
      <c r="CRU25" s="143"/>
      <c r="CRV25" s="143"/>
      <c r="CRW25" s="143"/>
      <c r="CRX25" s="143"/>
      <c r="CRY25" s="143"/>
      <c r="CRZ25" s="143"/>
      <c r="CSA25" s="143"/>
      <c r="CSB25" s="143"/>
      <c r="CSC25" s="143"/>
      <c r="CSD25" s="143"/>
      <c r="CSE25" s="143"/>
      <c r="CSF25" s="143"/>
      <c r="CSG25" s="143"/>
      <c r="CSH25" s="143"/>
      <c r="CSI25" s="143"/>
      <c r="CSJ25" s="143"/>
      <c r="CSK25" s="143"/>
      <c r="CSL25" s="143"/>
      <c r="CSM25" s="143"/>
      <c r="CSN25" s="143"/>
      <c r="CSO25" s="143"/>
      <c r="CSP25" s="143"/>
      <c r="CSQ25" s="143"/>
      <c r="CSR25" s="143"/>
      <c r="CSS25" s="143"/>
      <c r="CST25" s="143"/>
      <c r="CSU25" s="143"/>
      <c r="CSV25" s="143"/>
      <c r="CSW25" s="143"/>
      <c r="CSX25" s="143"/>
      <c r="CSY25" s="143"/>
      <c r="CSZ25" s="143"/>
      <c r="CTA25" s="143"/>
      <c r="CTB25" s="143"/>
      <c r="CTC25" s="143"/>
      <c r="CTD25" s="143"/>
      <c r="CTE25" s="143"/>
      <c r="CTF25" s="143"/>
      <c r="CTG25" s="143"/>
      <c r="CTH25" s="143"/>
      <c r="CTI25" s="143"/>
      <c r="CTJ25" s="143"/>
      <c r="CTK25" s="143"/>
      <c r="CTL25" s="143"/>
      <c r="CTM25" s="143"/>
      <c r="CTN25" s="143"/>
      <c r="CTO25" s="143"/>
      <c r="CTP25" s="143"/>
      <c r="CTQ25" s="143"/>
      <c r="CTR25" s="143"/>
      <c r="CTS25" s="143"/>
      <c r="CTT25" s="143"/>
      <c r="CTU25" s="143"/>
      <c r="CTV25" s="143"/>
      <c r="CTW25" s="143"/>
      <c r="CTX25" s="143"/>
      <c r="CTY25" s="143"/>
      <c r="CTZ25" s="143"/>
      <c r="CUA25" s="143"/>
      <c r="CUB25" s="143"/>
      <c r="CUC25" s="143"/>
      <c r="CUD25" s="143"/>
      <c r="CUE25" s="143"/>
      <c r="CUF25" s="143"/>
      <c r="CUG25" s="143"/>
      <c r="CUH25" s="143"/>
      <c r="CUI25" s="143"/>
      <c r="CUJ25" s="143"/>
      <c r="CUK25" s="143"/>
      <c r="CUL25" s="143"/>
      <c r="CUM25" s="143"/>
      <c r="CUN25" s="143"/>
      <c r="CUO25" s="143"/>
      <c r="CUP25" s="143"/>
      <c r="CUQ25" s="143"/>
      <c r="CUR25" s="143"/>
      <c r="CUS25" s="143"/>
      <c r="CUT25" s="143"/>
      <c r="CUU25" s="143"/>
      <c r="CUV25" s="143"/>
      <c r="CUW25" s="143"/>
      <c r="CUX25" s="143"/>
      <c r="CUY25" s="143"/>
      <c r="CUZ25" s="143"/>
      <c r="CVA25" s="143"/>
      <c r="CVB25" s="143"/>
      <c r="CVC25" s="143"/>
      <c r="CVD25" s="143"/>
      <c r="CVE25" s="143"/>
      <c r="CVF25" s="143"/>
      <c r="CVG25" s="143"/>
      <c r="CVH25" s="143"/>
      <c r="CVI25" s="143"/>
      <c r="CVJ25" s="143"/>
      <c r="CVK25" s="143"/>
      <c r="CVL25" s="143"/>
      <c r="CVM25" s="143"/>
      <c r="CVN25" s="143"/>
      <c r="CVO25" s="143"/>
      <c r="CVP25" s="143"/>
      <c r="CVQ25" s="143"/>
      <c r="CVR25" s="143"/>
      <c r="CVS25" s="143"/>
      <c r="CVT25" s="143"/>
      <c r="CVU25" s="143"/>
      <c r="CVV25" s="143"/>
      <c r="CVW25" s="143"/>
      <c r="CVX25" s="143"/>
      <c r="CVY25" s="143"/>
      <c r="CVZ25" s="143"/>
      <c r="CWA25" s="143"/>
      <c r="CWB25" s="143"/>
      <c r="CWC25" s="143"/>
      <c r="CWD25" s="143"/>
      <c r="CWE25" s="143"/>
      <c r="CWF25" s="143"/>
      <c r="CWG25" s="143"/>
      <c r="CWH25" s="143"/>
      <c r="CWI25" s="143"/>
      <c r="CWJ25" s="143"/>
      <c r="CWK25" s="143"/>
      <c r="CWL25" s="143"/>
      <c r="CWM25" s="143"/>
      <c r="CWN25" s="143"/>
      <c r="CWO25" s="143"/>
      <c r="CWP25" s="143"/>
      <c r="CWQ25" s="143"/>
      <c r="CWR25" s="143"/>
      <c r="CWS25" s="143"/>
      <c r="CWT25" s="143"/>
      <c r="CWU25" s="143"/>
      <c r="CWV25" s="143"/>
      <c r="CWW25" s="143"/>
      <c r="CWX25" s="143"/>
      <c r="CWY25" s="143"/>
      <c r="CWZ25" s="143"/>
      <c r="CXA25" s="143"/>
      <c r="CXB25" s="143"/>
      <c r="CXC25" s="143"/>
      <c r="CXD25" s="143"/>
      <c r="CXE25" s="143"/>
      <c r="CXF25" s="143"/>
      <c r="CXG25" s="143"/>
      <c r="CXH25" s="143"/>
      <c r="CXI25" s="143"/>
      <c r="CXJ25" s="143"/>
      <c r="CXK25" s="143"/>
      <c r="CXL25" s="143"/>
      <c r="CXM25" s="143"/>
      <c r="CXN25" s="143"/>
      <c r="CXO25" s="143"/>
      <c r="CXP25" s="143"/>
      <c r="CXQ25" s="143"/>
      <c r="CXR25" s="143"/>
      <c r="CXS25" s="143"/>
      <c r="CXT25" s="143"/>
      <c r="CXU25" s="143"/>
      <c r="CXV25" s="143"/>
      <c r="CXW25" s="143"/>
      <c r="CXX25" s="143"/>
      <c r="CXY25" s="143"/>
      <c r="CXZ25" s="143"/>
      <c r="CYA25" s="143"/>
      <c r="CYB25" s="143"/>
      <c r="CYC25" s="143"/>
      <c r="CYD25" s="143"/>
      <c r="CYE25" s="143"/>
      <c r="CYF25" s="143"/>
      <c r="CYG25" s="143"/>
      <c r="CYH25" s="143"/>
      <c r="CYI25" s="143"/>
      <c r="CYJ25" s="143"/>
      <c r="CYK25" s="143"/>
      <c r="CYL25" s="143"/>
      <c r="CYM25" s="143"/>
      <c r="CYN25" s="143"/>
      <c r="CYO25" s="143"/>
      <c r="CYP25" s="143"/>
      <c r="CYQ25" s="143"/>
      <c r="CYR25" s="143"/>
      <c r="CYS25" s="143"/>
      <c r="CYT25" s="143"/>
      <c r="CYU25" s="143"/>
      <c r="CYV25" s="143"/>
      <c r="CYW25" s="143"/>
      <c r="CYX25" s="143"/>
      <c r="CYY25" s="143"/>
      <c r="CYZ25" s="143"/>
      <c r="CZA25" s="143"/>
      <c r="CZB25" s="143"/>
      <c r="CZC25" s="143"/>
      <c r="CZD25" s="143"/>
      <c r="CZE25" s="143"/>
      <c r="CZF25" s="143"/>
      <c r="CZG25" s="143"/>
      <c r="CZH25" s="143"/>
      <c r="CZI25" s="143"/>
      <c r="CZJ25" s="143"/>
      <c r="CZK25" s="143"/>
      <c r="CZL25" s="143"/>
      <c r="CZM25" s="143"/>
      <c r="CZN25" s="143"/>
      <c r="CZO25" s="143"/>
      <c r="CZP25" s="143"/>
      <c r="CZQ25" s="143"/>
      <c r="CZR25" s="143"/>
      <c r="CZS25" s="143"/>
      <c r="CZT25" s="143"/>
      <c r="CZU25" s="143"/>
      <c r="CZV25" s="143"/>
      <c r="CZW25" s="143"/>
      <c r="CZX25" s="143"/>
      <c r="CZY25" s="143"/>
      <c r="CZZ25" s="143"/>
      <c r="DAA25" s="143"/>
      <c r="DAB25" s="143"/>
      <c r="DAC25" s="143"/>
      <c r="DAD25" s="143"/>
      <c r="DAE25" s="143"/>
      <c r="DAF25" s="143"/>
      <c r="DAG25" s="143"/>
      <c r="DAH25" s="143"/>
      <c r="DAI25" s="143"/>
      <c r="DAJ25" s="143"/>
      <c r="DAK25" s="143"/>
      <c r="DAL25" s="143"/>
      <c r="DAM25" s="143"/>
      <c r="DAN25" s="143"/>
      <c r="DAO25" s="143"/>
      <c r="DAP25" s="143"/>
      <c r="DAQ25" s="143"/>
      <c r="DAR25" s="143"/>
      <c r="DAS25" s="143"/>
      <c r="DAT25" s="143"/>
      <c r="DAU25" s="143"/>
      <c r="DAV25" s="143"/>
      <c r="DAW25" s="143"/>
      <c r="DAX25" s="143"/>
      <c r="DAY25" s="143"/>
      <c r="DAZ25" s="143"/>
      <c r="DBA25" s="143"/>
      <c r="DBB25" s="143"/>
      <c r="DBC25" s="143"/>
      <c r="DBD25" s="143"/>
      <c r="DBE25" s="143"/>
      <c r="DBF25" s="143"/>
      <c r="DBG25" s="143"/>
      <c r="DBH25" s="143"/>
      <c r="DBI25" s="143"/>
      <c r="DBJ25" s="143"/>
      <c r="DBK25" s="143"/>
      <c r="DBL25" s="143"/>
      <c r="DBM25" s="143"/>
      <c r="DBN25" s="143"/>
      <c r="DBO25" s="143"/>
      <c r="DBP25" s="143"/>
      <c r="DBQ25" s="143"/>
      <c r="DBR25" s="143"/>
      <c r="DBS25" s="143"/>
      <c r="DBT25" s="143"/>
      <c r="DBU25" s="143"/>
      <c r="DBV25" s="143"/>
      <c r="DBW25" s="143"/>
      <c r="DBX25" s="143"/>
      <c r="DBY25" s="143"/>
      <c r="DBZ25" s="143"/>
      <c r="DCA25" s="143"/>
      <c r="DCB25" s="143"/>
      <c r="DCC25" s="143"/>
      <c r="DCD25" s="143"/>
      <c r="DCE25" s="143"/>
      <c r="DCF25" s="143"/>
      <c r="DCG25" s="143"/>
      <c r="DCH25" s="143"/>
      <c r="DCI25" s="143"/>
      <c r="DCJ25" s="143"/>
      <c r="DCK25" s="143"/>
      <c r="DCL25" s="143"/>
      <c r="DCM25" s="143"/>
      <c r="DCN25" s="143"/>
      <c r="DCO25" s="143"/>
      <c r="DCP25" s="143"/>
      <c r="DCQ25" s="143"/>
      <c r="DCR25" s="143"/>
      <c r="DCS25" s="143"/>
      <c r="DCT25" s="143"/>
      <c r="DCU25" s="143"/>
      <c r="DCV25" s="143"/>
      <c r="DCW25" s="143"/>
      <c r="DCX25" s="143"/>
      <c r="DCY25" s="143"/>
      <c r="DCZ25" s="143"/>
      <c r="DDA25" s="143"/>
      <c r="DDB25" s="143"/>
      <c r="DDC25" s="143"/>
      <c r="DDD25" s="143"/>
      <c r="DDE25" s="143"/>
      <c r="DDF25" s="143"/>
      <c r="DDG25" s="143"/>
      <c r="DDH25" s="143"/>
      <c r="DDI25" s="143"/>
      <c r="DDJ25" s="143"/>
      <c r="DDK25" s="143"/>
      <c r="DDL25" s="143"/>
      <c r="DDM25" s="143"/>
      <c r="DDN25" s="143"/>
      <c r="DDO25" s="143"/>
      <c r="DDP25" s="143"/>
      <c r="DDQ25" s="143"/>
      <c r="DDR25" s="143"/>
      <c r="DDS25" s="143"/>
      <c r="DDT25" s="143"/>
      <c r="DDU25" s="143"/>
      <c r="DDV25" s="143"/>
      <c r="DDW25" s="143"/>
      <c r="DDX25" s="143"/>
      <c r="DDY25" s="143"/>
      <c r="DDZ25" s="143"/>
      <c r="DEA25" s="143"/>
      <c r="DEB25" s="143"/>
      <c r="DEC25" s="143"/>
      <c r="DED25" s="143"/>
      <c r="DEE25" s="143"/>
      <c r="DEF25" s="143"/>
      <c r="DEG25" s="143"/>
      <c r="DEH25" s="143"/>
      <c r="DEI25" s="143"/>
      <c r="DEJ25" s="143"/>
      <c r="DEK25" s="143"/>
      <c r="DEL25" s="143"/>
      <c r="DEM25" s="143"/>
      <c r="DEN25" s="143"/>
      <c r="DEO25" s="143"/>
      <c r="DEP25" s="143"/>
      <c r="DEQ25" s="143"/>
      <c r="DER25" s="143"/>
      <c r="DES25" s="143"/>
      <c r="DET25" s="143"/>
      <c r="DEU25" s="143"/>
      <c r="DEV25" s="143"/>
      <c r="DEW25" s="143"/>
      <c r="DEX25" s="143"/>
      <c r="DEY25" s="143"/>
      <c r="DEZ25" s="143"/>
      <c r="DFA25" s="143"/>
      <c r="DFB25" s="143"/>
      <c r="DFC25" s="143"/>
      <c r="DFD25" s="143"/>
      <c r="DFE25" s="143"/>
      <c r="DFF25" s="143"/>
      <c r="DFG25" s="143"/>
      <c r="DFH25" s="143"/>
      <c r="DFI25" s="143"/>
      <c r="DFJ25" s="143"/>
      <c r="DFK25" s="143"/>
      <c r="DFL25" s="143"/>
      <c r="DFM25" s="143"/>
      <c r="DFN25" s="143"/>
      <c r="DFO25" s="143"/>
      <c r="DFP25" s="143"/>
      <c r="DFQ25" s="143"/>
      <c r="DFR25" s="143"/>
      <c r="DFS25" s="143"/>
      <c r="DFT25" s="143"/>
      <c r="DFU25" s="143"/>
      <c r="DFV25" s="143"/>
      <c r="DFW25" s="143"/>
      <c r="DFX25" s="143"/>
      <c r="DFY25" s="143"/>
      <c r="DFZ25" s="143"/>
      <c r="DGA25" s="143"/>
      <c r="DGB25" s="143"/>
      <c r="DGC25" s="143"/>
      <c r="DGD25" s="143"/>
      <c r="DGE25" s="143"/>
      <c r="DGF25" s="143"/>
      <c r="DGG25" s="143"/>
      <c r="DGH25" s="143"/>
      <c r="DGI25" s="143"/>
      <c r="DGJ25" s="143"/>
      <c r="DGK25" s="143"/>
      <c r="DGL25" s="143"/>
      <c r="DGM25" s="143"/>
      <c r="DGN25" s="143"/>
      <c r="DGO25" s="143"/>
      <c r="DGP25" s="143"/>
      <c r="DGQ25" s="143"/>
      <c r="DGR25" s="143"/>
      <c r="DGS25" s="143"/>
      <c r="DGT25" s="143"/>
      <c r="DGU25" s="143"/>
      <c r="DGV25" s="143"/>
      <c r="DGW25" s="143"/>
      <c r="DGX25" s="143"/>
      <c r="DGY25" s="143"/>
      <c r="DGZ25" s="143"/>
      <c r="DHA25" s="143"/>
      <c r="DHB25" s="143"/>
      <c r="DHC25" s="143"/>
      <c r="DHD25" s="143"/>
      <c r="DHE25" s="143"/>
      <c r="DHF25" s="143"/>
      <c r="DHG25" s="143"/>
      <c r="DHH25" s="143"/>
      <c r="DHI25" s="143"/>
      <c r="DHJ25" s="143"/>
      <c r="DHK25" s="143"/>
      <c r="DHL25" s="143"/>
      <c r="DHM25" s="143"/>
      <c r="DHN25" s="143"/>
      <c r="DHO25" s="143"/>
      <c r="DHP25" s="143"/>
      <c r="DHQ25" s="143"/>
      <c r="DHR25" s="143"/>
      <c r="DHS25" s="143"/>
      <c r="DHT25" s="143"/>
      <c r="DHU25" s="143"/>
      <c r="DHV25" s="143"/>
      <c r="DHW25" s="143"/>
      <c r="DHX25" s="143"/>
      <c r="DHY25" s="143"/>
      <c r="DHZ25" s="143"/>
      <c r="DIA25" s="143"/>
      <c r="DIB25" s="143"/>
      <c r="DIC25" s="143"/>
      <c r="DID25" s="143"/>
      <c r="DIE25" s="143"/>
      <c r="DIF25" s="143"/>
      <c r="DIG25" s="143"/>
      <c r="DIH25" s="143"/>
      <c r="DII25" s="143"/>
      <c r="DIJ25" s="143"/>
      <c r="DIK25" s="143"/>
      <c r="DIL25" s="143"/>
      <c r="DIM25" s="143"/>
      <c r="DIN25" s="143"/>
      <c r="DIO25" s="143"/>
      <c r="DIP25" s="143"/>
      <c r="DIQ25" s="143"/>
      <c r="DIR25" s="143"/>
      <c r="DIS25" s="143"/>
      <c r="DIT25" s="143"/>
      <c r="DIU25" s="143"/>
      <c r="DIV25" s="143"/>
      <c r="DIW25" s="143"/>
      <c r="DIX25" s="143"/>
      <c r="DIY25" s="143"/>
      <c r="DIZ25" s="143"/>
      <c r="DJA25" s="143"/>
      <c r="DJB25" s="143"/>
      <c r="DJC25" s="143"/>
      <c r="DJD25" s="143"/>
      <c r="DJE25" s="143"/>
      <c r="DJF25" s="143"/>
      <c r="DJG25" s="143"/>
      <c r="DJH25" s="143"/>
      <c r="DJI25" s="143"/>
      <c r="DJJ25" s="143"/>
      <c r="DJK25" s="143"/>
      <c r="DJL25" s="143"/>
      <c r="DJM25" s="143"/>
      <c r="DJN25" s="143"/>
      <c r="DJO25" s="143"/>
      <c r="DJP25" s="143"/>
      <c r="DJQ25" s="143"/>
      <c r="DJR25" s="143"/>
      <c r="DJS25" s="143"/>
      <c r="DJT25" s="143"/>
      <c r="DJU25" s="143"/>
      <c r="DJV25" s="143"/>
      <c r="DJW25" s="143"/>
      <c r="DJX25" s="143"/>
      <c r="DJY25" s="143"/>
      <c r="DJZ25" s="143"/>
      <c r="DKA25" s="143"/>
      <c r="DKB25" s="143"/>
      <c r="DKC25" s="143"/>
      <c r="DKD25" s="143"/>
      <c r="DKE25" s="143"/>
      <c r="DKF25" s="143"/>
      <c r="DKG25" s="143"/>
      <c r="DKH25" s="143"/>
      <c r="DKI25" s="143"/>
      <c r="DKJ25" s="143"/>
      <c r="DKK25" s="143"/>
      <c r="DKL25" s="143"/>
      <c r="DKM25" s="143"/>
      <c r="DKN25" s="143"/>
      <c r="DKO25" s="143"/>
      <c r="DKP25" s="143"/>
      <c r="DKQ25" s="143"/>
      <c r="DKR25" s="143"/>
      <c r="DKS25" s="143"/>
      <c r="DKT25" s="143"/>
      <c r="DKU25" s="143"/>
      <c r="DKV25" s="143"/>
      <c r="DKW25" s="143"/>
      <c r="DKX25" s="143"/>
      <c r="DKY25" s="143"/>
      <c r="DKZ25" s="143"/>
      <c r="DLA25" s="143"/>
      <c r="DLB25" s="143"/>
      <c r="DLC25" s="143"/>
      <c r="DLD25" s="143"/>
      <c r="DLE25" s="143"/>
      <c r="DLF25" s="143"/>
      <c r="DLG25" s="143"/>
      <c r="DLH25" s="143"/>
      <c r="DLI25" s="143"/>
      <c r="DLJ25" s="143"/>
      <c r="DLK25" s="143"/>
      <c r="DLL25" s="143"/>
      <c r="DLM25" s="143"/>
      <c r="DLN25" s="143"/>
      <c r="DLO25" s="143"/>
      <c r="DLP25" s="143"/>
      <c r="DLQ25" s="143"/>
      <c r="DLR25" s="143"/>
      <c r="DLS25" s="143"/>
      <c r="DLT25" s="143"/>
      <c r="DLU25" s="143"/>
      <c r="DLV25" s="143"/>
      <c r="DLW25" s="143"/>
      <c r="DLX25" s="143"/>
      <c r="DLY25" s="143"/>
      <c r="DLZ25" s="143"/>
      <c r="DMA25" s="143"/>
      <c r="DMB25" s="143"/>
      <c r="DMC25" s="143"/>
      <c r="DMD25" s="143"/>
      <c r="DME25" s="143"/>
      <c r="DMF25" s="143"/>
      <c r="DMG25" s="143"/>
      <c r="DMH25" s="143"/>
      <c r="DMI25" s="143"/>
      <c r="DMJ25" s="143"/>
      <c r="DMK25" s="143"/>
      <c r="DML25" s="143"/>
      <c r="DMM25" s="143"/>
      <c r="DMN25" s="143"/>
      <c r="DMO25" s="143"/>
      <c r="DMP25" s="143"/>
      <c r="DMQ25" s="143"/>
      <c r="DMR25" s="143"/>
      <c r="DMS25" s="143"/>
      <c r="DMT25" s="143"/>
      <c r="DMU25" s="143"/>
      <c r="DMV25" s="143"/>
      <c r="DMW25" s="143"/>
      <c r="DMX25" s="143"/>
      <c r="DMY25" s="143"/>
      <c r="DMZ25" s="143"/>
      <c r="DNA25" s="143"/>
      <c r="DNB25" s="143"/>
      <c r="DNC25" s="143"/>
      <c r="DND25" s="143"/>
      <c r="DNE25" s="143"/>
      <c r="DNF25" s="143"/>
      <c r="DNG25" s="143"/>
      <c r="DNH25" s="143"/>
      <c r="DNI25" s="143"/>
      <c r="DNJ25" s="143"/>
      <c r="DNK25" s="143"/>
      <c r="DNL25" s="143"/>
      <c r="DNM25" s="143"/>
      <c r="DNN25" s="143"/>
      <c r="DNO25" s="143"/>
      <c r="DNP25" s="143"/>
      <c r="DNQ25" s="143"/>
      <c r="DNR25" s="143"/>
      <c r="DNS25" s="143"/>
      <c r="DNT25" s="143"/>
      <c r="DNU25" s="143"/>
      <c r="DNV25" s="143"/>
      <c r="DNW25" s="143"/>
      <c r="DNX25" s="143"/>
      <c r="DNY25" s="143"/>
      <c r="DNZ25" s="143"/>
      <c r="DOA25" s="143"/>
      <c r="DOB25" s="143"/>
      <c r="DOC25" s="143"/>
      <c r="DOD25" s="143"/>
      <c r="DOE25" s="143"/>
      <c r="DOF25" s="143"/>
      <c r="DOG25" s="143"/>
      <c r="DOH25" s="143"/>
      <c r="DOI25" s="143"/>
      <c r="DOJ25" s="143"/>
      <c r="DOK25" s="143"/>
      <c r="DOL25" s="143"/>
      <c r="DOM25" s="143"/>
      <c r="DON25" s="143"/>
      <c r="DOO25" s="143"/>
      <c r="DOP25" s="143"/>
      <c r="DOQ25" s="143"/>
      <c r="DOR25" s="143"/>
      <c r="DOS25" s="143"/>
      <c r="DOT25" s="143"/>
      <c r="DOU25" s="143"/>
      <c r="DOV25" s="143"/>
      <c r="DOW25" s="143"/>
      <c r="DOX25" s="143"/>
      <c r="DOY25" s="143"/>
      <c r="DOZ25" s="143"/>
      <c r="DPA25" s="143"/>
      <c r="DPB25" s="143"/>
      <c r="DPC25" s="143"/>
      <c r="DPD25" s="143"/>
      <c r="DPE25" s="143"/>
      <c r="DPF25" s="143"/>
      <c r="DPG25" s="143"/>
      <c r="DPH25" s="143"/>
      <c r="DPI25" s="143"/>
      <c r="DPJ25" s="143"/>
      <c r="DPK25" s="143"/>
      <c r="DPL25" s="143"/>
      <c r="DPM25" s="143"/>
      <c r="DPN25" s="143"/>
      <c r="DPO25" s="143"/>
      <c r="DPP25" s="143"/>
      <c r="DPQ25" s="143"/>
      <c r="DPR25" s="143"/>
      <c r="DPS25" s="143"/>
      <c r="DPT25" s="143"/>
      <c r="DPU25" s="143"/>
      <c r="DPV25" s="143"/>
      <c r="DPW25" s="143"/>
      <c r="DPX25" s="143"/>
      <c r="DPY25" s="143"/>
      <c r="DPZ25" s="143"/>
      <c r="DQA25" s="143"/>
      <c r="DQB25" s="143"/>
      <c r="DQC25" s="143"/>
      <c r="DQD25" s="143"/>
      <c r="DQE25" s="143"/>
      <c r="DQF25" s="143"/>
      <c r="DQG25" s="143"/>
      <c r="DQH25" s="143"/>
      <c r="DQI25" s="143"/>
      <c r="DQJ25" s="143"/>
      <c r="DQK25" s="143"/>
      <c r="DQL25" s="143"/>
      <c r="DQM25" s="143"/>
      <c r="DQN25" s="143"/>
      <c r="DQO25" s="143"/>
      <c r="DQP25" s="143"/>
      <c r="DQQ25" s="143"/>
      <c r="DQR25" s="143"/>
      <c r="DQS25" s="143"/>
      <c r="DQT25" s="143"/>
      <c r="DQU25" s="143"/>
      <c r="DQV25" s="143"/>
      <c r="DQW25" s="143"/>
      <c r="DQX25" s="143"/>
      <c r="DQY25" s="143"/>
      <c r="DQZ25" s="143"/>
      <c r="DRA25" s="143"/>
      <c r="DRB25" s="143"/>
      <c r="DRC25" s="143"/>
      <c r="DRD25" s="143"/>
      <c r="DRE25" s="143"/>
      <c r="DRF25" s="143"/>
      <c r="DRG25" s="143"/>
      <c r="DRH25" s="143"/>
      <c r="DRI25" s="143"/>
      <c r="DRJ25" s="143"/>
      <c r="DRK25" s="143"/>
      <c r="DRL25" s="143"/>
      <c r="DRM25" s="143"/>
      <c r="DRN25" s="143"/>
      <c r="DRO25" s="143"/>
      <c r="DRP25" s="143"/>
      <c r="DRQ25" s="143"/>
      <c r="DRR25" s="143"/>
      <c r="DRS25" s="143"/>
      <c r="DRT25" s="143"/>
      <c r="DRU25" s="143"/>
      <c r="DRV25" s="143"/>
      <c r="DRW25" s="143"/>
      <c r="DRX25" s="143"/>
      <c r="DRY25" s="143"/>
      <c r="DRZ25" s="143"/>
      <c r="DSA25" s="143"/>
      <c r="DSB25" s="143"/>
      <c r="DSC25" s="143"/>
      <c r="DSD25" s="143"/>
      <c r="DSE25" s="143"/>
      <c r="DSF25" s="143"/>
      <c r="DSG25" s="143"/>
      <c r="DSH25" s="143"/>
      <c r="DSI25" s="143"/>
      <c r="DSJ25" s="143"/>
      <c r="DSK25" s="143"/>
      <c r="DSL25" s="143"/>
      <c r="DSM25" s="143"/>
      <c r="DSN25" s="143"/>
      <c r="DSO25" s="143"/>
      <c r="DSP25" s="143"/>
      <c r="DSQ25" s="143"/>
      <c r="DSR25" s="143"/>
      <c r="DSS25" s="143"/>
      <c r="DST25" s="143"/>
      <c r="DSU25" s="143"/>
      <c r="DSV25" s="143"/>
      <c r="DSW25" s="143"/>
      <c r="DSX25" s="143"/>
      <c r="DSY25" s="143"/>
      <c r="DSZ25" s="143"/>
      <c r="DTA25" s="143"/>
      <c r="DTB25" s="143"/>
      <c r="DTC25" s="143"/>
      <c r="DTD25" s="143"/>
      <c r="DTE25" s="143"/>
      <c r="DTF25" s="143"/>
      <c r="DTG25" s="143"/>
      <c r="DTH25" s="143"/>
      <c r="DTI25" s="143"/>
      <c r="DTJ25" s="143"/>
      <c r="DTK25" s="143"/>
      <c r="DTL25" s="143"/>
      <c r="DTM25" s="143"/>
      <c r="DTN25" s="143"/>
      <c r="DTO25" s="143"/>
      <c r="DTP25" s="143"/>
      <c r="DTQ25" s="143"/>
      <c r="DTR25" s="143"/>
      <c r="DTS25" s="143"/>
      <c r="DTT25" s="143"/>
      <c r="DTU25" s="143"/>
      <c r="DTV25" s="143"/>
      <c r="DTW25" s="143"/>
      <c r="DTX25" s="143"/>
      <c r="DTY25" s="143"/>
      <c r="DTZ25" s="143"/>
      <c r="DUA25" s="143"/>
      <c r="DUB25" s="143"/>
      <c r="DUC25" s="143"/>
      <c r="DUD25" s="143"/>
      <c r="DUE25" s="143"/>
      <c r="DUF25" s="143"/>
      <c r="DUG25" s="143"/>
      <c r="DUH25" s="143"/>
      <c r="DUI25" s="143"/>
      <c r="DUJ25" s="143"/>
      <c r="DUK25" s="143"/>
      <c r="DUL25" s="143"/>
      <c r="DUM25" s="143"/>
      <c r="DUN25" s="143"/>
      <c r="DUO25" s="143"/>
      <c r="DUP25" s="143"/>
      <c r="DUQ25" s="143"/>
      <c r="DUR25" s="143"/>
      <c r="DUS25" s="143"/>
      <c r="DUT25" s="143"/>
      <c r="DUU25" s="143"/>
      <c r="DUV25" s="143"/>
      <c r="DUW25" s="143"/>
      <c r="DUX25" s="143"/>
      <c r="DUY25" s="143"/>
      <c r="DUZ25" s="143"/>
      <c r="DVA25" s="143"/>
      <c r="DVB25" s="143"/>
      <c r="DVC25" s="143"/>
      <c r="DVD25" s="143"/>
      <c r="DVE25" s="143"/>
      <c r="DVF25" s="143"/>
      <c r="DVG25" s="143"/>
      <c r="DVH25" s="143"/>
      <c r="DVI25" s="143"/>
      <c r="DVJ25" s="143"/>
      <c r="DVK25" s="143"/>
      <c r="DVL25" s="143"/>
      <c r="DVM25" s="143"/>
      <c r="DVN25" s="143"/>
      <c r="DVO25" s="143"/>
      <c r="DVP25" s="143"/>
      <c r="DVQ25" s="143"/>
      <c r="DVR25" s="143"/>
      <c r="DVS25" s="143"/>
      <c r="DVT25" s="143"/>
      <c r="DVU25" s="143"/>
      <c r="DVV25" s="143"/>
      <c r="DVW25" s="143"/>
      <c r="DVX25" s="143"/>
      <c r="DVY25" s="143"/>
      <c r="DVZ25" s="143"/>
      <c r="DWA25" s="143"/>
      <c r="DWB25" s="143"/>
      <c r="DWC25" s="143"/>
      <c r="DWD25" s="143"/>
      <c r="DWE25" s="143"/>
      <c r="DWF25" s="143"/>
      <c r="DWG25" s="143"/>
      <c r="DWH25" s="143"/>
      <c r="DWI25" s="143"/>
      <c r="DWJ25" s="143"/>
      <c r="DWK25" s="143"/>
      <c r="DWL25" s="143"/>
      <c r="DWM25" s="143"/>
      <c r="DWN25" s="143"/>
      <c r="DWO25" s="143"/>
      <c r="DWP25" s="143"/>
      <c r="DWQ25" s="143"/>
      <c r="DWR25" s="143"/>
      <c r="DWS25" s="143"/>
      <c r="DWT25" s="143"/>
      <c r="DWU25" s="143"/>
      <c r="DWV25" s="143"/>
      <c r="DWW25" s="143"/>
      <c r="DWX25" s="143"/>
      <c r="DWY25" s="143"/>
      <c r="DWZ25" s="143"/>
      <c r="DXA25" s="143"/>
      <c r="DXB25" s="143"/>
      <c r="DXC25" s="143"/>
      <c r="DXD25" s="143"/>
      <c r="DXE25" s="143"/>
      <c r="DXF25" s="143"/>
      <c r="DXG25" s="143"/>
      <c r="DXH25" s="143"/>
      <c r="DXI25" s="143"/>
      <c r="DXJ25" s="143"/>
      <c r="DXK25" s="143"/>
      <c r="DXL25" s="143"/>
      <c r="DXM25" s="143"/>
      <c r="DXN25" s="143"/>
      <c r="DXO25" s="143"/>
      <c r="DXP25" s="143"/>
      <c r="DXQ25" s="143"/>
      <c r="DXR25" s="143"/>
      <c r="DXS25" s="143"/>
      <c r="DXT25" s="143"/>
      <c r="DXU25" s="143"/>
      <c r="DXV25" s="143"/>
      <c r="DXW25" s="143"/>
      <c r="DXX25" s="143"/>
      <c r="DXY25" s="143"/>
      <c r="DXZ25" s="143"/>
      <c r="DYA25" s="143"/>
      <c r="DYB25" s="143"/>
      <c r="DYC25" s="143"/>
      <c r="DYD25" s="143"/>
      <c r="DYE25" s="143"/>
      <c r="DYF25" s="143"/>
      <c r="DYG25" s="143"/>
      <c r="DYH25" s="143"/>
      <c r="DYI25" s="143"/>
      <c r="DYJ25" s="143"/>
      <c r="DYK25" s="143"/>
      <c r="DYL25" s="143"/>
      <c r="DYM25" s="143"/>
      <c r="DYN25" s="143"/>
      <c r="DYO25" s="143"/>
      <c r="DYP25" s="143"/>
      <c r="DYQ25" s="143"/>
      <c r="DYR25" s="143"/>
      <c r="DYS25" s="143"/>
      <c r="DYT25" s="143"/>
      <c r="DYU25" s="143"/>
      <c r="DYV25" s="143"/>
      <c r="DYW25" s="143"/>
      <c r="DYX25" s="143"/>
      <c r="DYY25" s="143"/>
      <c r="DYZ25" s="143"/>
      <c r="DZA25" s="143"/>
      <c r="DZB25" s="143"/>
      <c r="DZC25" s="143"/>
      <c r="DZD25" s="143"/>
      <c r="DZE25" s="143"/>
      <c r="DZF25" s="143"/>
      <c r="DZG25" s="143"/>
      <c r="DZH25" s="143"/>
      <c r="DZI25" s="143"/>
      <c r="DZJ25" s="143"/>
      <c r="DZK25" s="143"/>
      <c r="DZL25" s="143"/>
      <c r="DZM25" s="143"/>
      <c r="DZN25" s="143"/>
      <c r="DZO25" s="143"/>
      <c r="DZP25" s="143"/>
      <c r="DZQ25" s="143"/>
      <c r="DZR25" s="143"/>
      <c r="DZS25" s="143"/>
      <c r="DZT25" s="143"/>
      <c r="DZU25" s="143"/>
      <c r="DZV25" s="143"/>
      <c r="DZW25" s="143"/>
      <c r="DZX25" s="143"/>
      <c r="DZY25" s="143"/>
      <c r="DZZ25" s="143"/>
      <c r="EAA25" s="143"/>
      <c r="EAB25" s="143"/>
      <c r="EAC25" s="143"/>
      <c r="EAD25" s="143"/>
      <c r="EAE25" s="143"/>
      <c r="EAF25" s="143"/>
      <c r="EAG25" s="143"/>
      <c r="EAH25" s="143"/>
      <c r="EAI25" s="143"/>
      <c r="EAJ25" s="143"/>
      <c r="EAK25" s="143"/>
      <c r="EAL25" s="143"/>
      <c r="EAM25" s="143"/>
      <c r="EAN25" s="143"/>
      <c r="EAO25" s="143"/>
      <c r="EAP25" s="143"/>
      <c r="EAQ25" s="143"/>
      <c r="EAR25" s="143"/>
      <c r="EAS25" s="143"/>
      <c r="EAT25" s="143"/>
      <c r="EAU25" s="143"/>
      <c r="EAV25" s="143"/>
      <c r="EAW25" s="143"/>
      <c r="EAX25" s="143"/>
      <c r="EAY25" s="143"/>
      <c r="EAZ25" s="143"/>
      <c r="EBA25" s="143"/>
      <c r="EBB25" s="143"/>
      <c r="EBC25" s="143"/>
      <c r="EBD25" s="143"/>
      <c r="EBE25" s="143"/>
      <c r="EBF25" s="143"/>
      <c r="EBG25" s="143"/>
      <c r="EBH25" s="143"/>
      <c r="EBI25" s="143"/>
      <c r="EBJ25" s="143"/>
      <c r="EBK25" s="143"/>
      <c r="EBL25" s="143"/>
      <c r="EBM25" s="143"/>
      <c r="EBN25" s="143"/>
      <c r="EBO25" s="143"/>
      <c r="EBP25" s="143"/>
      <c r="EBQ25" s="143"/>
      <c r="EBR25" s="143"/>
      <c r="EBS25" s="143"/>
      <c r="EBT25" s="143"/>
      <c r="EBU25" s="143"/>
      <c r="EBV25" s="143"/>
      <c r="EBW25" s="143"/>
      <c r="EBX25" s="143"/>
      <c r="EBY25" s="143"/>
      <c r="EBZ25" s="143"/>
      <c r="ECA25" s="143"/>
      <c r="ECB25" s="143"/>
      <c r="ECC25" s="143"/>
      <c r="ECD25" s="143"/>
      <c r="ECE25" s="143"/>
      <c r="ECF25" s="143"/>
      <c r="ECG25" s="143"/>
      <c r="ECH25" s="143"/>
      <c r="ECI25" s="143"/>
      <c r="ECJ25" s="143"/>
      <c r="ECK25" s="143"/>
      <c r="ECL25" s="143"/>
      <c r="ECM25" s="143"/>
      <c r="ECN25" s="143"/>
      <c r="ECO25" s="143"/>
      <c r="ECP25" s="143"/>
      <c r="ECQ25" s="143"/>
      <c r="ECR25" s="143"/>
      <c r="ECS25" s="143"/>
      <c r="ECT25" s="143"/>
      <c r="ECU25" s="143"/>
      <c r="ECV25" s="143"/>
      <c r="ECW25" s="143"/>
      <c r="ECX25" s="143"/>
      <c r="ECY25" s="143"/>
      <c r="ECZ25" s="143"/>
      <c r="EDA25" s="143"/>
      <c r="EDB25" s="143"/>
      <c r="EDC25" s="143"/>
      <c r="EDD25" s="143"/>
      <c r="EDE25" s="143"/>
      <c r="EDF25" s="143"/>
      <c r="EDG25" s="143"/>
      <c r="EDH25" s="143"/>
      <c r="EDI25" s="143"/>
      <c r="EDJ25" s="143"/>
      <c r="EDK25" s="143"/>
      <c r="EDL25" s="143"/>
      <c r="EDM25" s="143"/>
      <c r="EDN25" s="143"/>
      <c r="EDO25" s="143"/>
      <c r="EDP25" s="143"/>
      <c r="EDQ25" s="143"/>
      <c r="EDR25" s="143"/>
      <c r="EDS25" s="143"/>
      <c r="EDT25" s="143"/>
      <c r="EDU25" s="143"/>
      <c r="EDV25" s="143"/>
      <c r="EDW25" s="143"/>
      <c r="EDX25" s="143"/>
      <c r="EDY25" s="143"/>
      <c r="EDZ25" s="143"/>
      <c r="EEA25" s="143"/>
      <c r="EEB25" s="143"/>
      <c r="EEC25" s="143"/>
      <c r="EED25" s="143"/>
      <c r="EEE25" s="143"/>
      <c r="EEF25" s="143"/>
      <c r="EEG25" s="143"/>
      <c r="EEH25" s="143"/>
      <c r="EEI25" s="143"/>
      <c r="EEJ25" s="143"/>
      <c r="EEK25" s="143"/>
      <c r="EEL25" s="143"/>
      <c r="EEM25" s="143"/>
      <c r="EEN25" s="143"/>
      <c r="EEO25" s="143"/>
      <c r="EEP25" s="143"/>
      <c r="EEQ25" s="143"/>
      <c r="EER25" s="143"/>
      <c r="EES25" s="143"/>
      <c r="EET25" s="143"/>
      <c r="EEU25" s="143"/>
      <c r="EEV25" s="143"/>
      <c r="EEW25" s="143"/>
      <c r="EEX25" s="143"/>
      <c r="EEY25" s="143"/>
      <c r="EEZ25" s="143"/>
      <c r="EFA25" s="143"/>
      <c r="EFB25" s="143"/>
      <c r="EFC25" s="143"/>
      <c r="EFD25" s="143"/>
      <c r="EFE25" s="143"/>
      <c r="EFF25" s="143"/>
      <c r="EFG25" s="143"/>
      <c r="EFH25" s="143"/>
      <c r="EFI25" s="143"/>
      <c r="EFJ25" s="143"/>
      <c r="EFK25" s="143"/>
      <c r="EFL25" s="143"/>
      <c r="EFM25" s="143"/>
      <c r="EFN25" s="143"/>
      <c r="EFO25" s="143"/>
      <c r="EFP25" s="143"/>
      <c r="EFQ25" s="143"/>
      <c r="EFR25" s="143"/>
      <c r="EFS25" s="143"/>
      <c r="EFT25" s="143"/>
      <c r="EFU25" s="143"/>
      <c r="EFV25" s="143"/>
      <c r="EFW25" s="143"/>
      <c r="EFX25" s="143"/>
      <c r="EFY25" s="143"/>
      <c r="EFZ25" s="143"/>
      <c r="EGA25" s="143"/>
      <c r="EGB25" s="143"/>
      <c r="EGC25" s="143"/>
      <c r="EGD25" s="143"/>
      <c r="EGE25" s="143"/>
      <c r="EGF25" s="143"/>
      <c r="EGG25" s="143"/>
      <c r="EGH25" s="143"/>
      <c r="EGI25" s="143"/>
      <c r="EGJ25" s="143"/>
      <c r="EGK25" s="143"/>
      <c r="EGL25" s="143"/>
      <c r="EGM25" s="143"/>
      <c r="EGN25" s="143"/>
      <c r="EGO25" s="143"/>
      <c r="EGP25" s="143"/>
      <c r="EGQ25" s="143"/>
      <c r="EGR25" s="143"/>
      <c r="EGS25" s="143"/>
      <c r="EGT25" s="143"/>
      <c r="EGU25" s="143"/>
      <c r="EGV25" s="143"/>
      <c r="EGW25" s="143"/>
      <c r="EGX25" s="143"/>
      <c r="EGY25" s="143"/>
      <c r="EGZ25" s="143"/>
      <c r="EHA25" s="143"/>
      <c r="EHB25" s="143"/>
      <c r="EHC25" s="143"/>
      <c r="EHD25" s="143"/>
      <c r="EHE25" s="143"/>
      <c r="EHF25" s="143"/>
      <c r="EHG25" s="143"/>
      <c r="EHH25" s="143"/>
      <c r="EHI25" s="143"/>
      <c r="EHJ25" s="143"/>
      <c r="EHK25" s="143"/>
      <c r="EHL25" s="143"/>
      <c r="EHM25" s="143"/>
      <c r="EHN25" s="143"/>
      <c r="EHO25" s="143"/>
      <c r="EHP25" s="143"/>
      <c r="EHQ25" s="143"/>
      <c r="EHR25" s="143"/>
      <c r="EHS25" s="143"/>
      <c r="EHT25" s="143"/>
      <c r="EHU25" s="143"/>
      <c r="EHV25" s="143"/>
      <c r="EHW25" s="143"/>
      <c r="EHX25" s="143"/>
      <c r="EHY25" s="143"/>
      <c r="EHZ25" s="143"/>
      <c r="EIA25" s="143"/>
      <c r="EIB25" s="143"/>
      <c r="EIC25" s="143"/>
      <c r="EID25" s="143"/>
      <c r="EIE25" s="143"/>
      <c r="EIF25" s="143"/>
      <c r="EIG25" s="143"/>
      <c r="EIH25" s="143"/>
      <c r="EII25" s="143"/>
      <c r="EIJ25" s="143"/>
      <c r="EIK25" s="143"/>
      <c r="EIL25" s="143"/>
      <c r="EIM25" s="143"/>
      <c r="EIN25" s="143"/>
      <c r="EIO25" s="143"/>
      <c r="EIP25" s="143"/>
      <c r="EIQ25" s="143"/>
      <c r="EIR25" s="143"/>
      <c r="EIS25" s="143"/>
      <c r="EIT25" s="143"/>
      <c r="EIU25" s="143"/>
      <c r="EIV25" s="143"/>
      <c r="EIW25" s="143"/>
      <c r="EIX25" s="143"/>
      <c r="EIY25" s="143"/>
      <c r="EIZ25" s="143"/>
      <c r="EJA25" s="143"/>
      <c r="EJB25" s="143"/>
      <c r="EJC25" s="143"/>
      <c r="EJD25" s="143"/>
      <c r="EJE25" s="143"/>
      <c r="EJF25" s="143"/>
      <c r="EJG25" s="143"/>
      <c r="EJH25" s="143"/>
      <c r="EJI25" s="143"/>
      <c r="EJJ25" s="143"/>
      <c r="EJK25" s="143"/>
      <c r="EJL25" s="143"/>
      <c r="EJM25" s="143"/>
      <c r="EJN25" s="143"/>
      <c r="EJO25" s="143"/>
      <c r="EJP25" s="143"/>
      <c r="EJQ25" s="143"/>
      <c r="EJR25" s="143"/>
      <c r="EJS25" s="143"/>
      <c r="EJT25" s="143"/>
      <c r="EJU25" s="143"/>
      <c r="EJV25" s="143"/>
      <c r="EJW25" s="143"/>
      <c r="EJX25" s="143"/>
      <c r="EJY25" s="143"/>
      <c r="EJZ25" s="143"/>
      <c r="EKA25" s="143"/>
      <c r="EKB25" s="143"/>
      <c r="EKC25" s="143"/>
      <c r="EKD25" s="143"/>
      <c r="EKE25" s="143"/>
      <c r="EKF25" s="143"/>
      <c r="EKG25" s="143"/>
      <c r="EKH25" s="143"/>
      <c r="EKI25" s="143"/>
      <c r="EKJ25" s="143"/>
      <c r="EKK25" s="143"/>
      <c r="EKL25" s="143"/>
      <c r="EKM25" s="143"/>
      <c r="EKN25" s="143"/>
      <c r="EKO25" s="143"/>
      <c r="EKP25" s="143"/>
      <c r="EKQ25" s="143"/>
      <c r="EKR25" s="143"/>
      <c r="EKS25" s="143"/>
      <c r="EKT25" s="143"/>
      <c r="EKU25" s="143"/>
      <c r="EKV25" s="143"/>
      <c r="EKW25" s="143"/>
      <c r="EKX25" s="143"/>
      <c r="EKY25" s="143"/>
      <c r="EKZ25" s="143"/>
      <c r="ELA25" s="143"/>
      <c r="ELB25" s="143"/>
      <c r="ELC25" s="143"/>
      <c r="ELD25" s="143"/>
      <c r="ELE25" s="143"/>
      <c r="ELF25" s="143"/>
      <c r="ELG25" s="143"/>
      <c r="ELH25" s="143"/>
      <c r="ELI25" s="143"/>
      <c r="ELJ25" s="143"/>
      <c r="ELK25" s="143"/>
      <c r="ELL25" s="143"/>
      <c r="ELM25" s="143"/>
      <c r="ELN25" s="143"/>
      <c r="ELO25" s="143"/>
      <c r="ELP25" s="143"/>
      <c r="ELQ25" s="143"/>
      <c r="ELR25" s="143"/>
      <c r="ELS25" s="143"/>
      <c r="ELT25" s="143"/>
      <c r="ELU25" s="143"/>
      <c r="ELV25" s="143"/>
      <c r="ELW25" s="143"/>
      <c r="ELX25" s="143"/>
      <c r="ELY25" s="143"/>
      <c r="ELZ25" s="143"/>
      <c r="EMA25" s="143"/>
      <c r="EMB25" s="143"/>
      <c r="EMC25" s="143"/>
      <c r="EMD25" s="143"/>
      <c r="EME25" s="143"/>
      <c r="EMF25" s="143"/>
      <c r="EMG25" s="143"/>
      <c r="EMH25" s="143"/>
      <c r="EMI25" s="143"/>
      <c r="EMJ25" s="143"/>
      <c r="EMK25" s="143"/>
      <c r="EML25" s="143"/>
      <c r="EMM25" s="143"/>
      <c r="EMN25" s="143"/>
      <c r="EMO25" s="143"/>
      <c r="EMP25" s="143"/>
      <c r="EMQ25" s="143"/>
      <c r="EMR25" s="143"/>
      <c r="EMS25" s="143"/>
      <c r="EMT25" s="143"/>
      <c r="EMU25" s="143"/>
      <c r="EMV25" s="143"/>
      <c r="EMW25" s="143"/>
      <c r="EMX25" s="143"/>
      <c r="EMY25" s="143"/>
      <c r="EMZ25" s="143"/>
      <c r="ENA25" s="143"/>
      <c r="ENB25" s="143"/>
      <c r="ENC25" s="143"/>
      <c r="END25" s="143"/>
      <c r="ENE25" s="143"/>
      <c r="ENF25" s="143"/>
      <c r="ENG25" s="143"/>
      <c r="ENH25" s="143"/>
      <c r="ENI25" s="143"/>
      <c r="ENJ25" s="143"/>
      <c r="ENK25" s="143"/>
      <c r="ENL25" s="143"/>
      <c r="ENM25" s="143"/>
      <c r="ENN25" s="143"/>
      <c r="ENO25" s="143"/>
      <c r="ENP25" s="143"/>
      <c r="ENQ25" s="143"/>
      <c r="ENR25" s="143"/>
      <c r="ENS25" s="143"/>
      <c r="ENT25" s="143"/>
      <c r="ENU25" s="143"/>
      <c r="ENV25" s="143"/>
      <c r="ENW25" s="143"/>
      <c r="ENX25" s="143"/>
      <c r="ENY25" s="143"/>
      <c r="ENZ25" s="143"/>
      <c r="EOA25" s="143"/>
      <c r="EOB25" s="143"/>
      <c r="EOC25" s="143"/>
      <c r="EOD25" s="143"/>
      <c r="EOE25" s="143"/>
      <c r="EOF25" s="143"/>
      <c r="EOG25" s="143"/>
      <c r="EOH25" s="143"/>
      <c r="EOI25" s="143"/>
      <c r="EOJ25" s="143"/>
      <c r="EOK25" s="143"/>
      <c r="EOL25" s="143"/>
      <c r="EOM25" s="143"/>
      <c r="EON25" s="143"/>
      <c r="EOO25" s="143"/>
      <c r="EOP25" s="143"/>
      <c r="EOQ25" s="143"/>
      <c r="EOR25" s="143"/>
      <c r="EOS25" s="143"/>
      <c r="EOT25" s="143"/>
      <c r="EOU25" s="143"/>
      <c r="EOV25" s="143"/>
      <c r="EOW25" s="143"/>
      <c r="EOX25" s="143"/>
      <c r="EOY25" s="143"/>
      <c r="EOZ25" s="143"/>
      <c r="EPA25" s="143"/>
      <c r="EPB25" s="143"/>
      <c r="EPC25" s="143"/>
      <c r="EPD25" s="143"/>
      <c r="EPE25" s="143"/>
      <c r="EPF25" s="143"/>
      <c r="EPG25" s="143"/>
      <c r="EPH25" s="143"/>
      <c r="EPI25" s="143"/>
      <c r="EPJ25" s="143"/>
      <c r="EPK25" s="143"/>
      <c r="EPL25" s="143"/>
      <c r="EPM25" s="143"/>
      <c r="EPN25" s="143"/>
      <c r="EPO25" s="143"/>
      <c r="EPP25" s="143"/>
      <c r="EPQ25" s="143"/>
      <c r="EPR25" s="143"/>
      <c r="EPS25" s="143"/>
      <c r="EPT25" s="143"/>
      <c r="EPU25" s="143"/>
      <c r="EPV25" s="143"/>
      <c r="EPW25" s="143"/>
      <c r="EPX25" s="143"/>
      <c r="EPY25" s="143"/>
      <c r="EPZ25" s="143"/>
      <c r="EQA25" s="143"/>
      <c r="EQB25" s="143"/>
      <c r="EQC25" s="143"/>
      <c r="EQD25" s="143"/>
      <c r="EQE25" s="143"/>
      <c r="EQF25" s="143"/>
      <c r="EQG25" s="143"/>
      <c r="EQH25" s="143"/>
      <c r="EQI25" s="143"/>
      <c r="EQJ25" s="143"/>
      <c r="EQK25" s="143"/>
      <c r="EQL25" s="143"/>
      <c r="EQM25" s="143"/>
      <c r="EQN25" s="143"/>
      <c r="EQO25" s="143"/>
      <c r="EQP25" s="143"/>
      <c r="EQQ25" s="143"/>
      <c r="EQR25" s="143"/>
      <c r="EQS25" s="143"/>
      <c r="EQT25" s="143"/>
      <c r="EQU25" s="143"/>
      <c r="EQV25" s="143"/>
      <c r="EQW25" s="143"/>
      <c r="EQX25" s="143"/>
      <c r="EQY25" s="143"/>
      <c r="EQZ25" s="143"/>
      <c r="ERA25" s="143"/>
      <c r="ERB25" s="143"/>
      <c r="ERC25" s="143"/>
      <c r="ERD25" s="143"/>
      <c r="ERE25" s="143"/>
      <c r="ERF25" s="143"/>
      <c r="ERG25" s="143"/>
      <c r="ERH25" s="143"/>
      <c r="ERI25" s="143"/>
      <c r="ERJ25" s="143"/>
      <c r="ERK25" s="143"/>
      <c r="ERL25" s="143"/>
      <c r="ERM25" s="143"/>
      <c r="ERN25" s="143"/>
      <c r="ERO25" s="143"/>
      <c r="ERP25" s="143"/>
      <c r="ERQ25" s="143"/>
      <c r="ERR25" s="143"/>
      <c r="ERS25" s="143"/>
      <c r="ERT25" s="143"/>
      <c r="ERU25" s="143"/>
      <c r="ERV25" s="143"/>
      <c r="ERW25" s="143"/>
      <c r="ERX25" s="143"/>
      <c r="ERY25" s="143"/>
      <c r="ERZ25" s="143"/>
      <c r="ESA25" s="143"/>
      <c r="ESB25" s="143"/>
      <c r="ESC25" s="143"/>
      <c r="ESD25" s="143"/>
      <c r="ESE25" s="143"/>
      <c r="ESF25" s="143"/>
      <c r="ESG25" s="143"/>
      <c r="ESH25" s="143"/>
      <c r="ESI25" s="143"/>
      <c r="ESJ25" s="143"/>
      <c r="ESK25" s="143"/>
      <c r="ESL25" s="143"/>
      <c r="ESM25" s="143"/>
      <c r="ESN25" s="143"/>
      <c r="ESO25" s="143"/>
      <c r="ESP25" s="143"/>
      <c r="ESQ25" s="143"/>
      <c r="ESR25" s="143"/>
      <c r="ESS25" s="143"/>
      <c r="EST25" s="143"/>
      <c r="ESU25" s="143"/>
      <c r="ESV25" s="143"/>
      <c r="ESW25" s="143"/>
      <c r="ESX25" s="143"/>
      <c r="ESY25" s="143"/>
      <c r="ESZ25" s="143"/>
      <c r="ETA25" s="143"/>
      <c r="ETB25" s="143"/>
      <c r="ETC25" s="143"/>
      <c r="ETD25" s="143"/>
      <c r="ETE25" s="143"/>
      <c r="ETF25" s="143"/>
      <c r="ETG25" s="143"/>
      <c r="ETH25" s="143"/>
      <c r="ETI25" s="143"/>
      <c r="ETJ25" s="143"/>
      <c r="ETK25" s="143"/>
      <c r="ETL25" s="143"/>
      <c r="ETM25" s="143"/>
      <c r="ETN25" s="143"/>
      <c r="ETO25" s="143"/>
      <c r="ETP25" s="143"/>
      <c r="ETQ25" s="143"/>
      <c r="ETR25" s="143"/>
      <c r="ETS25" s="143"/>
      <c r="ETT25" s="143"/>
      <c r="ETU25" s="143"/>
      <c r="ETV25" s="143"/>
      <c r="ETW25" s="143"/>
      <c r="ETX25" s="143"/>
      <c r="ETY25" s="143"/>
      <c r="ETZ25" s="143"/>
      <c r="EUA25" s="143"/>
      <c r="EUB25" s="143"/>
      <c r="EUC25" s="143"/>
      <c r="EUD25" s="143"/>
      <c r="EUE25" s="143"/>
      <c r="EUF25" s="143"/>
      <c r="EUG25" s="143"/>
      <c r="EUH25" s="143"/>
      <c r="EUI25" s="143"/>
      <c r="EUJ25" s="143"/>
      <c r="EUK25" s="143"/>
      <c r="EUL25" s="143"/>
      <c r="EUM25" s="143"/>
      <c r="EUN25" s="143"/>
      <c r="EUO25" s="143"/>
      <c r="EUP25" s="143"/>
      <c r="EUQ25" s="143"/>
      <c r="EUR25" s="143"/>
      <c r="EUS25" s="143"/>
      <c r="EUT25" s="143"/>
      <c r="EUU25" s="143"/>
      <c r="EUV25" s="143"/>
      <c r="EUW25" s="143"/>
      <c r="EUX25" s="143"/>
      <c r="EUY25" s="143"/>
      <c r="EUZ25" s="143"/>
      <c r="EVA25" s="143"/>
      <c r="EVB25" s="143"/>
      <c r="EVC25" s="143"/>
      <c r="EVD25" s="143"/>
      <c r="EVE25" s="143"/>
      <c r="EVF25" s="143"/>
      <c r="EVG25" s="143"/>
    </row>
    <row r="26" spans="1:3959" s="146" customFormat="1" ht="15" x14ac:dyDescent="0.25">
      <c r="A26" s="807" t="s">
        <v>1664</v>
      </c>
      <c r="B26" s="609" t="s">
        <v>1796</v>
      </c>
      <c r="C26" s="573">
        <v>16</v>
      </c>
      <c r="D26" s="618">
        <f>'Notes BS'!D285+'Notes BS'!D278</f>
        <v>0</v>
      </c>
      <c r="E26" s="152"/>
      <c r="F26" s="618">
        <f>'Notes BS'!E285+'Notes BS'!E278</f>
        <v>0</v>
      </c>
      <c r="G26" s="4"/>
      <c r="H26" s="624">
        <f>'Notes BS'!F285+'Notes BS'!F278</f>
        <v>0</v>
      </c>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c r="IR26" s="143"/>
      <c r="IS26" s="143"/>
      <c r="IT26" s="143"/>
      <c r="IU26" s="143"/>
      <c r="IV26" s="143"/>
      <c r="IW26" s="143"/>
      <c r="IX26" s="143"/>
      <c r="IY26" s="143"/>
      <c r="IZ26" s="143"/>
      <c r="JA26" s="143"/>
      <c r="JB26" s="143"/>
      <c r="JC26" s="143"/>
      <c r="JD26" s="143"/>
      <c r="JE26" s="143"/>
      <c r="JF26" s="143"/>
      <c r="JG26" s="143"/>
      <c r="JH26" s="143"/>
      <c r="JI26" s="143"/>
      <c r="JJ26" s="143"/>
      <c r="JK26" s="143"/>
      <c r="JL26" s="143"/>
      <c r="JM26" s="143"/>
      <c r="JN26" s="143"/>
      <c r="JO26" s="143"/>
      <c r="JP26" s="143"/>
      <c r="JQ26" s="143"/>
      <c r="JR26" s="143"/>
      <c r="JS26" s="143"/>
      <c r="JT26" s="143"/>
      <c r="JU26" s="143"/>
      <c r="JV26" s="143"/>
      <c r="JW26" s="143"/>
      <c r="JX26" s="143"/>
      <c r="JY26" s="143"/>
      <c r="JZ26" s="143"/>
      <c r="KA26" s="143"/>
      <c r="KB26" s="143"/>
      <c r="KC26" s="143"/>
      <c r="KD26" s="143"/>
      <c r="KE26" s="143"/>
      <c r="KF26" s="143"/>
      <c r="KG26" s="143"/>
      <c r="KH26" s="143"/>
      <c r="KI26" s="143"/>
      <c r="KJ26" s="143"/>
      <c r="KK26" s="143"/>
      <c r="KL26" s="143"/>
      <c r="KM26" s="143"/>
      <c r="KN26" s="143"/>
      <c r="KO26" s="143"/>
      <c r="KP26" s="143"/>
      <c r="KQ26" s="143"/>
      <c r="KR26" s="143"/>
      <c r="KS26" s="143"/>
      <c r="KT26" s="143"/>
      <c r="KU26" s="143"/>
      <c r="KV26" s="143"/>
      <c r="KW26" s="143"/>
      <c r="KX26" s="143"/>
      <c r="KY26" s="143"/>
      <c r="KZ26" s="143"/>
      <c r="LA26" s="143"/>
      <c r="LB26" s="143"/>
      <c r="LC26" s="143"/>
      <c r="LD26" s="143"/>
      <c r="LE26" s="143"/>
      <c r="LF26" s="143"/>
      <c r="LG26" s="143"/>
      <c r="LH26" s="143"/>
      <c r="LI26" s="143"/>
      <c r="LJ26" s="143"/>
      <c r="LK26" s="143"/>
      <c r="LL26" s="143"/>
      <c r="LM26" s="143"/>
      <c r="LN26" s="143"/>
      <c r="LO26" s="143"/>
      <c r="LP26" s="143"/>
      <c r="LQ26" s="143"/>
      <c r="LR26" s="143"/>
      <c r="LS26" s="143"/>
      <c r="LT26" s="143"/>
      <c r="LU26" s="143"/>
      <c r="LV26" s="143"/>
      <c r="LW26" s="143"/>
      <c r="LX26" s="143"/>
      <c r="LY26" s="143"/>
      <c r="LZ26" s="143"/>
      <c r="MA26" s="143"/>
      <c r="MB26" s="143"/>
      <c r="MC26" s="143"/>
      <c r="MD26" s="143"/>
      <c r="ME26" s="143"/>
      <c r="MF26" s="143"/>
      <c r="MG26" s="143"/>
      <c r="MH26" s="143"/>
      <c r="MI26" s="143"/>
      <c r="MJ26" s="143"/>
      <c r="MK26" s="143"/>
      <c r="ML26" s="143"/>
      <c r="MM26" s="143"/>
      <c r="MN26" s="143"/>
      <c r="MO26" s="143"/>
      <c r="MP26" s="143"/>
      <c r="MQ26" s="143"/>
      <c r="MR26" s="143"/>
      <c r="MS26" s="143"/>
      <c r="MT26" s="143"/>
      <c r="MU26" s="143"/>
      <c r="MV26" s="143"/>
      <c r="MW26" s="143"/>
      <c r="MX26" s="143"/>
      <c r="MY26" s="143"/>
      <c r="MZ26" s="143"/>
      <c r="NA26" s="143"/>
      <c r="NB26" s="143"/>
      <c r="NC26" s="143"/>
      <c r="ND26" s="143"/>
      <c r="NE26" s="143"/>
      <c r="NF26" s="143"/>
      <c r="NG26" s="143"/>
      <c r="NH26" s="143"/>
      <c r="NI26" s="143"/>
      <c r="NJ26" s="143"/>
      <c r="NK26" s="143"/>
      <c r="NL26" s="143"/>
      <c r="NM26" s="143"/>
      <c r="NN26" s="143"/>
      <c r="NO26" s="143"/>
      <c r="NP26" s="143"/>
      <c r="NQ26" s="143"/>
      <c r="NR26" s="143"/>
      <c r="NS26" s="143"/>
      <c r="NT26" s="143"/>
      <c r="NU26" s="143"/>
      <c r="NV26" s="143"/>
      <c r="NW26" s="143"/>
      <c r="NX26" s="143"/>
      <c r="NY26" s="143"/>
      <c r="NZ26" s="143"/>
      <c r="OA26" s="143"/>
      <c r="OB26" s="143"/>
      <c r="OC26" s="143"/>
      <c r="OD26" s="143"/>
      <c r="OE26" s="143"/>
      <c r="OF26" s="143"/>
      <c r="OG26" s="143"/>
      <c r="OH26" s="143"/>
      <c r="OI26" s="143"/>
      <c r="OJ26" s="143"/>
      <c r="OK26" s="143"/>
      <c r="OL26" s="143"/>
      <c r="OM26" s="143"/>
      <c r="ON26" s="143"/>
      <c r="OO26" s="143"/>
      <c r="OP26" s="143"/>
      <c r="OQ26" s="143"/>
      <c r="OR26" s="143"/>
      <c r="OS26" s="143"/>
      <c r="OT26" s="143"/>
      <c r="OU26" s="143"/>
      <c r="OV26" s="143"/>
      <c r="OW26" s="143"/>
      <c r="OX26" s="143"/>
      <c r="OY26" s="143"/>
      <c r="OZ26" s="143"/>
      <c r="PA26" s="143"/>
      <c r="PB26" s="143"/>
      <c r="PC26" s="143"/>
      <c r="PD26" s="143"/>
      <c r="PE26" s="143"/>
      <c r="PF26" s="143"/>
      <c r="PG26" s="143"/>
      <c r="PH26" s="143"/>
      <c r="PI26" s="143"/>
      <c r="PJ26" s="143"/>
      <c r="PK26" s="143"/>
      <c r="PL26" s="143"/>
      <c r="PM26" s="143"/>
      <c r="PN26" s="143"/>
      <c r="PO26" s="143"/>
      <c r="PP26" s="143"/>
      <c r="PQ26" s="143"/>
      <c r="PR26" s="143"/>
      <c r="PS26" s="143"/>
      <c r="PT26" s="143"/>
      <c r="PU26" s="143"/>
      <c r="PV26" s="143"/>
      <c r="PW26" s="143"/>
      <c r="PX26" s="143"/>
      <c r="PY26" s="143"/>
      <c r="PZ26" s="143"/>
      <c r="QA26" s="143"/>
      <c r="QB26" s="143"/>
      <c r="QC26" s="143"/>
      <c r="QD26" s="143"/>
      <c r="QE26" s="143"/>
      <c r="QF26" s="143"/>
      <c r="QG26" s="143"/>
      <c r="QH26" s="143"/>
      <c r="QI26" s="143"/>
      <c r="QJ26" s="143"/>
      <c r="QK26" s="143"/>
      <c r="QL26" s="143"/>
      <c r="QM26" s="143"/>
      <c r="QN26" s="143"/>
      <c r="QO26" s="143"/>
      <c r="QP26" s="143"/>
      <c r="QQ26" s="143"/>
      <c r="QR26" s="143"/>
      <c r="QS26" s="143"/>
      <c r="QT26" s="143"/>
      <c r="QU26" s="143"/>
      <c r="QV26" s="143"/>
      <c r="QW26" s="143"/>
      <c r="QX26" s="143"/>
      <c r="QY26" s="143"/>
      <c r="QZ26" s="143"/>
      <c r="RA26" s="143"/>
      <c r="RB26" s="143"/>
      <c r="RC26" s="143"/>
      <c r="RD26" s="143"/>
      <c r="RE26" s="143"/>
      <c r="RF26" s="143"/>
      <c r="RG26" s="143"/>
      <c r="RH26" s="143"/>
      <c r="RI26" s="143"/>
      <c r="RJ26" s="143"/>
      <c r="RK26" s="143"/>
      <c r="RL26" s="143"/>
      <c r="RM26" s="143"/>
      <c r="RN26" s="143"/>
      <c r="RO26" s="143"/>
      <c r="RP26" s="143"/>
      <c r="RQ26" s="143"/>
      <c r="RR26" s="143"/>
      <c r="RS26" s="143"/>
      <c r="RT26" s="143"/>
      <c r="RU26" s="143"/>
      <c r="RV26" s="143"/>
      <c r="RW26" s="143"/>
      <c r="RX26" s="143"/>
      <c r="RY26" s="143"/>
      <c r="RZ26" s="143"/>
      <c r="SA26" s="143"/>
      <c r="SB26" s="143"/>
      <c r="SC26" s="143"/>
      <c r="SD26" s="143"/>
      <c r="SE26" s="143"/>
      <c r="SF26" s="143"/>
      <c r="SG26" s="143"/>
      <c r="SH26" s="143"/>
      <c r="SI26" s="143"/>
      <c r="SJ26" s="143"/>
      <c r="SK26" s="143"/>
      <c r="SL26" s="143"/>
      <c r="SM26" s="143"/>
      <c r="SN26" s="143"/>
      <c r="SO26" s="143"/>
      <c r="SP26" s="143"/>
      <c r="SQ26" s="143"/>
      <c r="SR26" s="143"/>
      <c r="SS26" s="143"/>
      <c r="ST26" s="143"/>
      <c r="SU26" s="143"/>
      <c r="SV26" s="143"/>
      <c r="SW26" s="143"/>
      <c r="SX26" s="143"/>
      <c r="SY26" s="143"/>
      <c r="SZ26" s="143"/>
      <c r="TA26" s="143"/>
      <c r="TB26" s="143"/>
      <c r="TC26" s="143"/>
      <c r="TD26" s="143"/>
      <c r="TE26" s="143"/>
      <c r="TF26" s="143"/>
      <c r="TG26" s="143"/>
      <c r="TH26" s="143"/>
      <c r="TI26" s="143"/>
      <c r="TJ26" s="143"/>
      <c r="TK26" s="143"/>
      <c r="TL26" s="143"/>
      <c r="TM26" s="143"/>
      <c r="TN26" s="143"/>
      <c r="TO26" s="143"/>
      <c r="TP26" s="143"/>
      <c r="TQ26" s="143"/>
      <c r="TR26" s="143"/>
      <c r="TS26" s="143"/>
      <c r="TT26" s="143"/>
      <c r="TU26" s="143"/>
      <c r="TV26" s="143"/>
      <c r="TW26" s="143"/>
      <c r="TX26" s="143"/>
      <c r="TY26" s="143"/>
      <c r="TZ26" s="143"/>
      <c r="UA26" s="143"/>
      <c r="UB26" s="143"/>
      <c r="UC26" s="143"/>
      <c r="UD26" s="143"/>
      <c r="UE26" s="143"/>
      <c r="UF26" s="143"/>
      <c r="UG26" s="143"/>
      <c r="UH26" s="143"/>
      <c r="UI26" s="143"/>
      <c r="UJ26" s="143"/>
      <c r="UK26" s="143"/>
      <c r="UL26" s="143"/>
      <c r="UM26" s="143"/>
      <c r="UN26" s="143"/>
      <c r="UO26" s="143"/>
      <c r="UP26" s="143"/>
      <c r="UQ26" s="143"/>
      <c r="UR26" s="143"/>
      <c r="US26" s="143"/>
      <c r="UT26" s="143"/>
      <c r="UU26" s="143"/>
      <c r="UV26" s="143"/>
      <c r="UW26" s="143"/>
      <c r="UX26" s="143"/>
      <c r="UY26" s="143"/>
      <c r="UZ26" s="143"/>
      <c r="VA26" s="143"/>
      <c r="VB26" s="143"/>
      <c r="VC26" s="143"/>
      <c r="VD26" s="143"/>
      <c r="VE26" s="143"/>
      <c r="VF26" s="143"/>
      <c r="VG26" s="143"/>
      <c r="VH26" s="143"/>
      <c r="VI26" s="143"/>
      <c r="VJ26" s="143"/>
      <c r="VK26" s="143"/>
      <c r="VL26" s="143"/>
      <c r="VM26" s="143"/>
      <c r="VN26" s="143"/>
      <c r="VO26" s="143"/>
      <c r="VP26" s="143"/>
      <c r="VQ26" s="143"/>
      <c r="VR26" s="143"/>
      <c r="VS26" s="143"/>
      <c r="VT26" s="143"/>
      <c r="VU26" s="143"/>
      <c r="VV26" s="143"/>
      <c r="VW26" s="143"/>
      <c r="VX26" s="143"/>
      <c r="VY26" s="143"/>
      <c r="VZ26" s="143"/>
      <c r="WA26" s="143"/>
      <c r="WB26" s="143"/>
      <c r="WC26" s="143"/>
      <c r="WD26" s="143"/>
      <c r="WE26" s="143"/>
      <c r="WF26" s="143"/>
      <c r="WG26" s="143"/>
      <c r="WH26" s="143"/>
      <c r="WI26" s="143"/>
      <c r="WJ26" s="143"/>
      <c r="WK26" s="143"/>
      <c r="WL26" s="143"/>
      <c r="WM26" s="143"/>
      <c r="WN26" s="143"/>
      <c r="WO26" s="143"/>
      <c r="WP26" s="143"/>
      <c r="WQ26" s="143"/>
      <c r="WR26" s="143"/>
      <c r="WS26" s="143"/>
      <c r="WT26" s="143"/>
      <c r="WU26" s="143"/>
      <c r="WV26" s="143"/>
      <c r="WW26" s="143"/>
      <c r="WX26" s="143"/>
      <c r="WY26" s="143"/>
      <c r="WZ26" s="143"/>
      <c r="XA26" s="143"/>
      <c r="XB26" s="143"/>
      <c r="XC26" s="143"/>
      <c r="XD26" s="143"/>
      <c r="XE26" s="143"/>
      <c r="XF26" s="143"/>
      <c r="XG26" s="143"/>
      <c r="XH26" s="143"/>
      <c r="XI26" s="143"/>
      <c r="XJ26" s="143"/>
      <c r="XK26" s="143"/>
      <c r="XL26" s="143"/>
      <c r="XM26" s="143"/>
      <c r="XN26" s="143"/>
      <c r="XO26" s="143"/>
      <c r="XP26" s="143"/>
      <c r="XQ26" s="143"/>
      <c r="XR26" s="143"/>
      <c r="XS26" s="143"/>
      <c r="XT26" s="143"/>
      <c r="XU26" s="143"/>
      <c r="XV26" s="143"/>
      <c r="XW26" s="143"/>
      <c r="XX26" s="143"/>
      <c r="XY26" s="143"/>
      <c r="XZ26" s="143"/>
      <c r="YA26" s="143"/>
      <c r="YB26" s="143"/>
      <c r="YC26" s="143"/>
      <c r="YD26" s="143"/>
      <c r="YE26" s="143"/>
      <c r="YF26" s="143"/>
      <c r="YG26" s="143"/>
      <c r="YH26" s="143"/>
      <c r="YI26" s="143"/>
      <c r="YJ26" s="143"/>
      <c r="YK26" s="143"/>
      <c r="YL26" s="143"/>
      <c r="YM26" s="143"/>
      <c r="YN26" s="143"/>
      <c r="YO26" s="143"/>
      <c r="YP26" s="143"/>
      <c r="YQ26" s="143"/>
      <c r="YR26" s="143"/>
      <c r="YS26" s="143"/>
      <c r="YT26" s="143"/>
      <c r="YU26" s="143"/>
      <c r="YV26" s="143"/>
      <c r="YW26" s="143"/>
      <c r="YX26" s="143"/>
      <c r="YY26" s="143"/>
      <c r="YZ26" s="143"/>
      <c r="ZA26" s="143"/>
      <c r="ZB26" s="143"/>
      <c r="ZC26" s="143"/>
      <c r="ZD26" s="143"/>
      <c r="ZE26" s="143"/>
      <c r="ZF26" s="143"/>
      <c r="ZG26" s="143"/>
      <c r="ZH26" s="143"/>
      <c r="ZI26" s="143"/>
      <c r="ZJ26" s="143"/>
      <c r="ZK26" s="143"/>
      <c r="ZL26" s="143"/>
      <c r="ZM26" s="143"/>
      <c r="ZN26" s="143"/>
      <c r="ZO26" s="143"/>
      <c r="ZP26" s="143"/>
      <c r="ZQ26" s="143"/>
      <c r="ZR26" s="143"/>
      <c r="ZS26" s="143"/>
      <c r="ZT26" s="143"/>
      <c r="ZU26" s="143"/>
      <c r="ZV26" s="143"/>
      <c r="ZW26" s="143"/>
      <c r="ZX26" s="143"/>
      <c r="ZY26" s="143"/>
      <c r="ZZ26" s="143"/>
      <c r="AAA26" s="143"/>
      <c r="AAB26" s="143"/>
      <c r="AAC26" s="143"/>
      <c r="AAD26" s="143"/>
      <c r="AAE26" s="143"/>
      <c r="AAF26" s="143"/>
      <c r="AAG26" s="143"/>
      <c r="AAH26" s="143"/>
      <c r="AAI26" s="143"/>
      <c r="AAJ26" s="143"/>
      <c r="AAK26" s="143"/>
      <c r="AAL26" s="143"/>
      <c r="AAM26" s="143"/>
      <c r="AAN26" s="143"/>
      <c r="AAO26" s="143"/>
      <c r="AAP26" s="143"/>
      <c r="AAQ26" s="143"/>
      <c r="AAR26" s="143"/>
      <c r="AAS26" s="143"/>
      <c r="AAT26" s="143"/>
      <c r="AAU26" s="143"/>
      <c r="AAV26" s="143"/>
      <c r="AAW26" s="143"/>
      <c r="AAX26" s="143"/>
      <c r="AAY26" s="143"/>
      <c r="AAZ26" s="143"/>
      <c r="ABA26" s="143"/>
      <c r="ABB26" s="143"/>
      <c r="ABC26" s="143"/>
      <c r="ABD26" s="143"/>
      <c r="ABE26" s="143"/>
      <c r="ABF26" s="143"/>
      <c r="ABG26" s="143"/>
      <c r="ABH26" s="143"/>
      <c r="ABI26" s="143"/>
      <c r="ABJ26" s="143"/>
      <c r="ABK26" s="143"/>
      <c r="ABL26" s="143"/>
      <c r="ABM26" s="143"/>
      <c r="ABN26" s="143"/>
      <c r="ABO26" s="143"/>
      <c r="ABP26" s="143"/>
      <c r="ABQ26" s="143"/>
      <c r="ABR26" s="143"/>
      <c r="ABS26" s="143"/>
      <c r="ABT26" s="143"/>
      <c r="ABU26" s="143"/>
      <c r="ABV26" s="143"/>
      <c r="ABW26" s="143"/>
      <c r="ABX26" s="143"/>
      <c r="ABY26" s="143"/>
      <c r="ABZ26" s="143"/>
      <c r="ACA26" s="143"/>
      <c r="ACB26" s="143"/>
      <c r="ACC26" s="143"/>
      <c r="ACD26" s="143"/>
      <c r="ACE26" s="143"/>
      <c r="ACF26" s="143"/>
      <c r="ACG26" s="143"/>
      <c r="ACH26" s="143"/>
      <c r="ACI26" s="143"/>
      <c r="ACJ26" s="143"/>
      <c r="ACK26" s="143"/>
      <c r="ACL26" s="143"/>
      <c r="ACM26" s="143"/>
      <c r="ACN26" s="143"/>
      <c r="ACO26" s="143"/>
      <c r="ACP26" s="143"/>
      <c r="ACQ26" s="143"/>
      <c r="ACR26" s="143"/>
      <c r="ACS26" s="143"/>
      <c r="ACT26" s="143"/>
      <c r="ACU26" s="143"/>
      <c r="ACV26" s="143"/>
      <c r="ACW26" s="143"/>
      <c r="ACX26" s="143"/>
      <c r="ACY26" s="143"/>
      <c r="ACZ26" s="143"/>
      <c r="ADA26" s="143"/>
      <c r="ADB26" s="143"/>
      <c r="ADC26" s="143"/>
      <c r="ADD26" s="143"/>
      <c r="ADE26" s="143"/>
      <c r="ADF26" s="143"/>
      <c r="ADG26" s="143"/>
      <c r="ADH26" s="143"/>
      <c r="ADI26" s="143"/>
      <c r="ADJ26" s="143"/>
      <c r="ADK26" s="143"/>
      <c r="ADL26" s="143"/>
      <c r="ADM26" s="143"/>
      <c r="ADN26" s="143"/>
      <c r="ADO26" s="143"/>
      <c r="ADP26" s="143"/>
      <c r="ADQ26" s="143"/>
      <c r="ADR26" s="143"/>
      <c r="ADS26" s="143"/>
      <c r="ADT26" s="143"/>
      <c r="ADU26" s="143"/>
      <c r="ADV26" s="143"/>
      <c r="ADW26" s="143"/>
      <c r="ADX26" s="143"/>
      <c r="ADY26" s="143"/>
      <c r="ADZ26" s="143"/>
      <c r="AEA26" s="143"/>
      <c r="AEB26" s="143"/>
      <c r="AEC26" s="143"/>
      <c r="AED26" s="143"/>
      <c r="AEE26" s="143"/>
      <c r="AEF26" s="143"/>
      <c r="AEG26" s="143"/>
      <c r="AEH26" s="143"/>
      <c r="AEI26" s="143"/>
      <c r="AEJ26" s="143"/>
      <c r="AEK26" s="143"/>
      <c r="AEL26" s="143"/>
      <c r="AEM26" s="143"/>
      <c r="AEN26" s="143"/>
      <c r="AEO26" s="143"/>
      <c r="AEP26" s="143"/>
      <c r="AEQ26" s="143"/>
      <c r="AER26" s="143"/>
      <c r="AES26" s="143"/>
      <c r="AET26" s="143"/>
      <c r="AEU26" s="143"/>
      <c r="AEV26" s="143"/>
      <c r="AEW26" s="143"/>
      <c r="AEX26" s="143"/>
      <c r="AEY26" s="143"/>
      <c r="AEZ26" s="143"/>
      <c r="AFA26" s="143"/>
      <c r="AFB26" s="143"/>
      <c r="AFC26" s="143"/>
      <c r="AFD26" s="143"/>
      <c r="AFE26" s="143"/>
      <c r="AFF26" s="143"/>
      <c r="AFG26" s="143"/>
      <c r="AFH26" s="143"/>
      <c r="AFI26" s="143"/>
      <c r="AFJ26" s="143"/>
      <c r="AFK26" s="143"/>
      <c r="AFL26" s="143"/>
      <c r="AFM26" s="143"/>
      <c r="AFN26" s="143"/>
      <c r="AFO26" s="143"/>
      <c r="AFP26" s="143"/>
      <c r="AFQ26" s="143"/>
      <c r="AFR26" s="143"/>
      <c r="AFS26" s="143"/>
      <c r="AFT26" s="143"/>
      <c r="AFU26" s="143"/>
      <c r="AFV26" s="143"/>
      <c r="AFW26" s="143"/>
      <c r="AFX26" s="143"/>
      <c r="AFY26" s="143"/>
      <c r="AFZ26" s="143"/>
      <c r="AGA26" s="143"/>
      <c r="AGB26" s="143"/>
      <c r="AGC26" s="143"/>
      <c r="AGD26" s="143"/>
      <c r="AGE26" s="143"/>
      <c r="AGF26" s="143"/>
      <c r="AGG26" s="143"/>
      <c r="AGH26" s="143"/>
      <c r="AGI26" s="143"/>
      <c r="AGJ26" s="143"/>
      <c r="AGK26" s="143"/>
      <c r="AGL26" s="143"/>
      <c r="AGM26" s="143"/>
      <c r="AGN26" s="143"/>
      <c r="AGO26" s="143"/>
      <c r="AGP26" s="143"/>
      <c r="AGQ26" s="143"/>
      <c r="AGR26" s="143"/>
      <c r="AGS26" s="143"/>
      <c r="AGT26" s="143"/>
      <c r="AGU26" s="143"/>
      <c r="AGV26" s="143"/>
      <c r="AGW26" s="143"/>
      <c r="AGX26" s="143"/>
      <c r="AGY26" s="143"/>
      <c r="AGZ26" s="143"/>
      <c r="AHA26" s="143"/>
      <c r="AHB26" s="143"/>
      <c r="AHC26" s="143"/>
      <c r="AHD26" s="143"/>
      <c r="AHE26" s="143"/>
      <c r="AHF26" s="143"/>
      <c r="AHG26" s="143"/>
      <c r="AHH26" s="143"/>
      <c r="AHI26" s="143"/>
      <c r="AHJ26" s="143"/>
      <c r="AHK26" s="143"/>
      <c r="AHL26" s="143"/>
      <c r="AHM26" s="143"/>
      <c r="AHN26" s="143"/>
      <c r="AHO26" s="143"/>
      <c r="AHP26" s="143"/>
      <c r="AHQ26" s="143"/>
      <c r="AHR26" s="143"/>
      <c r="AHS26" s="143"/>
      <c r="AHT26" s="143"/>
      <c r="AHU26" s="143"/>
      <c r="AHV26" s="143"/>
      <c r="AHW26" s="143"/>
      <c r="AHX26" s="143"/>
      <c r="AHY26" s="143"/>
      <c r="AHZ26" s="143"/>
      <c r="AIA26" s="143"/>
      <c r="AIB26" s="143"/>
      <c r="AIC26" s="143"/>
      <c r="AID26" s="143"/>
      <c r="AIE26" s="143"/>
      <c r="AIF26" s="143"/>
      <c r="AIG26" s="143"/>
      <c r="AIH26" s="143"/>
      <c r="AII26" s="143"/>
      <c r="AIJ26" s="143"/>
      <c r="AIK26" s="143"/>
      <c r="AIL26" s="143"/>
      <c r="AIM26" s="143"/>
      <c r="AIN26" s="143"/>
      <c r="AIO26" s="143"/>
      <c r="AIP26" s="143"/>
      <c r="AIQ26" s="143"/>
      <c r="AIR26" s="143"/>
      <c r="AIS26" s="143"/>
      <c r="AIT26" s="143"/>
      <c r="AIU26" s="143"/>
      <c r="AIV26" s="143"/>
      <c r="AIW26" s="143"/>
      <c r="AIX26" s="143"/>
      <c r="AIY26" s="143"/>
      <c r="AIZ26" s="143"/>
      <c r="AJA26" s="143"/>
      <c r="AJB26" s="143"/>
      <c r="AJC26" s="143"/>
      <c r="AJD26" s="143"/>
      <c r="AJE26" s="143"/>
      <c r="AJF26" s="143"/>
      <c r="AJG26" s="143"/>
      <c r="AJH26" s="143"/>
      <c r="AJI26" s="143"/>
      <c r="AJJ26" s="143"/>
      <c r="AJK26" s="143"/>
      <c r="AJL26" s="143"/>
      <c r="AJM26" s="143"/>
      <c r="AJN26" s="143"/>
      <c r="AJO26" s="143"/>
      <c r="AJP26" s="143"/>
      <c r="AJQ26" s="143"/>
      <c r="AJR26" s="143"/>
      <c r="AJS26" s="143"/>
      <c r="AJT26" s="143"/>
      <c r="AJU26" s="143"/>
      <c r="AJV26" s="143"/>
      <c r="AJW26" s="143"/>
      <c r="AJX26" s="143"/>
      <c r="AJY26" s="143"/>
      <c r="AJZ26" s="143"/>
      <c r="AKA26" s="143"/>
      <c r="AKB26" s="143"/>
      <c r="AKC26" s="143"/>
      <c r="AKD26" s="143"/>
      <c r="AKE26" s="143"/>
      <c r="AKF26" s="143"/>
      <c r="AKG26" s="143"/>
      <c r="AKH26" s="143"/>
      <c r="AKI26" s="143"/>
      <c r="AKJ26" s="143"/>
      <c r="AKK26" s="143"/>
      <c r="AKL26" s="143"/>
      <c r="AKM26" s="143"/>
      <c r="AKN26" s="143"/>
      <c r="AKO26" s="143"/>
      <c r="AKP26" s="143"/>
      <c r="AKQ26" s="143"/>
      <c r="AKR26" s="143"/>
      <c r="AKS26" s="143"/>
      <c r="AKT26" s="143"/>
      <c r="AKU26" s="143"/>
      <c r="AKV26" s="143"/>
      <c r="AKW26" s="143"/>
      <c r="AKX26" s="143"/>
      <c r="AKY26" s="143"/>
      <c r="AKZ26" s="143"/>
      <c r="ALA26" s="143"/>
      <c r="ALB26" s="143"/>
      <c r="ALC26" s="143"/>
      <c r="ALD26" s="143"/>
      <c r="ALE26" s="143"/>
      <c r="ALF26" s="143"/>
      <c r="ALG26" s="143"/>
      <c r="ALH26" s="143"/>
      <c r="ALI26" s="143"/>
      <c r="ALJ26" s="143"/>
      <c r="ALK26" s="143"/>
      <c r="ALL26" s="143"/>
      <c r="ALM26" s="143"/>
      <c r="ALN26" s="143"/>
      <c r="ALO26" s="143"/>
      <c r="ALP26" s="143"/>
      <c r="ALQ26" s="143"/>
      <c r="ALR26" s="143"/>
      <c r="ALS26" s="143"/>
      <c r="ALT26" s="143"/>
      <c r="ALU26" s="143"/>
      <c r="ALV26" s="143"/>
      <c r="ALW26" s="143"/>
      <c r="ALX26" s="143"/>
      <c r="ALY26" s="143"/>
      <c r="ALZ26" s="143"/>
      <c r="AMA26" s="143"/>
      <c r="AMB26" s="143"/>
      <c r="AMC26" s="143"/>
      <c r="AMD26" s="143"/>
      <c r="AME26" s="143"/>
      <c r="AMF26" s="143"/>
      <c r="AMG26" s="143"/>
      <c r="AMH26" s="143"/>
      <c r="AMI26" s="143"/>
      <c r="AMJ26" s="143"/>
      <c r="AMK26" s="143"/>
      <c r="AML26" s="143"/>
      <c r="AMM26" s="143"/>
      <c r="AMN26" s="143"/>
      <c r="AMO26" s="143"/>
      <c r="AMP26" s="143"/>
      <c r="AMQ26" s="143"/>
      <c r="AMR26" s="143"/>
      <c r="AMS26" s="143"/>
      <c r="AMT26" s="143"/>
      <c r="AMU26" s="143"/>
      <c r="AMV26" s="143"/>
      <c r="AMW26" s="143"/>
      <c r="AMX26" s="143"/>
      <c r="AMY26" s="143"/>
      <c r="AMZ26" s="143"/>
      <c r="ANA26" s="143"/>
      <c r="ANB26" s="143"/>
      <c r="ANC26" s="143"/>
      <c r="AND26" s="143"/>
      <c r="ANE26" s="143"/>
      <c r="ANF26" s="143"/>
      <c r="ANG26" s="143"/>
      <c r="ANH26" s="143"/>
      <c r="ANI26" s="143"/>
      <c r="ANJ26" s="143"/>
      <c r="ANK26" s="143"/>
      <c r="ANL26" s="143"/>
      <c r="ANM26" s="143"/>
      <c r="ANN26" s="143"/>
      <c r="ANO26" s="143"/>
      <c r="ANP26" s="143"/>
      <c r="ANQ26" s="143"/>
      <c r="ANR26" s="143"/>
      <c r="ANS26" s="143"/>
      <c r="ANT26" s="143"/>
      <c r="ANU26" s="143"/>
      <c r="ANV26" s="143"/>
      <c r="ANW26" s="143"/>
      <c r="ANX26" s="143"/>
      <c r="ANY26" s="143"/>
      <c r="ANZ26" s="143"/>
      <c r="AOA26" s="143"/>
      <c r="AOB26" s="143"/>
      <c r="AOC26" s="143"/>
      <c r="AOD26" s="143"/>
      <c r="AOE26" s="143"/>
      <c r="AOF26" s="143"/>
      <c r="AOG26" s="143"/>
      <c r="AOH26" s="143"/>
      <c r="AOI26" s="143"/>
      <c r="AOJ26" s="143"/>
      <c r="AOK26" s="143"/>
      <c r="AOL26" s="143"/>
      <c r="AOM26" s="143"/>
      <c r="AON26" s="143"/>
      <c r="AOO26" s="143"/>
      <c r="AOP26" s="143"/>
      <c r="AOQ26" s="143"/>
      <c r="AOR26" s="143"/>
      <c r="AOS26" s="143"/>
      <c r="AOT26" s="143"/>
      <c r="AOU26" s="143"/>
      <c r="AOV26" s="143"/>
      <c r="AOW26" s="143"/>
      <c r="AOX26" s="143"/>
      <c r="AOY26" s="143"/>
      <c r="AOZ26" s="143"/>
      <c r="APA26" s="143"/>
      <c r="APB26" s="143"/>
      <c r="APC26" s="143"/>
      <c r="APD26" s="143"/>
      <c r="APE26" s="143"/>
      <c r="APF26" s="143"/>
      <c r="APG26" s="143"/>
      <c r="APH26" s="143"/>
      <c r="API26" s="143"/>
      <c r="APJ26" s="143"/>
      <c r="APK26" s="143"/>
      <c r="APL26" s="143"/>
      <c r="APM26" s="143"/>
      <c r="APN26" s="143"/>
      <c r="APO26" s="143"/>
      <c r="APP26" s="143"/>
      <c r="APQ26" s="143"/>
      <c r="APR26" s="143"/>
      <c r="APS26" s="143"/>
      <c r="APT26" s="143"/>
      <c r="APU26" s="143"/>
      <c r="APV26" s="143"/>
      <c r="APW26" s="143"/>
      <c r="APX26" s="143"/>
      <c r="APY26" s="143"/>
      <c r="APZ26" s="143"/>
      <c r="AQA26" s="143"/>
      <c r="AQB26" s="143"/>
      <c r="AQC26" s="143"/>
      <c r="AQD26" s="143"/>
      <c r="AQE26" s="143"/>
      <c r="AQF26" s="143"/>
      <c r="AQG26" s="143"/>
      <c r="AQH26" s="143"/>
      <c r="AQI26" s="143"/>
      <c r="AQJ26" s="143"/>
      <c r="AQK26" s="143"/>
      <c r="AQL26" s="143"/>
      <c r="AQM26" s="143"/>
      <c r="AQN26" s="143"/>
      <c r="AQO26" s="143"/>
      <c r="AQP26" s="143"/>
      <c r="AQQ26" s="143"/>
      <c r="AQR26" s="143"/>
      <c r="AQS26" s="143"/>
      <c r="AQT26" s="143"/>
      <c r="AQU26" s="143"/>
      <c r="AQV26" s="143"/>
      <c r="AQW26" s="143"/>
      <c r="AQX26" s="143"/>
      <c r="AQY26" s="143"/>
      <c r="AQZ26" s="143"/>
      <c r="ARA26" s="143"/>
      <c r="ARB26" s="143"/>
      <c r="ARC26" s="143"/>
      <c r="ARD26" s="143"/>
      <c r="ARE26" s="143"/>
      <c r="ARF26" s="143"/>
      <c r="ARG26" s="143"/>
      <c r="ARH26" s="143"/>
      <c r="ARI26" s="143"/>
      <c r="ARJ26" s="143"/>
      <c r="ARK26" s="143"/>
      <c r="ARL26" s="143"/>
      <c r="ARM26" s="143"/>
      <c r="ARN26" s="143"/>
      <c r="ARO26" s="143"/>
      <c r="ARP26" s="143"/>
      <c r="ARQ26" s="143"/>
      <c r="ARR26" s="143"/>
      <c r="ARS26" s="143"/>
      <c r="ART26" s="143"/>
      <c r="ARU26" s="143"/>
      <c r="ARV26" s="143"/>
      <c r="ARW26" s="143"/>
      <c r="ARX26" s="143"/>
      <c r="ARY26" s="143"/>
      <c r="ARZ26" s="143"/>
      <c r="ASA26" s="143"/>
      <c r="ASB26" s="143"/>
      <c r="ASC26" s="143"/>
      <c r="ASD26" s="143"/>
      <c r="ASE26" s="143"/>
      <c r="ASF26" s="143"/>
      <c r="ASG26" s="143"/>
      <c r="ASH26" s="143"/>
      <c r="ASI26" s="143"/>
      <c r="ASJ26" s="143"/>
      <c r="ASK26" s="143"/>
      <c r="ASL26" s="143"/>
      <c r="ASM26" s="143"/>
      <c r="ASN26" s="143"/>
      <c r="ASO26" s="143"/>
      <c r="ASP26" s="143"/>
      <c r="ASQ26" s="143"/>
      <c r="ASR26" s="143"/>
      <c r="ASS26" s="143"/>
      <c r="AST26" s="143"/>
      <c r="ASU26" s="143"/>
      <c r="ASV26" s="143"/>
      <c r="ASW26" s="143"/>
      <c r="ASX26" s="143"/>
      <c r="ASY26" s="143"/>
      <c r="ASZ26" s="143"/>
      <c r="ATA26" s="143"/>
      <c r="ATB26" s="143"/>
      <c r="ATC26" s="143"/>
      <c r="ATD26" s="143"/>
      <c r="ATE26" s="143"/>
      <c r="ATF26" s="143"/>
      <c r="ATG26" s="143"/>
      <c r="ATH26" s="143"/>
      <c r="ATI26" s="143"/>
      <c r="ATJ26" s="143"/>
      <c r="ATK26" s="143"/>
      <c r="ATL26" s="143"/>
      <c r="ATM26" s="143"/>
      <c r="ATN26" s="143"/>
      <c r="ATO26" s="143"/>
      <c r="ATP26" s="143"/>
      <c r="ATQ26" s="143"/>
      <c r="ATR26" s="143"/>
      <c r="ATS26" s="143"/>
      <c r="ATT26" s="143"/>
      <c r="ATU26" s="143"/>
      <c r="ATV26" s="143"/>
      <c r="ATW26" s="143"/>
      <c r="ATX26" s="143"/>
      <c r="ATY26" s="143"/>
      <c r="ATZ26" s="143"/>
      <c r="AUA26" s="143"/>
      <c r="AUB26" s="143"/>
      <c r="AUC26" s="143"/>
      <c r="AUD26" s="143"/>
      <c r="AUE26" s="143"/>
      <c r="AUF26" s="143"/>
      <c r="AUG26" s="143"/>
      <c r="AUH26" s="143"/>
      <c r="AUI26" s="143"/>
      <c r="AUJ26" s="143"/>
      <c r="AUK26" s="143"/>
      <c r="AUL26" s="143"/>
      <c r="AUM26" s="143"/>
      <c r="AUN26" s="143"/>
      <c r="AUO26" s="143"/>
      <c r="AUP26" s="143"/>
      <c r="AUQ26" s="143"/>
      <c r="AUR26" s="143"/>
      <c r="AUS26" s="143"/>
      <c r="AUT26" s="143"/>
      <c r="AUU26" s="143"/>
      <c r="AUV26" s="143"/>
      <c r="AUW26" s="143"/>
      <c r="AUX26" s="143"/>
      <c r="AUY26" s="143"/>
      <c r="AUZ26" s="143"/>
      <c r="AVA26" s="143"/>
      <c r="AVB26" s="143"/>
      <c r="AVC26" s="143"/>
      <c r="AVD26" s="143"/>
      <c r="AVE26" s="143"/>
      <c r="AVF26" s="143"/>
      <c r="AVG26" s="143"/>
      <c r="AVH26" s="143"/>
      <c r="AVI26" s="143"/>
      <c r="AVJ26" s="143"/>
      <c r="AVK26" s="143"/>
      <c r="AVL26" s="143"/>
      <c r="AVM26" s="143"/>
      <c r="AVN26" s="143"/>
      <c r="AVO26" s="143"/>
      <c r="AVP26" s="143"/>
      <c r="AVQ26" s="143"/>
      <c r="AVR26" s="143"/>
      <c r="AVS26" s="143"/>
      <c r="AVT26" s="143"/>
      <c r="AVU26" s="143"/>
      <c r="AVV26" s="143"/>
      <c r="AVW26" s="143"/>
      <c r="AVX26" s="143"/>
      <c r="AVY26" s="143"/>
      <c r="AVZ26" s="143"/>
      <c r="AWA26" s="143"/>
      <c r="AWB26" s="143"/>
      <c r="AWC26" s="143"/>
      <c r="AWD26" s="143"/>
      <c r="AWE26" s="143"/>
      <c r="AWF26" s="143"/>
      <c r="AWG26" s="143"/>
      <c r="AWH26" s="143"/>
      <c r="AWI26" s="143"/>
      <c r="AWJ26" s="143"/>
      <c r="AWK26" s="143"/>
      <c r="AWL26" s="143"/>
      <c r="AWM26" s="143"/>
      <c r="AWN26" s="143"/>
      <c r="AWO26" s="143"/>
      <c r="AWP26" s="143"/>
      <c r="AWQ26" s="143"/>
      <c r="AWR26" s="143"/>
      <c r="AWS26" s="143"/>
      <c r="AWT26" s="143"/>
      <c r="AWU26" s="143"/>
      <c r="AWV26" s="143"/>
      <c r="AWW26" s="143"/>
      <c r="AWX26" s="143"/>
      <c r="AWY26" s="143"/>
      <c r="AWZ26" s="143"/>
      <c r="AXA26" s="143"/>
      <c r="AXB26" s="143"/>
      <c r="AXC26" s="143"/>
      <c r="AXD26" s="143"/>
      <c r="AXE26" s="143"/>
      <c r="AXF26" s="143"/>
      <c r="AXG26" s="143"/>
      <c r="AXH26" s="143"/>
      <c r="AXI26" s="143"/>
      <c r="AXJ26" s="143"/>
      <c r="AXK26" s="143"/>
      <c r="AXL26" s="143"/>
      <c r="AXM26" s="143"/>
      <c r="AXN26" s="143"/>
      <c r="AXO26" s="143"/>
      <c r="AXP26" s="143"/>
      <c r="AXQ26" s="143"/>
      <c r="AXR26" s="143"/>
      <c r="AXS26" s="143"/>
      <c r="AXT26" s="143"/>
      <c r="AXU26" s="143"/>
      <c r="AXV26" s="143"/>
      <c r="AXW26" s="143"/>
      <c r="AXX26" s="143"/>
      <c r="AXY26" s="143"/>
      <c r="AXZ26" s="143"/>
      <c r="AYA26" s="143"/>
      <c r="AYB26" s="143"/>
      <c r="AYC26" s="143"/>
      <c r="AYD26" s="143"/>
      <c r="AYE26" s="143"/>
      <c r="AYF26" s="143"/>
      <c r="AYG26" s="143"/>
      <c r="AYH26" s="143"/>
      <c r="AYI26" s="143"/>
      <c r="AYJ26" s="143"/>
      <c r="AYK26" s="143"/>
      <c r="AYL26" s="143"/>
      <c r="AYM26" s="143"/>
      <c r="AYN26" s="143"/>
      <c r="AYO26" s="143"/>
      <c r="AYP26" s="143"/>
      <c r="AYQ26" s="143"/>
      <c r="AYR26" s="143"/>
      <c r="AYS26" s="143"/>
      <c r="AYT26" s="143"/>
      <c r="AYU26" s="143"/>
      <c r="AYV26" s="143"/>
      <c r="AYW26" s="143"/>
      <c r="AYX26" s="143"/>
      <c r="AYY26" s="143"/>
      <c r="AYZ26" s="143"/>
      <c r="AZA26" s="143"/>
      <c r="AZB26" s="143"/>
      <c r="AZC26" s="143"/>
      <c r="AZD26" s="143"/>
      <c r="AZE26" s="143"/>
      <c r="AZF26" s="143"/>
      <c r="AZG26" s="143"/>
      <c r="AZH26" s="143"/>
      <c r="AZI26" s="143"/>
      <c r="AZJ26" s="143"/>
      <c r="AZK26" s="143"/>
      <c r="AZL26" s="143"/>
      <c r="AZM26" s="143"/>
      <c r="AZN26" s="143"/>
      <c r="AZO26" s="143"/>
      <c r="AZP26" s="143"/>
      <c r="AZQ26" s="143"/>
      <c r="AZR26" s="143"/>
      <c r="AZS26" s="143"/>
      <c r="AZT26" s="143"/>
      <c r="AZU26" s="143"/>
      <c r="AZV26" s="143"/>
      <c r="AZW26" s="143"/>
      <c r="AZX26" s="143"/>
      <c r="AZY26" s="143"/>
      <c r="AZZ26" s="143"/>
      <c r="BAA26" s="143"/>
      <c r="BAB26" s="143"/>
      <c r="BAC26" s="143"/>
      <c r="BAD26" s="143"/>
      <c r="BAE26" s="143"/>
      <c r="BAF26" s="143"/>
      <c r="BAG26" s="143"/>
      <c r="BAH26" s="143"/>
      <c r="BAI26" s="143"/>
      <c r="BAJ26" s="143"/>
      <c r="BAK26" s="143"/>
      <c r="BAL26" s="143"/>
      <c r="BAM26" s="143"/>
      <c r="BAN26" s="143"/>
      <c r="BAO26" s="143"/>
      <c r="BAP26" s="143"/>
      <c r="BAQ26" s="143"/>
      <c r="BAR26" s="143"/>
      <c r="BAS26" s="143"/>
      <c r="BAT26" s="143"/>
      <c r="BAU26" s="143"/>
      <c r="BAV26" s="143"/>
      <c r="BAW26" s="143"/>
      <c r="BAX26" s="143"/>
      <c r="BAY26" s="143"/>
      <c r="BAZ26" s="143"/>
      <c r="BBA26" s="143"/>
      <c r="BBB26" s="143"/>
      <c r="BBC26" s="143"/>
      <c r="BBD26" s="143"/>
      <c r="BBE26" s="143"/>
      <c r="BBF26" s="143"/>
      <c r="BBG26" s="143"/>
      <c r="BBH26" s="143"/>
      <c r="BBI26" s="143"/>
      <c r="BBJ26" s="143"/>
      <c r="BBK26" s="143"/>
      <c r="BBL26" s="143"/>
      <c r="BBM26" s="143"/>
      <c r="BBN26" s="143"/>
      <c r="BBO26" s="143"/>
      <c r="BBP26" s="143"/>
      <c r="BBQ26" s="143"/>
      <c r="BBR26" s="143"/>
      <c r="BBS26" s="143"/>
      <c r="BBT26" s="143"/>
      <c r="BBU26" s="143"/>
      <c r="BBV26" s="143"/>
      <c r="BBW26" s="143"/>
      <c r="BBX26" s="143"/>
      <c r="BBY26" s="143"/>
      <c r="BBZ26" s="143"/>
      <c r="BCA26" s="143"/>
      <c r="BCB26" s="143"/>
      <c r="BCC26" s="143"/>
      <c r="BCD26" s="143"/>
      <c r="BCE26" s="143"/>
      <c r="BCF26" s="143"/>
      <c r="BCG26" s="143"/>
      <c r="BCH26" s="143"/>
      <c r="BCI26" s="143"/>
      <c r="BCJ26" s="143"/>
      <c r="BCK26" s="143"/>
      <c r="BCL26" s="143"/>
      <c r="BCM26" s="143"/>
      <c r="BCN26" s="143"/>
      <c r="BCO26" s="143"/>
      <c r="BCP26" s="143"/>
      <c r="BCQ26" s="143"/>
      <c r="BCR26" s="143"/>
      <c r="BCS26" s="143"/>
      <c r="BCT26" s="143"/>
      <c r="BCU26" s="143"/>
      <c r="BCV26" s="143"/>
      <c r="BCW26" s="143"/>
      <c r="BCX26" s="143"/>
      <c r="BCY26" s="143"/>
      <c r="BCZ26" s="143"/>
      <c r="BDA26" s="143"/>
      <c r="BDB26" s="143"/>
      <c r="BDC26" s="143"/>
      <c r="BDD26" s="143"/>
      <c r="BDE26" s="143"/>
      <c r="BDF26" s="143"/>
      <c r="BDG26" s="143"/>
      <c r="BDH26" s="143"/>
      <c r="BDI26" s="143"/>
      <c r="BDJ26" s="143"/>
      <c r="BDK26" s="143"/>
      <c r="BDL26" s="143"/>
      <c r="BDM26" s="143"/>
      <c r="BDN26" s="143"/>
      <c r="BDO26" s="143"/>
      <c r="BDP26" s="143"/>
      <c r="BDQ26" s="143"/>
      <c r="BDR26" s="143"/>
      <c r="BDS26" s="143"/>
      <c r="BDT26" s="143"/>
      <c r="BDU26" s="143"/>
      <c r="BDV26" s="143"/>
      <c r="BDW26" s="143"/>
      <c r="BDX26" s="143"/>
      <c r="BDY26" s="143"/>
      <c r="BDZ26" s="143"/>
      <c r="BEA26" s="143"/>
      <c r="BEB26" s="143"/>
      <c r="BEC26" s="143"/>
      <c r="BED26" s="143"/>
      <c r="BEE26" s="143"/>
      <c r="BEF26" s="143"/>
      <c r="BEG26" s="143"/>
      <c r="BEH26" s="143"/>
      <c r="BEI26" s="143"/>
      <c r="BEJ26" s="143"/>
      <c r="BEK26" s="143"/>
      <c r="BEL26" s="143"/>
      <c r="BEM26" s="143"/>
      <c r="BEN26" s="143"/>
      <c r="BEO26" s="143"/>
      <c r="BEP26" s="143"/>
      <c r="BEQ26" s="143"/>
      <c r="BER26" s="143"/>
      <c r="BES26" s="143"/>
      <c r="BET26" s="143"/>
      <c r="BEU26" s="143"/>
      <c r="BEV26" s="143"/>
      <c r="BEW26" s="143"/>
      <c r="BEX26" s="143"/>
      <c r="BEY26" s="143"/>
      <c r="BEZ26" s="143"/>
      <c r="BFA26" s="143"/>
      <c r="BFB26" s="143"/>
      <c r="BFC26" s="143"/>
      <c r="BFD26" s="143"/>
      <c r="BFE26" s="143"/>
      <c r="BFF26" s="143"/>
      <c r="BFG26" s="143"/>
      <c r="BFH26" s="143"/>
      <c r="BFI26" s="143"/>
      <c r="BFJ26" s="143"/>
      <c r="BFK26" s="143"/>
      <c r="BFL26" s="143"/>
      <c r="BFM26" s="143"/>
      <c r="BFN26" s="143"/>
      <c r="BFO26" s="143"/>
      <c r="BFP26" s="143"/>
      <c r="BFQ26" s="143"/>
      <c r="BFR26" s="143"/>
      <c r="BFS26" s="143"/>
      <c r="BFT26" s="143"/>
      <c r="BFU26" s="143"/>
      <c r="BFV26" s="143"/>
      <c r="BFW26" s="143"/>
      <c r="BFX26" s="143"/>
      <c r="BFY26" s="143"/>
      <c r="BFZ26" s="143"/>
      <c r="BGA26" s="143"/>
      <c r="BGB26" s="143"/>
      <c r="BGC26" s="143"/>
      <c r="BGD26" s="143"/>
      <c r="BGE26" s="143"/>
      <c r="BGF26" s="143"/>
      <c r="BGG26" s="143"/>
      <c r="BGH26" s="143"/>
      <c r="BGI26" s="143"/>
      <c r="BGJ26" s="143"/>
      <c r="BGK26" s="143"/>
      <c r="BGL26" s="143"/>
      <c r="BGM26" s="143"/>
      <c r="BGN26" s="143"/>
      <c r="BGO26" s="143"/>
      <c r="BGP26" s="143"/>
      <c r="BGQ26" s="143"/>
      <c r="BGR26" s="143"/>
      <c r="BGS26" s="143"/>
      <c r="BGT26" s="143"/>
      <c r="BGU26" s="143"/>
      <c r="BGV26" s="143"/>
      <c r="BGW26" s="143"/>
      <c r="BGX26" s="143"/>
      <c r="BGY26" s="143"/>
      <c r="BGZ26" s="143"/>
      <c r="BHA26" s="143"/>
      <c r="BHB26" s="143"/>
      <c r="BHC26" s="143"/>
      <c r="BHD26" s="143"/>
      <c r="BHE26" s="143"/>
      <c r="BHF26" s="143"/>
      <c r="BHG26" s="143"/>
      <c r="BHH26" s="143"/>
      <c r="BHI26" s="143"/>
      <c r="BHJ26" s="143"/>
      <c r="BHK26" s="143"/>
      <c r="BHL26" s="143"/>
      <c r="BHM26" s="143"/>
      <c r="BHN26" s="143"/>
      <c r="BHO26" s="143"/>
      <c r="BHP26" s="143"/>
      <c r="BHQ26" s="143"/>
      <c r="BHR26" s="143"/>
      <c r="BHS26" s="143"/>
      <c r="BHT26" s="143"/>
      <c r="BHU26" s="143"/>
      <c r="BHV26" s="143"/>
      <c r="BHW26" s="143"/>
      <c r="BHX26" s="143"/>
      <c r="BHY26" s="143"/>
      <c r="BHZ26" s="143"/>
      <c r="BIA26" s="143"/>
      <c r="BIB26" s="143"/>
      <c r="BIC26" s="143"/>
      <c r="BID26" s="143"/>
      <c r="BIE26" s="143"/>
      <c r="BIF26" s="143"/>
      <c r="BIG26" s="143"/>
      <c r="BIH26" s="143"/>
      <c r="BII26" s="143"/>
      <c r="BIJ26" s="143"/>
      <c r="BIK26" s="143"/>
      <c r="BIL26" s="143"/>
      <c r="BIM26" s="143"/>
      <c r="BIN26" s="143"/>
      <c r="BIO26" s="143"/>
      <c r="BIP26" s="143"/>
      <c r="BIQ26" s="143"/>
      <c r="BIR26" s="143"/>
      <c r="BIS26" s="143"/>
      <c r="BIT26" s="143"/>
      <c r="BIU26" s="143"/>
      <c r="BIV26" s="143"/>
      <c r="BIW26" s="143"/>
      <c r="BIX26" s="143"/>
      <c r="BIY26" s="143"/>
      <c r="BIZ26" s="143"/>
      <c r="BJA26" s="143"/>
      <c r="BJB26" s="143"/>
      <c r="BJC26" s="143"/>
      <c r="BJD26" s="143"/>
      <c r="BJE26" s="143"/>
      <c r="BJF26" s="143"/>
      <c r="BJG26" s="143"/>
      <c r="BJH26" s="143"/>
      <c r="BJI26" s="143"/>
      <c r="BJJ26" s="143"/>
      <c r="BJK26" s="143"/>
      <c r="BJL26" s="143"/>
      <c r="BJM26" s="143"/>
      <c r="BJN26" s="143"/>
      <c r="BJO26" s="143"/>
      <c r="BJP26" s="143"/>
      <c r="BJQ26" s="143"/>
      <c r="BJR26" s="143"/>
      <c r="BJS26" s="143"/>
      <c r="BJT26" s="143"/>
      <c r="BJU26" s="143"/>
      <c r="BJV26" s="143"/>
      <c r="BJW26" s="143"/>
      <c r="BJX26" s="143"/>
      <c r="BJY26" s="143"/>
      <c r="BJZ26" s="143"/>
      <c r="BKA26" s="143"/>
      <c r="BKB26" s="143"/>
      <c r="BKC26" s="143"/>
      <c r="BKD26" s="143"/>
      <c r="BKE26" s="143"/>
      <c r="BKF26" s="143"/>
      <c r="BKG26" s="143"/>
      <c r="BKH26" s="143"/>
      <c r="BKI26" s="143"/>
      <c r="BKJ26" s="143"/>
      <c r="BKK26" s="143"/>
      <c r="BKL26" s="143"/>
      <c r="BKM26" s="143"/>
      <c r="BKN26" s="143"/>
      <c r="BKO26" s="143"/>
      <c r="BKP26" s="143"/>
      <c r="BKQ26" s="143"/>
      <c r="BKR26" s="143"/>
      <c r="BKS26" s="143"/>
      <c r="BKT26" s="143"/>
      <c r="BKU26" s="143"/>
      <c r="BKV26" s="143"/>
      <c r="BKW26" s="143"/>
      <c r="BKX26" s="143"/>
      <c r="BKY26" s="143"/>
      <c r="BKZ26" s="143"/>
      <c r="BLA26" s="143"/>
      <c r="BLB26" s="143"/>
      <c r="BLC26" s="143"/>
      <c r="BLD26" s="143"/>
      <c r="BLE26" s="143"/>
      <c r="BLF26" s="143"/>
      <c r="BLG26" s="143"/>
      <c r="BLH26" s="143"/>
      <c r="BLI26" s="143"/>
      <c r="BLJ26" s="143"/>
      <c r="BLK26" s="143"/>
      <c r="BLL26" s="143"/>
      <c r="BLM26" s="143"/>
      <c r="BLN26" s="143"/>
      <c r="BLO26" s="143"/>
      <c r="BLP26" s="143"/>
      <c r="BLQ26" s="143"/>
      <c r="BLR26" s="143"/>
      <c r="BLS26" s="143"/>
      <c r="BLT26" s="143"/>
      <c r="BLU26" s="143"/>
      <c r="BLV26" s="143"/>
      <c r="BLW26" s="143"/>
      <c r="BLX26" s="143"/>
      <c r="BLY26" s="143"/>
      <c r="BLZ26" s="143"/>
      <c r="BMA26" s="143"/>
      <c r="BMB26" s="143"/>
      <c r="BMC26" s="143"/>
      <c r="BMD26" s="143"/>
      <c r="BME26" s="143"/>
      <c r="BMF26" s="143"/>
      <c r="BMG26" s="143"/>
      <c r="BMH26" s="143"/>
      <c r="BMI26" s="143"/>
      <c r="BMJ26" s="143"/>
      <c r="BMK26" s="143"/>
      <c r="BML26" s="143"/>
      <c r="BMM26" s="143"/>
      <c r="BMN26" s="143"/>
      <c r="BMO26" s="143"/>
      <c r="BMP26" s="143"/>
      <c r="BMQ26" s="143"/>
      <c r="BMR26" s="143"/>
      <c r="BMS26" s="143"/>
      <c r="BMT26" s="143"/>
      <c r="BMU26" s="143"/>
      <c r="BMV26" s="143"/>
      <c r="BMW26" s="143"/>
      <c r="BMX26" s="143"/>
      <c r="BMY26" s="143"/>
      <c r="BMZ26" s="143"/>
      <c r="BNA26" s="143"/>
      <c r="BNB26" s="143"/>
      <c r="BNC26" s="143"/>
      <c r="BND26" s="143"/>
      <c r="BNE26" s="143"/>
      <c r="BNF26" s="143"/>
      <c r="BNG26" s="143"/>
      <c r="BNH26" s="143"/>
      <c r="BNI26" s="143"/>
      <c r="BNJ26" s="143"/>
      <c r="BNK26" s="143"/>
      <c r="BNL26" s="143"/>
      <c r="BNM26" s="143"/>
      <c r="BNN26" s="143"/>
      <c r="BNO26" s="143"/>
      <c r="BNP26" s="143"/>
      <c r="BNQ26" s="143"/>
      <c r="BNR26" s="143"/>
      <c r="BNS26" s="143"/>
      <c r="BNT26" s="143"/>
      <c r="BNU26" s="143"/>
      <c r="BNV26" s="143"/>
      <c r="BNW26" s="143"/>
      <c r="BNX26" s="143"/>
      <c r="BNY26" s="143"/>
      <c r="BNZ26" s="143"/>
      <c r="BOA26" s="143"/>
      <c r="BOB26" s="143"/>
      <c r="BOC26" s="143"/>
      <c r="BOD26" s="143"/>
      <c r="BOE26" s="143"/>
      <c r="BOF26" s="143"/>
      <c r="BOG26" s="143"/>
      <c r="BOH26" s="143"/>
      <c r="BOI26" s="143"/>
      <c r="BOJ26" s="143"/>
      <c r="BOK26" s="143"/>
      <c r="BOL26" s="143"/>
      <c r="BOM26" s="143"/>
      <c r="BON26" s="143"/>
      <c r="BOO26" s="143"/>
      <c r="BOP26" s="143"/>
      <c r="BOQ26" s="143"/>
      <c r="BOR26" s="143"/>
      <c r="BOS26" s="143"/>
      <c r="BOT26" s="143"/>
      <c r="BOU26" s="143"/>
      <c r="BOV26" s="143"/>
      <c r="BOW26" s="143"/>
      <c r="BOX26" s="143"/>
      <c r="BOY26" s="143"/>
      <c r="BOZ26" s="143"/>
      <c r="BPA26" s="143"/>
      <c r="BPB26" s="143"/>
      <c r="BPC26" s="143"/>
      <c r="BPD26" s="143"/>
      <c r="BPE26" s="143"/>
      <c r="BPF26" s="143"/>
      <c r="BPG26" s="143"/>
      <c r="BPH26" s="143"/>
      <c r="BPI26" s="143"/>
      <c r="BPJ26" s="143"/>
      <c r="BPK26" s="143"/>
      <c r="BPL26" s="143"/>
      <c r="BPM26" s="143"/>
      <c r="BPN26" s="143"/>
      <c r="BPO26" s="143"/>
      <c r="BPP26" s="143"/>
      <c r="BPQ26" s="143"/>
      <c r="BPR26" s="143"/>
      <c r="BPS26" s="143"/>
      <c r="BPT26" s="143"/>
      <c r="BPU26" s="143"/>
      <c r="BPV26" s="143"/>
      <c r="BPW26" s="143"/>
      <c r="BPX26" s="143"/>
      <c r="BPY26" s="143"/>
      <c r="BPZ26" s="143"/>
      <c r="BQA26" s="143"/>
      <c r="BQB26" s="143"/>
      <c r="BQC26" s="143"/>
      <c r="BQD26" s="143"/>
      <c r="BQE26" s="143"/>
      <c r="BQF26" s="143"/>
      <c r="BQG26" s="143"/>
      <c r="BQH26" s="143"/>
      <c r="BQI26" s="143"/>
      <c r="BQJ26" s="143"/>
      <c r="BQK26" s="143"/>
      <c r="BQL26" s="143"/>
      <c r="BQM26" s="143"/>
      <c r="BQN26" s="143"/>
      <c r="BQO26" s="143"/>
      <c r="BQP26" s="143"/>
      <c r="BQQ26" s="143"/>
      <c r="BQR26" s="143"/>
      <c r="BQS26" s="143"/>
      <c r="BQT26" s="143"/>
      <c r="BQU26" s="143"/>
      <c r="BQV26" s="143"/>
      <c r="BQW26" s="143"/>
      <c r="BQX26" s="143"/>
      <c r="BQY26" s="143"/>
      <c r="BQZ26" s="143"/>
      <c r="BRA26" s="143"/>
      <c r="BRB26" s="143"/>
      <c r="BRC26" s="143"/>
      <c r="BRD26" s="143"/>
      <c r="BRE26" s="143"/>
      <c r="BRF26" s="143"/>
      <c r="BRG26" s="143"/>
      <c r="BRH26" s="143"/>
      <c r="BRI26" s="143"/>
      <c r="BRJ26" s="143"/>
      <c r="BRK26" s="143"/>
      <c r="BRL26" s="143"/>
      <c r="BRM26" s="143"/>
      <c r="BRN26" s="143"/>
      <c r="BRO26" s="143"/>
      <c r="BRP26" s="143"/>
      <c r="BRQ26" s="143"/>
      <c r="BRR26" s="143"/>
      <c r="BRS26" s="143"/>
      <c r="BRT26" s="143"/>
      <c r="BRU26" s="143"/>
      <c r="BRV26" s="143"/>
      <c r="BRW26" s="143"/>
      <c r="BRX26" s="143"/>
      <c r="BRY26" s="143"/>
      <c r="BRZ26" s="143"/>
      <c r="BSA26" s="143"/>
      <c r="BSB26" s="143"/>
      <c r="BSC26" s="143"/>
      <c r="BSD26" s="143"/>
      <c r="BSE26" s="143"/>
      <c r="BSF26" s="143"/>
      <c r="BSG26" s="143"/>
      <c r="BSH26" s="143"/>
      <c r="BSI26" s="143"/>
      <c r="BSJ26" s="143"/>
      <c r="BSK26" s="143"/>
      <c r="BSL26" s="143"/>
      <c r="BSM26" s="143"/>
      <c r="BSN26" s="143"/>
      <c r="BSO26" s="143"/>
      <c r="BSP26" s="143"/>
      <c r="BSQ26" s="143"/>
      <c r="BSR26" s="143"/>
      <c r="BSS26" s="143"/>
      <c r="BST26" s="143"/>
      <c r="BSU26" s="143"/>
      <c r="BSV26" s="143"/>
      <c r="BSW26" s="143"/>
      <c r="BSX26" s="143"/>
      <c r="BSY26" s="143"/>
      <c r="BSZ26" s="143"/>
      <c r="BTA26" s="143"/>
      <c r="BTB26" s="143"/>
      <c r="BTC26" s="143"/>
      <c r="BTD26" s="143"/>
      <c r="BTE26" s="143"/>
      <c r="BTF26" s="143"/>
      <c r="BTG26" s="143"/>
      <c r="BTH26" s="143"/>
      <c r="BTI26" s="143"/>
      <c r="BTJ26" s="143"/>
      <c r="BTK26" s="143"/>
      <c r="BTL26" s="143"/>
      <c r="BTM26" s="143"/>
      <c r="BTN26" s="143"/>
      <c r="BTO26" s="143"/>
      <c r="BTP26" s="143"/>
      <c r="BTQ26" s="143"/>
      <c r="BTR26" s="143"/>
      <c r="BTS26" s="143"/>
      <c r="BTT26" s="143"/>
      <c r="BTU26" s="143"/>
      <c r="BTV26" s="143"/>
      <c r="BTW26" s="143"/>
      <c r="BTX26" s="143"/>
      <c r="BTY26" s="143"/>
      <c r="BTZ26" s="143"/>
      <c r="BUA26" s="143"/>
      <c r="BUB26" s="143"/>
      <c r="BUC26" s="143"/>
      <c r="BUD26" s="143"/>
      <c r="BUE26" s="143"/>
      <c r="BUF26" s="143"/>
      <c r="BUG26" s="143"/>
      <c r="BUH26" s="143"/>
      <c r="BUI26" s="143"/>
      <c r="BUJ26" s="143"/>
      <c r="BUK26" s="143"/>
      <c r="BUL26" s="143"/>
      <c r="BUM26" s="143"/>
      <c r="BUN26" s="143"/>
      <c r="BUO26" s="143"/>
      <c r="BUP26" s="143"/>
      <c r="BUQ26" s="143"/>
      <c r="BUR26" s="143"/>
      <c r="BUS26" s="143"/>
      <c r="BUT26" s="143"/>
      <c r="BUU26" s="143"/>
      <c r="BUV26" s="143"/>
      <c r="BUW26" s="143"/>
      <c r="BUX26" s="143"/>
      <c r="BUY26" s="143"/>
      <c r="BUZ26" s="143"/>
      <c r="BVA26" s="143"/>
      <c r="BVB26" s="143"/>
      <c r="BVC26" s="143"/>
      <c r="BVD26" s="143"/>
      <c r="BVE26" s="143"/>
      <c r="BVF26" s="143"/>
      <c r="BVG26" s="143"/>
      <c r="BVH26" s="143"/>
      <c r="BVI26" s="143"/>
      <c r="BVJ26" s="143"/>
      <c r="BVK26" s="143"/>
      <c r="BVL26" s="143"/>
      <c r="BVM26" s="143"/>
      <c r="BVN26" s="143"/>
      <c r="BVO26" s="143"/>
      <c r="BVP26" s="143"/>
      <c r="BVQ26" s="143"/>
      <c r="BVR26" s="143"/>
      <c r="BVS26" s="143"/>
      <c r="BVT26" s="143"/>
      <c r="BVU26" s="143"/>
      <c r="BVV26" s="143"/>
      <c r="BVW26" s="143"/>
      <c r="BVX26" s="143"/>
      <c r="BVY26" s="143"/>
      <c r="BVZ26" s="143"/>
      <c r="BWA26" s="143"/>
      <c r="BWB26" s="143"/>
      <c r="BWC26" s="143"/>
      <c r="BWD26" s="143"/>
      <c r="BWE26" s="143"/>
      <c r="BWF26" s="143"/>
      <c r="BWG26" s="143"/>
      <c r="BWH26" s="143"/>
      <c r="BWI26" s="143"/>
      <c r="BWJ26" s="143"/>
      <c r="BWK26" s="143"/>
      <c r="BWL26" s="143"/>
      <c r="BWM26" s="143"/>
      <c r="BWN26" s="143"/>
      <c r="BWO26" s="143"/>
      <c r="BWP26" s="143"/>
      <c r="BWQ26" s="143"/>
      <c r="BWR26" s="143"/>
      <c r="BWS26" s="143"/>
      <c r="BWT26" s="143"/>
      <c r="BWU26" s="143"/>
      <c r="BWV26" s="143"/>
      <c r="BWW26" s="143"/>
      <c r="BWX26" s="143"/>
      <c r="BWY26" s="143"/>
      <c r="BWZ26" s="143"/>
      <c r="BXA26" s="143"/>
      <c r="BXB26" s="143"/>
      <c r="BXC26" s="143"/>
      <c r="BXD26" s="143"/>
      <c r="BXE26" s="143"/>
      <c r="BXF26" s="143"/>
      <c r="BXG26" s="143"/>
      <c r="BXH26" s="143"/>
      <c r="BXI26" s="143"/>
      <c r="BXJ26" s="143"/>
      <c r="BXK26" s="143"/>
      <c r="BXL26" s="143"/>
      <c r="BXM26" s="143"/>
      <c r="BXN26" s="143"/>
      <c r="BXO26" s="143"/>
      <c r="BXP26" s="143"/>
      <c r="BXQ26" s="143"/>
      <c r="BXR26" s="143"/>
      <c r="BXS26" s="143"/>
      <c r="BXT26" s="143"/>
      <c r="BXU26" s="143"/>
      <c r="BXV26" s="143"/>
      <c r="BXW26" s="143"/>
      <c r="BXX26" s="143"/>
      <c r="BXY26" s="143"/>
      <c r="BXZ26" s="143"/>
      <c r="BYA26" s="143"/>
      <c r="BYB26" s="143"/>
      <c r="BYC26" s="143"/>
      <c r="BYD26" s="143"/>
      <c r="BYE26" s="143"/>
      <c r="BYF26" s="143"/>
      <c r="BYG26" s="143"/>
      <c r="BYH26" s="143"/>
      <c r="BYI26" s="143"/>
      <c r="BYJ26" s="143"/>
      <c r="BYK26" s="143"/>
      <c r="BYL26" s="143"/>
      <c r="BYM26" s="143"/>
      <c r="BYN26" s="143"/>
      <c r="BYO26" s="143"/>
      <c r="BYP26" s="143"/>
      <c r="BYQ26" s="143"/>
      <c r="BYR26" s="143"/>
      <c r="BYS26" s="143"/>
      <c r="BYT26" s="143"/>
      <c r="BYU26" s="143"/>
      <c r="BYV26" s="143"/>
      <c r="BYW26" s="143"/>
      <c r="BYX26" s="143"/>
      <c r="BYY26" s="143"/>
      <c r="BYZ26" s="143"/>
      <c r="BZA26" s="143"/>
      <c r="BZB26" s="143"/>
      <c r="BZC26" s="143"/>
      <c r="BZD26" s="143"/>
      <c r="BZE26" s="143"/>
      <c r="BZF26" s="143"/>
      <c r="BZG26" s="143"/>
      <c r="BZH26" s="143"/>
      <c r="BZI26" s="143"/>
      <c r="BZJ26" s="143"/>
      <c r="BZK26" s="143"/>
      <c r="BZL26" s="143"/>
      <c r="BZM26" s="143"/>
      <c r="BZN26" s="143"/>
      <c r="BZO26" s="143"/>
      <c r="BZP26" s="143"/>
      <c r="BZQ26" s="143"/>
      <c r="BZR26" s="143"/>
      <c r="BZS26" s="143"/>
      <c r="BZT26" s="143"/>
      <c r="BZU26" s="143"/>
      <c r="BZV26" s="143"/>
      <c r="BZW26" s="143"/>
      <c r="BZX26" s="143"/>
      <c r="BZY26" s="143"/>
      <c r="BZZ26" s="143"/>
      <c r="CAA26" s="143"/>
      <c r="CAB26" s="143"/>
      <c r="CAC26" s="143"/>
      <c r="CAD26" s="143"/>
      <c r="CAE26" s="143"/>
      <c r="CAF26" s="143"/>
      <c r="CAG26" s="143"/>
      <c r="CAH26" s="143"/>
      <c r="CAI26" s="143"/>
      <c r="CAJ26" s="143"/>
      <c r="CAK26" s="143"/>
      <c r="CAL26" s="143"/>
      <c r="CAM26" s="143"/>
      <c r="CAN26" s="143"/>
      <c r="CAO26" s="143"/>
      <c r="CAP26" s="143"/>
      <c r="CAQ26" s="143"/>
      <c r="CAR26" s="143"/>
      <c r="CAS26" s="143"/>
      <c r="CAT26" s="143"/>
      <c r="CAU26" s="143"/>
      <c r="CAV26" s="143"/>
      <c r="CAW26" s="143"/>
      <c r="CAX26" s="143"/>
      <c r="CAY26" s="143"/>
      <c r="CAZ26" s="143"/>
      <c r="CBA26" s="143"/>
      <c r="CBB26" s="143"/>
      <c r="CBC26" s="143"/>
      <c r="CBD26" s="143"/>
      <c r="CBE26" s="143"/>
      <c r="CBF26" s="143"/>
      <c r="CBG26" s="143"/>
      <c r="CBH26" s="143"/>
      <c r="CBI26" s="143"/>
      <c r="CBJ26" s="143"/>
      <c r="CBK26" s="143"/>
      <c r="CBL26" s="143"/>
      <c r="CBM26" s="143"/>
      <c r="CBN26" s="143"/>
      <c r="CBO26" s="143"/>
      <c r="CBP26" s="143"/>
      <c r="CBQ26" s="143"/>
      <c r="CBR26" s="143"/>
      <c r="CBS26" s="143"/>
      <c r="CBT26" s="143"/>
      <c r="CBU26" s="143"/>
      <c r="CBV26" s="143"/>
      <c r="CBW26" s="143"/>
      <c r="CBX26" s="143"/>
      <c r="CBY26" s="143"/>
      <c r="CBZ26" s="143"/>
      <c r="CCA26" s="143"/>
      <c r="CCB26" s="143"/>
      <c r="CCC26" s="143"/>
      <c r="CCD26" s="143"/>
      <c r="CCE26" s="143"/>
      <c r="CCF26" s="143"/>
      <c r="CCG26" s="143"/>
      <c r="CCH26" s="143"/>
      <c r="CCI26" s="143"/>
      <c r="CCJ26" s="143"/>
      <c r="CCK26" s="143"/>
      <c r="CCL26" s="143"/>
      <c r="CCM26" s="143"/>
      <c r="CCN26" s="143"/>
      <c r="CCO26" s="143"/>
      <c r="CCP26" s="143"/>
      <c r="CCQ26" s="143"/>
      <c r="CCR26" s="143"/>
      <c r="CCS26" s="143"/>
      <c r="CCT26" s="143"/>
      <c r="CCU26" s="143"/>
      <c r="CCV26" s="143"/>
      <c r="CCW26" s="143"/>
      <c r="CCX26" s="143"/>
      <c r="CCY26" s="143"/>
      <c r="CCZ26" s="143"/>
      <c r="CDA26" s="143"/>
      <c r="CDB26" s="143"/>
      <c r="CDC26" s="143"/>
      <c r="CDD26" s="143"/>
      <c r="CDE26" s="143"/>
      <c r="CDF26" s="143"/>
      <c r="CDG26" s="143"/>
      <c r="CDH26" s="143"/>
      <c r="CDI26" s="143"/>
      <c r="CDJ26" s="143"/>
      <c r="CDK26" s="143"/>
      <c r="CDL26" s="143"/>
      <c r="CDM26" s="143"/>
      <c r="CDN26" s="143"/>
      <c r="CDO26" s="143"/>
      <c r="CDP26" s="143"/>
      <c r="CDQ26" s="143"/>
      <c r="CDR26" s="143"/>
      <c r="CDS26" s="143"/>
      <c r="CDT26" s="143"/>
      <c r="CDU26" s="143"/>
      <c r="CDV26" s="143"/>
      <c r="CDW26" s="143"/>
      <c r="CDX26" s="143"/>
      <c r="CDY26" s="143"/>
      <c r="CDZ26" s="143"/>
      <c r="CEA26" s="143"/>
      <c r="CEB26" s="143"/>
      <c r="CEC26" s="143"/>
      <c r="CED26" s="143"/>
      <c r="CEE26" s="143"/>
      <c r="CEF26" s="143"/>
      <c r="CEG26" s="143"/>
      <c r="CEH26" s="143"/>
      <c r="CEI26" s="143"/>
      <c r="CEJ26" s="143"/>
      <c r="CEK26" s="143"/>
      <c r="CEL26" s="143"/>
      <c r="CEM26" s="143"/>
      <c r="CEN26" s="143"/>
      <c r="CEO26" s="143"/>
      <c r="CEP26" s="143"/>
      <c r="CEQ26" s="143"/>
      <c r="CER26" s="143"/>
      <c r="CES26" s="143"/>
      <c r="CET26" s="143"/>
      <c r="CEU26" s="143"/>
      <c r="CEV26" s="143"/>
      <c r="CEW26" s="143"/>
      <c r="CEX26" s="143"/>
      <c r="CEY26" s="143"/>
      <c r="CEZ26" s="143"/>
      <c r="CFA26" s="143"/>
      <c r="CFB26" s="143"/>
      <c r="CFC26" s="143"/>
      <c r="CFD26" s="143"/>
      <c r="CFE26" s="143"/>
      <c r="CFF26" s="143"/>
      <c r="CFG26" s="143"/>
      <c r="CFH26" s="143"/>
      <c r="CFI26" s="143"/>
      <c r="CFJ26" s="143"/>
      <c r="CFK26" s="143"/>
      <c r="CFL26" s="143"/>
      <c r="CFM26" s="143"/>
      <c r="CFN26" s="143"/>
      <c r="CFO26" s="143"/>
      <c r="CFP26" s="143"/>
      <c r="CFQ26" s="143"/>
      <c r="CFR26" s="143"/>
      <c r="CFS26" s="143"/>
      <c r="CFT26" s="143"/>
      <c r="CFU26" s="143"/>
      <c r="CFV26" s="143"/>
      <c r="CFW26" s="143"/>
      <c r="CFX26" s="143"/>
      <c r="CFY26" s="143"/>
      <c r="CFZ26" s="143"/>
      <c r="CGA26" s="143"/>
      <c r="CGB26" s="143"/>
      <c r="CGC26" s="143"/>
      <c r="CGD26" s="143"/>
      <c r="CGE26" s="143"/>
      <c r="CGF26" s="143"/>
      <c r="CGG26" s="143"/>
      <c r="CGH26" s="143"/>
      <c r="CGI26" s="143"/>
      <c r="CGJ26" s="143"/>
      <c r="CGK26" s="143"/>
      <c r="CGL26" s="143"/>
      <c r="CGM26" s="143"/>
      <c r="CGN26" s="143"/>
      <c r="CGO26" s="143"/>
      <c r="CGP26" s="143"/>
      <c r="CGQ26" s="143"/>
      <c r="CGR26" s="143"/>
      <c r="CGS26" s="143"/>
      <c r="CGT26" s="143"/>
      <c r="CGU26" s="143"/>
      <c r="CGV26" s="143"/>
      <c r="CGW26" s="143"/>
      <c r="CGX26" s="143"/>
      <c r="CGY26" s="143"/>
      <c r="CGZ26" s="143"/>
      <c r="CHA26" s="143"/>
      <c r="CHB26" s="143"/>
      <c r="CHC26" s="143"/>
      <c r="CHD26" s="143"/>
      <c r="CHE26" s="143"/>
      <c r="CHF26" s="143"/>
      <c r="CHG26" s="143"/>
      <c r="CHH26" s="143"/>
      <c r="CHI26" s="143"/>
      <c r="CHJ26" s="143"/>
      <c r="CHK26" s="143"/>
      <c r="CHL26" s="143"/>
      <c r="CHM26" s="143"/>
      <c r="CHN26" s="143"/>
      <c r="CHO26" s="143"/>
      <c r="CHP26" s="143"/>
      <c r="CHQ26" s="143"/>
      <c r="CHR26" s="143"/>
      <c r="CHS26" s="143"/>
      <c r="CHT26" s="143"/>
      <c r="CHU26" s="143"/>
      <c r="CHV26" s="143"/>
      <c r="CHW26" s="143"/>
      <c r="CHX26" s="143"/>
      <c r="CHY26" s="143"/>
      <c r="CHZ26" s="143"/>
      <c r="CIA26" s="143"/>
      <c r="CIB26" s="143"/>
      <c r="CIC26" s="143"/>
      <c r="CID26" s="143"/>
      <c r="CIE26" s="143"/>
      <c r="CIF26" s="143"/>
      <c r="CIG26" s="143"/>
      <c r="CIH26" s="143"/>
      <c r="CII26" s="143"/>
      <c r="CIJ26" s="143"/>
      <c r="CIK26" s="143"/>
      <c r="CIL26" s="143"/>
      <c r="CIM26" s="143"/>
      <c r="CIN26" s="143"/>
      <c r="CIO26" s="143"/>
      <c r="CIP26" s="143"/>
      <c r="CIQ26" s="143"/>
      <c r="CIR26" s="143"/>
      <c r="CIS26" s="143"/>
      <c r="CIT26" s="143"/>
      <c r="CIU26" s="143"/>
      <c r="CIV26" s="143"/>
      <c r="CIW26" s="143"/>
      <c r="CIX26" s="143"/>
      <c r="CIY26" s="143"/>
      <c r="CIZ26" s="143"/>
      <c r="CJA26" s="143"/>
      <c r="CJB26" s="143"/>
      <c r="CJC26" s="143"/>
      <c r="CJD26" s="143"/>
      <c r="CJE26" s="143"/>
      <c r="CJF26" s="143"/>
      <c r="CJG26" s="143"/>
      <c r="CJH26" s="143"/>
      <c r="CJI26" s="143"/>
      <c r="CJJ26" s="143"/>
      <c r="CJK26" s="143"/>
      <c r="CJL26" s="143"/>
      <c r="CJM26" s="143"/>
      <c r="CJN26" s="143"/>
      <c r="CJO26" s="143"/>
      <c r="CJP26" s="143"/>
      <c r="CJQ26" s="143"/>
      <c r="CJR26" s="143"/>
      <c r="CJS26" s="143"/>
      <c r="CJT26" s="143"/>
      <c r="CJU26" s="143"/>
      <c r="CJV26" s="143"/>
      <c r="CJW26" s="143"/>
      <c r="CJX26" s="143"/>
      <c r="CJY26" s="143"/>
      <c r="CJZ26" s="143"/>
      <c r="CKA26" s="143"/>
      <c r="CKB26" s="143"/>
      <c r="CKC26" s="143"/>
      <c r="CKD26" s="143"/>
      <c r="CKE26" s="143"/>
      <c r="CKF26" s="143"/>
      <c r="CKG26" s="143"/>
      <c r="CKH26" s="143"/>
      <c r="CKI26" s="143"/>
      <c r="CKJ26" s="143"/>
      <c r="CKK26" s="143"/>
      <c r="CKL26" s="143"/>
      <c r="CKM26" s="143"/>
      <c r="CKN26" s="143"/>
      <c r="CKO26" s="143"/>
      <c r="CKP26" s="143"/>
      <c r="CKQ26" s="143"/>
      <c r="CKR26" s="143"/>
      <c r="CKS26" s="143"/>
      <c r="CKT26" s="143"/>
      <c r="CKU26" s="143"/>
      <c r="CKV26" s="143"/>
      <c r="CKW26" s="143"/>
      <c r="CKX26" s="143"/>
      <c r="CKY26" s="143"/>
      <c r="CKZ26" s="143"/>
      <c r="CLA26" s="143"/>
      <c r="CLB26" s="143"/>
      <c r="CLC26" s="143"/>
      <c r="CLD26" s="143"/>
      <c r="CLE26" s="143"/>
      <c r="CLF26" s="143"/>
      <c r="CLG26" s="143"/>
      <c r="CLH26" s="143"/>
      <c r="CLI26" s="143"/>
      <c r="CLJ26" s="143"/>
      <c r="CLK26" s="143"/>
      <c r="CLL26" s="143"/>
      <c r="CLM26" s="143"/>
      <c r="CLN26" s="143"/>
      <c r="CLO26" s="143"/>
      <c r="CLP26" s="143"/>
      <c r="CLQ26" s="143"/>
      <c r="CLR26" s="143"/>
      <c r="CLS26" s="143"/>
      <c r="CLT26" s="143"/>
      <c r="CLU26" s="143"/>
      <c r="CLV26" s="143"/>
      <c r="CLW26" s="143"/>
      <c r="CLX26" s="143"/>
      <c r="CLY26" s="143"/>
      <c r="CLZ26" s="143"/>
      <c r="CMA26" s="143"/>
      <c r="CMB26" s="143"/>
      <c r="CMC26" s="143"/>
      <c r="CMD26" s="143"/>
      <c r="CME26" s="143"/>
      <c r="CMF26" s="143"/>
      <c r="CMG26" s="143"/>
      <c r="CMH26" s="143"/>
      <c r="CMI26" s="143"/>
      <c r="CMJ26" s="143"/>
      <c r="CMK26" s="143"/>
      <c r="CML26" s="143"/>
      <c r="CMM26" s="143"/>
      <c r="CMN26" s="143"/>
      <c r="CMO26" s="143"/>
      <c r="CMP26" s="143"/>
      <c r="CMQ26" s="143"/>
      <c r="CMR26" s="143"/>
      <c r="CMS26" s="143"/>
      <c r="CMT26" s="143"/>
      <c r="CMU26" s="143"/>
      <c r="CMV26" s="143"/>
      <c r="CMW26" s="143"/>
      <c r="CMX26" s="143"/>
      <c r="CMY26" s="143"/>
      <c r="CMZ26" s="143"/>
      <c r="CNA26" s="143"/>
      <c r="CNB26" s="143"/>
      <c r="CNC26" s="143"/>
      <c r="CND26" s="143"/>
      <c r="CNE26" s="143"/>
      <c r="CNF26" s="143"/>
      <c r="CNG26" s="143"/>
      <c r="CNH26" s="143"/>
      <c r="CNI26" s="143"/>
      <c r="CNJ26" s="143"/>
      <c r="CNK26" s="143"/>
      <c r="CNL26" s="143"/>
      <c r="CNM26" s="143"/>
      <c r="CNN26" s="143"/>
      <c r="CNO26" s="143"/>
      <c r="CNP26" s="143"/>
      <c r="CNQ26" s="143"/>
      <c r="CNR26" s="143"/>
      <c r="CNS26" s="143"/>
      <c r="CNT26" s="143"/>
      <c r="CNU26" s="143"/>
      <c r="CNV26" s="143"/>
      <c r="CNW26" s="143"/>
      <c r="CNX26" s="143"/>
      <c r="CNY26" s="143"/>
      <c r="CNZ26" s="143"/>
      <c r="COA26" s="143"/>
      <c r="COB26" s="143"/>
      <c r="COC26" s="143"/>
      <c r="COD26" s="143"/>
      <c r="COE26" s="143"/>
      <c r="COF26" s="143"/>
      <c r="COG26" s="143"/>
      <c r="COH26" s="143"/>
      <c r="COI26" s="143"/>
      <c r="COJ26" s="143"/>
      <c r="COK26" s="143"/>
      <c r="COL26" s="143"/>
      <c r="COM26" s="143"/>
      <c r="CON26" s="143"/>
      <c r="COO26" s="143"/>
      <c r="COP26" s="143"/>
      <c r="COQ26" s="143"/>
      <c r="COR26" s="143"/>
      <c r="COS26" s="143"/>
      <c r="COT26" s="143"/>
      <c r="COU26" s="143"/>
      <c r="COV26" s="143"/>
      <c r="COW26" s="143"/>
      <c r="COX26" s="143"/>
      <c r="COY26" s="143"/>
      <c r="COZ26" s="143"/>
      <c r="CPA26" s="143"/>
      <c r="CPB26" s="143"/>
      <c r="CPC26" s="143"/>
      <c r="CPD26" s="143"/>
      <c r="CPE26" s="143"/>
      <c r="CPF26" s="143"/>
      <c r="CPG26" s="143"/>
      <c r="CPH26" s="143"/>
      <c r="CPI26" s="143"/>
      <c r="CPJ26" s="143"/>
      <c r="CPK26" s="143"/>
      <c r="CPL26" s="143"/>
      <c r="CPM26" s="143"/>
      <c r="CPN26" s="143"/>
      <c r="CPO26" s="143"/>
      <c r="CPP26" s="143"/>
      <c r="CPQ26" s="143"/>
      <c r="CPR26" s="143"/>
      <c r="CPS26" s="143"/>
      <c r="CPT26" s="143"/>
      <c r="CPU26" s="143"/>
      <c r="CPV26" s="143"/>
      <c r="CPW26" s="143"/>
      <c r="CPX26" s="143"/>
      <c r="CPY26" s="143"/>
      <c r="CPZ26" s="143"/>
      <c r="CQA26" s="143"/>
      <c r="CQB26" s="143"/>
      <c r="CQC26" s="143"/>
      <c r="CQD26" s="143"/>
      <c r="CQE26" s="143"/>
      <c r="CQF26" s="143"/>
      <c r="CQG26" s="143"/>
      <c r="CQH26" s="143"/>
      <c r="CQI26" s="143"/>
      <c r="CQJ26" s="143"/>
      <c r="CQK26" s="143"/>
      <c r="CQL26" s="143"/>
      <c r="CQM26" s="143"/>
      <c r="CQN26" s="143"/>
      <c r="CQO26" s="143"/>
      <c r="CQP26" s="143"/>
      <c r="CQQ26" s="143"/>
      <c r="CQR26" s="143"/>
      <c r="CQS26" s="143"/>
      <c r="CQT26" s="143"/>
      <c r="CQU26" s="143"/>
      <c r="CQV26" s="143"/>
      <c r="CQW26" s="143"/>
      <c r="CQX26" s="143"/>
      <c r="CQY26" s="143"/>
      <c r="CQZ26" s="143"/>
      <c r="CRA26" s="143"/>
      <c r="CRB26" s="143"/>
      <c r="CRC26" s="143"/>
      <c r="CRD26" s="143"/>
      <c r="CRE26" s="143"/>
      <c r="CRF26" s="143"/>
      <c r="CRG26" s="143"/>
      <c r="CRH26" s="143"/>
      <c r="CRI26" s="143"/>
      <c r="CRJ26" s="143"/>
      <c r="CRK26" s="143"/>
      <c r="CRL26" s="143"/>
      <c r="CRM26" s="143"/>
      <c r="CRN26" s="143"/>
      <c r="CRO26" s="143"/>
      <c r="CRP26" s="143"/>
      <c r="CRQ26" s="143"/>
      <c r="CRR26" s="143"/>
      <c r="CRS26" s="143"/>
      <c r="CRT26" s="143"/>
      <c r="CRU26" s="143"/>
      <c r="CRV26" s="143"/>
      <c r="CRW26" s="143"/>
      <c r="CRX26" s="143"/>
      <c r="CRY26" s="143"/>
      <c r="CRZ26" s="143"/>
      <c r="CSA26" s="143"/>
      <c r="CSB26" s="143"/>
      <c r="CSC26" s="143"/>
      <c r="CSD26" s="143"/>
      <c r="CSE26" s="143"/>
      <c r="CSF26" s="143"/>
      <c r="CSG26" s="143"/>
      <c r="CSH26" s="143"/>
      <c r="CSI26" s="143"/>
      <c r="CSJ26" s="143"/>
      <c r="CSK26" s="143"/>
      <c r="CSL26" s="143"/>
      <c r="CSM26" s="143"/>
      <c r="CSN26" s="143"/>
      <c r="CSO26" s="143"/>
      <c r="CSP26" s="143"/>
      <c r="CSQ26" s="143"/>
      <c r="CSR26" s="143"/>
      <c r="CSS26" s="143"/>
      <c r="CST26" s="143"/>
      <c r="CSU26" s="143"/>
      <c r="CSV26" s="143"/>
      <c r="CSW26" s="143"/>
      <c r="CSX26" s="143"/>
      <c r="CSY26" s="143"/>
      <c r="CSZ26" s="143"/>
      <c r="CTA26" s="143"/>
      <c r="CTB26" s="143"/>
      <c r="CTC26" s="143"/>
      <c r="CTD26" s="143"/>
      <c r="CTE26" s="143"/>
      <c r="CTF26" s="143"/>
      <c r="CTG26" s="143"/>
      <c r="CTH26" s="143"/>
      <c r="CTI26" s="143"/>
      <c r="CTJ26" s="143"/>
      <c r="CTK26" s="143"/>
      <c r="CTL26" s="143"/>
      <c r="CTM26" s="143"/>
      <c r="CTN26" s="143"/>
      <c r="CTO26" s="143"/>
      <c r="CTP26" s="143"/>
      <c r="CTQ26" s="143"/>
      <c r="CTR26" s="143"/>
      <c r="CTS26" s="143"/>
      <c r="CTT26" s="143"/>
      <c r="CTU26" s="143"/>
      <c r="CTV26" s="143"/>
      <c r="CTW26" s="143"/>
      <c r="CTX26" s="143"/>
      <c r="CTY26" s="143"/>
      <c r="CTZ26" s="143"/>
      <c r="CUA26" s="143"/>
      <c r="CUB26" s="143"/>
      <c r="CUC26" s="143"/>
      <c r="CUD26" s="143"/>
      <c r="CUE26" s="143"/>
      <c r="CUF26" s="143"/>
      <c r="CUG26" s="143"/>
      <c r="CUH26" s="143"/>
      <c r="CUI26" s="143"/>
      <c r="CUJ26" s="143"/>
      <c r="CUK26" s="143"/>
      <c r="CUL26" s="143"/>
      <c r="CUM26" s="143"/>
      <c r="CUN26" s="143"/>
      <c r="CUO26" s="143"/>
      <c r="CUP26" s="143"/>
      <c r="CUQ26" s="143"/>
      <c r="CUR26" s="143"/>
      <c r="CUS26" s="143"/>
      <c r="CUT26" s="143"/>
      <c r="CUU26" s="143"/>
      <c r="CUV26" s="143"/>
      <c r="CUW26" s="143"/>
      <c r="CUX26" s="143"/>
      <c r="CUY26" s="143"/>
      <c r="CUZ26" s="143"/>
      <c r="CVA26" s="143"/>
      <c r="CVB26" s="143"/>
      <c r="CVC26" s="143"/>
      <c r="CVD26" s="143"/>
      <c r="CVE26" s="143"/>
      <c r="CVF26" s="143"/>
      <c r="CVG26" s="143"/>
      <c r="CVH26" s="143"/>
      <c r="CVI26" s="143"/>
      <c r="CVJ26" s="143"/>
      <c r="CVK26" s="143"/>
      <c r="CVL26" s="143"/>
      <c r="CVM26" s="143"/>
      <c r="CVN26" s="143"/>
      <c r="CVO26" s="143"/>
      <c r="CVP26" s="143"/>
      <c r="CVQ26" s="143"/>
      <c r="CVR26" s="143"/>
      <c r="CVS26" s="143"/>
      <c r="CVT26" s="143"/>
      <c r="CVU26" s="143"/>
      <c r="CVV26" s="143"/>
      <c r="CVW26" s="143"/>
      <c r="CVX26" s="143"/>
      <c r="CVY26" s="143"/>
      <c r="CVZ26" s="143"/>
      <c r="CWA26" s="143"/>
      <c r="CWB26" s="143"/>
      <c r="CWC26" s="143"/>
      <c r="CWD26" s="143"/>
      <c r="CWE26" s="143"/>
      <c r="CWF26" s="143"/>
      <c r="CWG26" s="143"/>
      <c r="CWH26" s="143"/>
      <c r="CWI26" s="143"/>
      <c r="CWJ26" s="143"/>
      <c r="CWK26" s="143"/>
      <c r="CWL26" s="143"/>
      <c r="CWM26" s="143"/>
      <c r="CWN26" s="143"/>
      <c r="CWO26" s="143"/>
      <c r="CWP26" s="143"/>
      <c r="CWQ26" s="143"/>
      <c r="CWR26" s="143"/>
      <c r="CWS26" s="143"/>
      <c r="CWT26" s="143"/>
      <c r="CWU26" s="143"/>
      <c r="CWV26" s="143"/>
      <c r="CWW26" s="143"/>
      <c r="CWX26" s="143"/>
      <c r="CWY26" s="143"/>
      <c r="CWZ26" s="143"/>
      <c r="CXA26" s="143"/>
      <c r="CXB26" s="143"/>
      <c r="CXC26" s="143"/>
      <c r="CXD26" s="143"/>
      <c r="CXE26" s="143"/>
      <c r="CXF26" s="143"/>
      <c r="CXG26" s="143"/>
      <c r="CXH26" s="143"/>
      <c r="CXI26" s="143"/>
      <c r="CXJ26" s="143"/>
      <c r="CXK26" s="143"/>
      <c r="CXL26" s="143"/>
      <c r="CXM26" s="143"/>
      <c r="CXN26" s="143"/>
      <c r="CXO26" s="143"/>
      <c r="CXP26" s="143"/>
      <c r="CXQ26" s="143"/>
      <c r="CXR26" s="143"/>
      <c r="CXS26" s="143"/>
      <c r="CXT26" s="143"/>
      <c r="CXU26" s="143"/>
      <c r="CXV26" s="143"/>
      <c r="CXW26" s="143"/>
      <c r="CXX26" s="143"/>
      <c r="CXY26" s="143"/>
      <c r="CXZ26" s="143"/>
      <c r="CYA26" s="143"/>
      <c r="CYB26" s="143"/>
      <c r="CYC26" s="143"/>
      <c r="CYD26" s="143"/>
      <c r="CYE26" s="143"/>
      <c r="CYF26" s="143"/>
      <c r="CYG26" s="143"/>
      <c r="CYH26" s="143"/>
      <c r="CYI26" s="143"/>
      <c r="CYJ26" s="143"/>
      <c r="CYK26" s="143"/>
      <c r="CYL26" s="143"/>
      <c r="CYM26" s="143"/>
      <c r="CYN26" s="143"/>
      <c r="CYO26" s="143"/>
      <c r="CYP26" s="143"/>
      <c r="CYQ26" s="143"/>
      <c r="CYR26" s="143"/>
      <c r="CYS26" s="143"/>
      <c r="CYT26" s="143"/>
      <c r="CYU26" s="143"/>
      <c r="CYV26" s="143"/>
      <c r="CYW26" s="143"/>
      <c r="CYX26" s="143"/>
      <c r="CYY26" s="143"/>
      <c r="CYZ26" s="143"/>
      <c r="CZA26" s="143"/>
      <c r="CZB26" s="143"/>
      <c r="CZC26" s="143"/>
      <c r="CZD26" s="143"/>
      <c r="CZE26" s="143"/>
      <c r="CZF26" s="143"/>
      <c r="CZG26" s="143"/>
      <c r="CZH26" s="143"/>
      <c r="CZI26" s="143"/>
      <c r="CZJ26" s="143"/>
      <c r="CZK26" s="143"/>
      <c r="CZL26" s="143"/>
      <c r="CZM26" s="143"/>
      <c r="CZN26" s="143"/>
      <c r="CZO26" s="143"/>
      <c r="CZP26" s="143"/>
      <c r="CZQ26" s="143"/>
      <c r="CZR26" s="143"/>
      <c r="CZS26" s="143"/>
      <c r="CZT26" s="143"/>
      <c r="CZU26" s="143"/>
      <c r="CZV26" s="143"/>
      <c r="CZW26" s="143"/>
      <c r="CZX26" s="143"/>
      <c r="CZY26" s="143"/>
      <c r="CZZ26" s="143"/>
      <c r="DAA26" s="143"/>
      <c r="DAB26" s="143"/>
      <c r="DAC26" s="143"/>
      <c r="DAD26" s="143"/>
      <c r="DAE26" s="143"/>
      <c r="DAF26" s="143"/>
      <c r="DAG26" s="143"/>
      <c r="DAH26" s="143"/>
      <c r="DAI26" s="143"/>
      <c r="DAJ26" s="143"/>
      <c r="DAK26" s="143"/>
      <c r="DAL26" s="143"/>
      <c r="DAM26" s="143"/>
      <c r="DAN26" s="143"/>
      <c r="DAO26" s="143"/>
      <c r="DAP26" s="143"/>
      <c r="DAQ26" s="143"/>
      <c r="DAR26" s="143"/>
      <c r="DAS26" s="143"/>
      <c r="DAT26" s="143"/>
      <c r="DAU26" s="143"/>
      <c r="DAV26" s="143"/>
      <c r="DAW26" s="143"/>
      <c r="DAX26" s="143"/>
      <c r="DAY26" s="143"/>
      <c r="DAZ26" s="143"/>
      <c r="DBA26" s="143"/>
      <c r="DBB26" s="143"/>
      <c r="DBC26" s="143"/>
      <c r="DBD26" s="143"/>
      <c r="DBE26" s="143"/>
      <c r="DBF26" s="143"/>
      <c r="DBG26" s="143"/>
      <c r="DBH26" s="143"/>
      <c r="DBI26" s="143"/>
      <c r="DBJ26" s="143"/>
      <c r="DBK26" s="143"/>
      <c r="DBL26" s="143"/>
      <c r="DBM26" s="143"/>
      <c r="DBN26" s="143"/>
      <c r="DBO26" s="143"/>
      <c r="DBP26" s="143"/>
      <c r="DBQ26" s="143"/>
      <c r="DBR26" s="143"/>
      <c r="DBS26" s="143"/>
      <c r="DBT26" s="143"/>
      <c r="DBU26" s="143"/>
      <c r="DBV26" s="143"/>
      <c r="DBW26" s="143"/>
      <c r="DBX26" s="143"/>
      <c r="DBY26" s="143"/>
      <c r="DBZ26" s="143"/>
      <c r="DCA26" s="143"/>
      <c r="DCB26" s="143"/>
      <c r="DCC26" s="143"/>
      <c r="DCD26" s="143"/>
      <c r="DCE26" s="143"/>
      <c r="DCF26" s="143"/>
      <c r="DCG26" s="143"/>
      <c r="DCH26" s="143"/>
      <c r="DCI26" s="143"/>
      <c r="DCJ26" s="143"/>
      <c r="DCK26" s="143"/>
      <c r="DCL26" s="143"/>
      <c r="DCM26" s="143"/>
      <c r="DCN26" s="143"/>
      <c r="DCO26" s="143"/>
      <c r="DCP26" s="143"/>
      <c r="DCQ26" s="143"/>
      <c r="DCR26" s="143"/>
      <c r="DCS26" s="143"/>
      <c r="DCT26" s="143"/>
      <c r="DCU26" s="143"/>
      <c r="DCV26" s="143"/>
      <c r="DCW26" s="143"/>
      <c r="DCX26" s="143"/>
      <c r="DCY26" s="143"/>
      <c r="DCZ26" s="143"/>
      <c r="DDA26" s="143"/>
      <c r="DDB26" s="143"/>
      <c r="DDC26" s="143"/>
      <c r="DDD26" s="143"/>
      <c r="DDE26" s="143"/>
      <c r="DDF26" s="143"/>
      <c r="DDG26" s="143"/>
      <c r="DDH26" s="143"/>
      <c r="DDI26" s="143"/>
      <c r="DDJ26" s="143"/>
      <c r="DDK26" s="143"/>
      <c r="DDL26" s="143"/>
      <c r="DDM26" s="143"/>
      <c r="DDN26" s="143"/>
      <c r="DDO26" s="143"/>
      <c r="DDP26" s="143"/>
      <c r="DDQ26" s="143"/>
      <c r="DDR26" s="143"/>
      <c r="DDS26" s="143"/>
      <c r="DDT26" s="143"/>
      <c r="DDU26" s="143"/>
      <c r="DDV26" s="143"/>
      <c r="DDW26" s="143"/>
      <c r="DDX26" s="143"/>
      <c r="DDY26" s="143"/>
      <c r="DDZ26" s="143"/>
      <c r="DEA26" s="143"/>
      <c r="DEB26" s="143"/>
      <c r="DEC26" s="143"/>
      <c r="DED26" s="143"/>
      <c r="DEE26" s="143"/>
      <c r="DEF26" s="143"/>
      <c r="DEG26" s="143"/>
      <c r="DEH26" s="143"/>
      <c r="DEI26" s="143"/>
      <c r="DEJ26" s="143"/>
      <c r="DEK26" s="143"/>
      <c r="DEL26" s="143"/>
      <c r="DEM26" s="143"/>
      <c r="DEN26" s="143"/>
      <c r="DEO26" s="143"/>
      <c r="DEP26" s="143"/>
      <c r="DEQ26" s="143"/>
      <c r="DER26" s="143"/>
      <c r="DES26" s="143"/>
      <c r="DET26" s="143"/>
      <c r="DEU26" s="143"/>
      <c r="DEV26" s="143"/>
      <c r="DEW26" s="143"/>
      <c r="DEX26" s="143"/>
      <c r="DEY26" s="143"/>
      <c r="DEZ26" s="143"/>
      <c r="DFA26" s="143"/>
      <c r="DFB26" s="143"/>
      <c r="DFC26" s="143"/>
      <c r="DFD26" s="143"/>
      <c r="DFE26" s="143"/>
      <c r="DFF26" s="143"/>
      <c r="DFG26" s="143"/>
      <c r="DFH26" s="143"/>
      <c r="DFI26" s="143"/>
      <c r="DFJ26" s="143"/>
      <c r="DFK26" s="143"/>
      <c r="DFL26" s="143"/>
      <c r="DFM26" s="143"/>
      <c r="DFN26" s="143"/>
      <c r="DFO26" s="143"/>
      <c r="DFP26" s="143"/>
      <c r="DFQ26" s="143"/>
      <c r="DFR26" s="143"/>
      <c r="DFS26" s="143"/>
      <c r="DFT26" s="143"/>
      <c r="DFU26" s="143"/>
      <c r="DFV26" s="143"/>
      <c r="DFW26" s="143"/>
      <c r="DFX26" s="143"/>
      <c r="DFY26" s="143"/>
      <c r="DFZ26" s="143"/>
      <c r="DGA26" s="143"/>
      <c r="DGB26" s="143"/>
      <c r="DGC26" s="143"/>
      <c r="DGD26" s="143"/>
      <c r="DGE26" s="143"/>
      <c r="DGF26" s="143"/>
      <c r="DGG26" s="143"/>
      <c r="DGH26" s="143"/>
      <c r="DGI26" s="143"/>
      <c r="DGJ26" s="143"/>
      <c r="DGK26" s="143"/>
      <c r="DGL26" s="143"/>
      <c r="DGM26" s="143"/>
      <c r="DGN26" s="143"/>
      <c r="DGO26" s="143"/>
      <c r="DGP26" s="143"/>
      <c r="DGQ26" s="143"/>
      <c r="DGR26" s="143"/>
      <c r="DGS26" s="143"/>
      <c r="DGT26" s="143"/>
      <c r="DGU26" s="143"/>
      <c r="DGV26" s="143"/>
      <c r="DGW26" s="143"/>
      <c r="DGX26" s="143"/>
      <c r="DGY26" s="143"/>
      <c r="DGZ26" s="143"/>
      <c r="DHA26" s="143"/>
      <c r="DHB26" s="143"/>
      <c r="DHC26" s="143"/>
      <c r="DHD26" s="143"/>
      <c r="DHE26" s="143"/>
      <c r="DHF26" s="143"/>
      <c r="DHG26" s="143"/>
      <c r="DHH26" s="143"/>
      <c r="DHI26" s="143"/>
      <c r="DHJ26" s="143"/>
      <c r="DHK26" s="143"/>
      <c r="DHL26" s="143"/>
      <c r="DHM26" s="143"/>
      <c r="DHN26" s="143"/>
      <c r="DHO26" s="143"/>
      <c r="DHP26" s="143"/>
      <c r="DHQ26" s="143"/>
      <c r="DHR26" s="143"/>
      <c r="DHS26" s="143"/>
      <c r="DHT26" s="143"/>
      <c r="DHU26" s="143"/>
      <c r="DHV26" s="143"/>
      <c r="DHW26" s="143"/>
      <c r="DHX26" s="143"/>
      <c r="DHY26" s="143"/>
      <c r="DHZ26" s="143"/>
      <c r="DIA26" s="143"/>
      <c r="DIB26" s="143"/>
      <c r="DIC26" s="143"/>
      <c r="DID26" s="143"/>
      <c r="DIE26" s="143"/>
      <c r="DIF26" s="143"/>
      <c r="DIG26" s="143"/>
      <c r="DIH26" s="143"/>
      <c r="DII26" s="143"/>
      <c r="DIJ26" s="143"/>
      <c r="DIK26" s="143"/>
      <c r="DIL26" s="143"/>
      <c r="DIM26" s="143"/>
      <c r="DIN26" s="143"/>
      <c r="DIO26" s="143"/>
      <c r="DIP26" s="143"/>
      <c r="DIQ26" s="143"/>
      <c r="DIR26" s="143"/>
      <c r="DIS26" s="143"/>
      <c r="DIT26" s="143"/>
      <c r="DIU26" s="143"/>
      <c r="DIV26" s="143"/>
      <c r="DIW26" s="143"/>
      <c r="DIX26" s="143"/>
      <c r="DIY26" s="143"/>
      <c r="DIZ26" s="143"/>
      <c r="DJA26" s="143"/>
      <c r="DJB26" s="143"/>
      <c r="DJC26" s="143"/>
      <c r="DJD26" s="143"/>
      <c r="DJE26" s="143"/>
      <c r="DJF26" s="143"/>
      <c r="DJG26" s="143"/>
      <c r="DJH26" s="143"/>
      <c r="DJI26" s="143"/>
      <c r="DJJ26" s="143"/>
      <c r="DJK26" s="143"/>
      <c r="DJL26" s="143"/>
      <c r="DJM26" s="143"/>
      <c r="DJN26" s="143"/>
      <c r="DJO26" s="143"/>
      <c r="DJP26" s="143"/>
      <c r="DJQ26" s="143"/>
      <c r="DJR26" s="143"/>
      <c r="DJS26" s="143"/>
      <c r="DJT26" s="143"/>
      <c r="DJU26" s="143"/>
      <c r="DJV26" s="143"/>
      <c r="DJW26" s="143"/>
      <c r="DJX26" s="143"/>
      <c r="DJY26" s="143"/>
      <c r="DJZ26" s="143"/>
      <c r="DKA26" s="143"/>
      <c r="DKB26" s="143"/>
      <c r="DKC26" s="143"/>
      <c r="DKD26" s="143"/>
      <c r="DKE26" s="143"/>
      <c r="DKF26" s="143"/>
      <c r="DKG26" s="143"/>
      <c r="DKH26" s="143"/>
      <c r="DKI26" s="143"/>
      <c r="DKJ26" s="143"/>
      <c r="DKK26" s="143"/>
      <c r="DKL26" s="143"/>
      <c r="DKM26" s="143"/>
      <c r="DKN26" s="143"/>
      <c r="DKO26" s="143"/>
      <c r="DKP26" s="143"/>
      <c r="DKQ26" s="143"/>
      <c r="DKR26" s="143"/>
      <c r="DKS26" s="143"/>
      <c r="DKT26" s="143"/>
      <c r="DKU26" s="143"/>
      <c r="DKV26" s="143"/>
      <c r="DKW26" s="143"/>
      <c r="DKX26" s="143"/>
      <c r="DKY26" s="143"/>
      <c r="DKZ26" s="143"/>
      <c r="DLA26" s="143"/>
      <c r="DLB26" s="143"/>
      <c r="DLC26" s="143"/>
      <c r="DLD26" s="143"/>
      <c r="DLE26" s="143"/>
      <c r="DLF26" s="143"/>
      <c r="DLG26" s="143"/>
      <c r="DLH26" s="143"/>
      <c r="DLI26" s="143"/>
      <c r="DLJ26" s="143"/>
      <c r="DLK26" s="143"/>
      <c r="DLL26" s="143"/>
      <c r="DLM26" s="143"/>
      <c r="DLN26" s="143"/>
      <c r="DLO26" s="143"/>
      <c r="DLP26" s="143"/>
      <c r="DLQ26" s="143"/>
      <c r="DLR26" s="143"/>
      <c r="DLS26" s="143"/>
      <c r="DLT26" s="143"/>
      <c r="DLU26" s="143"/>
      <c r="DLV26" s="143"/>
      <c r="DLW26" s="143"/>
      <c r="DLX26" s="143"/>
      <c r="DLY26" s="143"/>
      <c r="DLZ26" s="143"/>
      <c r="DMA26" s="143"/>
      <c r="DMB26" s="143"/>
      <c r="DMC26" s="143"/>
      <c r="DMD26" s="143"/>
      <c r="DME26" s="143"/>
      <c r="DMF26" s="143"/>
      <c r="DMG26" s="143"/>
      <c r="DMH26" s="143"/>
      <c r="DMI26" s="143"/>
      <c r="DMJ26" s="143"/>
      <c r="DMK26" s="143"/>
      <c r="DML26" s="143"/>
      <c r="DMM26" s="143"/>
      <c r="DMN26" s="143"/>
      <c r="DMO26" s="143"/>
      <c r="DMP26" s="143"/>
      <c r="DMQ26" s="143"/>
      <c r="DMR26" s="143"/>
      <c r="DMS26" s="143"/>
      <c r="DMT26" s="143"/>
      <c r="DMU26" s="143"/>
      <c r="DMV26" s="143"/>
      <c r="DMW26" s="143"/>
      <c r="DMX26" s="143"/>
      <c r="DMY26" s="143"/>
      <c r="DMZ26" s="143"/>
      <c r="DNA26" s="143"/>
      <c r="DNB26" s="143"/>
      <c r="DNC26" s="143"/>
      <c r="DND26" s="143"/>
      <c r="DNE26" s="143"/>
      <c r="DNF26" s="143"/>
      <c r="DNG26" s="143"/>
      <c r="DNH26" s="143"/>
      <c r="DNI26" s="143"/>
      <c r="DNJ26" s="143"/>
      <c r="DNK26" s="143"/>
      <c r="DNL26" s="143"/>
      <c r="DNM26" s="143"/>
      <c r="DNN26" s="143"/>
      <c r="DNO26" s="143"/>
      <c r="DNP26" s="143"/>
      <c r="DNQ26" s="143"/>
      <c r="DNR26" s="143"/>
      <c r="DNS26" s="143"/>
      <c r="DNT26" s="143"/>
      <c r="DNU26" s="143"/>
      <c r="DNV26" s="143"/>
      <c r="DNW26" s="143"/>
      <c r="DNX26" s="143"/>
      <c r="DNY26" s="143"/>
      <c r="DNZ26" s="143"/>
      <c r="DOA26" s="143"/>
      <c r="DOB26" s="143"/>
      <c r="DOC26" s="143"/>
      <c r="DOD26" s="143"/>
      <c r="DOE26" s="143"/>
      <c r="DOF26" s="143"/>
      <c r="DOG26" s="143"/>
      <c r="DOH26" s="143"/>
      <c r="DOI26" s="143"/>
      <c r="DOJ26" s="143"/>
      <c r="DOK26" s="143"/>
      <c r="DOL26" s="143"/>
      <c r="DOM26" s="143"/>
      <c r="DON26" s="143"/>
      <c r="DOO26" s="143"/>
      <c r="DOP26" s="143"/>
      <c r="DOQ26" s="143"/>
      <c r="DOR26" s="143"/>
      <c r="DOS26" s="143"/>
      <c r="DOT26" s="143"/>
      <c r="DOU26" s="143"/>
      <c r="DOV26" s="143"/>
      <c r="DOW26" s="143"/>
      <c r="DOX26" s="143"/>
      <c r="DOY26" s="143"/>
      <c r="DOZ26" s="143"/>
      <c r="DPA26" s="143"/>
      <c r="DPB26" s="143"/>
      <c r="DPC26" s="143"/>
      <c r="DPD26" s="143"/>
      <c r="DPE26" s="143"/>
      <c r="DPF26" s="143"/>
      <c r="DPG26" s="143"/>
      <c r="DPH26" s="143"/>
      <c r="DPI26" s="143"/>
      <c r="DPJ26" s="143"/>
      <c r="DPK26" s="143"/>
      <c r="DPL26" s="143"/>
      <c r="DPM26" s="143"/>
      <c r="DPN26" s="143"/>
      <c r="DPO26" s="143"/>
      <c r="DPP26" s="143"/>
      <c r="DPQ26" s="143"/>
      <c r="DPR26" s="143"/>
      <c r="DPS26" s="143"/>
      <c r="DPT26" s="143"/>
      <c r="DPU26" s="143"/>
      <c r="DPV26" s="143"/>
      <c r="DPW26" s="143"/>
      <c r="DPX26" s="143"/>
      <c r="DPY26" s="143"/>
      <c r="DPZ26" s="143"/>
      <c r="DQA26" s="143"/>
      <c r="DQB26" s="143"/>
      <c r="DQC26" s="143"/>
      <c r="DQD26" s="143"/>
      <c r="DQE26" s="143"/>
      <c r="DQF26" s="143"/>
      <c r="DQG26" s="143"/>
      <c r="DQH26" s="143"/>
      <c r="DQI26" s="143"/>
      <c r="DQJ26" s="143"/>
      <c r="DQK26" s="143"/>
      <c r="DQL26" s="143"/>
      <c r="DQM26" s="143"/>
      <c r="DQN26" s="143"/>
      <c r="DQO26" s="143"/>
      <c r="DQP26" s="143"/>
      <c r="DQQ26" s="143"/>
      <c r="DQR26" s="143"/>
      <c r="DQS26" s="143"/>
      <c r="DQT26" s="143"/>
      <c r="DQU26" s="143"/>
      <c r="DQV26" s="143"/>
      <c r="DQW26" s="143"/>
      <c r="DQX26" s="143"/>
      <c r="DQY26" s="143"/>
      <c r="DQZ26" s="143"/>
      <c r="DRA26" s="143"/>
      <c r="DRB26" s="143"/>
      <c r="DRC26" s="143"/>
      <c r="DRD26" s="143"/>
      <c r="DRE26" s="143"/>
      <c r="DRF26" s="143"/>
      <c r="DRG26" s="143"/>
      <c r="DRH26" s="143"/>
      <c r="DRI26" s="143"/>
      <c r="DRJ26" s="143"/>
      <c r="DRK26" s="143"/>
      <c r="DRL26" s="143"/>
      <c r="DRM26" s="143"/>
      <c r="DRN26" s="143"/>
      <c r="DRO26" s="143"/>
      <c r="DRP26" s="143"/>
      <c r="DRQ26" s="143"/>
      <c r="DRR26" s="143"/>
      <c r="DRS26" s="143"/>
      <c r="DRT26" s="143"/>
      <c r="DRU26" s="143"/>
      <c r="DRV26" s="143"/>
      <c r="DRW26" s="143"/>
      <c r="DRX26" s="143"/>
      <c r="DRY26" s="143"/>
      <c r="DRZ26" s="143"/>
      <c r="DSA26" s="143"/>
      <c r="DSB26" s="143"/>
      <c r="DSC26" s="143"/>
      <c r="DSD26" s="143"/>
      <c r="DSE26" s="143"/>
      <c r="DSF26" s="143"/>
      <c r="DSG26" s="143"/>
      <c r="DSH26" s="143"/>
      <c r="DSI26" s="143"/>
      <c r="DSJ26" s="143"/>
      <c r="DSK26" s="143"/>
      <c r="DSL26" s="143"/>
      <c r="DSM26" s="143"/>
      <c r="DSN26" s="143"/>
      <c r="DSO26" s="143"/>
      <c r="DSP26" s="143"/>
      <c r="DSQ26" s="143"/>
      <c r="DSR26" s="143"/>
      <c r="DSS26" s="143"/>
      <c r="DST26" s="143"/>
      <c r="DSU26" s="143"/>
      <c r="DSV26" s="143"/>
      <c r="DSW26" s="143"/>
      <c r="DSX26" s="143"/>
      <c r="DSY26" s="143"/>
      <c r="DSZ26" s="143"/>
      <c r="DTA26" s="143"/>
      <c r="DTB26" s="143"/>
      <c r="DTC26" s="143"/>
      <c r="DTD26" s="143"/>
      <c r="DTE26" s="143"/>
      <c r="DTF26" s="143"/>
      <c r="DTG26" s="143"/>
      <c r="DTH26" s="143"/>
      <c r="DTI26" s="143"/>
      <c r="DTJ26" s="143"/>
      <c r="DTK26" s="143"/>
      <c r="DTL26" s="143"/>
      <c r="DTM26" s="143"/>
      <c r="DTN26" s="143"/>
      <c r="DTO26" s="143"/>
      <c r="DTP26" s="143"/>
      <c r="DTQ26" s="143"/>
      <c r="DTR26" s="143"/>
      <c r="DTS26" s="143"/>
      <c r="DTT26" s="143"/>
      <c r="DTU26" s="143"/>
      <c r="DTV26" s="143"/>
      <c r="DTW26" s="143"/>
      <c r="DTX26" s="143"/>
      <c r="DTY26" s="143"/>
      <c r="DTZ26" s="143"/>
      <c r="DUA26" s="143"/>
      <c r="DUB26" s="143"/>
      <c r="DUC26" s="143"/>
      <c r="DUD26" s="143"/>
      <c r="DUE26" s="143"/>
      <c r="DUF26" s="143"/>
      <c r="DUG26" s="143"/>
      <c r="DUH26" s="143"/>
      <c r="DUI26" s="143"/>
      <c r="DUJ26" s="143"/>
      <c r="DUK26" s="143"/>
      <c r="DUL26" s="143"/>
      <c r="DUM26" s="143"/>
      <c r="DUN26" s="143"/>
      <c r="DUO26" s="143"/>
      <c r="DUP26" s="143"/>
      <c r="DUQ26" s="143"/>
      <c r="DUR26" s="143"/>
      <c r="DUS26" s="143"/>
      <c r="DUT26" s="143"/>
      <c r="DUU26" s="143"/>
      <c r="DUV26" s="143"/>
      <c r="DUW26" s="143"/>
      <c r="DUX26" s="143"/>
      <c r="DUY26" s="143"/>
      <c r="DUZ26" s="143"/>
      <c r="DVA26" s="143"/>
      <c r="DVB26" s="143"/>
      <c r="DVC26" s="143"/>
      <c r="DVD26" s="143"/>
      <c r="DVE26" s="143"/>
      <c r="DVF26" s="143"/>
      <c r="DVG26" s="143"/>
      <c r="DVH26" s="143"/>
      <c r="DVI26" s="143"/>
      <c r="DVJ26" s="143"/>
      <c r="DVK26" s="143"/>
      <c r="DVL26" s="143"/>
      <c r="DVM26" s="143"/>
      <c r="DVN26" s="143"/>
      <c r="DVO26" s="143"/>
      <c r="DVP26" s="143"/>
      <c r="DVQ26" s="143"/>
      <c r="DVR26" s="143"/>
      <c r="DVS26" s="143"/>
      <c r="DVT26" s="143"/>
      <c r="DVU26" s="143"/>
      <c r="DVV26" s="143"/>
      <c r="DVW26" s="143"/>
      <c r="DVX26" s="143"/>
      <c r="DVY26" s="143"/>
      <c r="DVZ26" s="143"/>
      <c r="DWA26" s="143"/>
      <c r="DWB26" s="143"/>
      <c r="DWC26" s="143"/>
      <c r="DWD26" s="143"/>
      <c r="DWE26" s="143"/>
      <c r="DWF26" s="143"/>
      <c r="DWG26" s="143"/>
      <c r="DWH26" s="143"/>
      <c r="DWI26" s="143"/>
      <c r="DWJ26" s="143"/>
      <c r="DWK26" s="143"/>
      <c r="DWL26" s="143"/>
      <c r="DWM26" s="143"/>
      <c r="DWN26" s="143"/>
      <c r="DWO26" s="143"/>
      <c r="DWP26" s="143"/>
      <c r="DWQ26" s="143"/>
      <c r="DWR26" s="143"/>
      <c r="DWS26" s="143"/>
      <c r="DWT26" s="143"/>
      <c r="DWU26" s="143"/>
      <c r="DWV26" s="143"/>
      <c r="DWW26" s="143"/>
      <c r="DWX26" s="143"/>
      <c r="DWY26" s="143"/>
      <c r="DWZ26" s="143"/>
      <c r="DXA26" s="143"/>
      <c r="DXB26" s="143"/>
      <c r="DXC26" s="143"/>
      <c r="DXD26" s="143"/>
      <c r="DXE26" s="143"/>
      <c r="DXF26" s="143"/>
      <c r="DXG26" s="143"/>
      <c r="DXH26" s="143"/>
      <c r="DXI26" s="143"/>
      <c r="DXJ26" s="143"/>
      <c r="DXK26" s="143"/>
      <c r="DXL26" s="143"/>
      <c r="DXM26" s="143"/>
      <c r="DXN26" s="143"/>
      <c r="DXO26" s="143"/>
      <c r="DXP26" s="143"/>
      <c r="DXQ26" s="143"/>
      <c r="DXR26" s="143"/>
      <c r="DXS26" s="143"/>
      <c r="DXT26" s="143"/>
      <c r="DXU26" s="143"/>
      <c r="DXV26" s="143"/>
      <c r="DXW26" s="143"/>
      <c r="DXX26" s="143"/>
      <c r="DXY26" s="143"/>
      <c r="DXZ26" s="143"/>
      <c r="DYA26" s="143"/>
      <c r="DYB26" s="143"/>
      <c r="DYC26" s="143"/>
      <c r="DYD26" s="143"/>
      <c r="DYE26" s="143"/>
      <c r="DYF26" s="143"/>
      <c r="DYG26" s="143"/>
      <c r="DYH26" s="143"/>
      <c r="DYI26" s="143"/>
      <c r="DYJ26" s="143"/>
      <c r="DYK26" s="143"/>
      <c r="DYL26" s="143"/>
      <c r="DYM26" s="143"/>
      <c r="DYN26" s="143"/>
      <c r="DYO26" s="143"/>
      <c r="DYP26" s="143"/>
      <c r="DYQ26" s="143"/>
      <c r="DYR26" s="143"/>
      <c r="DYS26" s="143"/>
      <c r="DYT26" s="143"/>
      <c r="DYU26" s="143"/>
      <c r="DYV26" s="143"/>
      <c r="DYW26" s="143"/>
      <c r="DYX26" s="143"/>
      <c r="DYY26" s="143"/>
      <c r="DYZ26" s="143"/>
      <c r="DZA26" s="143"/>
      <c r="DZB26" s="143"/>
      <c r="DZC26" s="143"/>
      <c r="DZD26" s="143"/>
      <c r="DZE26" s="143"/>
      <c r="DZF26" s="143"/>
      <c r="DZG26" s="143"/>
      <c r="DZH26" s="143"/>
      <c r="DZI26" s="143"/>
      <c r="DZJ26" s="143"/>
      <c r="DZK26" s="143"/>
      <c r="DZL26" s="143"/>
      <c r="DZM26" s="143"/>
      <c r="DZN26" s="143"/>
      <c r="DZO26" s="143"/>
      <c r="DZP26" s="143"/>
      <c r="DZQ26" s="143"/>
      <c r="DZR26" s="143"/>
      <c r="DZS26" s="143"/>
      <c r="DZT26" s="143"/>
      <c r="DZU26" s="143"/>
      <c r="DZV26" s="143"/>
      <c r="DZW26" s="143"/>
      <c r="DZX26" s="143"/>
      <c r="DZY26" s="143"/>
      <c r="DZZ26" s="143"/>
      <c r="EAA26" s="143"/>
      <c r="EAB26" s="143"/>
      <c r="EAC26" s="143"/>
      <c r="EAD26" s="143"/>
      <c r="EAE26" s="143"/>
      <c r="EAF26" s="143"/>
      <c r="EAG26" s="143"/>
      <c r="EAH26" s="143"/>
      <c r="EAI26" s="143"/>
      <c r="EAJ26" s="143"/>
      <c r="EAK26" s="143"/>
      <c r="EAL26" s="143"/>
      <c r="EAM26" s="143"/>
      <c r="EAN26" s="143"/>
      <c r="EAO26" s="143"/>
      <c r="EAP26" s="143"/>
      <c r="EAQ26" s="143"/>
      <c r="EAR26" s="143"/>
      <c r="EAS26" s="143"/>
      <c r="EAT26" s="143"/>
      <c r="EAU26" s="143"/>
      <c r="EAV26" s="143"/>
      <c r="EAW26" s="143"/>
      <c r="EAX26" s="143"/>
      <c r="EAY26" s="143"/>
      <c r="EAZ26" s="143"/>
      <c r="EBA26" s="143"/>
      <c r="EBB26" s="143"/>
      <c r="EBC26" s="143"/>
      <c r="EBD26" s="143"/>
      <c r="EBE26" s="143"/>
      <c r="EBF26" s="143"/>
      <c r="EBG26" s="143"/>
      <c r="EBH26" s="143"/>
      <c r="EBI26" s="143"/>
      <c r="EBJ26" s="143"/>
      <c r="EBK26" s="143"/>
      <c r="EBL26" s="143"/>
      <c r="EBM26" s="143"/>
      <c r="EBN26" s="143"/>
      <c r="EBO26" s="143"/>
      <c r="EBP26" s="143"/>
      <c r="EBQ26" s="143"/>
      <c r="EBR26" s="143"/>
      <c r="EBS26" s="143"/>
      <c r="EBT26" s="143"/>
      <c r="EBU26" s="143"/>
      <c r="EBV26" s="143"/>
      <c r="EBW26" s="143"/>
      <c r="EBX26" s="143"/>
      <c r="EBY26" s="143"/>
      <c r="EBZ26" s="143"/>
      <c r="ECA26" s="143"/>
      <c r="ECB26" s="143"/>
      <c r="ECC26" s="143"/>
      <c r="ECD26" s="143"/>
      <c r="ECE26" s="143"/>
      <c r="ECF26" s="143"/>
      <c r="ECG26" s="143"/>
      <c r="ECH26" s="143"/>
      <c r="ECI26" s="143"/>
      <c r="ECJ26" s="143"/>
      <c r="ECK26" s="143"/>
      <c r="ECL26" s="143"/>
      <c r="ECM26" s="143"/>
      <c r="ECN26" s="143"/>
      <c r="ECO26" s="143"/>
      <c r="ECP26" s="143"/>
      <c r="ECQ26" s="143"/>
      <c r="ECR26" s="143"/>
      <c r="ECS26" s="143"/>
      <c r="ECT26" s="143"/>
      <c r="ECU26" s="143"/>
      <c r="ECV26" s="143"/>
      <c r="ECW26" s="143"/>
      <c r="ECX26" s="143"/>
      <c r="ECY26" s="143"/>
      <c r="ECZ26" s="143"/>
      <c r="EDA26" s="143"/>
      <c r="EDB26" s="143"/>
      <c r="EDC26" s="143"/>
      <c r="EDD26" s="143"/>
      <c r="EDE26" s="143"/>
      <c r="EDF26" s="143"/>
      <c r="EDG26" s="143"/>
      <c r="EDH26" s="143"/>
      <c r="EDI26" s="143"/>
      <c r="EDJ26" s="143"/>
      <c r="EDK26" s="143"/>
      <c r="EDL26" s="143"/>
      <c r="EDM26" s="143"/>
      <c r="EDN26" s="143"/>
      <c r="EDO26" s="143"/>
      <c r="EDP26" s="143"/>
      <c r="EDQ26" s="143"/>
      <c r="EDR26" s="143"/>
      <c r="EDS26" s="143"/>
      <c r="EDT26" s="143"/>
      <c r="EDU26" s="143"/>
      <c r="EDV26" s="143"/>
      <c r="EDW26" s="143"/>
      <c r="EDX26" s="143"/>
      <c r="EDY26" s="143"/>
      <c r="EDZ26" s="143"/>
      <c r="EEA26" s="143"/>
      <c r="EEB26" s="143"/>
      <c r="EEC26" s="143"/>
      <c r="EED26" s="143"/>
      <c r="EEE26" s="143"/>
      <c r="EEF26" s="143"/>
      <c r="EEG26" s="143"/>
      <c r="EEH26" s="143"/>
      <c r="EEI26" s="143"/>
      <c r="EEJ26" s="143"/>
      <c r="EEK26" s="143"/>
      <c r="EEL26" s="143"/>
      <c r="EEM26" s="143"/>
      <c r="EEN26" s="143"/>
      <c r="EEO26" s="143"/>
      <c r="EEP26" s="143"/>
      <c r="EEQ26" s="143"/>
      <c r="EER26" s="143"/>
      <c r="EES26" s="143"/>
      <c r="EET26" s="143"/>
      <c r="EEU26" s="143"/>
      <c r="EEV26" s="143"/>
      <c r="EEW26" s="143"/>
      <c r="EEX26" s="143"/>
      <c r="EEY26" s="143"/>
      <c r="EEZ26" s="143"/>
      <c r="EFA26" s="143"/>
      <c r="EFB26" s="143"/>
      <c r="EFC26" s="143"/>
      <c r="EFD26" s="143"/>
      <c r="EFE26" s="143"/>
      <c r="EFF26" s="143"/>
      <c r="EFG26" s="143"/>
      <c r="EFH26" s="143"/>
      <c r="EFI26" s="143"/>
      <c r="EFJ26" s="143"/>
      <c r="EFK26" s="143"/>
      <c r="EFL26" s="143"/>
      <c r="EFM26" s="143"/>
      <c r="EFN26" s="143"/>
      <c r="EFO26" s="143"/>
      <c r="EFP26" s="143"/>
      <c r="EFQ26" s="143"/>
      <c r="EFR26" s="143"/>
      <c r="EFS26" s="143"/>
      <c r="EFT26" s="143"/>
      <c r="EFU26" s="143"/>
      <c r="EFV26" s="143"/>
      <c r="EFW26" s="143"/>
      <c r="EFX26" s="143"/>
      <c r="EFY26" s="143"/>
      <c r="EFZ26" s="143"/>
      <c r="EGA26" s="143"/>
      <c r="EGB26" s="143"/>
      <c r="EGC26" s="143"/>
      <c r="EGD26" s="143"/>
      <c r="EGE26" s="143"/>
      <c r="EGF26" s="143"/>
      <c r="EGG26" s="143"/>
      <c r="EGH26" s="143"/>
      <c r="EGI26" s="143"/>
      <c r="EGJ26" s="143"/>
      <c r="EGK26" s="143"/>
      <c r="EGL26" s="143"/>
      <c r="EGM26" s="143"/>
      <c r="EGN26" s="143"/>
      <c r="EGO26" s="143"/>
      <c r="EGP26" s="143"/>
      <c r="EGQ26" s="143"/>
      <c r="EGR26" s="143"/>
      <c r="EGS26" s="143"/>
      <c r="EGT26" s="143"/>
      <c r="EGU26" s="143"/>
      <c r="EGV26" s="143"/>
      <c r="EGW26" s="143"/>
      <c r="EGX26" s="143"/>
      <c r="EGY26" s="143"/>
      <c r="EGZ26" s="143"/>
      <c r="EHA26" s="143"/>
      <c r="EHB26" s="143"/>
      <c r="EHC26" s="143"/>
      <c r="EHD26" s="143"/>
      <c r="EHE26" s="143"/>
      <c r="EHF26" s="143"/>
      <c r="EHG26" s="143"/>
      <c r="EHH26" s="143"/>
      <c r="EHI26" s="143"/>
      <c r="EHJ26" s="143"/>
      <c r="EHK26" s="143"/>
      <c r="EHL26" s="143"/>
      <c r="EHM26" s="143"/>
      <c r="EHN26" s="143"/>
      <c r="EHO26" s="143"/>
      <c r="EHP26" s="143"/>
      <c r="EHQ26" s="143"/>
      <c r="EHR26" s="143"/>
      <c r="EHS26" s="143"/>
      <c r="EHT26" s="143"/>
      <c r="EHU26" s="143"/>
      <c r="EHV26" s="143"/>
      <c r="EHW26" s="143"/>
      <c r="EHX26" s="143"/>
      <c r="EHY26" s="143"/>
      <c r="EHZ26" s="143"/>
      <c r="EIA26" s="143"/>
      <c r="EIB26" s="143"/>
      <c r="EIC26" s="143"/>
      <c r="EID26" s="143"/>
      <c r="EIE26" s="143"/>
      <c r="EIF26" s="143"/>
      <c r="EIG26" s="143"/>
      <c r="EIH26" s="143"/>
      <c r="EII26" s="143"/>
      <c r="EIJ26" s="143"/>
      <c r="EIK26" s="143"/>
      <c r="EIL26" s="143"/>
      <c r="EIM26" s="143"/>
      <c r="EIN26" s="143"/>
      <c r="EIO26" s="143"/>
      <c r="EIP26" s="143"/>
      <c r="EIQ26" s="143"/>
      <c r="EIR26" s="143"/>
      <c r="EIS26" s="143"/>
      <c r="EIT26" s="143"/>
      <c r="EIU26" s="143"/>
      <c r="EIV26" s="143"/>
      <c r="EIW26" s="143"/>
      <c r="EIX26" s="143"/>
      <c r="EIY26" s="143"/>
      <c r="EIZ26" s="143"/>
      <c r="EJA26" s="143"/>
      <c r="EJB26" s="143"/>
      <c r="EJC26" s="143"/>
      <c r="EJD26" s="143"/>
      <c r="EJE26" s="143"/>
      <c r="EJF26" s="143"/>
      <c r="EJG26" s="143"/>
      <c r="EJH26" s="143"/>
      <c r="EJI26" s="143"/>
      <c r="EJJ26" s="143"/>
      <c r="EJK26" s="143"/>
      <c r="EJL26" s="143"/>
      <c r="EJM26" s="143"/>
      <c r="EJN26" s="143"/>
      <c r="EJO26" s="143"/>
      <c r="EJP26" s="143"/>
      <c r="EJQ26" s="143"/>
      <c r="EJR26" s="143"/>
      <c r="EJS26" s="143"/>
      <c r="EJT26" s="143"/>
      <c r="EJU26" s="143"/>
      <c r="EJV26" s="143"/>
      <c r="EJW26" s="143"/>
      <c r="EJX26" s="143"/>
      <c r="EJY26" s="143"/>
      <c r="EJZ26" s="143"/>
      <c r="EKA26" s="143"/>
      <c r="EKB26" s="143"/>
      <c r="EKC26" s="143"/>
      <c r="EKD26" s="143"/>
      <c r="EKE26" s="143"/>
      <c r="EKF26" s="143"/>
      <c r="EKG26" s="143"/>
      <c r="EKH26" s="143"/>
      <c r="EKI26" s="143"/>
      <c r="EKJ26" s="143"/>
      <c r="EKK26" s="143"/>
      <c r="EKL26" s="143"/>
      <c r="EKM26" s="143"/>
      <c r="EKN26" s="143"/>
      <c r="EKO26" s="143"/>
      <c r="EKP26" s="143"/>
      <c r="EKQ26" s="143"/>
      <c r="EKR26" s="143"/>
      <c r="EKS26" s="143"/>
      <c r="EKT26" s="143"/>
      <c r="EKU26" s="143"/>
      <c r="EKV26" s="143"/>
      <c r="EKW26" s="143"/>
      <c r="EKX26" s="143"/>
      <c r="EKY26" s="143"/>
      <c r="EKZ26" s="143"/>
      <c r="ELA26" s="143"/>
      <c r="ELB26" s="143"/>
      <c r="ELC26" s="143"/>
      <c r="ELD26" s="143"/>
      <c r="ELE26" s="143"/>
      <c r="ELF26" s="143"/>
      <c r="ELG26" s="143"/>
      <c r="ELH26" s="143"/>
      <c r="ELI26" s="143"/>
      <c r="ELJ26" s="143"/>
      <c r="ELK26" s="143"/>
      <c r="ELL26" s="143"/>
      <c r="ELM26" s="143"/>
      <c r="ELN26" s="143"/>
      <c r="ELO26" s="143"/>
      <c r="ELP26" s="143"/>
      <c r="ELQ26" s="143"/>
      <c r="ELR26" s="143"/>
      <c r="ELS26" s="143"/>
      <c r="ELT26" s="143"/>
      <c r="ELU26" s="143"/>
      <c r="ELV26" s="143"/>
      <c r="ELW26" s="143"/>
      <c r="ELX26" s="143"/>
      <c r="ELY26" s="143"/>
      <c r="ELZ26" s="143"/>
      <c r="EMA26" s="143"/>
      <c r="EMB26" s="143"/>
      <c r="EMC26" s="143"/>
      <c r="EMD26" s="143"/>
      <c r="EME26" s="143"/>
      <c r="EMF26" s="143"/>
      <c r="EMG26" s="143"/>
      <c r="EMH26" s="143"/>
      <c r="EMI26" s="143"/>
      <c r="EMJ26" s="143"/>
      <c r="EMK26" s="143"/>
      <c r="EML26" s="143"/>
      <c r="EMM26" s="143"/>
      <c r="EMN26" s="143"/>
      <c r="EMO26" s="143"/>
      <c r="EMP26" s="143"/>
      <c r="EMQ26" s="143"/>
      <c r="EMR26" s="143"/>
      <c r="EMS26" s="143"/>
      <c r="EMT26" s="143"/>
      <c r="EMU26" s="143"/>
      <c r="EMV26" s="143"/>
      <c r="EMW26" s="143"/>
      <c r="EMX26" s="143"/>
      <c r="EMY26" s="143"/>
      <c r="EMZ26" s="143"/>
      <c r="ENA26" s="143"/>
      <c r="ENB26" s="143"/>
      <c r="ENC26" s="143"/>
      <c r="END26" s="143"/>
      <c r="ENE26" s="143"/>
      <c r="ENF26" s="143"/>
      <c r="ENG26" s="143"/>
      <c r="ENH26" s="143"/>
      <c r="ENI26" s="143"/>
      <c r="ENJ26" s="143"/>
      <c r="ENK26" s="143"/>
      <c r="ENL26" s="143"/>
      <c r="ENM26" s="143"/>
      <c r="ENN26" s="143"/>
      <c r="ENO26" s="143"/>
      <c r="ENP26" s="143"/>
      <c r="ENQ26" s="143"/>
      <c r="ENR26" s="143"/>
      <c r="ENS26" s="143"/>
      <c r="ENT26" s="143"/>
      <c r="ENU26" s="143"/>
      <c r="ENV26" s="143"/>
      <c r="ENW26" s="143"/>
      <c r="ENX26" s="143"/>
      <c r="ENY26" s="143"/>
      <c r="ENZ26" s="143"/>
      <c r="EOA26" s="143"/>
      <c r="EOB26" s="143"/>
      <c r="EOC26" s="143"/>
      <c r="EOD26" s="143"/>
      <c r="EOE26" s="143"/>
      <c r="EOF26" s="143"/>
      <c r="EOG26" s="143"/>
      <c r="EOH26" s="143"/>
      <c r="EOI26" s="143"/>
      <c r="EOJ26" s="143"/>
      <c r="EOK26" s="143"/>
      <c r="EOL26" s="143"/>
      <c r="EOM26" s="143"/>
      <c r="EON26" s="143"/>
      <c r="EOO26" s="143"/>
      <c r="EOP26" s="143"/>
      <c r="EOQ26" s="143"/>
      <c r="EOR26" s="143"/>
      <c r="EOS26" s="143"/>
      <c r="EOT26" s="143"/>
      <c r="EOU26" s="143"/>
      <c r="EOV26" s="143"/>
      <c r="EOW26" s="143"/>
      <c r="EOX26" s="143"/>
      <c r="EOY26" s="143"/>
      <c r="EOZ26" s="143"/>
      <c r="EPA26" s="143"/>
      <c r="EPB26" s="143"/>
      <c r="EPC26" s="143"/>
      <c r="EPD26" s="143"/>
      <c r="EPE26" s="143"/>
      <c r="EPF26" s="143"/>
      <c r="EPG26" s="143"/>
      <c r="EPH26" s="143"/>
      <c r="EPI26" s="143"/>
      <c r="EPJ26" s="143"/>
      <c r="EPK26" s="143"/>
      <c r="EPL26" s="143"/>
      <c r="EPM26" s="143"/>
      <c r="EPN26" s="143"/>
      <c r="EPO26" s="143"/>
      <c r="EPP26" s="143"/>
      <c r="EPQ26" s="143"/>
      <c r="EPR26" s="143"/>
      <c r="EPS26" s="143"/>
      <c r="EPT26" s="143"/>
      <c r="EPU26" s="143"/>
      <c r="EPV26" s="143"/>
      <c r="EPW26" s="143"/>
      <c r="EPX26" s="143"/>
      <c r="EPY26" s="143"/>
      <c r="EPZ26" s="143"/>
      <c r="EQA26" s="143"/>
      <c r="EQB26" s="143"/>
      <c r="EQC26" s="143"/>
      <c r="EQD26" s="143"/>
      <c r="EQE26" s="143"/>
      <c r="EQF26" s="143"/>
      <c r="EQG26" s="143"/>
      <c r="EQH26" s="143"/>
      <c r="EQI26" s="143"/>
      <c r="EQJ26" s="143"/>
      <c r="EQK26" s="143"/>
      <c r="EQL26" s="143"/>
      <c r="EQM26" s="143"/>
      <c r="EQN26" s="143"/>
      <c r="EQO26" s="143"/>
      <c r="EQP26" s="143"/>
      <c r="EQQ26" s="143"/>
      <c r="EQR26" s="143"/>
      <c r="EQS26" s="143"/>
      <c r="EQT26" s="143"/>
      <c r="EQU26" s="143"/>
      <c r="EQV26" s="143"/>
      <c r="EQW26" s="143"/>
      <c r="EQX26" s="143"/>
      <c r="EQY26" s="143"/>
      <c r="EQZ26" s="143"/>
      <c r="ERA26" s="143"/>
      <c r="ERB26" s="143"/>
      <c r="ERC26" s="143"/>
      <c r="ERD26" s="143"/>
      <c r="ERE26" s="143"/>
      <c r="ERF26" s="143"/>
      <c r="ERG26" s="143"/>
      <c r="ERH26" s="143"/>
      <c r="ERI26" s="143"/>
      <c r="ERJ26" s="143"/>
      <c r="ERK26" s="143"/>
      <c r="ERL26" s="143"/>
      <c r="ERM26" s="143"/>
      <c r="ERN26" s="143"/>
      <c r="ERO26" s="143"/>
      <c r="ERP26" s="143"/>
      <c r="ERQ26" s="143"/>
      <c r="ERR26" s="143"/>
      <c r="ERS26" s="143"/>
      <c r="ERT26" s="143"/>
      <c r="ERU26" s="143"/>
      <c r="ERV26" s="143"/>
      <c r="ERW26" s="143"/>
      <c r="ERX26" s="143"/>
      <c r="ERY26" s="143"/>
      <c r="ERZ26" s="143"/>
      <c r="ESA26" s="143"/>
      <c r="ESB26" s="143"/>
      <c r="ESC26" s="143"/>
      <c r="ESD26" s="143"/>
      <c r="ESE26" s="143"/>
      <c r="ESF26" s="143"/>
      <c r="ESG26" s="143"/>
      <c r="ESH26" s="143"/>
      <c r="ESI26" s="143"/>
      <c r="ESJ26" s="143"/>
      <c r="ESK26" s="143"/>
      <c r="ESL26" s="143"/>
      <c r="ESM26" s="143"/>
      <c r="ESN26" s="143"/>
      <c r="ESO26" s="143"/>
      <c r="ESP26" s="143"/>
      <c r="ESQ26" s="143"/>
      <c r="ESR26" s="143"/>
      <c r="ESS26" s="143"/>
      <c r="EST26" s="143"/>
      <c r="ESU26" s="143"/>
      <c r="ESV26" s="143"/>
      <c r="ESW26" s="143"/>
      <c r="ESX26" s="143"/>
      <c r="ESY26" s="143"/>
      <c r="ESZ26" s="143"/>
      <c r="ETA26" s="143"/>
      <c r="ETB26" s="143"/>
      <c r="ETC26" s="143"/>
      <c r="ETD26" s="143"/>
      <c r="ETE26" s="143"/>
      <c r="ETF26" s="143"/>
      <c r="ETG26" s="143"/>
      <c r="ETH26" s="143"/>
      <c r="ETI26" s="143"/>
      <c r="ETJ26" s="143"/>
      <c r="ETK26" s="143"/>
      <c r="ETL26" s="143"/>
      <c r="ETM26" s="143"/>
      <c r="ETN26" s="143"/>
      <c r="ETO26" s="143"/>
      <c r="ETP26" s="143"/>
      <c r="ETQ26" s="143"/>
      <c r="ETR26" s="143"/>
      <c r="ETS26" s="143"/>
      <c r="ETT26" s="143"/>
      <c r="ETU26" s="143"/>
      <c r="ETV26" s="143"/>
      <c r="ETW26" s="143"/>
      <c r="ETX26" s="143"/>
      <c r="ETY26" s="143"/>
      <c r="ETZ26" s="143"/>
      <c r="EUA26" s="143"/>
      <c r="EUB26" s="143"/>
      <c r="EUC26" s="143"/>
      <c r="EUD26" s="143"/>
      <c r="EUE26" s="143"/>
      <c r="EUF26" s="143"/>
      <c r="EUG26" s="143"/>
      <c r="EUH26" s="143"/>
      <c r="EUI26" s="143"/>
      <c r="EUJ26" s="143"/>
      <c r="EUK26" s="143"/>
      <c r="EUL26" s="143"/>
      <c r="EUM26" s="143"/>
      <c r="EUN26" s="143"/>
      <c r="EUO26" s="143"/>
      <c r="EUP26" s="143"/>
      <c r="EUQ26" s="143"/>
      <c r="EUR26" s="143"/>
      <c r="EUS26" s="143"/>
      <c r="EUT26" s="143"/>
      <c r="EUU26" s="143"/>
      <c r="EUV26" s="143"/>
      <c r="EUW26" s="143"/>
      <c r="EUX26" s="143"/>
      <c r="EUY26" s="143"/>
      <c r="EUZ26" s="143"/>
      <c r="EVA26" s="143"/>
      <c r="EVB26" s="143"/>
      <c r="EVC26" s="143"/>
      <c r="EVD26" s="143"/>
      <c r="EVE26" s="143"/>
      <c r="EVF26" s="143"/>
      <c r="EVG26" s="143"/>
    </row>
    <row r="27" spans="1:3959" s="146" customFormat="1" ht="15" x14ac:dyDescent="0.25">
      <c r="A27" s="807" t="s">
        <v>1664</v>
      </c>
      <c r="B27" s="609" t="s">
        <v>172</v>
      </c>
      <c r="C27" s="573">
        <v>17</v>
      </c>
      <c r="D27" s="618">
        <f>'Notes BS'!D302</f>
        <v>0</v>
      </c>
      <c r="E27" s="152"/>
      <c r="F27" s="618">
        <f>'Notes BS'!E302</f>
        <v>0</v>
      </c>
      <c r="G27" s="4"/>
      <c r="H27" s="624">
        <f>'Notes BS'!F302</f>
        <v>0</v>
      </c>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c r="IV27" s="143"/>
      <c r="IW27" s="143"/>
      <c r="IX27" s="143"/>
      <c r="IY27" s="143"/>
      <c r="IZ27" s="143"/>
      <c r="JA27" s="143"/>
      <c r="JB27" s="143"/>
      <c r="JC27" s="143"/>
      <c r="JD27" s="143"/>
      <c r="JE27" s="143"/>
      <c r="JF27" s="143"/>
      <c r="JG27" s="143"/>
      <c r="JH27" s="143"/>
      <c r="JI27" s="143"/>
      <c r="JJ27" s="143"/>
      <c r="JK27" s="143"/>
      <c r="JL27" s="143"/>
      <c r="JM27" s="143"/>
      <c r="JN27" s="143"/>
      <c r="JO27" s="143"/>
      <c r="JP27" s="143"/>
      <c r="JQ27" s="143"/>
      <c r="JR27" s="143"/>
      <c r="JS27" s="143"/>
      <c r="JT27" s="143"/>
      <c r="JU27" s="143"/>
      <c r="JV27" s="143"/>
      <c r="JW27" s="143"/>
      <c r="JX27" s="143"/>
      <c r="JY27" s="143"/>
      <c r="JZ27" s="143"/>
      <c r="KA27" s="143"/>
      <c r="KB27" s="143"/>
      <c r="KC27" s="143"/>
      <c r="KD27" s="143"/>
      <c r="KE27" s="143"/>
      <c r="KF27" s="143"/>
      <c r="KG27" s="143"/>
      <c r="KH27" s="143"/>
      <c r="KI27" s="143"/>
      <c r="KJ27" s="143"/>
      <c r="KK27" s="143"/>
      <c r="KL27" s="143"/>
      <c r="KM27" s="143"/>
      <c r="KN27" s="143"/>
      <c r="KO27" s="143"/>
      <c r="KP27" s="143"/>
      <c r="KQ27" s="143"/>
      <c r="KR27" s="143"/>
      <c r="KS27" s="143"/>
      <c r="KT27" s="143"/>
      <c r="KU27" s="143"/>
      <c r="KV27" s="143"/>
      <c r="KW27" s="143"/>
      <c r="KX27" s="143"/>
      <c r="KY27" s="143"/>
      <c r="KZ27" s="143"/>
      <c r="LA27" s="143"/>
      <c r="LB27" s="143"/>
      <c r="LC27" s="143"/>
      <c r="LD27" s="143"/>
      <c r="LE27" s="143"/>
      <c r="LF27" s="143"/>
      <c r="LG27" s="143"/>
      <c r="LH27" s="143"/>
      <c r="LI27" s="143"/>
      <c r="LJ27" s="143"/>
      <c r="LK27" s="143"/>
      <c r="LL27" s="143"/>
      <c r="LM27" s="143"/>
      <c r="LN27" s="143"/>
      <c r="LO27" s="143"/>
      <c r="LP27" s="143"/>
      <c r="LQ27" s="143"/>
      <c r="LR27" s="143"/>
      <c r="LS27" s="143"/>
      <c r="LT27" s="143"/>
      <c r="LU27" s="143"/>
      <c r="LV27" s="143"/>
      <c r="LW27" s="143"/>
      <c r="LX27" s="143"/>
      <c r="LY27" s="143"/>
      <c r="LZ27" s="143"/>
      <c r="MA27" s="143"/>
      <c r="MB27" s="143"/>
      <c r="MC27" s="143"/>
      <c r="MD27" s="143"/>
      <c r="ME27" s="143"/>
      <c r="MF27" s="143"/>
      <c r="MG27" s="143"/>
      <c r="MH27" s="143"/>
      <c r="MI27" s="143"/>
      <c r="MJ27" s="143"/>
      <c r="MK27" s="143"/>
      <c r="ML27" s="143"/>
      <c r="MM27" s="143"/>
      <c r="MN27" s="143"/>
      <c r="MO27" s="143"/>
      <c r="MP27" s="143"/>
      <c r="MQ27" s="143"/>
      <c r="MR27" s="143"/>
      <c r="MS27" s="143"/>
      <c r="MT27" s="143"/>
      <c r="MU27" s="143"/>
      <c r="MV27" s="143"/>
      <c r="MW27" s="143"/>
      <c r="MX27" s="143"/>
      <c r="MY27" s="143"/>
      <c r="MZ27" s="143"/>
      <c r="NA27" s="143"/>
      <c r="NB27" s="143"/>
      <c r="NC27" s="143"/>
      <c r="ND27" s="143"/>
      <c r="NE27" s="143"/>
      <c r="NF27" s="143"/>
      <c r="NG27" s="143"/>
      <c r="NH27" s="143"/>
      <c r="NI27" s="143"/>
      <c r="NJ27" s="143"/>
      <c r="NK27" s="143"/>
      <c r="NL27" s="143"/>
      <c r="NM27" s="143"/>
      <c r="NN27" s="143"/>
      <c r="NO27" s="143"/>
      <c r="NP27" s="143"/>
      <c r="NQ27" s="143"/>
      <c r="NR27" s="143"/>
      <c r="NS27" s="143"/>
      <c r="NT27" s="143"/>
      <c r="NU27" s="143"/>
      <c r="NV27" s="143"/>
      <c r="NW27" s="143"/>
      <c r="NX27" s="143"/>
      <c r="NY27" s="143"/>
      <c r="NZ27" s="143"/>
      <c r="OA27" s="143"/>
      <c r="OB27" s="143"/>
      <c r="OC27" s="143"/>
      <c r="OD27" s="143"/>
      <c r="OE27" s="143"/>
      <c r="OF27" s="143"/>
      <c r="OG27" s="143"/>
      <c r="OH27" s="143"/>
      <c r="OI27" s="143"/>
      <c r="OJ27" s="143"/>
      <c r="OK27" s="143"/>
      <c r="OL27" s="143"/>
      <c r="OM27" s="143"/>
      <c r="ON27" s="143"/>
      <c r="OO27" s="143"/>
      <c r="OP27" s="143"/>
      <c r="OQ27" s="143"/>
      <c r="OR27" s="143"/>
      <c r="OS27" s="143"/>
      <c r="OT27" s="143"/>
      <c r="OU27" s="143"/>
      <c r="OV27" s="143"/>
      <c r="OW27" s="143"/>
      <c r="OX27" s="143"/>
      <c r="OY27" s="143"/>
      <c r="OZ27" s="143"/>
      <c r="PA27" s="143"/>
      <c r="PB27" s="143"/>
      <c r="PC27" s="143"/>
      <c r="PD27" s="143"/>
      <c r="PE27" s="143"/>
      <c r="PF27" s="143"/>
      <c r="PG27" s="143"/>
      <c r="PH27" s="143"/>
      <c r="PI27" s="143"/>
      <c r="PJ27" s="143"/>
      <c r="PK27" s="143"/>
      <c r="PL27" s="143"/>
      <c r="PM27" s="143"/>
      <c r="PN27" s="143"/>
      <c r="PO27" s="143"/>
      <c r="PP27" s="143"/>
      <c r="PQ27" s="143"/>
      <c r="PR27" s="143"/>
      <c r="PS27" s="143"/>
      <c r="PT27" s="143"/>
      <c r="PU27" s="143"/>
      <c r="PV27" s="143"/>
      <c r="PW27" s="143"/>
      <c r="PX27" s="143"/>
      <c r="PY27" s="143"/>
      <c r="PZ27" s="143"/>
      <c r="QA27" s="143"/>
      <c r="QB27" s="143"/>
      <c r="QC27" s="143"/>
      <c r="QD27" s="143"/>
      <c r="QE27" s="143"/>
      <c r="QF27" s="143"/>
      <c r="QG27" s="143"/>
      <c r="QH27" s="143"/>
      <c r="QI27" s="143"/>
      <c r="QJ27" s="143"/>
      <c r="QK27" s="143"/>
      <c r="QL27" s="143"/>
      <c r="QM27" s="143"/>
      <c r="QN27" s="143"/>
      <c r="QO27" s="143"/>
      <c r="QP27" s="143"/>
      <c r="QQ27" s="143"/>
      <c r="QR27" s="143"/>
      <c r="QS27" s="143"/>
      <c r="QT27" s="143"/>
      <c r="QU27" s="143"/>
      <c r="QV27" s="143"/>
      <c r="QW27" s="143"/>
      <c r="QX27" s="143"/>
      <c r="QY27" s="143"/>
      <c r="QZ27" s="143"/>
      <c r="RA27" s="143"/>
      <c r="RB27" s="143"/>
      <c r="RC27" s="143"/>
      <c r="RD27" s="143"/>
      <c r="RE27" s="143"/>
      <c r="RF27" s="143"/>
      <c r="RG27" s="143"/>
      <c r="RH27" s="143"/>
      <c r="RI27" s="143"/>
      <c r="RJ27" s="143"/>
      <c r="RK27" s="143"/>
      <c r="RL27" s="143"/>
      <c r="RM27" s="143"/>
      <c r="RN27" s="143"/>
      <c r="RO27" s="143"/>
      <c r="RP27" s="143"/>
      <c r="RQ27" s="143"/>
      <c r="RR27" s="143"/>
      <c r="RS27" s="143"/>
      <c r="RT27" s="143"/>
      <c r="RU27" s="143"/>
      <c r="RV27" s="143"/>
      <c r="RW27" s="143"/>
      <c r="RX27" s="143"/>
      <c r="RY27" s="143"/>
      <c r="RZ27" s="143"/>
      <c r="SA27" s="143"/>
      <c r="SB27" s="143"/>
      <c r="SC27" s="143"/>
      <c r="SD27" s="143"/>
      <c r="SE27" s="143"/>
      <c r="SF27" s="143"/>
      <c r="SG27" s="143"/>
      <c r="SH27" s="143"/>
      <c r="SI27" s="143"/>
      <c r="SJ27" s="143"/>
      <c r="SK27" s="143"/>
      <c r="SL27" s="143"/>
      <c r="SM27" s="143"/>
      <c r="SN27" s="143"/>
      <c r="SO27" s="143"/>
      <c r="SP27" s="143"/>
      <c r="SQ27" s="143"/>
      <c r="SR27" s="143"/>
      <c r="SS27" s="143"/>
      <c r="ST27" s="143"/>
      <c r="SU27" s="143"/>
      <c r="SV27" s="143"/>
      <c r="SW27" s="143"/>
      <c r="SX27" s="143"/>
      <c r="SY27" s="143"/>
      <c r="SZ27" s="143"/>
      <c r="TA27" s="143"/>
      <c r="TB27" s="143"/>
      <c r="TC27" s="143"/>
      <c r="TD27" s="143"/>
      <c r="TE27" s="143"/>
      <c r="TF27" s="143"/>
      <c r="TG27" s="143"/>
      <c r="TH27" s="143"/>
      <c r="TI27" s="143"/>
      <c r="TJ27" s="143"/>
      <c r="TK27" s="143"/>
      <c r="TL27" s="143"/>
      <c r="TM27" s="143"/>
      <c r="TN27" s="143"/>
      <c r="TO27" s="143"/>
      <c r="TP27" s="143"/>
      <c r="TQ27" s="143"/>
      <c r="TR27" s="143"/>
      <c r="TS27" s="143"/>
      <c r="TT27" s="143"/>
      <c r="TU27" s="143"/>
      <c r="TV27" s="143"/>
      <c r="TW27" s="143"/>
      <c r="TX27" s="143"/>
      <c r="TY27" s="143"/>
      <c r="TZ27" s="143"/>
      <c r="UA27" s="143"/>
      <c r="UB27" s="143"/>
      <c r="UC27" s="143"/>
      <c r="UD27" s="143"/>
      <c r="UE27" s="143"/>
      <c r="UF27" s="143"/>
      <c r="UG27" s="143"/>
      <c r="UH27" s="143"/>
      <c r="UI27" s="143"/>
      <c r="UJ27" s="143"/>
      <c r="UK27" s="143"/>
      <c r="UL27" s="143"/>
      <c r="UM27" s="143"/>
      <c r="UN27" s="143"/>
      <c r="UO27" s="143"/>
      <c r="UP27" s="143"/>
      <c r="UQ27" s="143"/>
      <c r="UR27" s="143"/>
      <c r="US27" s="143"/>
      <c r="UT27" s="143"/>
      <c r="UU27" s="143"/>
      <c r="UV27" s="143"/>
      <c r="UW27" s="143"/>
      <c r="UX27" s="143"/>
      <c r="UY27" s="143"/>
      <c r="UZ27" s="143"/>
      <c r="VA27" s="143"/>
      <c r="VB27" s="143"/>
      <c r="VC27" s="143"/>
      <c r="VD27" s="143"/>
      <c r="VE27" s="143"/>
      <c r="VF27" s="143"/>
      <c r="VG27" s="143"/>
      <c r="VH27" s="143"/>
      <c r="VI27" s="143"/>
      <c r="VJ27" s="143"/>
      <c r="VK27" s="143"/>
      <c r="VL27" s="143"/>
      <c r="VM27" s="143"/>
      <c r="VN27" s="143"/>
      <c r="VO27" s="143"/>
      <c r="VP27" s="143"/>
      <c r="VQ27" s="143"/>
      <c r="VR27" s="143"/>
      <c r="VS27" s="143"/>
      <c r="VT27" s="143"/>
      <c r="VU27" s="143"/>
      <c r="VV27" s="143"/>
      <c r="VW27" s="143"/>
      <c r="VX27" s="143"/>
      <c r="VY27" s="143"/>
      <c r="VZ27" s="143"/>
      <c r="WA27" s="143"/>
      <c r="WB27" s="143"/>
      <c r="WC27" s="143"/>
      <c r="WD27" s="143"/>
      <c r="WE27" s="143"/>
      <c r="WF27" s="143"/>
      <c r="WG27" s="143"/>
      <c r="WH27" s="143"/>
      <c r="WI27" s="143"/>
      <c r="WJ27" s="143"/>
      <c r="WK27" s="143"/>
      <c r="WL27" s="143"/>
      <c r="WM27" s="143"/>
      <c r="WN27" s="143"/>
      <c r="WO27" s="143"/>
      <c r="WP27" s="143"/>
      <c r="WQ27" s="143"/>
      <c r="WR27" s="143"/>
      <c r="WS27" s="143"/>
      <c r="WT27" s="143"/>
      <c r="WU27" s="143"/>
      <c r="WV27" s="143"/>
      <c r="WW27" s="143"/>
      <c r="WX27" s="143"/>
      <c r="WY27" s="143"/>
      <c r="WZ27" s="143"/>
      <c r="XA27" s="143"/>
      <c r="XB27" s="143"/>
      <c r="XC27" s="143"/>
      <c r="XD27" s="143"/>
      <c r="XE27" s="143"/>
      <c r="XF27" s="143"/>
      <c r="XG27" s="143"/>
      <c r="XH27" s="143"/>
      <c r="XI27" s="143"/>
      <c r="XJ27" s="143"/>
      <c r="XK27" s="143"/>
      <c r="XL27" s="143"/>
      <c r="XM27" s="143"/>
      <c r="XN27" s="143"/>
      <c r="XO27" s="143"/>
      <c r="XP27" s="143"/>
      <c r="XQ27" s="143"/>
      <c r="XR27" s="143"/>
      <c r="XS27" s="143"/>
      <c r="XT27" s="143"/>
      <c r="XU27" s="143"/>
      <c r="XV27" s="143"/>
      <c r="XW27" s="143"/>
      <c r="XX27" s="143"/>
      <c r="XY27" s="143"/>
      <c r="XZ27" s="143"/>
      <c r="YA27" s="143"/>
      <c r="YB27" s="143"/>
      <c r="YC27" s="143"/>
      <c r="YD27" s="143"/>
      <c r="YE27" s="143"/>
      <c r="YF27" s="143"/>
      <c r="YG27" s="143"/>
      <c r="YH27" s="143"/>
      <c r="YI27" s="143"/>
      <c r="YJ27" s="143"/>
      <c r="YK27" s="143"/>
      <c r="YL27" s="143"/>
      <c r="YM27" s="143"/>
      <c r="YN27" s="143"/>
      <c r="YO27" s="143"/>
      <c r="YP27" s="143"/>
      <c r="YQ27" s="143"/>
      <c r="YR27" s="143"/>
      <c r="YS27" s="143"/>
      <c r="YT27" s="143"/>
      <c r="YU27" s="143"/>
      <c r="YV27" s="143"/>
      <c r="YW27" s="143"/>
      <c r="YX27" s="143"/>
      <c r="YY27" s="143"/>
      <c r="YZ27" s="143"/>
      <c r="ZA27" s="143"/>
      <c r="ZB27" s="143"/>
      <c r="ZC27" s="143"/>
      <c r="ZD27" s="143"/>
      <c r="ZE27" s="143"/>
      <c r="ZF27" s="143"/>
      <c r="ZG27" s="143"/>
      <c r="ZH27" s="143"/>
      <c r="ZI27" s="143"/>
      <c r="ZJ27" s="143"/>
      <c r="ZK27" s="143"/>
      <c r="ZL27" s="143"/>
      <c r="ZM27" s="143"/>
      <c r="ZN27" s="143"/>
      <c r="ZO27" s="143"/>
      <c r="ZP27" s="143"/>
      <c r="ZQ27" s="143"/>
      <c r="ZR27" s="143"/>
      <c r="ZS27" s="143"/>
      <c r="ZT27" s="143"/>
      <c r="ZU27" s="143"/>
      <c r="ZV27" s="143"/>
      <c r="ZW27" s="143"/>
      <c r="ZX27" s="143"/>
      <c r="ZY27" s="143"/>
      <c r="ZZ27" s="143"/>
      <c r="AAA27" s="143"/>
      <c r="AAB27" s="143"/>
      <c r="AAC27" s="143"/>
      <c r="AAD27" s="143"/>
      <c r="AAE27" s="143"/>
      <c r="AAF27" s="143"/>
      <c r="AAG27" s="143"/>
      <c r="AAH27" s="143"/>
      <c r="AAI27" s="143"/>
      <c r="AAJ27" s="143"/>
      <c r="AAK27" s="143"/>
      <c r="AAL27" s="143"/>
      <c r="AAM27" s="143"/>
      <c r="AAN27" s="143"/>
      <c r="AAO27" s="143"/>
      <c r="AAP27" s="143"/>
      <c r="AAQ27" s="143"/>
      <c r="AAR27" s="143"/>
      <c r="AAS27" s="143"/>
      <c r="AAT27" s="143"/>
      <c r="AAU27" s="143"/>
      <c r="AAV27" s="143"/>
      <c r="AAW27" s="143"/>
      <c r="AAX27" s="143"/>
      <c r="AAY27" s="143"/>
      <c r="AAZ27" s="143"/>
      <c r="ABA27" s="143"/>
      <c r="ABB27" s="143"/>
      <c r="ABC27" s="143"/>
      <c r="ABD27" s="143"/>
      <c r="ABE27" s="143"/>
      <c r="ABF27" s="143"/>
      <c r="ABG27" s="143"/>
      <c r="ABH27" s="143"/>
      <c r="ABI27" s="143"/>
      <c r="ABJ27" s="143"/>
      <c r="ABK27" s="143"/>
      <c r="ABL27" s="143"/>
      <c r="ABM27" s="143"/>
      <c r="ABN27" s="143"/>
      <c r="ABO27" s="143"/>
      <c r="ABP27" s="143"/>
      <c r="ABQ27" s="143"/>
      <c r="ABR27" s="143"/>
      <c r="ABS27" s="143"/>
      <c r="ABT27" s="143"/>
      <c r="ABU27" s="143"/>
      <c r="ABV27" s="143"/>
      <c r="ABW27" s="143"/>
      <c r="ABX27" s="143"/>
      <c r="ABY27" s="143"/>
      <c r="ABZ27" s="143"/>
      <c r="ACA27" s="143"/>
      <c r="ACB27" s="143"/>
      <c r="ACC27" s="143"/>
      <c r="ACD27" s="143"/>
      <c r="ACE27" s="143"/>
      <c r="ACF27" s="143"/>
      <c r="ACG27" s="143"/>
      <c r="ACH27" s="143"/>
      <c r="ACI27" s="143"/>
      <c r="ACJ27" s="143"/>
      <c r="ACK27" s="143"/>
      <c r="ACL27" s="143"/>
      <c r="ACM27" s="143"/>
      <c r="ACN27" s="143"/>
      <c r="ACO27" s="143"/>
      <c r="ACP27" s="143"/>
      <c r="ACQ27" s="143"/>
      <c r="ACR27" s="143"/>
      <c r="ACS27" s="143"/>
      <c r="ACT27" s="143"/>
      <c r="ACU27" s="143"/>
      <c r="ACV27" s="143"/>
      <c r="ACW27" s="143"/>
      <c r="ACX27" s="143"/>
      <c r="ACY27" s="143"/>
      <c r="ACZ27" s="143"/>
      <c r="ADA27" s="143"/>
      <c r="ADB27" s="143"/>
      <c r="ADC27" s="143"/>
      <c r="ADD27" s="143"/>
      <c r="ADE27" s="143"/>
      <c r="ADF27" s="143"/>
      <c r="ADG27" s="143"/>
      <c r="ADH27" s="143"/>
      <c r="ADI27" s="143"/>
      <c r="ADJ27" s="143"/>
      <c r="ADK27" s="143"/>
      <c r="ADL27" s="143"/>
      <c r="ADM27" s="143"/>
      <c r="ADN27" s="143"/>
      <c r="ADO27" s="143"/>
      <c r="ADP27" s="143"/>
      <c r="ADQ27" s="143"/>
      <c r="ADR27" s="143"/>
      <c r="ADS27" s="143"/>
      <c r="ADT27" s="143"/>
      <c r="ADU27" s="143"/>
      <c r="ADV27" s="143"/>
      <c r="ADW27" s="143"/>
      <c r="ADX27" s="143"/>
      <c r="ADY27" s="143"/>
      <c r="ADZ27" s="143"/>
      <c r="AEA27" s="143"/>
      <c r="AEB27" s="143"/>
      <c r="AEC27" s="143"/>
      <c r="AED27" s="143"/>
      <c r="AEE27" s="143"/>
      <c r="AEF27" s="143"/>
      <c r="AEG27" s="143"/>
      <c r="AEH27" s="143"/>
      <c r="AEI27" s="143"/>
      <c r="AEJ27" s="143"/>
      <c r="AEK27" s="143"/>
      <c r="AEL27" s="143"/>
      <c r="AEM27" s="143"/>
      <c r="AEN27" s="143"/>
      <c r="AEO27" s="143"/>
      <c r="AEP27" s="143"/>
      <c r="AEQ27" s="143"/>
      <c r="AER27" s="143"/>
      <c r="AES27" s="143"/>
      <c r="AET27" s="143"/>
      <c r="AEU27" s="143"/>
      <c r="AEV27" s="143"/>
      <c r="AEW27" s="143"/>
      <c r="AEX27" s="143"/>
      <c r="AEY27" s="143"/>
      <c r="AEZ27" s="143"/>
      <c r="AFA27" s="143"/>
      <c r="AFB27" s="143"/>
      <c r="AFC27" s="143"/>
      <c r="AFD27" s="143"/>
      <c r="AFE27" s="143"/>
      <c r="AFF27" s="143"/>
      <c r="AFG27" s="143"/>
      <c r="AFH27" s="143"/>
      <c r="AFI27" s="143"/>
      <c r="AFJ27" s="143"/>
      <c r="AFK27" s="143"/>
      <c r="AFL27" s="143"/>
      <c r="AFM27" s="143"/>
      <c r="AFN27" s="143"/>
      <c r="AFO27" s="143"/>
      <c r="AFP27" s="143"/>
      <c r="AFQ27" s="143"/>
      <c r="AFR27" s="143"/>
      <c r="AFS27" s="143"/>
      <c r="AFT27" s="143"/>
      <c r="AFU27" s="143"/>
      <c r="AFV27" s="143"/>
      <c r="AFW27" s="143"/>
      <c r="AFX27" s="143"/>
      <c r="AFY27" s="143"/>
      <c r="AFZ27" s="143"/>
      <c r="AGA27" s="143"/>
      <c r="AGB27" s="143"/>
      <c r="AGC27" s="143"/>
      <c r="AGD27" s="143"/>
      <c r="AGE27" s="143"/>
      <c r="AGF27" s="143"/>
      <c r="AGG27" s="143"/>
      <c r="AGH27" s="143"/>
      <c r="AGI27" s="143"/>
      <c r="AGJ27" s="143"/>
      <c r="AGK27" s="143"/>
      <c r="AGL27" s="143"/>
      <c r="AGM27" s="143"/>
      <c r="AGN27" s="143"/>
      <c r="AGO27" s="143"/>
      <c r="AGP27" s="143"/>
      <c r="AGQ27" s="143"/>
      <c r="AGR27" s="143"/>
      <c r="AGS27" s="143"/>
      <c r="AGT27" s="143"/>
      <c r="AGU27" s="143"/>
      <c r="AGV27" s="143"/>
      <c r="AGW27" s="143"/>
      <c r="AGX27" s="143"/>
      <c r="AGY27" s="143"/>
      <c r="AGZ27" s="143"/>
      <c r="AHA27" s="143"/>
      <c r="AHB27" s="143"/>
      <c r="AHC27" s="143"/>
      <c r="AHD27" s="143"/>
      <c r="AHE27" s="143"/>
      <c r="AHF27" s="143"/>
      <c r="AHG27" s="143"/>
      <c r="AHH27" s="143"/>
      <c r="AHI27" s="143"/>
      <c r="AHJ27" s="143"/>
      <c r="AHK27" s="143"/>
      <c r="AHL27" s="143"/>
      <c r="AHM27" s="143"/>
      <c r="AHN27" s="143"/>
      <c r="AHO27" s="143"/>
      <c r="AHP27" s="143"/>
      <c r="AHQ27" s="143"/>
      <c r="AHR27" s="143"/>
      <c r="AHS27" s="143"/>
      <c r="AHT27" s="143"/>
      <c r="AHU27" s="143"/>
      <c r="AHV27" s="143"/>
      <c r="AHW27" s="143"/>
      <c r="AHX27" s="143"/>
      <c r="AHY27" s="143"/>
      <c r="AHZ27" s="143"/>
      <c r="AIA27" s="143"/>
      <c r="AIB27" s="143"/>
      <c r="AIC27" s="143"/>
      <c r="AID27" s="143"/>
      <c r="AIE27" s="143"/>
      <c r="AIF27" s="143"/>
      <c r="AIG27" s="143"/>
      <c r="AIH27" s="143"/>
      <c r="AII27" s="143"/>
      <c r="AIJ27" s="143"/>
      <c r="AIK27" s="143"/>
      <c r="AIL27" s="143"/>
      <c r="AIM27" s="143"/>
      <c r="AIN27" s="143"/>
      <c r="AIO27" s="143"/>
      <c r="AIP27" s="143"/>
      <c r="AIQ27" s="143"/>
      <c r="AIR27" s="143"/>
      <c r="AIS27" s="143"/>
      <c r="AIT27" s="143"/>
      <c r="AIU27" s="143"/>
      <c r="AIV27" s="143"/>
      <c r="AIW27" s="143"/>
      <c r="AIX27" s="143"/>
      <c r="AIY27" s="143"/>
      <c r="AIZ27" s="143"/>
      <c r="AJA27" s="143"/>
      <c r="AJB27" s="143"/>
      <c r="AJC27" s="143"/>
      <c r="AJD27" s="143"/>
      <c r="AJE27" s="143"/>
      <c r="AJF27" s="143"/>
      <c r="AJG27" s="143"/>
      <c r="AJH27" s="143"/>
      <c r="AJI27" s="143"/>
      <c r="AJJ27" s="143"/>
      <c r="AJK27" s="143"/>
      <c r="AJL27" s="143"/>
      <c r="AJM27" s="143"/>
      <c r="AJN27" s="143"/>
      <c r="AJO27" s="143"/>
      <c r="AJP27" s="143"/>
      <c r="AJQ27" s="143"/>
      <c r="AJR27" s="143"/>
      <c r="AJS27" s="143"/>
      <c r="AJT27" s="143"/>
      <c r="AJU27" s="143"/>
      <c r="AJV27" s="143"/>
      <c r="AJW27" s="143"/>
      <c r="AJX27" s="143"/>
      <c r="AJY27" s="143"/>
      <c r="AJZ27" s="143"/>
      <c r="AKA27" s="143"/>
      <c r="AKB27" s="143"/>
      <c r="AKC27" s="143"/>
      <c r="AKD27" s="143"/>
      <c r="AKE27" s="143"/>
      <c r="AKF27" s="143"/>
      <c r="AKG27" s="143"/>
      <c r="AKH27" s="143"/>
      <c r="AKI27" s="143"/>
      <c r="AKJ27" s="143"/>
      <c r="AKK27" s="143"/>
      <c r="AKL27" s="143"/>
      <c r="AKM27" s="143"/>
      <c r="AKN27" s="143"/>
      <c r="AKO27" s="143"/>
      <c r="AKP27" s="143"/>
      <c r="AKQ27" s="143"/>
      <c r="AKR27" s="143"/>
      <c r="AKS27" s="143"/>
      <c r="AKT27" s="143"/>
      <c r="AKU27" s="143"/>
      <c r="AKV27" s="143"/>
      <c r="AKW27" s="143"/>
      <c r="AKX27" s="143"/>
      <c r="AKY27" s="143"/>
      <c r="AKZ27" s="143"/>
      <c r="ALA27" s="143"/>
      <c r="ALB27" s="143"/>
      <c r="ALC27" s="143"/>
      <c r="ALD27" s="143"/>
      <c r="ALE27" s="143"/>
      <c r="ALF27" s="143"/>
      <c r="ALG27" s="143"/>
      <c r="ALH27" s="143"/>
      <c r="ALI27" s="143"/>
      <c r="ALJ27" s="143"/>
      <c r="ALK27" s="143"/>
      <c r="ALL27" s="143"/>
      <c r="ALM27" s="143"/>
      <c r="ALN27" s="143"/>
      <c r="ALO27" s="143"/>
      <c r="ALP27" s="143"/>
      <c r="ALQ27" s="143"/>
      <c r="ALR27" s="143"/>
      <c r="ALS27" s="143"/>
      <c r="ALT27" s="143"/>
      <c r="ALU27" s="143"/>
      <c r="ALV27" s="143"/>
      <c r="ALW27" s="143"/>
      <c r="ALX27" s="143"/>
      <c r="ALY27" s="143"/>
      <c r="ALZ27" s="143"/>
      <c r="AMA27" s="143"/>
      <c r="AMB27" s="143"/>
      <c r="AMC27" s="143"/>
      <c r="AMD27" s="143"/>
      <c r="AME27" s="143"/>
      <c r="AMF27" s="143"/>
      <c r="AMG27" s="143"/>
      <c r="AMH27" s="143"/>
      <c r="AMI27" s="143"/>
      <c r="AMJ27" s="143"/>
      <c r="AMK27" s="143"/>
      <c r="AML27" s="143"/>
      <c r="AMM27" s="143"/>
      <c r="AMN27" s="143"/>
      <c r="AMO27" s="143"/>
      <c r="AMP27" s="143"/>
      <c r="AMQ27" s="143"/>
      <c r="AMR27" s="143"/>
      <c r="AMS27" s="143"/>
      <c r="AMT27" s="143"/>
      <c r="AMU27" s="143"/>
      <c r="AMV27" s="143"/>
      <c r="AMW27" s="143"/>
      <c r="AMX27" s="143"/>
      <c r="AMY27" s="143"/>
      <c r="AMZ27" s="143"/>
      <c r="ANA27" s="143"/>
      <c r="ANB27" s="143"/>
      <c r="ANC27" s="143"/>
      <c r="AND27" s="143"/>
      <c r="ANE27" s="143"/>
      <c r="ANF27" s="143"/>
      <c r="ANG27" s="143"/>
      <c r="ANH27" s="143"/>
      <c r="ANI27" s="143"/>
      <c r="ANJ27" s="143"/>
      <c r="ANK27" s="143"/>
      <c r="ANL27" s="143"/>
      <c r="ANM27" s="143"/>
      <c r="ANN27" s="143"/>
      <c r="ANO27" s="143"/>
      <c r="ANP27" s="143"/>
      <c r="ANQ27" s="143"/>
      <c r="ANR27" s="143"/>
      <c r="ANS27" s="143"/>
      <c r="ANT27" s="143"/>
      <c r="ANU27" s="143"/>
      <c r="ANV27" s="143"/>
      <c r="ANW27" s="143"/>
      <c r="ANX27" s="143"/>
      <c r="ANY27" s="143"/>
      <c r="ANZ27" s="143"/>
      <c r="AOA27" s="143"/>
      <c r="AOB27" s="143"/>
      <c r="AOC27" s="143"/>
      <c r="AOD27" s="143"/>
      <c r="AOE27" s="143"/>
      <c r="AOF27" s="143"/>
      <c r="AOG27" s="143"/>
      <c r="AOH27" s="143"/>
      <c r="AOI27" s="143"/>
      <c r="AOJ27" s="143"/>
      <c r="AOK27" s="143"/>
      <c r="AOL27" s="143"/>
      <c r="AOM27" s="143"/>
      <c r="AON27" s="143"/>
      <c r="AOO27" s="143"/>
      <c r="AOP27" s="143"/>
      <c r="AOQ27" s="143"/>
      <c r="AOR27" s="143"/>
      <c r="AOS27" s="143"/>
      <c r="AOT27" s="143"/>
      <c r="AOU27" s="143"/>
      <c r="AOV27" s="143"/>
      <c r="AOW27" s="143"/>
      <c r="AOX27" s="143"/>
      <c r="AOY27" s="143"/>
      <c r="AOZ27" s="143"/>
      <c r="APA27" s="143"/>
      <c r="APB27" s="143"/>
      <c r="APC27" s="143"/>
      <c r="APD27" s="143"/>
      <c r="APE27" s="143"/>
      <c r="APF27" s="143"/>
      <c r="APG27" s="143"/>
      <c r="APH27" s="143"/>
      <c r="API27" s="143"/>
      <c r="APJ27" s="143"/>
      <c r="APK27" s="143"/>
      <c r="APL27" s="143"/>
      <c r="APM27" s="143"/>
      <c r="APN27" s="143"/>
      <c r="APO27" s="143"/>
      <c r="APP27" s="143"/>
      <c r="APQ27" s="143"/>
      <c r="APR27" s="143"/>
      <c r="APS27" s="143"/>
      <c r="APT27" s="143"/>
      <c r="APU27" s="143"/>
      <c r="APV27" s="143"/>
      <c r="APW27" s="143"/>
      <c r="APX27" s="143"/>
      <c r="APY27" s="143"/>
      <c r="APZ27" s="143"/>
      <c r="AQA27" s="143"/>
      <c r="AQB27" s="143"/>
      <c r="AQC27" s="143"/>
      <c r="AQD27" s="143"/>
      <c r="AQE27" s="143"/>
      <c r="AQF27" s="143"/>
      <c r="AQG27" s="143"/>
      <c r="AQH27" s="143"/>
      <c r="AQI27" s="143"/>
      <c r="AQJ27" s="143"/>
      <c r="AQK27" s="143"/>
      <c r="AQL27" s="143"/>
      <c r="AQM27" s="143"/>
      <c r="AQN27" s="143"/>
      <c r="AQO27" s="143"/>
      <c r="AQP27" s="143"/>
      <c r="AQQ27" s="143"/>
      <c r="AQR27" s="143"/>
      <c r="AQS27" s="143"/>
      <c r="AQT27" s="143"/>
      <c r="AQU27" s="143"/>
      <c r="AQV27" s="143"/>
      <c r="AQW27" s="143"/>
      <c r="AQX27" s="143"/>
      <c r="AQY27" s="143"/>
      <c r="AQZ27" s="143"/>
      <c r="ARA27" s="143"/>
      <c r="ARB27" s="143"/>
      <c r="ARC27" s="143"/>
      <c r="ARD27" s="143"/>
      <c r="ARE27" s="143"/>
      <c r="ARF27" s="143"/>
      <c r="ARG27" s="143"/>
      <c r="ARH27" s="143"/>
      <c r="ARI27" s="143"/>
      <c r="ARJ27" s="143"/>
      <c r="ARK27" s="143"/>
      <c r="ARL27" s="143"/>
      <c r="ARM27" s="143"/>
      <c r="ARN27" s="143"/>
      <c r="ARO27" s="143"/>
      <c r="ARP27" s="143"/>
      <c r="ARQ27" s="143"/>
      <c r="ARR27" s="143"/>
      <c r="ARS27" s="143"/>
      <c r="ART27" s="143"/>
      <c r="ARU27" s="143"/>
      <c r="ARV27" s="143"/>
      <c r="ARW27" s="143"/>
      <c r="ARX27" s="143"/>
      <c r="ARY27" s="143"/>
      <c r="ARZ27" s="143"/>
      <c r="ASA27" s="143"/>
      <c r="ASB27" s="143"/>
      <c r="ASC27" s="143"/>
      <c r="ASD27" s="143"/>
      <c r="ASE27" s="143"/>
      <c r="ASF27" s="143"/>
      <c r="ASG27" s="143"/>
      <c r="ASH27" s="143"/>
      <c r="ASI27" s="143"/>
      <c r="ASJ27" s="143"/>
      <c r="ASK27" s="143"/>
      <c r="ASL27" s="143"/>
      <c r="ASM27" s="143"/>
      <c r="ASN27" s="143"/>
      <c r="ASO27" s="143"/>
      <c r="ASP27" s="143"/>
      <c r="ASQ27" s="143"/>
      <c r="ASR27" s="143"/>
      <c r="ASS27" s="143"/>
      <c r="AST27" s="143"/>
      <c r="ASU27" s="143"/>
      <c r="ASV27" s="143"/>
      <c r="ASW27" s="143"/>
      <c r="ASX27" s="143"/>
      <c r="ASY27" s="143"/>
      <c r="ASZ27" s="143"/>
      <c r="ATA27" s="143"/>
      <c r="ATB27" s="143"/>
      <c r="ATC27" s="143"/>
      <c r="ATD27" s="143"/>
      <c r="ATE27" s="143"/>
      <c r="ATF27" s="143"/>
      <c r="ATG27" s="143"/>
      <c r="ATH27" s="143"/>
      <c r="ATI27" s="143"/>
      <c r="ATJ27" s="143"/>
      <c r="ATK27" s="143"/>
      <c r="ATL27" s="143"/>
      <c r="ATM27" s="143"/>
      <c r="ATN27" s="143"/>
      <c r="ATO27" s="143"/>
      <c r="ATP27" s="143"/>
      <c r="ATQ27" s="143"/>
      <c r="ATR27" s="143"/>
      <c r="ATS27" s="143"/>
      <c r="ATT27" s="143"/>
      <c r="ATU27" s="143"/>
      <c r="ATV27" s="143"/>
      <c r="ATW27" s="143"/>
      <c r="ATX27" s="143"/>
      <c r="ATY27" s="143"/>
      <c r="ATZ27" s="143"/>
      <c r="AUA27" s="143"/>
      <c r="AUB27" s="143"/>
      <c r="AUC27" s="143"/>
      <c r="AUD27" s="143"/>
      <c r="AUE27" s="143"/>
      <c r="AUF27" s="143"/>
      <c r="AUG27" s="143"/>
      <c r="AUH27" s="143"/>
      <c r="AUI27" s="143"/>
      <c r="AUJ27" s="143"/>
      <c r="AUK27" s="143"/>
      <c r="AUL27" s="143"/>
      <c r="AUM27" s="143"/>
      <c r="AUN27" s="143"/>
      <c r="AUO27" s="143"/>
      <c r="AUP27" s="143"/>
      <c r="AUQ27" s="143"/>
      <c r="AUR27" s="143"/>
      <c r="AUS27" s="143"/>
      <c r="AUT27" s="143"/>
      <c r="AUU27" s="143"/>
      <c r="AUV27" s="143"/>
      <c r="AUW27" s="143"/>
      <c r="AUX27" s="143"/>
      <c r="AUY27" s="143"/>
      <c r="AUZ27" s="143"/>
      <c r="AVA27" s="143"/>
      <c r="AVB27" s="143"/>
      <c r="AVC27" s="143"/>
      <c r="AVD27" s="143"/>
      <c r="AVE27" s="143"/>
      <c r="AVF27" s="143"/>
      <c r="AVG27" s="143"/>
      <c r="AVH27" s="143"/>
      <c r="AVI27" s="143"/>
      <c r="AVJ27" s="143"/>
      <c r="AVK27" s="143"/>
      <c r="AVL27" s="143"/>
      <c r="AVM27" s="143"/>
      <c r="AVN27" s="143"/>
      <c r="AVO27" s="143"/>
      <c r="AVP27" s="143"/>
      <c r="AVQ27" s="143"/>
      <c r="AVR27" s="143"/>
      <c r="AVS27" s="143"/>
      <c r="AVT27" s="143"/>
      <c r="AVU27" s="143"/>
      <c r="AVV27" s="143"/>
      <c r="AVW27" s="143"/>
      <c r="AVX27" s="143"/>
      <c r="AVY27" s="143"/>
      <c r="AVZ27" s="143"/>
      <c r="AWA27" s="143"/>
      <c r="AWB27" s="143"/>
      <c r="AWC27" s="143"/>
      <c r="AWD27" s="143"/>
      <c r="AWE27" s="143"/>
      <c r="AWF27" s="143"/>
      <c r="AWG27" s="143"/>
      <c r="AWH27" s="143"/>
      <c r="AWI27" s="143"/>
      <c r="AWJ27" s="143"/>
      <c r="AWK27" s="143"/>
      <c r="AWL27" s="143"/>
      <c r="AWM27" s="143"/>
      <c r="AWN27" s="143"/>
      <c r="AWO27" s="143"/>
      <c r="AWP27" s="143"/>
      <c r="AWQ27" s="143"/>
      <c r="AWR27" s="143"/>
      <c r="AWS27" s="143"/>
      <c r="AWT27" s="143"/>
      <c r="AWU27" s="143"/>
      <c r="AWV27" s="143"/>
      <c r="AWW27" s="143"/>
      <c r="AWX27" s="143"/>
      <c r="AWY27" s="143"/>
      <c r="AWZ27" s="143"/>
      <c r="AXA27" s="143"/>
      <c r="AXB27" s="143"/>
      <c r="AXC27" s="143"/>
      <c r="AXD27" s="143"/>
      <c r="AXE27" s="143"/>
      <c r="AXF27" s="143"/>
      <c r="AXG27" s="143"/>
      <c r="AXH27" s="143"/>
      <c r="AXI27" s="143"/>
      <c r="AXJ27" s="143"/>
      <c r="AXK27" s="143"/>
      <c r="AXL27" s="143"/>
      <c r="AXM27" s="143"/>
      <c r="AXN27" s="143"/>
      <c r="AXO27" s="143"/>
      <c r="AXP27" s="143"/>
      <c r="AXQ27" s="143"/>
      <c r="AXR27" s="143"/>
      <c r="AXS27" s="143"/>
      <c r="AXT27" s="143"/>
      <c r="AXU27" s="143"/>
      <c r="AXV27" s="143"/>
      <c r="AXW27" s="143"/>
      <c r="AXX27" s="143"/>
      <c r="AXY27" s="143"/>
      <c r="AXZ27" s="143"/>
      <c r="AYA27" s="143"/>
      <c r="AYB27" s="143"/>
      <c r="AYC27" s="143"/>
      <c r="AYD27" s="143"/>
      <c r="AYE27" s="143"/>
      <c r="AYF27" s="143"/>
      <c r="AYG27" s="143"/>
      <c r="AYH27" s="143"/>
      <c r="AYI27" s="143"/>
      <c r="AYJ27" s="143"/>
      <c r="AYK27" s="143"/>
      <c r="AYL27" s="143"/>
      <c r="AYM27" s="143"/>
      <c r="AYN27" s="143"/>
      <c r="AYO27" s="143"/>
      <c r="AYP27" s="143"/>
      <c r="AYQ27" s="143"/>
      <c r="AYR27" s="143"/>
      <c r="AYS27" s="143"/>
      <c r="AYT27" s="143"/>
      <c r="AYU27" s="143"/>
      <c r="AYV27" s="143"/>
      <c r="AYW27" s="143"/>
      <c r="AYX27" s="143"/>
      <c r="AYY27" s="143"/>
      <c r="AYZ27" s="143"/>
      <c r="AZA27" s="143"/>
      <c r="AZB27" s="143"/>
      <c r="AZC27" s="143"/>
      <c r="AZD27" s="143"/>
      <c r="AZE27" s="143"/>
      <c r="AZF27" s="143"/>
      <c r="AZG27" s="143"/>
      <c r="AZH27" s="143"/>
      <c r="AZI27" s="143"/>
      <c r="AZJ27" s="143"/>
      <c r="AZK27" s="143"/>
      <c r="AZL27" s="143"/>
      <c r="AZM27" s="143"/>
      <c r="AZN27" s="143"/>
      <c r="AZO27" s="143"/>
      <c r="AZP27" s="143"/>
      <c r="AZQ27" s="143"/>
      <c r="AZR27" s="143"/>
      <c r="AZS27" s="143"/>
      <c r="AZT27" s="143"/>
      <c r="AZU27" s="143"/>
      <c r="AZV27" s="143"/>
      <c r="AZW27" s="143"/>
      <c r="AZX27" s="143"/>
      <c r="AZY27" s="143"/>
      <c r="AZZ27" s="143"/>
      <c r="BAA27" s="143"/>
      <c r="BAB27" s="143"/>
      <c r="BAC27" s="143"/>
      <c r="BAD27" s="143"/>
      <c r="BAE27" s="143"/>
      <c r="BAF27" s="143"/>
      <c r="BAG27" s="143"/>
      <c r="BAH27" s="143"/>
      <c r="BAI27" s="143"/>
      <c r="BAJ27" s="143"/>
      <c r="BAK27" s="143"/>
      <c r="BAL27" s="143"/>
      <c r="BAM27" s="143"/>
      <c r="BAN27" s="143"/>
      <c r="BAO27" s="143"/>
      <c r="BAP27" s="143"/>
      <c r="BAQ27" s="143"/>
      <c r="BAR27" s="143"/>
      <c r="BAS27" s="143"/>
      <c r="BAT27" s="143"/>
      <c r="BAU27" s="143"/>
      <c r="BAV27" s="143"/>
      <c r="BAW27" s="143"/>
      <c r="BAX27" s="143"/>
      <c r="BAY27" s="143"/>
      <c r="BAZ27" s="143"/>
      <c r="BBA27" s="143"/>
      <c r="BBB27" s="143"/>
      <c r="BBC27" s="143"/>
      <c r="BBD27" s="143"/>
      <c r="BBE27" s="143"/>
      <c r="BBF27" s="143"/>
      <c r="BBG27" s="143"/>
      <c r="BBH27" s="143"/>
      <c r="BBI27" s="143"/>
      <c r="BBJ27" s="143"/>
      <c r="BBK27" s="143"/>
      <c r="BBL27" s="143"/>
      <c r="BBM27" s="143"/>
      <c r="BBN27" s="143"/>
      <c r="BBO27" s="143"/>
      <c r="BBP27" s="143"/>
      <c r="BBQ27" s="143"/>
      <c r="BBR27" s="143"/>
      <c r="BBS27" s="143"/>
      <c r="BBT27" s="143"/>
      <c r="BBU27" s="143"/>
      <c r="BBV27" s="143"/>
      <c r="BBW27" s="143"/>
      <c r="BBX27" s="143"/>
      <c r="BBY27" s="143"/>
      <c r="BBZ27" s="143"/>
      <c r="BCA27" s="143"/>
      <c r="BCB27" s="143"/>
      <c r="BCC27" s="143"/>
      <c r="BCD27" s="143"/>
      <c r="BCE27" s="143"/>
      <c r="BCF27" s="143"/>
      <c r="BCG27" s="143"/>
      <c r="BCH27" s="143"/>
      <c r="BCI27" s="143"/>
      <c r="BCJ27" s="143"/>
      <c r="BCK27" s="143"/>
      <c r="BCL27" s="143"/>
      <c r="BCM27" s="143"/>
      <c r="BCN27" s="143"/>
      <c r="BCO27" s="143"/>
      <c r="BCP27" s="143"/>
      <c r="BCQ27" s="143"/>
      <c r="BCR27" s="143"/>
      <c r="BCS27" s="143"/>
      <c r="BCT27" s="143"/>
      <c r="BCU27" s="143"/>
      <c r="BCV27" s="143"/>
      <c r="BCW27" s="143"/>
      <c r="BCX27" s="143"/>
      <c r="BCY27" s="143"/>
      <c r="BCZ27" s="143"/>
      <c r="BDA27" s="143"/>
      <c r="BDB27" s="143"/>
      <c r="BDC27" s="143"/>
      <c r="BDD27" s="143"/>
      <c r="BDE27" s="143"/>
      <c r="BDF27" s="143"/>
      <c r="BDG27" s="143"/>
      <c r="BDH27" s="143"/>
      <c r="BDI27" s="143"/>
      <c r="BDJ27" s="143"/>
      <c r="BDK27" s="143"/>
      <c r="BDL27" s="143"/>
      <c r="BDM27" s="143"/>
      <c r="BDN27" s="143"/>
      <c r="BDO27" s="143"/>
      <c r="BDP27" s="143"/>
      <c r="BDQ27" s="143"/>
      <c r="BDR27" s="143"/>
      <c r="BDS27" s="143"/>
      <c r="BDT27" s="143"/>
      <c r="BDU27" s="143"/>
      <c r="BDV27" s="143"/>
      <c r="BDW27" s="143"/>
      <c r="BDX27" s="143"/>
      <c r="BDY27" s="143"/>
      <c r="BDZ27" s="143"/>
      <c r="BEA27" s="143"/>
      <c r="BEB27" s="143"/>
      <c r="BEC27" s="143"/>
      <c r="BED27" s="143"/>
      <c r="BEE27" s="143"/>
      <c r="BEF27" s="143"/>
      <c r="BEG27" s="143"/>
      <c r="BEH27" s="143"/>
      <c r="BEI27" s="143"/>
      <c r="BEJ27" s="143"/>
      <c r="BEK27" s="143"/>
      <c r="BEL27" s="143"/>
      <c r="BEM27" s="143"/>
      <c r="BEN27" s="143"/>
      <c r="BEO27" s="143"/>
      <c r="BEP27" s="143"/>
      <c r="BEQ27" s="143"/>
      <c r="BER27" s="143"/>
      <c r="BES27" s="143"/>
      <c r="BET27" s="143"/>
      <c r="BEU27" s="143"/>
      <c r="BEV27" s="143"/>
      <c r="BEW27" s="143"/>
      <c r="BEX27" s="143"/>
      <c r="BEY27" s="143"/>
      <c r="BEZ27" s="143"/>
      <c r="BFA27" s="143"/>
      <c r="BFB27" s="143"/>
      <c r="BFC27" s="143"/>
      <c r="BFD27" s="143"/>
      <c r="BFE27" s="143"/>
      <c r="BFF27" s="143"/>
      <c r="BFG27" s="143"/>
      <c r="BFH27" s="143"/>
      <c r="BFI27" s="143"/>
      <c r="BFJ27" s="143"/>
      <c r="BFK27" s="143"/>
      <c r="BFL27" s="143"/>
      <c r="BFM27" s="143"/>
      <c r="BFN27" s="143"/>
      <c r="BFO27" s="143"/>
      <c r="BFP27" s="143"/>
      <c r="BFQ27" s="143"/>
      <c r="BFR27" s="143"/>
      <c r="BFS27" s="143"/>
      <c r="BFT27" s="143"/>
      <c r="BFU27" s="143"/>
      <c r="BFV27" s="143"/>
      <c r="BFW27" s="143"/>
      <c r="BFX27" s="143"/>
      <c r="BFY27" s="143"/>
      <c r="BFZ27" s="143"/>
      <c r="BGA27" s="143"/>
      <c r="BGB27" s="143"/>
      <c r="BGC27" s="143"/>
      <c r="BGD27" s="143"/>
      <c r="BGE27" s="143"/>
      <c r="BGF27" s="143"/>
      <c r="BGG27" s="143"/>
      <c r="BGH27" s="143"/>
      <c r="BGI27" s="143"/>
      <c r="BGJ27" s="143"/>
      <c r="BGK27" s="143"/>
      <c r="BGL27" s="143"/>
      <c r="BGM27" s="143"/>
      <c r="BGN27" s="143"/>
      <c r="BGO27" s="143"/>
      <c r="BGP27" s="143"/>
      <c r="BGQ27" s="143"/>
      <c r="BGR27" s="143"/>
      <c r="BGS27" s="143"/>
      <c r="BGT27" s="143"/>
      <c r="BGU27" s="143"/>
      <c r="BGV27" s="143"/>
      <c r="BGW27" s="143"/>
      <c r="BGX27" s="143"/>
      <c r="BGY27" s="143"/>
      <c r="BGZ27" s="143"/>
      <c r="BHA27" s="143"/>
      <c r="BHB27" s="143"/>
      <c r="BHC27" s="143"/>
      <c r="BHD27" s="143"/>
      <c r="BHE27" s="143"/>
      <c r="BHF27" s="143"/>
      <c r="BHG27" s="143"/>
      <c r="BHH27" s="143"/>
      <c r="BHI27" s="143"/>
      <c r="BHJ27" s="143"/>
      <c r="BHK27" s="143"/>
      <c r="BHL27" s="143"/>
      <c r="BHM27" s="143"/>
      <c r="BHN27" s="143"/>
      <c r="BHO27" s="143"/>
      <c r="BHP27" s="143"/>
      <c r="BHQ27" s="143"/>
      <c r="BHR27" s="143"/>
      <c r="BHS27" s="143"/>
      <c r="BHT27" s="143"/>
      <c r="BHU27" s="143"/>
      <c r="BHV27" s="143"/>
      <c r="BHW27" s="143"/>
      <c r="BHX27" s="143"/>
      <c r="BHY27" s="143"/>
      <c r="BHZ27" s="143"/>
      <c r="BIA27" s="143"/>
      <c r="BIB27" s="143"/>
      <c r="BIC27" s="143"/>
      <c r="BID27" s="143"/>
      <c r="BIE27" s="143"/>
      <c r="BIF27" s="143"/>
      <c r="BIG27" s="143"/>
      <c r="BIH27" s="143"/>
      <c r="BII27" s="143"/>
      <c r="BIJ27" s="143"/>
      <c r="BIK27" s="143"/>
      <c r="BIL27" s="143"/>
      <c r="BIM27" s="143"/>
      <c r="BIN27" s="143"/>
      <c r="BIO27" s="143"/>
      <c r="BIP27" s="143"/>
      <c r="BIQ27" s="143"/>
      <c r="BIR27" s="143"/>
      <c r="BIS27" s="143"/>
      <c r="BIT27" s="143"/>
      <c r="BIU27" s="143"/>
      <c r="BIV27" s="143"/>
      <c r="BIW27" s="143"/>
      <c r="BIX27" s="143"/>
      <c r="BIY27" s="143"/>
      <c r="BIZ27" s="143"/>
      <c r="BJA27" s="143"/>
      <c r="BJB27" s="143"/>
      <c r="BJC27" s="143"/>
      <c r="BJD27" s="143"/>
      <c r="BJE27" s="143"/>
      <c r="BJF27" s="143"/>
      <c r="BJG27" s="143"/>
      <c r="BJH27" s="143"/>
      <c r="BJI27" s="143"/>
      <c r="BJJ27" s="143"/>
      <c r="BJK27" s="143"/>
      <c r="BJL27" s="143"/>
      <c r="BJM27" s="143"/>
      <c r="BJN27" s="143"/>
      <c r="BJO27" s="143"/>
      <c r="BJP27" s="143"/>
      <c r="BJQ27" s="143"/>
      <c r="BJR27" s="143"/>
      <c r="BJS27" s="143"/>
      <c r="BJT27" s="143"/>
      <c r="BJU27" s="143"/>
      <c r="BJV27" s="143"/>
      <c r="BJW27" s="143"/>
      <c r="BJX27" s="143"/>
      <c r="BJY27" s="143"/>
      <c r="BJZ27" s="143"/>
      <c r="BKA27" s="143"/>
      <c r="BKB27" s="143"/>
      <c r="BKC27" s="143"/>
      <c r="BKD27" s="143"/>
      <c r="BKE27" s="143"/>
      <c r="BKF27" s="143"/>
      <c r="BKG27" s="143"/>
      <c r="BKH27" s="143"/>
      <c r="BKI27" s="143"/>
      <c r="BKJ27" s="143"/>
      <c r="BKK27" s="143"/>
      <c r="BKL27" s="143"/>
      <c r="BKM27" s="143"/>
      <c r="BKN27" s="143"/>
      <c r="BKO27" s="143"/>
      <c r="BKP27" s="143"/>
      <c r="BKQ27" s="143"/>
      <c r="BKR27" s="143"/>
      <c r="BKS27" s="143"/>
      <c r="BKT27" s="143"/>
      <c r="BKU27" s="143"/>
      <c r="BKV27" s="143"/>
      <c r="BKW27" s="143"/>
      <c r="BKX27" s="143"/>
      <c r="BKY27" s="143"/>
      <c r="BKZ27" s="143"/>
      <c r="BLA27" s="143"/>
      <c r="BLB27" s="143"/>
      <c r="BLC27" s="143"/>
      <c r="BLD27" s="143"/>
      <c r="BLE27" s="143"/>
      <c r="BLF27" s="143"/>
      <c r="BLG27" s="143"/>
      <c r="BLH27" s="143"/>
      <c r="BLI27" s="143"/>
      <c r="BLJ27" s="143"/>
      <c r="BLK27" s="143"/>
      <c r="BLL27" s="143"/>
      <c r="BLM27" s="143"/>
      <c r="BLN27" s="143"/>
      <c r="BLO27" s="143"/>
      <c r="BLP27" s="143"/>
      <c r="BLQ27" s="143"/>
      <c r="BLR27" s="143"/>
      <c r="BLS27" s="143"/>
      <c r="BLT27" s="143"/>
      <c r="BLU27" s="143"/>
      <c r="BLV27" s="143"/>
      <c r="BLW27" s="143"/>
      <c r="BLX27" s="143"/>
      <c r="BLY27" s="143"/>
      <c r="BLZ27" s="143"/>
      <c r="BMA27" s="143"/>
      <c r="BMB27" s="143"/>
      <c r="BMC27" s="143"/>
      <c r="BMD27" s="143"/>
      <c r="BME27" s="143"/>
      <c r="BMF27" s="143"/>
      <c r="BMG27" s="143"/>
      <c r="BMH27" s="143"/>
      <c r="BMI27" s="143"/>
      <c r="BMJ27" s="143"/>
      <c r="BMK27" s="143"/>
      <c r="BML27" s="143"/>
      <c r="BMM27" s="143"/>
      <c r="BMN27" s="143"/>
      <c r="BMO27" s="143"/>
      <c r="BMP27" s="143"/>
      <c r="BMQ27" s="143"/>
      <c r="BMR27" s="143"/>
      <c r="BMS27" s="143"/>
      <c r="BMT27" s="143"/>
      <c r="BMU27" s="143"/>
      <c r="BMV27" s="143"/>
      <c r="BMW27" s="143"/>
      <c r="BMX27" s="143"/>
      <c r="BMY27" s="143"/>
      <c r="BMZ27" s="143"/>
      <c r="BNA27" s="143"/>
      <c r="BNB27" s="143"/>
      <c r="BNC27" s="143"/>
      <c r="BND27" s="143"/>
      <c r="BNE27" s="143"/>
      <c r="BNF27" s="143"/>
      <c r="BNG27" s="143"/>
      <c r="BNH27" s="143"/>
      <c r="BNI27" s="143"/>
      <c r="BNJ27" s="143"/>
      <c r="BNK27" s="143"/>
      <c r="BNL27" s="143"/>
      <c r="BNM27" s="143"/>
      <c r="BNN27" s="143"/>
      <c r="BNO27" s="143"/>
      <c r="BNP27" s="143"/>
      <c r="BNQ27" s="143"/>
      <c r="BNR27" s="143"/>
      <c r="BNS27" s="143"/>
      <c r="BNT27" s="143"/>
      <c r="BNU27" s="143"/>
      <c r="BNV27" s="143"/>
      <c r="BNW27" s="143"/>
      <c r="BNX27" s="143"/>
      <c r="BNY27" s="143"/>
      <c r="BNZ27" s="143"/>
      <c r="BOA27" s="143"/>
      <c r="BOB27" s="143"/>
      <c r="BOC27" s="143"/>
      <c r="BOD27" s="143"/>
      <c r="BOE27" s="143"/>
      <c r="BOF27" s="143"/>
      <c r="BOG27" s="143"/>
      <c r="BOH27" s="143"/>
      <c r="BOI27" s="143"/>
      <c r="BOJ27" s="143"/>
      <c r="BOK27" s="143"/>
      <c r="BOL27" s="143"/>
      <c r="BOM27" s="143"/>
      <c r="BON27" s="143"/>
      <c r="BOO27" s="143"/>
      <c r="BOP27" s="143"/>
      <c r="BOQ27" s="143"/>
      <c r="BOR27" s="143"/>
      <c r="BOS27" s="143"/>
      <c r="BOT27" s="143"/>
      <c r="BOU27" s="143"/>
      <c r="BOV27" s="143"/>
      <c r="BOW27" s="143"/>
      <c r="BOX27" s="143"/>
      <c r="BOY27" s="143"/>
      <c r="BOZ27" s="143"/>
      <c r="BPA27" s="143"/>
      <c r="BPB27" s="143"/>
      <c r="BPC27" s="143"/>
      <c r="BPD27" s="143"/>
      <c r="BPE27" s="143"/>
      <c r="BPF27" s="143"/>
      <c r="BPG27" s="143"/>
      <c r="BPH27" s="143"/>
      <c r="BPI27" s="143"/>
      <c r="BPJ27" s="143"/>
      <c r="BPK27" s="143"/>
      <c r="BPL27" s="143"/>
      <c r="BPM27" s="143"/>
      <c r="BPN27" s="143"/>
      <c r="BPO27" s="143"/>
      <c r="BPP27" s="143"/>
      <c r="BPQ27" s="143"/>
      <c r="BPR27" s="143"/>
      <c r="BPS27" s="143"/>
      <c r="BPT27" s="143"/>
      <c r="BPU27" s="143"/>
      <c r="BPV27" s="143"/>
      <c r="BPW27" s="143"/>
      <c r="BPX27" s="143"/>
      <c r="BPY27" s="143"/>
      <c r="BPZ27" s="143"/>
      <c r="BQA27" s="143"/>
      <c r="BQB27" s="143"/>
      <c r="BQC27" s="143"/>
      <c r="BQD27" s="143"/>
      <c r="BQE27" s="143"/>
      <c r="BQF27" s="143"/>
      <c r="BQG27" s="143"/>
      <c r="BQH27" s="143"/>
      <c r="BQI27" s="143"/>
      <c r="BQJ27" s="143"/>
      <c r="BQK27" s="143"/>
      <c r="BQL27" s="143"/>
      <c r="BQM27" s="143"/>
      <c r="BQN27" s="143"/>
      <c r="BQO27" s="143"/>
      <c r="BQP27" s="143"/>
      <c r="BQQ27" s="143"/>
      <c r="BQR27" s="143"/>
      <c r="BQS27" s="143"/>
      <c r="BQT27" s="143"/>
      <c r="BQU27" s="143"/>
      <c r="BQV27" s="143"/>
      <c r="BQW27" s="143"/>
      <c r="BQX27" s="143"/>
      <c r="BQY27" s="143"/>
      <c r="BQZ27" s="143"/>
      <c r="BRA27" s="143"/>
      <c r="BRB27" s="143"/>
      <c r="BRC27" s="143"/>
      <c r="BRD27" s="143"/>
      <c r="BRE27" s="143"/>
      <c r="BRF27" s="143"/>
      <c r="BRG27" s="143"/>
      <c r="BRH27" s="143"/>
      <c r="BRI27" s="143"/>
      <c r="BRJ27" s="143"/>
      <c r="BRK27" s="143"/>
      <c r="BRL27" s="143"/>
      <c r="BRM27" s="143"/>
      <c r="BRN27" s="143"/>
      <c r="BRO27" s="143"/>
      <c r="BRP27" s="143"/>
      <c r="BRQ27" s="143"/>
      <c r="BRR27" s="143"/>
      <c r="BRS27" s="143"/>
      <c r="BRT27" s="143"/>
      <c r="BRU27" s="143"/>
      <c r="BRV27" s="143"/>
      <c r="BRW27" s="143"/>
      <c r="BRX27" s="143"/>
      <c r="BRY27" s="143"/>
      <c r="BRZ27" s="143"/>
      <c r="BSA27" s="143"/>
      <c r="BSB27" s="143"/>
      <c r="BSC27" s="143"/>
      <c r="BSD27" s="143"/>
      <c r="BSE27" s="143"/>
      <c r="BSF27" s="143"/>
      <c r="BSG27" s="143"/>
      <c r="BSH27" s="143"/>
      <c r="BSI27" s="143"/>
      <c r="BSJ27" s="143"/>
      <c r="BSK27" s="143"/>
      <c r="BSL27" s="143"/>
      <c r="BSM27" s="143"/>
      <c r="BSN27" s="143"/>
      <c r="BSO27" s="143"/>
      <c r="BSP27" s="143"/>
      <c r="BSQ27" s="143"/>
      <c r="BSR27" s="143"/>
      <c r="BSS27" s="143"/>
      <c r="BST27" s="143"/>
      <c r="BSU27" s="143"/>
      <c r="BSV27" s="143"/>
      <c r="BSW27" s="143"/>
      <c r="BSX27" s="143"/>
      <c r="BSY27" s="143"/>
      <c r="BSZ27" s="143"/>
      <c r="BTA27" s="143"/>
      <c r="BTB27" s="143"/>
      <c r="BTC27" s="143"/>
      <c r="BTD27" s="143"/>
      <c r="BTE27" s="143"/>
      <c r="BTF27" s="143"/>
      <c r="BTG27" s="143"/>
      <c r="BTH27" s="143"/>
      <c r="BTI27" s="143"/>
      <c r="BTJ27" s="143"/>
      <c r="BTK27" s="143"/>
      <c r="BTL27" s="143"/>
      <c r="BTM27" s="143"/>
      <c r="BTN27" s="143"/>
      <c r="BTO27" s="143"/>
      <c r="BTP27" s="143"/>
      <c r="BTQ27" s="143"/>
      <c r="BTR27" s="143"/>
      <c r="BTS27" s="143"/>
      <c r="BTT27" s="143"/>
      <c r="BTU27" s="143"/>
      <c r="BTV27" s="143"/>
      <c r="BTW27" s="143"/>
      <c r="BTX27" s="143"/>
      <c r="BTY27" s="143"/>
      <c r="BTZ27" s="143"/>
      <c r="BUA27" s="143"/>
      <c r="BUB27" s="143"/>
      <c r="BUC27" s="143"/>
      <c r="BUD27" s="143"/>
      <c r="BUE27" s="143"/>
      <c r="BUF27" s="143"/>
      <c r="BUG27" s="143"/>
      <c r="BUH27" s="143"/>
      <c r="BUI27" s="143"/>
      <c r="BUJ27" s="143"/>
      <c r="BUK27" s="143"/>
      <c r="BUL27" s="143"/>
      <c r="BUM27" s="143"/>
      <c r="BUN27" s="143"/>
      <c r="BUO27" s="143"/>
      <c r="BUP27" s="143"/>
      <c r="BUQ27" s="143"/>
      <c r="BUR27" s="143"/>
      <c r="BUS27" s="143"/>
      <c r="BUT27" s="143"/>
      <c r="BUU27" s="143"/>
      <c r="BUV27" s="143"/>
      <c r="BUW27" s="143"/>
      <c r="BUX27" s="143"/>
      <c r="BUY27" s="143"/>
      <c r="BUZ27" s="143"/>
      <c r="BVA27" s="143"/>
      <c r="BVB27" s="143"/>
      <c r="BVC27" s="143"/>
      <c r="BVD27" s="143"/>
      <c r="BVE27" s="143"/>
      <c r="BVF27" s="143"/>
      <c r="BVG27" s="143"/>
      <c r="BVH27" s="143"/>
      <c r="BVI27" s="143"/>
      <c r="BVJ27" s="143"/>
      <c r="BVK27" s="143"/>
      <c r="BVL27" s="143"/>
      <c r="BVM27" s="143"/>
      <c r="BVN27" s="143"/>
      <c r="BVO27" s="143"/>
      <c r="BVP27" s="143"/>
      <c r="BVQ27" s="143"/>
      <c r="BVR27" s="143"/>
      <c r="BVS27" s="143"/>
      <c r="BVT27" s="143"/>
      <c r="BVU27" s="143"/>
      <c r="BVV27" s="143"/>
      <c r="BVW27" s="143"/>
      <c r="BVX27" s="143"/>
      <c r="BVY27" s="143"/>
      <c r="BVZ27" s="143"/>
      <c r="BWA27" s="143"/>
      <c r="BWB27" s="143"/>
      <c r="BWC27" s="143"/>
      <c r="BWD27" s="143"/>
      <c r="BWE27" s="143"/>
      <c r="BWF27" s="143"/>
      <c r="BWG27" s="143"/>
      <c r="BWH27" s="143"/>
      <c r="BWI27" s="143"/>
      <c r="BWJ27" s="143"/>
      <c r="BWK27" s="143"/>
      <c r="BWL27" s="143"/>
      <c r="BWM27" s="143"/>
      <c r="BWN27" s="143"/>
      <c r="BWO27" s="143"/>
      <c r="BWP27" s="143"/>
      <c r="BWQ27" s="143"/>
      <c r="BWR27" s="143"/>
      <c r="BWS27" s="143"/>
      <c r="BWT27" s="143"/>
      <c r="BWU27" s="143"/>
      <c r="BWV27" s="143"/>
      <c r="BWW27" s="143"/>
      <c r="BWX27" s="143"/>
      <c r="BWY27" s="143"/>
      <c r="BWZ27" s="143"/>
      <c r="BXA27" s="143"/>
      <c r="BXB27" s="143"/>
      <c r="BXC27" s="143"/>
      <c r="BXD27" s="143"/>
      <c r="BXE27" s="143"/>
      <c r="BXF27" s="143"/>
      <c r="BXG27" s="143"/>
      <c r="BXH27" s="143"/>
      <c r="BXI27" s="143"/>
      <c r="BXJ27" s="143"/>
      <c r="BXK27" s="143"/>
      <c r="BXL27" s="143"/>
      <c r="BXM27" s="143"/>
      <c r="BXN27" s="143"/>
      <c r="BXO27" s="143"/>
      <c r="BXP27" s="143"/>
      <c r="BXQ27" s="143"/>
      <c r="BXR27" s="143"/>
      <c r="BXS27" s="143"/>
      <c r="BXT27" s="143"/>
      <c r="BXU27" s="143"/>
      <c r="BXV27" s="143"/>
      <c r="BXW27" s="143"/>
      <c r="BXX27" s="143"/>
      <c r="BXY27" s="143"/>
      <c r="BXZ27" s="143"/>
      <c r="BYA27" s="143"/>
      <c r="BYB27" s="143"/>
      <c r="BYC27" s="143"/>
      <c r="BYD27" s="143"/>
      <c r="BYE27" s="143"/>
      <c r="BYF27" s="143"/>
      <c r="BYG27" s="143"/>
      <c r="BYH27" s="143"/>
      <c r="BYI27" s="143"/>
      <c r="BYJ27" s="143"/>
      <c r="BYK27" s="143"/>
      <c r="BYL27" s="143"/>
      <c r="BYM27" s="143"/>
      <c r="BYN27" s="143"/>
      <c r="BYO27" s="143"/>
      <c r="BYP27" s="143"/>
      <c r="BYQ27" s="143"/>
      <c r="BYR27" s="143"/>
      <c r="BYS27" s="143"/>
      <c r="BYT27" s="143"/>
      <c r="BYU27" s="143"/>
      <c r="BYV27" s="143"/>
      <c r="BYW27" s="143"/>
      <c r="BYX27" s="143"/>
      <c r="BYY27" s="143"/>
      <c r="BYZ27" s="143"/>
      <c r="BZA27" s="143"/>
      <c r="BZB27" s="143"/>
      <c r="BZC27" s="143"/>
      <c r="BZD27" s="143"/>
      <c r="BZE27" s="143"/>
      <c r="BZF27" s="143"/>
      <c r="BZG27" s="143"/>
      <c r="BZH27" s="143"/>
      <c r="BZI27" s="143"/>
      <c r="BZJ27" s="143"/>
      <c r="BZK27" s="143"/>
      <c r="BZL27" s="143"/>
      <c r="BZM27" s="143"/>
      <c r="BZN27" s="143"/>
      <c r="BZO27" s="143"/>
      <c r="BZP27" s="143"/>
      <c r="BZQ27" s="143"/>
      <c r="BZR27" s="143"/>
      <c r="BZS27" s="143"/>
      <c r="BZT27" s="143"/>
      <c r="BZU27" s="143"/>
      <c r="BZV27" s="143"/>
      <c r="BZW27" s="143"/>
      <c r="BZX27" s="143"/>
      <c r="BZY27" s="143"/>
      <c r="BZZ27" s="143"/>
      <c r="CAA27" s="143"/>
      <c r="CAB27" s="143"/>
      <c r="CAC27" s="143"/>
      <c r="CAD27" s="143"/>
      <c r="CAE27" s="143"/>
      <c r="CAF27" s="143"/>
      <c r="CAG27" s="143"/>
      <c r="CAH27" s="143"/>
      <c r="CAI27" s="143"/>
      <c r="CAJ27" s="143"/>
      <c r="CAK27" s="143"/>
      <c r="CAL27" s="143"/>
      <c r="CAM27" s="143"/>
      <c r="CAN27" s="143"/>
      <c r="CAO27" s="143"/>
      <c r="CAP27" s="143"/>
      <c r="CAQ27" s="143"/>
      <c r="CAR27" s="143"/>
      <c r="CAS27" s="143"/>
      <c r="CAT27" s="143"/>
      <c r="CAU27" s="143"/>
      <c r="CAV27" s="143"/>
      <c r="CAW27" s="143"/>
      <c r="CAX27" s="143"/>
      <c r="CAY27" s="143"/>
      <c r="CAZ27" s="143"/>
      <c r="CBA27" s="143"/>
      <c r="CBB27" s="143"/>
      <c r="CBC27" s="143"/>
      <c r="CBD27" s="143"/>
      <c r="CBE27" s="143"/>
      <c r="CBF27" s="143"/>
      <c r="CBG27" s="143"/>
      <c r="CBH27" s="143"/>
      <c r="CBI27" s="143"/>
      <c r="CBJ27" s="143"/>
      <c r="CBK27" s="143"/>
      <c r="CBL27" s="143"/>
      <c r="CBM27" s="143"/>
      <c r="CBN27" s="143"/>
      <c r="CBO27" s="143"/>
      <c r="CBP27" s="143"/>
      <c r="CBQ27" s="143"/>
      <c r="CBR27" s="143"/>
      <c r="CBS27" s="143"/>
      <c r="CBT27" s="143"/>
      <c r="CBU27" s="143"/>
      <c r="CBV27" s="143"/>
      <c r="CBW27" s="143"/>
      <c r="CBX27" s="143"/>
      <c r="CBY27" s="143"/>
      <c r="CBZ27" s="143"/>
      <c r="CCA27" s="143"/>
      <c r="CCB27" s="143"/>
      <c r="CCC27" s="143"/>
      <c r="CCD27" s="143"/>
      <c r="CCE27" s="143"/>
      <c r="CCF27" s="143"/>
      <c r="CCG27" s="143"/>
      <c r="CCH27" s="143"/>
      <c r="CCI27" s="143"/>
      <c r="CCJ27" s="143"/>
      <c r="CCK27" s="143"/>
      <c r="CCL27" s="143"/>
      <c r="CCM27" s="143"/>
      <c r="CCN27" s="143"/>
      <c r="CCO27" s="143"/>
      <c r="CCP27" s="143"/>
      <c r="CCQ27" s="143"/>
      <c r="CCR27" s="143"/>
      <c r="CCS27" s="143"/>
      <c r="CCT27" s="143"/>
      <c r="CCU27" s="143"/>
      <c r="CCV27" s="143"/>
      <c r="CCW27" s="143"/>
      <c r="CCX27" s="143"/>
      <c r="CCY27" s="143"/>
      <c r="CCZ27" s="143"/>
      <c r="CDA27" s="143"/>
      <c r="CDB27" s="143"/>
      <c r="CDC27" s="143"/>
      <c r="CDD27" s="143"/>
      <c r="CDE27" s="143"/>
      <c r="CDF27" s="143"/>
      <c r="CDG27" s="143"/>
      <c r="CDH27" s="143"/>
      <c r="CDI27" s="143"/>
      <c r="CDJ27" s="143"/>
      <c r="CDK27" s="143"/>
      <c r="CDL27" s="143"/>
      <c r="CDM27" s="143"/>
      <c r="CDN27" s="143"/>
      <c r="CDO27" s="143"/>
      <c r="CDP27" s="143"/>
      <c r="CDQ27" s="143"/>
      <c r="CDR27" s="143"/>
      <c r="CDS27" s="143"/>
      <c r="CDT27" s="143"/>
      <c r="CDU27" s="143"/>
      <c r="CDV27" s="143"/>
      <c r="CDW27" s="143"/>
      <c r="CDX27" s="143"/>
      <c r="CDY27" s="143"/>
      <c r="CDZ27" s="143"/>
      <c r="CEA27" s="143"/>
      <c r="CEB27" s="143"/>
      <c r="CEC27" s="143"/>
      <c r="CED27" s="143"/>
      <c r="CEE27" s="143"/>
      <c r="CEF27" s="143"/>
      <c r="CEG27" s="143"/>
      <c r="CEH27" s="143"/>
      <c r="CEI27" s="143"/>
      <c r="CEJ27" s="143"/>
      <c r="CEK27" s="143"/>
      <c r="CEL27" s="143"/>
      <c r="CEM27" s="143"/>
      <c r="CEN27" s="143"/>
      <c r="CEO27" s="143"/>
      <c r="CEP27" s="143"/>
      <c r="CEQ27" s="143"/>
      <c r="CER27" s="143"/>
      <c r="CES27" s="143"/>
      <c r="CET27" s="143"/>
      <c r="CEU27" s="143"/>
      <c r="CEV27" s="143"/>
      <c r="CEW27" s="143"/>
      <c r="CEX27" s="143"/>
      <c r="CEY27" s="143"/>
      <c r="CEZ27" s="143"/>
      <c r="CFA27" s="143"/>
      <c r="CFB27" s="143"/>
      <c r="CFC27" s="143"/>
      <c r="CFD27" s="143"/>
      <c r="CFE27" s="143"/>
      <c r="CFF27" s="143"/>
      <c r="CFG27" s="143"/>
      <c r="CFH27" s="143"/>
      <c r="CFI27" s="143"/>
      <c r="CFJ27" s="143"/>
      <c r="CFK27" s="143"/>
      <c r="CFL27" s="143"/>
      <c r="CFM27" s="143"/>
      <c r="CFN27" s="143"/>
      <c r="CFO27" s="143"/>
      <c r="CFP27" s="143"/>
      <c r="CFQ27" s="143"/>
      <c r="CFR27" s="143"/>
      <c r="CFS27" s="143"/>
      <c r="CFT27" s="143"/>
      <c r="CFU27" s="143"/>
      <c r="CFV27" s="143"/>
      <c r="CFW27" s="143"/>
      <c r="CFX27" s="143"/>
      <c r="CFY27" s="143"/>
      <c r="CFZ27" s="143"/>
      <c r="CGA27" s="143"/>
      <c r="CGB27" s="143"/>
      <c r="CGC27" s="143"/>
      <c r="CGD27" s="143"/>
      <c r="CGE27" s="143"/>
      <c r="CGF27" s="143"/>
      <c r="CGG27" s="143"/>
      <c r="CGH27" s="143"/>
      <c r="CGI27" s="143"/>
      <c r="CGJ27" s="143"/>
      <c r="CGK27" s="143"/>
      <c r="CGL27" s="143"/>
      <c r="CGM27" s="143"/>
      <c r="CGN27" s="143"/>
      <c r="CGO27" s="143"/>
      <c r="CGP27" s="143"/>
      <c r="CGQ27" s="143"/>
      <c r="CGR27" s="143"/>
      <c r="CGS27" s="143"/>
      <c r="CGT27" s="143"/>
      <c r="CGU27" s="143"/>
      <c r="CGV27" s="143"/>
      <c r="CGW27" s="143"/>
      <c r="CGX27" s="143"/>
      <c r="CGY27" s="143"/>
      <c r="CGZ27" s="143"/>
      <c r="CHA27" s="143"/>
      <c r="CHB27" s="143"/>
      <c r="CHC27" s="143"/>
      <c r="CHD27" s="143"/>
      <c r="CHE27" s="143"/>
      <c r="CHF27" s="143"/>
      <c r="CHG27" s="143"/>
      <c r="CHH27" s="143"/>
      <c r="CHI27" s="143"/>
      <c r="CHJ27" s="143"/>
      <c r="CHK27" s="143"/>
      <c r="CHL27" s="143"/>
      <c r="CHM27" s="143"/>
      <c r="CHN27" s="143"/>
      <c r="CHO27" s="143"/>
      <c r="CHP27" s="143"/>
      <c r="CHQ27" s="143"/>
      <c r="CHR27" s="143"/>
      <c r="CHS27" s="143"/>
      <c r="CHT27" s="143"/>
      <c r="CHU27" s="143"/>
      <c r="CHV27" s="143"/>
      <c r="CHW27" s="143"/>
      <c r="CHX27" s="143"/>
      <c r="CHY27" s="143"/>
      <c r="CHZ27" s="143"/>
      <c r="CIA27" s="143"/>
      <c r="CIB27" s="143"/>
      <c r="CIC27" s="143"/>
      <c r="CID27" s="143"/>
      <c r="CIE27" s="143"/>
      <c r="CIF27" s="143"/>
      <c r="CIG27" s="143"/>
      <c r="CIH27" s="143"/>
      <c r="CII27" s="143"/>
      <c r="CIJ27" s="143"/>
      <c r="CIK27" s="143"/>
      <c r="CIL27" s="143"/>
      <c r="CIM27" s="143"/>
      <c r="CIN27" s="143"/>
      <c r="CIO27" s="143"/>
      <c r="CIP27" s="143"/>
      <c r="CIQ27" s="143"/>
      <c r="CIR27" s="143"/>
      <c r="CIS27" s="143"/>
      <c r="CIT27" s="143"/>
      <c r="CIU27" s="143"/>
      <c r="CIV27" s="143"/>
      <c r="CIW27" s="143"/>
      <c r="CIX27" s="143"/>
      <c r="CIY27" s="143"/>
      <c r="CIZ27" s="143"/>
      <c r="CJA27" s="143"/>
      <c r="CJB27" s="143"/>
      <c r="CJC27" s="143"/>
      <c r="CJD27" s="143"/>
      <c r="CJE27" s="143"/>
      <c r="CJF27" s="143"/>
      <c r="CJG27" s="143"/>
      <c r="CJH27" s="143"/>
      <c r="CJI27" s="143"/>
      <c r="CJJ27" s="143"/>
      <c r="CJK27" s="143"/>
      <c r="CJL27" s="143"/>
      <c r="CJM27" s="143"/>
      <c r="CJN27" s="143"/>
      <c r="CJO27" s="143"/>
      <c r="CJP27" s="143"/>
      <c r="CJQ27" s="143"/>
      <c r="CJR27" s="143"/>
      <c r="CJS27" s="143"/>
      <c r="CJT27" s="143"/>
      <c r="CJU27" s="143"/>
      <c r="CJV27" s="143"/>
      <c r="CJW27" s="143"/>
      <c r="CJX27" s="143"/>
      <c r="CJY27" s="143"/>
      <c r="CJZ27" s="143"/>
      <c r="CKA27" s="143"/>
      <c r="CKB27" s="143"/>
      <c r="CKC27" s="143"/>
      <c r="CKD27" s="143"/>
      <c r="CKE27" s="143"/>
      <c r="CKF27" s="143"/>
      <c r="CKG27" s="143"/>
      <c r="CKH27" s="143"/>
      <c r="CKI27" s="143"/>
      <c r="CKJ27" s="143"/>
      <c r="CKK27" s="143"/>
      <c r="CKL27" s="143"/>
      <c r="CKM27" s="143"/>
      <c r="CKN27" s="143"/>
      <c r="CKO27" s="143"/>
      <c r="CKP27" s="143"/>
      <c r="CKQ27" s="143"/>
      <c r="CKR27" s="143"/>
      <c r="CKS27" s="143"/>
      <c r="CKT27" s="143"/>
      <c r="CKU27" s="143"/>
      <c r="CKV27" s="143"/>
      <c r="CKW27" s="143"/>
      <c r="CKX27" s="143"/>
      <c r="CKY27" s="143"/>
      <c r="CKZ27" s="143"/>
      <c r="CLA27" s="143"/>
      <c r="CLB27" s="143"/>
      <c r="CLC27" s="143"/>
      <c r="CLD27" s="143"/>
      <c r="CLE27" s="143"/>
      <c r="CLF27" s="143"/>
      <c r="CLG27" s="143"/>
      <c r="CLH27" s="143"/>
      <c r="CLI27" s="143"/>
      <c r="CLJ27" s="143"/>
      <c r="CLK27" s="143"/>
      <c r="CLL27" s="143"/>
      <c r="CLM27" s="143"/>
      <c r="CLN27" s="143"/>
      <c r="CLO27" s="143"/>
      <c r="CLP27" s="143"/>
      <c r="CLQ27" s="143"/>
      <c r="CLR27" s="143"/>
      <c r="CLS27" s="143"/>
      <c r="CLT27" s="143"/>
      <c r="CLU27" s="143"/>
      <c r="CLV27" s="143"/>
      <c r="CLW27" s="143"/>
      <c r="CLX27" s="143"/>
      <c r="CLY27" s="143"/>
      <c r="CLZ27" s="143"/>
      <c r="CMA27" s="143"/>
      <c r="CMB27" s="143"/>
      <c r="CMC27" s="143"/>
      <c r="CMD27" s="143"/>
      <c r="CME27" s="143"/>
      <c r="CMF27" s="143"/>
      <c r="CMG27" s="143"/>
      <c r="CMH27" s="143"/>
      <c r="CMI27" s="143"/>
      <c r="CMJ27" s="143"/>
      <c r="CMK27" s="143"/>
      <c r="CML27" s="143"/>
      <c r="CMM27" s="143"/>
      <c r="CMN27" s="143"/>
      <c r="CMO27" s="143"/>
      <c r="CMP27" s="143"/>
      <c r="CMQ27" s="143"/>
      <c r="CMR27" s="143"/>
      <c r="CMS27" s="143"/>
      <c r="CMT27" s="143"/>
      <c r="CMU27" s="143"/>
      <c r="CMV27" s="143"/>
      <c r="CMW27" s="143"/>
      <c r="CMX27" s="143"/>
      <c r="CMY27" s="143"/>
      <c r="CMZ27" s="143"/>
      <c r="CNA27" s="143"/>
      <c r="CNB27" s="143"/>
      <c r="CNC27" s="143"/>
      <c r="CND27" s="143"/>
      <c r="CNE27" s="143"/>
      <c r="CNF27" s="143"/>
      <c r="CNG27" s="143"/>
      <c r="CNH27" s="143"/>
      <c r="CNI27" s="143"/>
      <c r="CNJ27" s="143"/>
      <c r="CNK27" s="143"/>
      <c r="CNL27" s="143"/>
      <c r="CNM27" s="143"/>
      <c r="CNN27" s="143"/>
      <c r="CNO27" s="143"/>
      <c r="CNP27" s="143"/>
      <c r="CNQ27" s="143"/>
      <c r="CNR27" s="143"/>
      <c r="CNS27" s="143"/>
      <c r="CNT27" s="143"/>
      <c r="CNU27" s="143"/>
      <c r="CNV27" s="143"/>
      <c r="CNW27" s="143"/>
      <c r="CNX27" s="143"/>
      <c r="CNY27" s="143"/>
      <c r="CNZ27" s="143"/>
      <c r="COA27" s="143"/>
      <c r="COB27" s="143"/>
      <c r="COC27" s="143"/>
      <c r="COD27" s="143"/>
      <c r="COE27" s="143"/>
      <c r="COF27" s="143"/>
      <c r="COG27" s="143"/>
      <c r="COH27" s="143"/>
      <c r="COI27" s="143"/>
      <c r="COJ27" s="143"/>
      <c r="COK27" s="143"/>
      <c r="COL27" s="143"/>
      <c r="COM27" s="143"/>
      <c r="CON27" s="143"/>
      <c r="COO27" s="143"/>
      <c r="COP27" s="143"/>
      <c r="COQ27" s="143"/>
      <c r="COR27" s="143"/>
      <c r="COS27" s="143"/>
      <c r="COT27" s="143"/>
      <c r="COU27" s="143"/>
      <c r="COV27" s="143"/>
      <c r="COW27" s="143"/>
      <c r="COX27" s="143"/>
      <c r="COY27" s="143"/>
      <c r="COZ27" s="143"/>
      <c r="CPA27" s="143"/>
      <c r="CPB27" s="143"/>
      <c r="CPC27" s="143"/>
      <c r="CPD27" s="143"/>
      <c r="CPE27" s="143"/>
      <c r="CPF27" s="143"/>
      <c r="CPG27" s="143"/>
      <c r="CPH27" s="143"/>
      <c r="CPI27" s="143"/>
      <c r="CPJ27" s="143"/>
      <c r="CPK27" s="143"/>
      <c r="CPL27" s="143"/>
      <c r="CPM27" s="143"/>
      <c r="CPN27" s="143"/>
      <c r="CPO27" s="143"/>
      <c r="CPP27" s="143"/>
      <c r="CPQ27" s="143"/>
      <c r="CPR27" s="143"/>
      <c r="CPS27" s="143"/>
      <c r="CPT27" s="143"/>
      <c r="CPU27" s="143"/>
      <c r="CPV27" s="143"/>
      <c r="CPW27" s="143"/>
      <c r="CPX27" s="143"/>
      <c r="CPY27" s="143"/>
      <c r="CPZ27" s="143"/>
      <c r="CQA27" s="143"/>
      <c r="CQB27" s="143"/>
      <c r="CQC27" s="143"/>
      <c r="CQD27" s="143"/>
      <c r="CQE27" s="143"/>
      <c r="CQF27" s="143"/>
      <c r="CQG27" s="143"/>
      <c r="CQH27" s="143"/>
      <c r="CQI27" s="143"/>
      <c r="CQJ27" s="143"/>
      <c r="CQK27" s="143"/>
      <c r="CQL27" s="143"/>
      <c r="CQM27" s="143"/>
      <c r="CQN27" s="143"/>
      <c r="CQO27" s="143"/>
      <c r="CQP27" s="143"/>
      <c r="CQQ27" s="143"/>
      <c r="CQR27" s="143"/>
      <c r="CQS27" s="143"/>
      <c r="CQT27" s="143"/>
      <c r="CQU27" s="143"/>
      <c r="CQV27" s="143"/>
      <c r="CQW27" s="143"/>
      <c r="CQX27" s="143"/>
      <c r="CQY27" s="143"/>
      <c r="CQZ27" s="143"/>
      <c r="CRA27" s="143"/>
      <c r="CRB27" s="143"/>
      <c r="CRC27" s="143"/>
      <c r="CRD27" s="143"/>
      <c r="CRE27" s="143"/>
      <c r="CRF27" s="143"/>
      <c r="CRG27" s="143"/>
      <c r="CRH27" s="143"/>
      <c r="CRI27" s="143"/>
      <c r="CRJ27" s="143"/>
      <c r="CRK27" s="143"/>
      <c r="CRL27" s="143"/>
      <c r="CRM27" s="143"/>
      <c r="CRN27" s="143"/>
      <c r="CRO27" s="143"/>
      <c r="CRP27" s="143"/>
      <c r="CRQ27" s="143"/>
      <c r="CRR27" s="143"/>
      <c r="CRS27" s="143"/>
      <c r="CRT27" s="143"/>
      <c r="CRU27" s="143"/>
      <c r="CRV27" s="143"/>
      <c r="CRW27" s="143"/>
      <c r="CRX27" s="143"/>
      <c r="CRY27" s="143"/>
      <c r="CRZ27" s="143"/>
      <c r="CSA27" s="143"/>
      <c r="CSB27" s="143"/>
      <c r="CSC27" s="143"/>
      <c r="CSD27" s="143"/>
      <c r="CSE27" s="143"/>
      <c r="CSF27" s="143"/>
      <c r="CSG27" s="143"/>
      <c r="CSH27" s="143"/>
      <c r="CSI27" s="143"/>
      <c r="CSJ27" s="143"/>
      <c r="CSK27" s="143"/>
      <c r="CSL27" s="143"/>
      <c r="CSM27" s="143"/>
      <c r="CSN27" s="143"/>
      <c r="CSO27" s="143"/>
      <c r="CSP27" s="143"/>
      <c r="CSQ27" s="143"/>
      <c r="CSR27" s="143"/>
      <c r="CSS27" s="143"/>
      <c r="CST27" s="143"/>
      <c r="CSU27" s="143"/>
      <c r="CSV27" s="143"/>
      <c r="CSW27" s="143"/>
      <c r="CSX27" s="143"/>
      <c r="CSY27" s="143"/>
      <c r="CSZ27" s="143"/>
      <c r="CTA27" s="143"/>
      <c r="CTB27" s="143"/>
      <c r="CTC27" s="143"/>
      <c r="CTD27" s="143"/>
      <c r="CTE27" s="143"/>
      <c r="CTF27" s="143"/>
      <c r="CTG27" s="143"/>
      <c r="CTH27" s="143"/>
      <c r="CTI27" s="143"/>
      <c r="CTJ27" s="143"/>
      <c r="CTK27" s="143"/>
      <c r="CTL27" s="143"/>
      <c r="CTM27" s="143"/>
      <c r="CTN27" s="143"/>
      <c r="CTO27" s="143"/>
      <c r="CTP27" s="143"/>
      <c r="CTQ27" s="143"/>
      <c r="CTR27" s="143"/>
      <c r="CTS27" s="143"/>
      <c r="CTT27" s="143"/>
      <c r="CTU27" s="143"/>
      <c r="CTV27" s="143"/>
      <c r="CTW27" s="143"/>
      <c r="CTX27" s="143"/>
      <c r="CTY27" s="143"/>
      <c r="CTZ27" s="143"/>
      <c r="CUA27" s="143"/>
      <c r="CUB27" s="143"/>
      <c r="CUC27" s="143"/>
      <c r="CUD27" s="143"/>
      <c r="CUE27" s="143"/>
      <c r="CUF27" s="143"/>
      <c r="CUG27" s="143"/>
      <c r="CUH27" s="143"/>
      <c r="CUI27" s="143"/>
      <c r="CUJ27" s="143"/>
      <c r="CUK27" s="143"/>
      <c r="CUL27" s="143"/>
      <c r="CUM27" s="143"/>
      <c r="CUN27" s="143"/>
      <c r="CUO27" s="143"/>
      <c r="CUP27" s="143"/>
      <c r="CUQ27" s="143"/>
      <c r="CUR27" s="143"/>
      <c r="CUS27" s="143"/>
      <c r="CUT27" s="143"/>
      <c r="CUU27" s="143"/>
      <c r="CUV27" s="143"/>
      <c r="CUW27" s="143"/>
      <c r="CUX27" s="143"/>
      <c r="CUY27" s="143"/>
      <c r="CUZ27" s="143"/>
      <c r="CVA27" s="143"/>
      <c r="CVB27" s="143"/>
      <c r="CVC27" s="143"/>
      <c r="CVD27" s="143"/>
      <c r="CVE27" s="143"/>
      <c r="CVF27" s="143"/>
      <c r="CVG27" s="143"/>
      <c r="CVH27" s="143"/>
      <c r="CVI27" s="143"/>
      <c r="CVJ27" s="143"/>
      <c r="CVK27" s="143"/>
      <c r="CVL27" s="143"/>
      <c r="CVM27" s="143"/>
      <c r="CVN27" s="143"/>
      <c r="CVO27" s="143"/>
      <c r="CVP27" s="143"/>
      <c r="CVQ27" s="143"/>
      <c r="CVR27" s="143"/>
      <c r="CVS27" s="143"/>
      <c r="CVT27" s="143"/>
      <c r="CVU27" s="143"/>
      <c r="CVV27" s="143"/>
      <c r="CVW27" s="143"/>
      <c r="CVX27" s="143"/>
      <c r="CVY27" s="143"/>
      <c r="CVZ27" s="143"/>
      <c r="CWA27" s="143"/>
      <c r="CWB27" s="143"/>
      <c r="CWC27" s="143"/>
      <c r="CWD27" s="143"/>
      <c r="CWE27" s="143"/>
      <c r="CWF27" s="143"/>
      <c r="CWG27" s="143"/>
      <c r="CWH27" s="143"/>
      <c r="CWI27" s="143"/>
      <c r="CWJ27" s="143"/>
      <c r="CWK27" s="143"/>
      <c r="CWL27" s="143"/>
      <c r="CWM27" s="143"/>
      <c r="CWN27" s="143"/>
      <c r="CWO27" s="143"/>
      <c r="CWP27" s="143"/>
      <c r="CWQ27" s="143"/>
      <c r="CWR27" s="143"/>
      <c r="CWS27" s="143"/>
      <c r="CWT27" s="143"/>
      <c r="CWU27" s="143"/>
      <c r="CWV27" s="143"/>
      <c r="CWW27" s="143"/>
      <c r="CWX27" s="143"/>
      <c r="CWY27" s="143"/>
      <c r="CWZ27" s="143"/>
      <c r="CXA27" s="143"/>
      <c r="CXB27" s="143"/>
      <c r="CXC27" s="143"/>
      <c r="CXD27" s="143"/>
      <c r="CXE27" s="143"/>
      <c r="CXF27" s="143"/>
      <c r="CXG27" s="143"/>
      <c r="CXH27" s="143"/>
      <c r="CXI27" s="143"/>
      <c r="CXJ27" s="143"/>
      <c r="CXK27" s="143"/>
      <c r="CXL27" s="143"/>
      <c r="CXM27" s="143"/>
      <c r="CXN27" s="143"/>
      <c r="CXO27" s="143"/>
      <c r="CXP27" s="143"/>
      <c r="CXQ27" s="143"/>
      <c r="CXR27" s="143"/>
      <c r="CXS27" s="143"/>
      <c r="CXT27" s="143"/>
      <c r="CXU27" s="143"/>
      <c r="CXV27" s="143"/>
      <c r="CXW27" s="143"/>
      <c r="CXX27" s="143"/>
      <c r="CXY27" s="143"/>
      <c r="CXZ27" s="143"/>
      <c r="CYA27" s="143"/>
      <c r="CYB27" s="143"/>
      <c r="CYC27" s="143"/>
      <c r="CYD27" s="143"/>
      <c r="CYE27" s="143"/>
      <c r="CYF27" s="143"/>
      <c r="CYG27" s="143"/>
      <c r="CYH27" s="143"/>
      <c r="CYI27" s="143"/>
      <c r="CYJ27" s="143"/>
      <c r="CYK27" s="143"/>
      <c r="CYL27" s="143"/>
      <c r="CYM27" s="143"/>
      <c r="CYN27" s="143"/>
      <c r="CYO27" s="143"/>
      <c r="CYP27" s="143"/>
      <c r="CYQ27" s="143"/>
      <c r="CYR27" s="143"/>
      <c r="CYS27" s="143"/>
      <c r="CYT27" s="143"/>
      <c r="CYU27" s="143"/>
      <c r="CYV27" s="143"/>
      <c r="CYW27" s="143"/>
      <c r="CYX27" s="143"/>
      <c r="CYY27" s="143"/>
      <c r="CYZ27" s="143"/>
      <c r="CZA27" s="143"/>
      <c r="CZB27" s="143"/>
      <c r="CZC27" s="143"/>
      <c r="CZD27" s="143"/>
      <c r="CZE27" s="143"/>
      <c r="CZF27" s="143"/>
      <c r="CZG27" s="143"/>
      <c r="CZH27" s="143"/>
      <c r="CZI27" s="143"/>
      <c r="CZJ27" s="143"/>
      <c r="CZK27" s="143"/>
      <c r="CZL27" s="143"/>
      <c r="CZM27" s="143"/>
      <c r="CZN27" s="143"/>
      <c r="CZO27" s="143"/>
      <c r="CZP27" s="143"/>
      <c r="CZQ27" s="143"/>
      <c r="CZR27" s="143"/>
      <c r="CZS27" s="143"/>
      <c r="CZT27" s="143"/>
      <c r="CZU27" s="143"/>
      <c r="CZV27" s="143"/>
      <c r="CZW27" s="143"/>
      <c r="CZX27" s="143"/>
      <c r="CZY27" s="143"/>
      <c r="CZZ27" s="143"/>
      <c r="DAA27" s="143"/>
      <c r="DAB27" s="143"/>
      <c r="DAC27" s="143"/>
      <c r="DAD27" s="143"/>
      <c r="DAE27" s="143"/>
      <c r="DAF27" s="143"/>
      <c r="DAG27" s="143"/>
      <c r="DAH27" s="143"/>
      <c r="DAI27" s="143"/>
      <c r="DAJ27" s="143"/>
      <c r="DAK27" s="143"/>
      <c r="DAL27" s="143"/>
      <c r="DAM27" s="143"/>
      <c r="DAN27" s="143"/>
      <c r="DAO27" s="143"/>
      <c r="DAP27" s="143"/>
      <c r="DAQ27" s="143"/>
      <c r="DAR27" s="143"/>
      <c r="DAS27" s="143"/>
      <c r="DAT27" s="143"/>
      <c r="DAU27" s="143"/>
      <c r="DAV27" s="143"/>
      <c r="DAW27" s="143"/>
      <c r="DAX27" s="143"/>
      <c r="DAY27" s="143"/>
      <c r="DAZ27" s="143"/>
      <c r="DBA27" s="143"/>
      <c r="DBB27" s="143"/>
      <c r="DBC27" s="143"/>
      <c r="DBD27" s="143"/>
      <c r="DBE27" s="143"/>
      <c r="DBF27" s="143"/>
      <c r="DBG27" s="143"/>
      <c r="DBH27" s="143"/>
      <c r="DBI27" s="143"/>
      <c r="DBJ27" s="143"/>
      <c r="DBK27" s="143"/>
      <c r="DBL27" s="143"/>
      <c r="DBM27" s="143"/>
      <c r="DBN27" s="143"/>
      <c r="DBO27" s="143"/>
      <c r="DBP27" s="143"/>
      <c r="DBQ27" s="143"/>
      <c r="DBR27" s="143"/>
      <c r="DBS27" s="143"/>
      <c r="DBT27" s="143"/>
      <c r="DBU27" s="143"/>
      <c r="DBV27" s="143"/>
      <c r="DBW27" s="143"/>
      <c r="DBX27" s="143"/>
      <c r="DBY27" s="143"/>
      <c r="DBZ27" s="143"/>
      <c r="DCA27" s="143"/>
      <c r="DCB27" s="143"/>
      <c r="DCC27" s="143"/>
      <c r="DCD27" s="143"/>
      <c r="DCE27" s="143"/>
      <c r="DCF27" s="143"/>
      <c r="DCG27" s="143"/>
      <c r="DCH27" s="143"/>
      <c r="DCI27" s="143"/>
      <c r="DCJ27" s="143"/>
      <c r="DCK27" s="143"/>
      <c r="DCL27" s="143"/>
      <c r="DCM27" s="143"/>
      <c r="DCN27" s="143"/>
      <c r="DCO27" s="143"/>
      <c r="DCP27" s="143"/>
      <c r="DCQ27" s="143"/>
      <c r="DCR27" s="143"/>
      <c r="DCS27" s="143"/>
      <c r="DCT27" s="143"/>
      <c r="DCU27" s="143"/>
      <c r="DCV27" s="143"/>
      <c r="DCW27" s="143"/>
      <c r="DCX27" s="143"/>
      <c r="DCY27" s="143"/>
      <c r="DCZ27" s="143"/>
      <c r="DDA27" s="143"/>
      <c r="DDB27" s="143"/>
      <c r="DDC27" s="143"/>
      <c r="DDD27" s="143"/>
      <c r="DDE27" s="143"/>
      <c r="DDF27" s="143"/>
      <c r="DDG27" s="143"/>
      <c r="DDH27" s="143"/>
      <c r="DDI27" s="143"/>
      <c r="DDJ27" s="143"/>
      <c r="DDK27" s="143"/>
      <c r="DDL27" s="143"/>
      <c r="DDM27" s="143"/>
      <c r="DDN27" s="143"/>
      <c r="DDO27" s="143"/>
      <c r="DDP27" s="143"/>
      <c r="DDQ27" s="143"/>
      <c r="DDR27" s="143"/>
      <c r="DDS27" s="143"/>
      <c r="DDT27" s="143"/>
      <c r="DDU27" s="143"/>
      <c r="DDV27" s="143"/>
      <c r="DDW27" s="143"/>
      <c r="DDX27" s="143"/>
      <c r="DDY27" s="143"/>
      <c r="DDZ27" s="143"/>
      <c r="DEA27" s="143"/>
      <c r="DEB27" s="143"/>
      <c r="DEC27" s="143"/>
      <c r="DED27" s="143"/>
      <c r="DEE27" s="143"/>
      <c r="DEF27" s="143"/>
      <c r="DEG27" s="143"/>
      <c r="DEH27" s="143"/>
      <c r="DEI27" s="143"/>
      <c r="DEJ27" s="143"/>
      <c r="DEK27" s="143"/>
      <c r="DEL27" s="143"/>
      <c r="DEM27" s="143"/>
      <c r="DEN27" s="143"/>
      <c r="DEO27" s="143"/>
      <c r="DEP27" s="143"/>
      <c r="DEQ27" s="143"/>
      <c r="DER27" s="143"/>
      <c r="DES27" s="143"/>
      <c r="DET27" s="143"/>
      <c r="DEU27" s="143"/>
      <c r="DEV27" s="143"/>
      <c r="DEW27" s="143"/>
      <c r="DEX27" s="143"/>
      <c r="DEY27" s="143"/>
      <c r="DEZ27" s="143"/>
      <c r="DFA27" s="143"/>
      <c r="DFB27" s="143"/>
      <c r="DFC27" s="143"/>
      <c r="DFD27" s="143"/>
      <c r="DFE27" s="143"/>
      <c r="DFF27" s="143"/>
      <c r="DFG27" s="143"/>
      <c r="DFH27" s="143"/>
      <c r="DFI27" s="143"/>
      <c r="DFJ27" s="143"/>
      <c r="DFK27" s="143"/>
      <c r="DFL27" s="143"/>
      <c r="DFM27" s="143"/>
      <c r="DFN27" s="143"/>
      <c r="DFO27" s="143"/>
      <c r="DFP27" s="143"/>
      <c r="DFQ27" s="143"/>
      <c r="DFR27" s="143"/>
      <c r="DFS27" s="143"/>
      <c r="DFT27" s="143"/>
      <c r="DFU27" s="143"/>
      <c r="DFV27" s="143"/>
      <c r="DFW27" s="143"/>
      <c r="DFX27" s="143"/>
      <c r="DFY27" s="143"/>
      <c r="DFZ27" s="143"/>
      <c r="DGA27" s="143"/>
      <c r="DGB27" s="143"/>
      <c r="DGC27" s="143"/>
      <c r="DGD27" s="143"/>
      <c r="DGE27" s="143"/>
      <c r="DGF27" s="143"/>
      <c r="DGG27" s="143"/>
      <c r="DGH27" s="143"/>
      <c r="DGI27" s="143"/>
      <c r="DGJ27" s="143"/>
      <c r="DGK27" s="143"/>
      <c r="DGL27" s="143"/>
      <c r="DGM27" s="143"/>
      <c r="DGN27" s="143"/>
      <c r="DGO27" s="143"/>
      <c r="DGP27" s="143"/>
      <c r="DGQ27" s="143"/>
      <c r="DGR27" s="143"/>
      <c r="DGS27" s="143"/>
      <c r="DGT27" s="143"/>
      <c r="DGU27" s="143"/>
      <c r="DGV27" s="143"/>
      <c r="DGW27" s="143"/>
      <c r="DGX27" s="143"/>
      <c r="DGY27" s="143"/>
      <c r="DGZ27" s="143"/>
      <c r="DHA27" s="143"/>
      <c r="DHB27" s="143"/>
      <c r="DHC27" s="143"/>
      <c r="DHD27" s="143"/>
      <c r="DHE27" s="143"/>
      <c r="DHF27" s="143"/>
      <c r="DHG27" s="143"/>
      <c r="DHH27" s="143"/>
      <c r="DHI27" s="143"/>
      <c r="DHJ27" s="143"/>
      <c r="DHK27" s="143"/>
      <c r="DHL27" s="143"/>
      <c r="DHM27" s="143"/>
      <c r="DHN27" s="143"/>
      <c r="DHO27" s="143"/>
      <c r="DHP27" s="143"/>
      <c r="DHQ27" s="143"/>
      <c r="DHR27" s="143"/>
      <c r="DHS27" s="143"/>
      <c r="DHT27" s="143"/>
      <c r="DHU27" s="143"/>
      <c r="DHV27" s="143"/>
      <c r="DHW27" s="143"/>
      <c r="DHX27" s="143"/>
      <c r="DHY27" s="143"/>
      <c r="DHZ27" s="143"/>
      <c r="DIA27" s="143"/>
      <c r="DIB27" s="143"/>
      <c r="DIC27" s="143"/>
      <c r="DID27" s="143"/>
      <c r="DIE27" s="143"/>
      <c r="DIF27" s="143"/>
      <c r="DIG27" s="143"/>
      <c r="DIH27" s="143"/>
      <c r="DII27" s="143"/>
      <c r="DIJ27" s="143"/>
      <c r="DIK27" s="143"/>
      <c r="DIL27" s="143"/>
      <c r="DIM27" s="143"/>
      <c r="DIN27" s="143"/>
      <c r="DIO27" s="143"/>
      <c r="DIP27" s="143"/>
      <c r="DIQ27" s="143"/>
      <c r="DIR27" s="143"/>
      <c r="DIS27" s="143"/>
      <c r="DIT27" s="143"/>
      <c r="DIU27" s="143"/>
      <c r="DIV27" s="143"/>
      <c r="DIW27" s="143"/>
      <c r="DIX27" s="143"/>
      <c r="DIY27" s="143"/>
      <c r="DIZ27" s="143"/>
      <c r="DJA27" s="143"/>
      <c r="DJB27" s="143"/>
      <c r="DJC27" s="143"/>
      <c r="DJD27" s="143"/>
      <c r="DJE27" s="143"/>
      <c r="DJF27" s="143"/>
      <c r="DJG27" s="143"/>
      <c r="DJH27" s="143"/>
      <c r="DJI27" s="143"/>
      <c r="DJJ27" s="143"/>
      <c r="DJK27" s="143"/>
      <c r="DJL27" s="143"/>
      <c r="DJM27" s="143"/>
      <c r="DJN27" s="143"/>
      <c r="DJO27" s="143"/>
      <c r="DJP27" s="143"/>
      <c r="DJQ27" s="143"/>
      <c r="DJR27" s="143"/>
      <c r="DJS27" s="143"/>
      <c r="DJT27" s="143"/>
      <c r="DJU27" s="143"/>
      <c r="DJV27" s="143"/>
      <c r="DJW27" s="143"/>
      <c r="DJX27" s="143"/>
      <c r="DJY27" s="143"/>
      <c r="DJZ27" s="143"/>
      <c r="DKA27" s="143"/>
      <c r="DKB27" s="143"/>
      <c r="DKC27" s="143"/>
      <c r="DKD27" s="143"/>
      <c r="DKE27" s="143"/>
      <c r="DKF27" s="143"/>
      <c r="DKG27" s="143"/>
      <c r="DKH27" s="143"/>
      <c r="DKI27" s="143"/>
      <c r="DKJ27" s="143"/>
      <c r="DKK27" s="143"/>
      <c r="DKL27" s="143"/>
      <c r="DKM27" s="143"/>
      <c r="DKN27" s="143"/>
      <c r="DKO27" s="143"/>
      <c r="DKP27" s="143"/>
      <c r="DKQ27" s="143"/>
      <c r="DKR27" s="143"/>
      <c r="DKS27" s="143"/>
      <c r="DKT27" s="143"/>
      <c r="DKU27" s="143"/>
      <c r="DKV27" s="143"/>
      <c r="DKW27" s="143"/>
      <c r="DKX27" s="143"/>
      <c r="DKY27" s="143"/>
      <c r="DKZ27" s="143"/>
      <c r="DLA27" s="143"/>
      <c r="DLB27" s="143"/>
      <c r="DLC27" s="143"/>
      <c r="DLD27" s="143"/>
      <c r="DLE27" s="143"/>
      <c r="DLF27" s="143"/>
      <c r="DLG27" s="143"/>
      <c r="DLH27" s="143"/>
      <c r="DLI27" s="143"/>
      <c r="DLJ27" s="143"/>
      <c r="DLK27" s="143"/>
      <c r="DLL27" s="143"/>
      <c r="DLM27" s="143"/>
      <c r="DLN27" s="143"/>
      <c r="DLO27" s="143"/>
      <c r="DLP27" s="143"/>
      <c r="DLQ27" s="143"/>
      <c r="DLR27" s="143"/>
      <c r="DLS27" s="143"/>
      <c r="DLT27" s="143"/>
      <c r="DLU27" s="143"/>
      <c r="DLV27" s="143"/>
      <c r="DLW27" s="143"/>
      <c r="DLX27" s="143"/>
      <c r="DLY27" s="143"/>
      <c r="DLZ27" s="143"/>
      <c r="DMA27" s="143"/>
      <c r="DMB27" s="143"/>
      <c r="DMC27" s="143"/>
      <c r="DMD27" s="143"/>
      <c r="DME27" s="143"/>
      <c r="DMF27" s="143"/>
      <c r="DMG27" s="143"/>
      <c r="DMH27" s="143"/>
      <c r="DMI27" s="143"/>
      <c r="DMJ27" s="143"/>
      <c r="DMK27" s="143"/>
      <c r="DML27" s="143"/>
      <c r="DMM27" s="143"/>
      <c r="DMN27" s="143"/>
      <c r="DMO27" s="143"/>
      <c r="DMP27" s="143"/>
      <c r="DMQ27" s="143"/>
      <c r="DMR27" s="143"/>
      <c r="DMS27" s="143"/>
      <c r="DMT27" s="143"/>
      <c r="DMU27" s="143"/>
      <c r="DMV27" s="143"/>
      <c r="DMW27" s="143"/>
      <c r="DMX27" s="143"/>
      <c r="DMY27" s="143"/>
      <c r="DMZ27" s="143"/>
      <c r="DNA27" s="143"/>
      <c r="DNB27" s="143"/>
      <c r="DNC27" s="143"/>
      <c r="DND27" s="143"/>
      <c r="DNE27" s="143"/>
      <c r="DNF27" s="143"/>
      <c r="DNG27" s="143"/>
      <c r="DNH27" s="143"/>
      <c r="DNI27" s="143"/>
      <c r="DNJ27" s="143"/>
      <c r="DNK27" s="143"/>
      <c r="DNL27" s="143"/>
      <c r="DNM27" s="143"/>
      <c r="DNN27" s="143"/>
      <c r="DNO27" s="143"/>
      <c r="DNP27" s="143"/>
      <c r="DNQ27" s="143"/>
      <c r="DNR27" s="143"/>
      <c r="DNS27" s="143"/>
      <c r="DNT27" s="143"/>
      <c r="DNU27" s="143"/>
      <c r="DNV27" s="143"/>
      <c r="DNW27" s="143"/>
      <c r="DNX27" s="143"/>
      <c r="DNY27" s="143"/>
      <c r="DNZ27" s="143"/>
      <c r="DOA27" s="143"/>
      <c r="DOB27" s="143"/>
      <c r="DOC27" s="143"/>
      <c r="DOD27" s="143"/>
      <c r="DOE27" s="143"/>
      <c r="DOF27" s="143"/>
      <c r="DOG27" s="143"/>
      <c r="DOH27" s="143"/>
      <c r="DOI27" s="143"/>
      <c r="DOJ27" s="143"/>
      <c r="DOK27" s="143"/>
      <c r="DOL27" s="143"/>
      <c r="DOM27" s="143"/>
      <c r="DON27" s="143"/>
      <c r="DOO27" s="143"/>
      <c r="DOP27" s="143"/>
      <c r="DOQ27" s="143"/>
      <c r="DOR27" s="143"/>
      <c r="DOS27" s="143"/>
      <c r="DOT27" s="143"/>
      <c r="DOU27" s="143"/>
      <c r="DOV27" s="143"/>
      <c r="DOW27" s="143"/>
      <c r="DOX27" s="143"/>
      <c r="DOY27" s="143"/>
      <c r="DOZ27" s="143"/>
      <c r="DPA27" s="143"/>
      <c r="DPB27" s="143"/>
      <c r="DPC27" s="143"/>
      <c r="DPD27" s="143"/>
      <c r="DPE27" s="143"/>
      <c r="DPF27" s="143"/>
      <c r="DPG27" s="143"/>
      <c r="DPH27" s="143"/>
      <c r="DPI27" s="143"/>
      <c r="DPJ27" s="143"/>
      <c r="DPK27" s="143"/>
      <c r="DPL27" s="143"/>
      <c r="DPM27" s="143"/>
      <c r="DPN27" s="143"/>
      <c r="DPO27" s="143"/>
      <c r="DPP27" s="143"/>
      <c r="DPQ27" s="143"/>
      <c r="DPR27" s="143"/>
      <c r="DPS27" s="143"/>
      <c r="DPT27" s="143"/>
      <c r="DPU27" s="143"/>
      <c r="DPV27" s="143"/>
      <c r="DPW27" s="143"/>
      <c r="DPX27" s="143"/>
      <c r="DPY27" s="143"/>
      <c r="DPZ27" s="143"/>
      <c r="DQA27" s="143"/>
      <c r="DQB27" s="143"/>
      <c r="DQC27" s="143"/>
      <c r="DQD27" s="143"/>
      <c r="DQE27" s="143"/>
      <c r="DQF27" s="143"/>
      <c r="DQG27" s="143"/>
      <c r="DQH27" s="143"/>
      <c r="DQI27" s="143"/>
      <c r="DQJ27" s="143"/>
      <c r="DQK27" s="143"/>
      <c r="DQL27" s="143"/>
      <c r="DQM27" s="143"/>
      <c r="DQN27" s="143"/>
      <c r="DQO27" s="143"/>
      <c r="DQP27" s="143"/>
      <c r="DQQ27" s="143"/>
      <c r="DQR27" s="143"/>
      <c r="DQS27" s="143"/>
      <c r="DQT27" s="143"/>
      <c r="DQU27" s="143"/>
      <c r="DQV27" s="143"/>
      <c r="DQW27" s="143"/>
      <c r="DQX27" s="143"/>
      <c r="DQY27" s="143"/>
      <c r="DQZ27" s="143"/>
      <c r="DRA27" s="143"/>
      <c r="DRB27" s="143"/>
      <c r="DRC27" s="143"/>
      <c r="DRD27" s="143"/>
      <c r="DRE27" s="143"/>
      <c r="DRF27" s="143"/>
      <c r="DRG27" s="143"/>
      <c r="DRH27" s="143"/>
      <c r="DRI27" s="143"/>
      <c r="DRJ27" s="143"/>
      <c r="DRK27" s="143"/>
      <c r="DRL27" s="143"/>
      <c r="DRM27" s="143"/>
      <c r="DRN27" s="143"/>
      <c r="DRO27" s="143"/>
      <c r="DRP27" s="143"/>
      <c r="DRQ27" s="143"/>
      <c r="DRR27" s="143"/>
      <c r="DRS27" s="143"/>
      <c r="DRT27" s="143"/>
      <c r="DRU27" s="143"/>
      <c r="DRV27" s="143"/>
      <c r="DRW27" s="143"/>
      <c r="DRX27" s="143"/>
      <c r="DRY27" s="143"/>
      <c r="DRZ27" s="143"/>
      <c r="DSA27" s="143"/>
      <c r="DSB27" s="143"/>
      <c r="DSC27" s="143"/>
      <c r="DSD27" s="143"/>
      <c r="DSE27" s="143"/>
      <c r="DSF27" s="143"/>
      <c r="DSG27" s="143"/>
      <c r="DSH27" s="143"/>
      <c r="DSI27" s="143"/>
      <c r="DSJ27" s="143"/>
      <c r="DSK27" s="143"/>
      <c r="DSL27" s="143"/>
      <c r="DSM27" s="143"/>
      <c r="DSN27" s="143"/>
      <c r="DSO27" s="143"/>
      <c r="DSP27" s="143"/>
      <c r="DSQ27" s="143"/>
      <c r="DSR27" s="143"/>
      <c r="DSS27" s="143"/>
      <c r="DST27" s="143"/>
      <c r="DSU27" s="143"/>
      <c r="DSV27" s="143"/>
      <c r="DSW27" s="143"/>
      <c r="DSX27" s="143"/>
      <c r="DSY27" s="143"/>
      <c r="DSZ27" s="143"/>
      <c r="DTA27" s="143"/>
      <c r="DTB27" s="143"/>
      <c r="DTC27" s="143"/>
      <c r="DTD27" s="143"/>
      <c r="DTE27" s="143"/>
      <c r="DTF27" s="143"/>
      <c r="DTG27" s="143"/>
      <c r="DTH27" s="143"/>
      <c r="DTI27" s="143"/>
      <c r="DTJ27" s="143"/>
      <c r="DTK27" s="143"/>
      <c r="DTL27" s="143"/>
      <c r="DTM27" s="143"/>
      <c r="DTN27" s="143"/>
      <c r="DTO27" s="143"/>
      <c r="DTP27" s="143"/>
      <c r="DTQ27" s="143"/>
      <c r="DTR27" s="143"/>
      <c r="DTS27" s="143"/>
      <c r="DTT27" s="143"/>
      <c r="DTU27" s="143"/>
      <c r="DTV27" s="143"/>
      <c r="DTW27" s="143"/>
      <c r="DTX27" s="143"/>
      <c r="DTY27" s="143"/>
      <c r="DTZ27" s="143"/>
      <c r="DUA27" s="143"/>
      <c r="DUB27" s="143"/>
      <c r="DUC27" s="143"/>
      <c r="DUD27" s="143"/>
      <c r="DUE27" s="143"/>
      <c r="DUF27" s="143"/>
      <c r="DUG27" s="143"/>
      <c r="DUH27" s="143"/>
      <c r="DUI27" s="143"/>
      <c r="DUJ27" s="143"/>
      <c r="DUK27" s="143"/>
      <c r="DUL27" s="143"/>
      <c r="DUM27" s="143"/>
      <c r="DUN27" s="143"/>
      <c r="DUO27" s="143"/>
      <c r="DUP27" s="143"/>
      <c r="DUQ27" s="143"/>
      <c r="DUR27" s="143"/>
      <c r="DUS27" s="143"/>
      <c r="DUT27" s="143"/>
      <c r="DUU27" s="143"/>
      <c r="DUV27" s="143"/>
      <c r="DUW27" s="143"/>
      <c r="DUX27" s="143"/>
      <c r="DUY27" s="143"/>
      <c r="DUZ27" s="143"/>
      <c r="DVA27" s="143"/>
      <c r="DVB27" s="143"/>
      <c r="DVC27" s="143"/>
      <c r="DVD27" s="143"/>
      <c r="DVE27" s="143"/>
      <c r="DVF27" s="143"/>
      <c r="DVG27" s="143"/>
      <c r="DVH27" s="143"/>
      <c r="DVI27" s="143"/>
      <c r="DVJ27" s="143"/>
      <c r="DVK27" s="143"/>
      <c r="DVL27" s="143"/>
      <c r="DVM27" s="143"/>
      <c r="DVN27" s="143"/>
      <c r="DVO27" s="143"/>
      <c r="DVP27" s="143"/>
      <c r="DVQ27" s="143"/>
      <c r="DVR27" s="143"/>
      <c r="DVS27" s="143"/>
      <c r="DVT27" s="143"/>
      <c r="DVU27" s="143"/>
      <c r="DVV27" s="143"/>
      <c r="DVW27" s="143"/>
      <c r="DVX27" s="143"/>
      <c r="DVY27" s="143"/>
      <c r="DVZ27" s="143"/>
      <c r="DWA27" s="143"/>
      <c r="DWB27" s="143"/>
      <c r="DWC27" s="143"/>
      <c r="DWD27" s="143"/>
      <c r="DWE27" s="143"/>
      <c r="DWF27" s="143"/>
      <c r="DWG27" s="143"/>
      <c r="DWH27" s="143"/>
      <c r="DWI27" s="143"/>
      <c r="DWJ27" s="143"/>
      <c r="DWK27" s="143"/>
      <c r="DWL27" s="143"/>
      <c r="DWM27" s="143"/>
      <c r="DWN27" s="143"/>
      <c r="DWO27" s="143"/>
      <c r="DWP27" s="143"/>
      <c r="DWQ27" s="143"/>
      <c r="DWR27" s="143"/>
      <c r="DWS27" s="143"/>
      <c r="DWT27" s="143"/>
      <c r="DWU27" s="143"/>
      <c r="DWV27" s="143"/>
      <c r="DWW27" s="143"/>
      <c r="DWX27" s="143"/>
      <c r="DWY27" s="143"/>
      <c r="DWZ27" s="143"/>
      <c r="DXA27" s="143"/>
      <c r="DXB27" s="143"/>
      <c r="DXC27" s="143"/>
      <c r="DXD27" s="143"/>
      <c r="DXE27" s="143"/>
      <c r="DXF27" s="143"/>
      <c r="DXG27" s="143"/>
      <c r="DXH27" s="143"/>
      <c r="DXI27" s="143"/>
      <c r="DXJ27" s="143"/>
      <c r="DXK27" s="143"/>
      <c r="DXL27" s="143"/>
      <c r="DXM27" s="143"/>
      <c r="DXN27" s="143"/>
      <c r="DXO27" s="143"/>
      <c r="DXP27" s="143"/>
      <c r="DXQ27" s="143"/>
      <c r="DXR27" s="143"/>
      <c r="DXS27" s="143"/>
      <c r="DXT27" s="143"/>
      <c r="DXU27" s="143"/>
      <c r="DXV27" s="143"/>
      <c r="DXW27" s="143"/>
      <c r="DXX27" s="143"/>
      <c r="DXY27" s="143"/>
      <c r="DXZ27" s="143"/>
      <c r="DYA27" s="143"/>
      <c r="DYB27" s="143"/>
      <c r="DYC27" s="143"/>
      <c r="DYD27" s="143"/>
      <c r="DYE27" s="143"/>
      <c r="DYF27" s="143"/>
      <c r="DYG27" s="143"/>
      <c r="DYH27" s="143"/>
      <c r="DYI27" s="143"/>
      <c r="DYJ27" s="143"/>
      <c r="DYK27" s="143"/>
      <c r="DYL27" s="143"/>
      <c r="DYM27" s="143"/>
      <c r="DYN27" s="143"/>
      <c r="DYO27" s="143"/>
      <c r="DYP27" s="143"/>
      <c r="DYQ27" s="143"/>
      <c r="DYR27" s="143"/>
      <c r="DYS27" s="143"/>
      <c r="DYT27" s="143"/>
      <c r="DYU27" s="143"/>
      <c r="DYV27" s="143"/>
      <c r="DYW27" s="143"/>
      <c r="DYX27" s="143"/>
      <c r="DYY27" s="143"/>
      <c r="DYZ27" s="143"/>
      <c r="DZA27" s="143"/>
      <c r="DZB27" s="143"/>
      <c r="DZC27" s="143"/>
      <c r="DZD27" s="143"/>
      <c r="DZE27" s="143"/>
      <c r="DZF27" s="143"/>
      <c r="DZG27" s="143"/>
      <c r="DZH27" s="143"/>
      <c r="DZI27" s="143"/>
      <c r="DZJ27" s="143"/>
      <c r="DZK27" s="143"/>
      <c r="DZL27" s="143"/>
      <c r="DZM27" s="143"/>
      <c r="DZN27" s="143"/>
      <c r="DZO27" s="143"/>
      <c r="DZP27" s="143"/>
      <c r="DZQ27" s="143"/>
      <c r="DZR27" s="143"/>
      <c r="DZS27" s="143"/>
      <c r="DZT27" s="143"/>
      <c r="DZU27" s="143"/>
      <c r="DZV27" s="143"/>
      <c r="DZW27" s="143"/>
      <c r="DZX27" s="143"/>
      <c r="DZY27" s="143"/>
      <c r="DZZ27" s="143"/>
      <c r="EAA27" s="143"/>
      <c r="EAB27" s="143"/>
      <c r="EAC27" s="143"/>
      <c r="EAD27" s="143"/>
      <c r="EAE27" s="143"/>
      <c r="EAF27" s="143"/>
      <c r="EAG27" s="143"/>
      <c r="EAH27" s="143"/>
      <c r="EAI27" s="143"/>
      <c r="EAJ27" s="143"/>
      <c r="EAK27" s="143"/>
      <c r="EAL27" s="143"/>
      <c r="EAM27" s="143"/>
      <c r="EAN27" s="143"/>
      <c r="EAO27" s="143"/>
      <c r="EAP27" s="143"/>
      <c r="EAQ27" s="143"/>
      <c r="EAR27" s="143"/>
      <c r="EAS27" s="143"/>
      <c r="EAT27" s="143"/>
      <c r="EAU27" s="143"/>
      <c r="EAV27" s="143"/>
      <c r="EAW27" s="143"/>
      <c r="EAX27" s="143"/>
      <c r="EAY27" s="143"/>
      <c r="EAZ27" s="143"/>
      <c r="EBA27" s="143"/>
      <c r="EBB27" s="143"/>
      <c r="EBC27" s="143"/>
      <c r="EBD27" s="143"/>
      <c r="EBE27" s="143"/>
      <c r="EBF27" s="143"/>
      <c r="EBG27" s="143"/>
      <c r="EBH27" s="143"/>
      <c r="EBI27" s="143"/>
      <c r="EBJ27" s="143"/>
      <c r="EBK27" s="143"/>
      <c r="EBL27" s="143"/>
      <c r="EBM27" s="143"/>
      <c r="EBN27" s="143"/>
      <c r="EBO27" s="143"/>
      <c r="EBP27" s="143"/>
      <c r="EBQ27" s="143"/>
      <c r="EBR27" s="143"/>
      <c r="EBS27" s="143"/>
      <c r="EBT27" s="143"/>
      <c r="EBU27" s="143"/>
      <c r="EBV27" s="143"/>
      <c r="EBW27" s="143"/>
      <c r="EBX27" s="143"/>
      <c r="EBY27" s="143"/>
      <c r="EBZ27" s="143"/>
      <c r="ECA27" s="143"/>
      <c r="ECB27" s="143"/>
      <c r="ECC27" s="143"/>
      <c r="ECD27" s="143"/>
      <c r="ECE27" s="143"/>
      <c r="ECF27" s="143"/>
      <c r="ECG27" s="143"/>
      <c r="ECH27" s="143"/>
      <c r="ECI27" s="143"/>
      <c r="ECJ27" s="143"/>
      <c r="ECK27" s="143"/>
      <c r="ECL27" s="143"/>
      <c r="ECM27" s="143"/>
      <c r="ECN27" s="143"/>
      <c r="ECO27" s="143"/>
      <c r="ECP27" s="143"/>
      <c r="ECQ27" s="143"/>
      <c r="ECR27" s="143"/>
      <c r="ECS27" s="143"/>
      <c r="ECT27" s="143"/>
      <c r="ECU27" s="143"/>
      <c r="ECV27" s="143"/>
      <c r="ECW27" s="143"/>
      <c r="ECX27" s="143"/>
      <c r="ECY27" s="143"/>
      <c r="ECZ27" s="143"/>
      <c r="EDA27" s="143"/>
      <c r="EDB27" s="143"/>
      <c r="EDC27" s="143"/>
      <c r="EDD27" s="143"/>
      <c r="EDE27" s="143"/>
      <c r="EDF27" s="143"/>
      <c r="EDG27" s="143"/>
      <c r="EDH27" s="143"/>
      <c r="EDI27" s="143"/>
      <c r="EDJ27" s="143"/>
      <c r="EDK27" s="143"/>
      <c r="EDL27" s="143"/>
      <c r="EDM27" s="143"/>
      <c r="EDN27" s="143"/>
      <c r="EDO27" s="143"/>
      <c r="EDP27" s="143"/>
      <c r="EDQ27" s="143"/>
      <c r="EDR27" s="143"/>
      <c r="EDS27" s="143"/>
      <c r="EDT27" s="143"/>
      <c r="EDU27" s="143"/>
      <c r="EDV27" s="143"/>
      <c r="EDW27" s="143"/>
      <c r="EDX27" s="143"/>
      <c r="EDY27" s="143"/>
      <c r="EDZ27" s="143"/>
      <c r="EEA27" s="143"/>
      <c r="EEB27" s="143"/>
      <c r="EEC27" s="143"/>
      <c r="EED27" s="143"/>
      <c r="EEE27" s="143"/>
      <c r="EEF27" s="143"/>
      <c r="EEG27" s="143"/>
      <c r="EEH27" s="143"/>
      <c r="EEI27" s="143"/>
      <c r="EEJ27" s="143"/>
      <c r="EEK27" s="143"/>
      <c r="EEL27" s="143"/>
      <c r="EEM27" s="143"/>
      <c r="EEN27" s="143"/>
      <c r="EEO27" s="143"/>
      <c r="EEP27" s="143"/>
      <c r="EEQ27" s="143"/>
      <c r="EER27" s="143"/>
      <c r="EES27" s="143"/>
      <c r="EET27" s="143"/>
      <c r="EEU27" s="143"/>
      <c r="EEV27" s="143"/>
      <c r="EEW27" s="143"/>
      <c r="EEX27" s="143"/>
      <c r="EEY27" s="143"/>
      <c r="EEZ27" s="143"/>
      <c r="EFA27" s="143"/>
      <c r="EFB27" s="143"/>
      <c r="EFC27" s="143"/>
      <c r="EFD27" s="143"/>
      <c r="EFE27" s="143"/>
      <c r="EFF27" s="143"/>
      <c r="EFG27" s="143"/>
      <c r="EFH27" s="143"/>
      <c r="EFI27" s="143"/>
      <c r="EFJ27" s="143"/>
      <c r="EFK27" s="143"/>
      <c r="EFL27" s="143"/>
      <c r="EFM27" s="143"/>
      <c r="EFN27" s="143"/>
      <c r="EFO27" s="143"/>
      <c r="EFP27" s="143"/>
      <c r="EFQ27" s="143"/>
      <c r="EFR27" s="143"/>
      <c r="EFS27" s="143"/>
      <c r="EFT27" s="143"/>
      <c r="EFU27" s="143"/>
      <c r="EFV27" s="143"/>
      <c r="EFW27" s="143"/>
      <c r="EFX27" s="143"/>
      <c r="EFY27" s="143"/>
      <c r="EFZ27" s="143"/>
      <c r="EGA27" s="143"/>
      <c r="EGB27" s="143"/>
      <c r="EGC27" s="143"/>
      <c r="EGD27" s="143"/>
      <c r="EGE27" s="143"/>
      <c r="EGF27" s="143"/>
      <c r="EGG27" s="143"/>
      <c r="EGH27" s="143"/>
      <c r="EGI27" s="143"/>
      <c r="EGJ27" s="143"/>
      <c r="EGK27" s="143"/>
      <c r="EGL27" s="143"/>
      <c r="EGM27" s="143"/>
      <c r="EGN27" s="143"/>
      <c r="EGO27" s="143"/>
      <c r="EGP27" s="143"/>
      <c r="EGQ27" s="143"/>
      <c r="EGR27" s="143"/>
      <c r="EGS27" s="143"/>
      <c r="EGT27" s="143"/>
      <c r="EGU27" s="143"/>
      <c r="EGV27" s="143"/>
      <c r="EGW27" s="143"/>
      <c r="EGX27" s="143"/>
      <c r="EGY27" s="143"/>
      <c r="EGZ27" s="143"/>
      <c r="EHA27" s="143"/>
      <c r="EHB27" s="143"/>
      <c r="EHC27" s="143"/>
      <c r="EHD27" s="143"/>
      <c r="EHE27" s="143"/>
      <c r="EHF27" s="143"/>
      <c r="EHG27" s="143"/>
      <c r="EHH27" s="143"/>
      <c r="EHI27" s="143"/>
      <c r="EHJ27" s="143"/>
      <c r="EHK27" s="143"/>
      <c r="EHL27" s="143"/>
      <c r="EHM27" s="143"/>
      <c r="EHN27" s="143"/>
      <c r="EHO27" s="143"/>
      <c r="EHP27" s="143"/>
      <c r="EHQ27" s="143"/>
      <c r="EHR27" s="143"/>
      <c r="EHS27" s="143"/>
      <c r="EHT27" s="143"/>
      <c r="EHU27" s="143"/>
      <c r="EHV27" s="143"/>
      <c r="EHW27" s="143"/>
      <c r="EHX27" s="143"/>
      <c r="EHY27" s="143"/>
      <c r="EHZ27" s="143"/>
      <c r="EIA27" s="143"/>
      <c r="EIB27" s="143"/>
      <c r="EIC27" s="143"/>
      <c r="EID27" s="143"/>
      <c r="EIE27" s="143"/>
      <c r="EIF27" s="143"/>
      <c r="EIG27" s="143"/>
      <c r="EIH27" s="143"/>
      <c r="EII27" s="143"/>
      <c r="EIJ27" s="143"/>
      <c r="EIK27" s="143"/>
      <c r="EIL27" s="143"/>
      <c r="EIM27" s="143"/>
      <c r="EIN27" s="143"/>
      <c r="EIO27" s="143"/>
      <c r="EIP27" s="143"/>
      <c r="EIQ27" s="143"/>
      <c r="EIR27" s="143"/>
      <c r="EIS27" s="143"/>
      <c r="EIT27" s="143"/>
      <c r="EIU27" s="143"/>
      <c r="EIV27" s="143"/>
      <c r="EIW27" s="143"/>
      <c r="EIX27" s="143"/>
      <c r="EIY27" s="143"/>
      <c r="EIZ27" s="143"/>
      <c r="EJA27" s="143"/>
      <c r="EJB27" s="143"/>
      <c r="EJC27" s="143"/>
      <c r="EJD27" s="143"/>
      <c r="EJE27" s="143"/>
      <c r="EJF27" s="143"/>
      <c r="EJG27" s="143"/>
      <c r="EJH27" s="143"/>
      <c r="EJI27" s="143"/>
      <c r="EJJ27" s="143"/>
      <c r="EJK27" s="143"/>
      <c r="EJL27" s="143"/>
      <c r="EJM27" s="143"/>
      <c r="EJN27" s="143"/>
      <c r="EJO27" s="143"/>
      <c r="EJP27" s="143"/>
      <c r="EJQ27" s="143"/>
      <c r="EJR27" s="143"/>
      <c r="EJS27" s="143"/>
      <c r="EJT27" s="143"/>
      <c r="EJU27" s="143"/>
      <c r="EJV27" s="143"/>
      <c r="EJW27" s="143"/>
      <c r="EJX27" s="143"/>
      <c r="EJY27" s="143"/>
      <c r="EJZ27" s="143"/>
      <c r="EKA27" s="143"/>
      <c r="EKB27" s="143"/>
      <c r="EKC27" s="143"/>
      <c r="EKD27" s="143"/>
      <c r="EKE27" s="143"/>
      <c r="EKF27" s="143"/>
      <c r="EKG27" s="143"/>
      <c r="EKH27" s="143"/>
      <c r="EKI27" s="143"/>
      <c r="EKJ27" s="143"/>
      <c r="EKK27" s="143"/>
      <c r="EKL27" s="143"/>
      <c r="EKM27" s="143"/>
      <c r="EKN27" s="143"/>
      <c r="EKO27" s="143"/>
      <c r="EKP27" s="143"/>
      <c r="EKQ27" s="143"/>
      <c r="EKR27" s="143"/>
      <c r="EKS27" s="143"/>
      <c r="EKT27" s="143"/>
      <c r="EKU27" s="143"/>
      <c r="EKV27" s="143"/>
      <c r="EKW27" s="143"/>
      <c r="EKX27" s="143"/>
      <c r="EKY27" s="143"/>
      <c r="EKZ27" s="143"/>
      <c r="ELA27" s="143"/>
      <c r="ELB27" s="143"/>
      <c r="ELC27" s="143"/>
      <c r="ELD27" s="143"/>
      <c r="ELE27" s="143"/>
      <c r="ELF27" s="143"/>
      <c r="ELG27" s="143"/>
      <c r="ELH27" s="143"/>
      <c r="ELI27" s="143"/>
      <c r="ELJ27" s="143"/>
      <c r="ELK27" s="143"/>
      <c r="ELL27" s="143"/>
      <c r="ELM27" s="143"/>
      <c r="ELN27" s="143"/>
      <c r="ELO27" s="143"/>
      <c r="ELP27" s="143"/>
      <c r="ELQ27" s="143"/>
      <c r="ELR27" s="143"/>
      <c r="ELS27" s="143"/>
      <c r="ELT27" s="143"/>
      <c r="ELU27" s="143"/>
      <c r="ELV27" s="143"/>
      <c r="ELW27" s="143"/>
      <c r="ELX27" s="143"/>
      <c r="ELY27" s="143"/>
      <c r="ELZ27" s="143"/>
      <c r="EMA27" s="143"/>
      <c r="EMB27" s="143"/>
      <c r="EMC27" s="143"/>
      <c r="EMD27" s="143"/>
      <c r="EME27" s="143"/>
      <c r="EMF27" s="143"/>
      <c r="EMG27" s="143"/>
      <c r="EMH27" s="143"/>
      <c r="EMI27" s="143"/>
      <c r="EMJ27" s="143"/>
      <c r="EMK27" s="143"/>
      <c r="EML27" s="143"/>
      <c r="EMM27" s="143"/>
      <c r="EMN27" s="143"/>
      <c r="EMO27" s="143"/>
      <c r="EMP27" s="143"/>
      <c r="EMQ27" s="143"/>
      <c r="EMR27" s="143"/>
      <c r="EMS27" s="143"/>
      <c r="EMT27" s="143"/>
      <c r="EMU27" s="143"/>
      <c r="EMV27" s="143"/>
      <c r="EMW27" s="143"/>
      <c r="EMX27" s="143"/>
      <c r="EMY27" s="143"/>
      <c r="EMZ27" s="143"/>
      <c r="ENA27" s="143"/>
      <c r="ENB27" s="143"/>
      <c r="ENC27" s="143"/>
      <c r="END27" s="143"/>
      <c r="ENE27" s="143"/>
      <c r="ENF27" s="143"/>
      <c r="ENG27" s="143"/>
      <c r="ENH27" s="143"/>
      <c r="ENI27" s="143"/>
      <c r="ENJ27" s="143"/>
      <c r="ENK27" s="143"/>
      <c r="ENL27" s="143"/>
      <c r="ENM27" s="143"/>
      <c r="ENN27" s="143"/>
      <c r="ENO27" s="143"/>
      <c r="ENP27" s="143"/>
      <c r="ENQ27" s="143"/>
      <c r="ENR27" s="143"/>
      <c r="ENS27" s="143"/>
      <c r="ENT27" s="143"/>
      <c r="ENU27" s="143"/>
      <c r="ENV27" s="143"/>
      <c r="ENW27" s="143"/>
      <c r="ENX27" s="143"/>
      <c r="ENY27" s="143"/>
      <c r="ENZ27" s="143"/>
      <c r="EOA27" s="143"/>
      <c r="EOB27" s="143"/>
      <c r="EOC27" s="143"/>
      <c r="EOD27" s="143"/>
      <c r="EOE27" s="143"/>
      <c r="EOF27" s="143"/>
      <c r="EOG27" s="143"/>
      <c r="EOH27" s="143"/>
      <c r="EOI27" s="143"/>
      <c r="EOJ27" s="143"/>
      <c r="EOK27" s="143"/>
      <c r="EOL27" s="143"/>
      <c r="EOM27" s="143"/>
      <c r="EON27" s="143"/>
      <c r="EOO27" s="143"/>
      <c r="EOP27" s="143"/>
      <c r="EOQ27" s="143"/>
      <c r="EOR27" s="143"/>
      <c r="EOS27" s="143"/>
      <c r="EOT27" s="143"/>
      <c r="EOU27" s="143"/>
      <c r="EOV27" s="143"/>
      <c r="EOW27" s="143"/>
      <c r="EOX27" s="143"/>
      <c r="EOY27" s="143"/>
      <c r="EOZ27" s="143"/>
      <c r="EPA27" s="143"/>
      <c r="EPB27" s="143"/>
      <c r="EPC27" s="143"/>
      <c r="EPD27" s="143"/>
      <c r="EPE27" s="143"/>
      <c r="EPF27" s="143"/>
      <c r="EPG27" s="143"/>
      <c r="EPH27" s="143"/>
      <c r="EPI27" s="143"/>
      <c r="EPJ27" s="143"/>
      <c r="EPK27" s="143"/>
      <c r="EPL27" s="143"/>
      <c r="EPM27" s="143"/>
      <c r="EPN27" s="143"/>
      <c r="EPO27" s="143"/>
      <c r="EPP27" s="143"/>
      <c r="EPQ27" s="143"/>
      <c r="EPR27" s="143"/>
      <c r="EPS27" s="143"/>
      <c r="EPT27" s="143"/>
      <c r="EPU27" s="143"/>
      <c r="EPV27" s="143"/>
      <c r="EPW27" s="143"/>
      <c r="EPX27" s="143"/>
      <c r="EPY27" s="143"/>
      <c r="EPZ27" s="143"/>
      <c r="EQA27" s="143"/>
      <c r="EQB27" s="143"/>
      <c r="EQC27" s="143"/>
      <c r="EQD27" s="143"/>
      <c r="EQE27" s="143"/>
      <c r="EQF27" s="143"/>
      <c r="EQG27" s="143"/>
      <c r="EQH27" s="143"/>
      <c r="EQI27" s="143"/>
      <c r="EQJ27" s="143"/>
      <c r="EQK27" s="143"/>
      <c r="EQL27" s="143"/>
      <c r="EQM27" s="143"/>
      <c r="EQN27" s="143"/>
      <c r="EQO27" s="143"/>
      <c r="EQP27" s="143"/>
      <c r="EQQ27" s="143"/>
      <c r="EQR27" s="143"/>
      <c r="EQS27" s="143"/>
      <c r="EQT27" s="143"/>
      <c r="EQU27" s="143"/>
      <c r="EQV27" s="143"/>
      <c r="EQW27" s="143"/>
      <c r="EQX27" s="143"/>
      <c r="EQY27" s="143"/>
      <c r="EQZ27" s="143"/>
      <c r="ERA27" s="143"/>
      <c r="ERB27" s="143"/>
      <c r="ERC27" s="143"/>
      <c r="ERD27" s="143"/>
      <c r="ERE27" s="143"/>
      <c r="ERF27" s="143"/>
      <c r="ERG27" s="143"/>
      <c r="ERH27" s="143"/>
      <c r="ERI27" s="143"/>
      <c r="ERJ27" s="143"/>
      <c r="ERK27" s="143"/>
      <c r="ERL27" s="143"/>
      <c r="ERM27" s="143"/>
      <c r="ERN27" s="143"/>
      <c r="ERO27" s="143"/>
      <c r="ERP27" s="143"/>
      <c r="ERQ27" s="143"/>
      <c r="ERR27" s="143"/>
      <c r="ERS27" s="143"/>
      <c r="ERT27" s="143"/>
      <c r="ERU27" s="143"/>
      <c r="ERV27" s="143"/>
      <c r="ERW27" s="143"/>
      <c r="ERX27" s="143"/>
      <c r="ERY27" s="143"/>
      <c r="ERZ27" s="143"/>
      <c r="ESA27" s="143"/>
      <c r="ESB27" s="143"/>
      <c r="ESC27" s="143"/>
      <c r="ESD27" s="143"/>
      <c r="ESE27" s="143"/>
      <c r="ESF27" s="143"/>
      <c r="ESG27" s="143"/>
      <c r="ESH27" s="143"/>
      <c r="ESI27" s="143"/>
      <c r="ESJ27" s="143"/>
      <c r="ESK27" s="143"/>
      <c r="ESL27" s="143"/>
      <c r="ESM27" s="143"/>
      <c r="ESN27" s="143"/>
      <c r="ESO27" s="143"/>
      <c r="ESP27" s="143"/>
      <c r="ESQ27" s="143"/>
      <c r="ESR27" s="143"/>
      <c r="ESS27" s="143"/>
      <c r="EST27" s="143"/>
      <c r="ESU27" s="143"/>
      <c r="ESV27" s="143"/>
      <c r="ESW27" s="143"/>
      <c r="ESX27" s="143"/>
      <c r="ESY27" s="143"/>
      <c r="ESZ27" s="143"/>
      <c r="ETA27" s="143"/>
      <c r="ETB27" s="143"/>
      <c r="ETC27" s="143"/>
      <c r="ETD27" s="143"/>
      <c r="ETE27" s="143"/>
      <c r="ETF27" s="143"/>
      <c r="ETG27" s="143"/>
      <c r="ETH27" s="143"/>
      <c r="ETI27" s="143"/>
      <c r="ETJ27" s="143"/>
      <c r="ETK27" s="143"/>
      <c r="ETL27" s="143"/>
      <c r="ETM27" s="143"/>
      <c r="ETN27" s="143"/>
      <c r="ETO27" s="143"/>
      <c r="ETP27" s="143"/>
      <c r="ETQ27" s="143"/>
      <c r="ETR27" s="143"/>
      <c r="ETS27" s="143"/>
      <c r="ETT27" s="143"/>
      <c r="ETU27" s="143"/>
      <c r="ETV27" s="143"/>
      <c r="ETW27" s="143"/>
      <c r="ETX27" s="143"/>
      <c r="ETY27" s="143"/>
      <c r="ETZ27" s="143"/>
      <c r="EUA27" s="143"/>
      <c r="EUB27" s="143"/>
      <c r="EUC27" s="143"/>
      <c r="EUD27" s="143"/>
      <c r="EUE27" s="143"/>
      <c r="EUF27" s="143"/>
      <c r="EUG27" s="143"/>
      <c r="EUH27" s="143"/>
      <c r="EUI27" s="143"/>
      <c r="EUJ27" s="143"/>
      <c r="EUK27" s="143"/>
      <c r="EUL27" s="143"/>
      <c r="EUM27" s="143"/>
      <c r="EUN27" s="143"/>
      <c r="EUO27" s="143"/>
      <c r="EUP27" s="143"/>
      <c r="EUQ27" s="143"/>
      <c r="EUR27" s="143"/>
      <c r="EUS27" s="143"/>
      <c r="EUT27" s="143"/>
      <c r="EUU27" s="143"/>
      <c r="EUV27" s="143"/>
      <c r="EUW27" s="143"/>
      <c r="EUX27" s="143"/>
      <c r="EUY27" s="143"/>
      <c r="EUZ27" s="143"/>
      <c r="EVA27" s="143"/>
      <c r="EVB27" s="143"/>
      <c r="EVC27" s="143"/>
      <c r="EVD27" s="143"/>
      <c r="EVE27" s="143"/>
      <c r="EVF27" s="143"/>
      <c r="EVG27" s="143"/>
    </row>
    <row r="28" spans="1:3959" ht="15" x14ac:dyDescent="0.25">
      <c r="A28" s="807" t="s">
        <v>1664</v>
      </c>
      <c r="B28" s="610" t="s">
        <v>53</v>
      </c>
      <c r="C28" s="573">
        <v>18</v>
      </c>
      <c r="D28" s="618">
        <f>'Notes BS'!D310</f>
        <v>0</v>
      </c>
      <c r="E28" s="152"/>
      <c r="F28" s="618">
        <f>'Notes BS'!E310</f>
        <v>0</v>
      </c>
      <c r="G28" s="4"/>
      <c r="H28" s="624">
        <f>'Notes BS'!F310</f>
        <v>0</v>
      </c>
    </row>
    <row r="29" spans="1:3959" s="146" customFormat="1" ht="15" x14ac:dyDescent="0.25">
      <c r="A29" s="807" t="s">
        <v>1664</v>
      </c>
      <c r="B29" s="609" t="s">
        <v>8</v>
      </c>
      <c r="C29" s="573">
        <v>19</v>
      </c>
      <c r="D29" s="618">
        <f>'Notes BS'!D317</f>
        <v>0</v>
      </c>
      <c r="E29" s="152"/>
      <c r="F29" s="618">
        <f>'Notes BS'!E317</f>
        <v>0</v>
      </c>
      <c r="G29" s="4"/>
      <c r="H29" s="624">
        <f>'Notes BS'!F317</f>
        <v>0</v>
      </c>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3"/>
      <c r="II29" s="143"/>
      <c r="IJ29" s="143"/>
      <c r="IK29" s="143"/>
      <c r="IL29" s="143"/>
      <c r="IM29" s="143"/>
      <c r="IN29" s="143"/>
      <c r="IO29" s="143"/>
      <c r="IP29" s="143"/>
      <c r="IQ29" s="143"/>
      <c r="IR29" s="143"/>
      <c r="IS29" s="143"/>
      <c r="IT29" s="143"/>
      <c r="IU29" s="143"/>
      <c r="IV29" s="143"/>
      <c r="IW29" s="143"/>
      <c r="IX29" s="143"/>
      <c r="IY29" s="143"/>
      <c r="IZ29" s="143"/>
      <c r="JA29" s="143"/>
      <c r="JB29" s="143"/>
      <c r="JC29" s="143"/>
      <c r="JD29" s="143"/>
      <c r="JE29" s="143"/>
      <c r="JF29" s="143"/>
      <c r="JG29" s="143"/>
      <c r="JH29" s="143"/>
      <c r="JI29" s="143"/>
      <c r="JJ29" s="143"/>
      <c r="JK29" s="143"/>
      <c r="JL29" s="143"/>
      <c r="JM29" s="143"/>
      <c r="JN29" s="143"/>
      <c r="JO29" s="143"/>
      <c r="JP29" s="143"/>
      <c r="JQ29" s="143"/>
      <c r="JR29" s="143"/>
      <c r="JS29" s="143"/>
      <c r="JT29" s="143"/>
      <c r="JU29" s="143"/>
      <c r="JV29" s="143"/>
      <c r="JW29" s="143"/>
      <c r="JX29" s="143"/>
      <c r="JY29" s="143"/>
      <c r="JZ29" s="143"/>
      <c r="KA29" s="143"/>
      <c r="KB29" s="143"/>
      <c r="KC29" s="143"/>
      <c r="KD29" s="143"/>
      <c r="KE29" s="143"/>
      <c r="KF29" s="143"/>
      <c r="KG29" s="143"/>
      <c r="KH29" s="143"/>
      <c r="KI29" s="143"/>
      <c r="KJ29" s="143"/>
      <c r="KK29" s="143"/>
      <c r="KL29" s="143"/>
      <c r="KM29" s="143"/>
      <c r="KN29" s="143"/>
      <c r="KO29" s="143"/>
      <c r="KP29" s="143"/>
      <c r="KQ29" s="143"/>
      <c r="KR29" s="143"/>
      <c r="KS29" s="143"/>
      <c r="KT29" s="143"/>
      <c r="KU29" s="143"/>
      <c r="KV29" s="143"/>
      <c r="KW29" s="143"/>
      <c r="KX29" s="143"/>
      <c r="KY29" s="143"/>
      <c r="KZ29" s="143"/>
      <c r="LA29" s="143"/>
      <c r="LB29" s="143"/>
      <c r="LC29" s="143"/>
      <c r="LD29" s="143"/>
      <c r="LE29" s="143"/>
      <c r="LF29" s="143"/>
      <c r="LG29" s="143"/>
      <c r="LH29" s="143"/>
      <c r="LI29" s="143"/>
      <c r="LJ29" s="143"/>
      <c r="LK29" s="143"/>
      <c r="LL29" s="143"/>
      <c r="LM29" s="143"/>
      <c r="LN29" s="143"/>
      <c r="LO29" s="143"/>
      <c r="LP29" s="143"/>
      <c r="LQ29" s="143"/>
      <c r="LR29" s="143"/>
      <c r="LS29" s="143"/>
      <c r="LT29" s="143"/>
      <c r="LU29" s="143"/>
      <c r="LV29" s="143"/>
      <c r="LW29" s="143"/>
      <c r="LX29" s="143"/>
      <c r="LY29" s="143"/>
      <c r="LZ29" s="143"/>
      <c r="MA29" s="143"/>
      <c r="MB29" s="143"/>
      <c r="MC29" s="143"/>
      <c r="MD29" s="143"/>
      <c r="ME29" s="143"/>
      <c r="MF29" s="143"/>
      <c r="MG29" s="143"/>
      <c r="MH29" s="143"/>
      <c r="MI29" s="143"/>
      <c r="MJ29" s="143"/>
      <c r="MK29" s="143"/>
      <c r="ML29" s="143"/>
      <c r="MM29" s="143"/>
      <c r="MN29" s="143"/>
      <c r="MO29" s="143"/>
      <c r="MP29" s="143"/>
      <c r="MQ29" s="143"/>
      <c r="MR29" s="143"/>
      <c r="MS29" s="143"/>
      <c r="MT29" s="143"/>
      <c r="MU29" s="143"/>
      <c r="MV29" s="143"/>
      <c r="MW29" s="143"/>
      <c r="MX29" s="143"/>
      <c r="MY29" s="143"/>
      <c r="MZ29" s="143"/>
      <c r="NA29" s="143"/>
      <c r="NB29" s="143"/>
      <c r="NC29" s="143"/>
      <c r="ND29" s="143"/>
      <c r="NE29" s="143"/>
      <c r="NF29" s="143"/>
      <c r="NG29" s="143"/>
      <c r="NH29" s="143"/>
      <c r="NI29" s="143"/>
      <c r="NJ29" s="143"/>
      <c r="NK29" s="143"/>
      <c r="NL29" s="143"/>
      <c r="NM29" s="143"/>
      <c r="NN29" s="143"/>
      <c r="NO29" s="143"/>
      <c r="NP29" s="143"/>
      <c r="NQ29" s="143"/>
      <c r="NR29" s="143"/>
      <c r="NS29" s="143"/>
      <c r="NT29" s="143"/>
      <c r="NU29" s="143"/>
      <c r="NV29" s="143"/>
      <c r="NW29" s="143"/>
      <c r="NX29" s="143"/>
      <c r="NY29" s="143"/>
      <c r="NZ29" s="143"/>
      <c r="OA29" s="143"/>
      <c r="OB29" s="143"/>
      <c r="OC29" s="143"/>
      <c r="OD29" s="143"/>
      <c r="OE29" s="143"/>
      <c r="OF29" s="143"/>
      <c r="OG29" s="143"/>
      <c r="OH29" s="143"/>
      <c r="OI29" s="143"/>
      <c r="OJ29" s="143"/>
      <c r="OK29" s="143"/>
      <c r="OL29" s="143"/>
      <c r="OM29" s="143"/>
      <c r="ON29" s="143"/>
      <c r="OO29" s="143"/>
      <c r="OP29" s="143"/>
      <c r="OQ29" s="143"/>
      <c r="OR29" s="143"/>
      <c r="OS29" s="143"/>
      <c r="OT29" s="143"/>
      <c r="OU29" s="143"/>
      <c r="OV29" s="143"/>
      <c r="OW29" s="143"/>
      <c r="OX29" s="143"/>
      <c r="OY29" s="143"/>
      <c r="OZ29" s="143"/>
      <c r="PA29" s="143"/>
      <c r="PB29" s="143"/>
      <c r="PC29" s="143"/>
      <c r="PD29" s="143"/>
      <c r="PE29" s="143"/>
      <c r="PF29" s="143"/>
      <c r="PG29" s="143"/>
      <c r="PH29" s="143"/>
      <c r="PI29" s="143"/>
      <c r="PJ29" s="143"/>
      <c r="PK29" s="143"/>
      <c r="PL29" s="143"/>
      <c r="PM29" s="143"/>
      <c r="PN29" s="143"/>
      <c r="PO29" s="143"/>
      <c r="PP29" s="143"/>
      <c r="PQ29" s="143"/>
      <c r="PR29" s="143"/>
      <c r="PS29" s="143"/>
      <c r="PT29" s="143"/>
      <c r="PU29" s="143"/>
      <c r="PV29" s="143"/>
      <c r="PW29" s="143"/>
      <c r="PX29" s="143"/>
      <c r="PY29" s="143"/>
      <c r="PZ29" s="143"/>
      <c r="QA29" s="143"/>
      <c r="QB29" s="143"/>
      <c r="QC29" s="143"/>
      <c r="QD29" s="143"/>
      <c r="QE29" s="143"/>
      <c r="QF29" s="143"/>
      <c r="QG29" s="143"/>
      <c r="QH29" s="143"/>
      <c r="QI29" s="143"/>
      <c r="QJ29" s="143"/>
      <c r="QK29" s="143"/>
      <c r="QL29" s="143"/>
      <c r="QM29" s="143"/>
      <c r="QN29" s="143"/>
      <c r="QO29" s="143"/>
      <c r="QP29" s="143"/>
      <c r="QQ29" s="143"/>
      <c r="QR29" s="143"/>
      <c r="QS29" s="143"/>
      <c r="QT29" s="143"/>
      <c r="QU29" s="143"/>
      <c r="QV29" s="143"/>
      <c r="QW29" s="143"/>
      <c r="QX29" s="143"/>
      <c r="QY29" s="143"/>
      <c r="QZ29" s="143"/>
      <c r="RA29" s="143"/>
      <c r="RB29" s="143"/>
      <c r="RC29" s="143"/>
      <c r="RD29" s="143"/>
      <c r="RE29" s="143"/>
      <c r="RF29" s="143"/>
      <c r="RG29" s="143"/>
      <c r="RH29" s="143"/>
      <c r="RI29" s="143"/>
      <c r="RJ29" s="143"/>
      <c r="RK29" s="143"/>
      <c r="RL29" s="143"/>
      <c r="RM29" s="143"/>
      <c r="RN29" s="143"/>
      <c r="RO29" s="143"/>
      <c r="RP29" s="143"/>
      <c r="RQ29" s="143"/>
      <c r="RR29" s="143"/>
      <c r="RS29" s="143"/>
      <c r="RT29" s="143"/>
      <c r="RU29" s="143"/>
      <c r="RV29" s="143"/>
      <c r="RW29" s="143"/>
      <c r="RX29" s="143"/>
      <c r="RY29" s="143"/>
      <c r="RZ29" s="143"/>
      <c r="SA29" s="143"/>
      <c r="SB29" s="143"/>
      <c r="SC29" s="143"/>
      <c r="SD29" s="143"/>
      <c r="SE29" s="143"/>
      <c r="SF29" s="143"/>
      <c r="SG29" s="143"/>
      <c r="SH29" s="143"/>
      <c r="SI29" s="143"/>
      <c r="SJ29" s="143"/>
      <c r="SK29" s="143"/>
      <c r="SL29" s="143"/>
      <c r="SM29" s="143"/>
      <c r="SN29" s="143"/>
      <c r="SO29" s="143"/>
      <c r="SP29" s="143"/>
      <c r="SQ29" s="143"/>
      <c r="SR29" s="143"/>
      <c r="SS29" s="143"/>
      <c r="ST29" s="143"/>
      <c r="SU29" s="143"/>
      <c r="SV29" s="143"/>
      <c r="SW29" s="143"/>
      <c r="SX29" s="143"/>
      <c r="SY29" s="143"/>
      <c r="SZ29" s="143"/>
      <c r="TA29" s="143"/>
      <c r="TB29" s="143"/>
      <c r="TC29" s="143"/>
      <c r="TD29" s="143"/>
      <c r="TE29" s="143"/>
      <c r="TF29" s="143"/>
      <c r="TG29" s="143"/>
      <c r="TH29" s="143"/>
      <c r="TI29" s="143"/>
      <c r="TJ29" s="143"/>
      <c r="TK29" s="143"/>
      <c r="TL29" s="143"/>
      <c r="TM29" s="143"/>
      <c r="TN29" s="143"/>
      <c r="TO29" s="143"/>
      <c r="TP29" s="143"/>
      <c r="TQ29" s="143"/>
      <c r="TR29" s="143"/>
      <c r="TS29" s="143"/>
      <c r="TT29" s="143"/>
      <c r="TU29" s="143"/>
      <c r="TV29" s="143"/>
      <c r="TW29" s="143"/>
      <c r="TX29" s="143"/>
      <c r="TY29" s="143"/>
      <c r="TZ29" s="143"/>
      <c r="UA29" s="143"/>
      <c r="UB29" s="143"/>
      <c r="UC29" s="143"/>
      <c r="UD29" s="143"/>
      <c r="UE29" s="143"/>
      <c r="UF29" s="143"/>
      <c r="UG29" s="143"/>
      <c r="UH29" s="143"/>
      <c r="UI29" s="143"/>
      <c r="UJ29" s="143"/>
      <c r="UK29" s="143"/>
      <c r="UL29" s="143"/>
      <c r="UM29" s="143"/>
      <c r="UN29" s="143"/>
      <c r="UO29" s="143"/>
      <c r="UP29" s="143"/>
      <c r="UQ29" s="143"/>
      <c r="UR29" s="143"/>
      <c r="US29" s="143"/>
      <c r="UT29" s="143"/>
      <c r="UU29" s="143"/>
      <c r="UV29" s="143"/>
      <c r="UW29" s="143"/>
      <c r="UX29" s="143"/>
      <c r="UY29" s="143"/>
      <c r="UZ29" s="143"/>
      <c r="VA29" s="143"/>
      <c r="VB29" s="143"/>
      <c r="VC29" s="143"/>
      <c r="VD29" s="143"/>
      <c r="VE29" s="143"/>
      <c r="VF29" s="143"/>
      <c r="VG29" s="143"/>
      <c r="VH29" s="143"/>
      <c r="VI29" s="143"/>
      <c r="VJ29" s="143"/>
      <c r="VK29" s="143"/>
      <c r="VL29" s="143"/>
      <c r="VM29" s="143"/>
      <c r="VN29" s="143"/>
      <c r="VO29" s="143"/>
      <c r="VP29" s="143"/>
      <c r="VQ29" s="143"/>
      <c r="VR29" s="143"/>
      <c r="VS29" s="143"/>
      <c r="VT29" s="143"/>
      <c r="VU29" s="143"/>
      <c r="VV29" s="143"/>
      <c r="VW29" s="143"/>
      <c r="VX29" s="143"/>
      <c r="VY29" s="143"/>
      <c r="VZ29" s="143"/>
      <c r="WA29" s="143"/>
      <c r="WB29" s="143"/>
      <c r="WC29" s="143"/>
      <c r="WD29" s="143"/>
      <c r="WE29" s="143"/>
      <c r="WF29" s="143"/>
      <c r="WG29" s="143"/>
      <c r="WH29" s="143"/>
      <c r="WI29" s="143"/>
      <c r="WJ29" s="143"/>
      <c r="WK29" s="143"/>
      <c r="WL29" s="143"/>
      <c r="WM29" s="143"/>
      <c r="WN29" s="143"/>
      <c r="WO29" s="143"/>
      <c r="WP29" s="143"/>
      <c r="WQ29" s="143"/>
      <c r="WR29" s="143"/>
      <c r="WS29" s="143"/>
      <c r="WT29" s="143"/>
      <c r="WU29" s="143"/>
      <c r="WV29" s="143"/>
      <c r="WW29" s="143"/>
      <c r="WX29" s="143"/>
      <c r="WY29" s="143"/>
      <c r="WZ29" s="143"/>
      <c r="XA29" s="143"/>
      <c r="XB29" s="143"/>
      <c r="XC29" s="143"/>
      <c r="XD29" s="143"/>
      <c r="XE29" s="143"/>
      <c r="XF29" s="143"/>
      <c r="XG29" s="143"/>
      <c r="XH29" s="143"/>
      <c r="XI29" s="143"/>
      <c r="XJ29" s="143"/>
      <c r="XK29" s="143"/>
      <c r="XL29" s="143"/>
      <c r="XM29" s="143"/>
      <c r="XN29" s="143"/>
      <c r="XO29" s="143"/>
      <c r="XP29" s="143"/>
      <c r="XQ29" s="143"/>
      <c r="XR29" s="143"/>
      <c r="XS29" s="143"/>
      <c r="XT29" s="143"/>
      <c r="XU29" s="143"/>
      <c r="XV29" s="143"/>
      <c r="XW29" s="143"/>
      <c r="XX29" s="143"/>
      <c r="XY29" s="143"/>
      <c r="XZ29" s="143"/>
      <c r="YA29" s="143"/>
      <c r="YB29" s="143"/>
      <c r="YC29" s="143"/>
      <c r="YD29" s="143"/>
      <c r="YE29" s="143"/>
      <c r="YF29" s="143"/>
      <c r="YG29" s="143"/>
      <c r="YH29" s="143"/>
      <c r="YI29" s="143"/>
      <c r="YJ29" s="143"/>
      <c r="YK29" s="143"/>
      <c r="YL29" s="143"/>
      <c r="YM29" s="143"/>
      <c r="YN29" s="143"/>
      <c r="YO29" s="143"/>
      <c r="YP29" s="143"/>
      <c r="YQ29" s="143"/>
      <c r="YR29" s="143"/>
      <c r="YS29" s="143"/>
      <c r="YT29" s="143"/>
      <c r="YU29" s="143"/>
      <c r="YV29" s="143"/>
      <c r="YW29" s="143"/>
      <c r="YX29" s="143"/>
      <c r="YY29" s="143"/>
      <c r="YZ29" s="143"/>
      <c r="ZA29" s="143"/>
      <c r="ZB29" s="143"/>
      <c r="ZC29" s="143"/>
      <c r="ZD29" s="143"/>
      <c r="ZE29" s="143"/>
      <c r="ZF29" s="143"/>
      <c r="ZG29" s="143"/>
      <c r="ZH29" s="143"/>
      <c r="ZI29" s="143"/>
      <c r="ZJ29" s="143"/>
      <c r="ZK29" s="143"/>
      <c r="ZL29" s="143"/>
      <c r="ZM29" s="143"/>
      <c r="ZN29" s="143"/>
      <c r="ZO29" s="143"/>
      <c r="ZP29" s="143"/>
      <c r="ZQ29" s="143"/>
      <c r="ZR29" s="143"/>
      <c r="ZS29" s="143"/>
      <c r="ZT29" s="143"/>
      <c r="ZU29" s="143"/>
      <c r="ZV29" s="143"/>
      <c r="ZW29" s="143"/>
      <c r="ZX29" s="143"/>
      <c r="ZY29" s="143"/>
      <c r="ZZ29" s="143"/>
      <c r="AAA29" s="143"/>
      <c r="AAB29" s="143"/>
      <c r="AAC29" s="143"/>
      <c r="AAD29" s="143"/>
      <c r="AAE29" s="143"/>
      <c r="AAF29" s="143"/>
      <c r="AAG29" s="143"/>
      <c r="AAH29" s="143"/>
      <c r="AAI29" s="143"/>
      <c r="AAJ29" s="143"/>
      <c r="AAK29" s="143"/>
      <c r="AAL29" s="143"/>
      <c r="AAM29" s="143"/>
      <c r="AAN29" s="143"/>
      <c r="AAO29" s="143"/>
      <c r="AAP29" s="143"/>
      <c r="AAQ29" s="143"/>
      <c r="AAR29" s="143"/>
      <c r="AAS29" s="143"/>
      <c r="AAT29" s="143"/>
      <c r="AAU29" s="143"/>
      <c r="AAV29" s="143"/>
      <c r="AAW29" s="143"/>
      <c r="AAX29" s="143"/>
      <c r="AAY29" s="143"/>
      <c r="AAZ29" s="143"/>
      <c r="ABA29" s="143"/>
      <c r="ABB29" s="143"/>
      <c r="ABC29" s="143"/>
      <c r="ABD29" s="143"/>
      <c r="ABE29" s="143"/>
      <c r="ABF29" s="143"/>
      <c r="ABG29" s="143"/>
      <c r="ABH29" s="143"/>
      <c r="ABI29" s="143"/>
      <c r="ABJ29" s="143"/>
      <c r="ABK29" s="143"/>
      <c r="ABL29" s="143"/>
      <c r="ABM29" s="143"/>
      <c r="ABN29" s="143"/>
      <c r="ABO29" s="143"/>
      <c r="ABP29" s="143"/>
      <c r="ABQ29" s="143"/>
      <c r="ABR29" s="143"/>
      <c r="ABS29" s="143"/>
      <c r="ABT29" s="143"/>
      <c r="ABU29" s="143"/>
      <c r="ABV29" s="143"/>
      <c r="ABW29" s="143"/>
      <c r="ABX29" s="143"/>
      <c r="ABY29" s="143"/>
      <c r="ABZ29" s="143"/>
      <c r="ACA29" s="143"/>
      <c r="ACB29" s="143"/>
      <c r="ACC29" s="143"/>
      <c r="ACD29" s="143"/>
      <c r="ACE29" s="143"/>
      <c r="ACF29" s="143"/>
      <c r="ACG29" s="143"/>
      <c r="ACH29" s="143"/>
      <c r="ACI29" s="143"/>
      <c r="ACJ29" s="143"/>
      <c r="ACK29" s="143"/>
      <c r="ACL29" s="143"/>
      <c r="ACM29" s="143"/>
      <c r="ACN29" s="143"/>
      <c r="ACO29" s="143"/>
      <c r="ACP29" s="143"/>
      <c r="ACQ29" s="143"/>
      <c r="ACR29" s="143"/>
      <c r="ACS29" s="143"/>
      <c r="ACT29" s="143"/>
      <c r="ACU29" s="143"/>
      <c r="ACV29" s="143"/>
      <c r="ACW29" s="143"/>
      <c r="ACX29" s="143"/>
      <c r="ACY29" s="143"/>
      <c r="ACZ29" s="143"/>
      <c r="ADA29" s="143"/>
      <c r="ADB29" s="143"/>
      <c r="ADC29" s="143"/>
      <c r="ADD29" s="143"/>
      <c r="ADE29" s="143"/>
      <c r="ADF29" s="143"/>
      <c r="ADG29" s="143"/>
      <c r="ADH29" s="143"/>
      <c r="ADI29" s="143"/>
      <c r="ADJ29" s="143"/>
      <c r="ADK29" s="143"/>
      <c r="ADL29" s="143"/>
      <c r="ADM29" s="143"/>
      <c r="ADN29" s="143"/>
      <c r="ADO29" s="143"/>
      <c r="ADP29" s="143"/>
      <c r="ADQ29" s="143"/>
      <c r="ADR29" s="143"/>
      <c r="ADS29" s="143"/>
      <c r="ADT29" s="143"/>
      <c r="ADU29" s="143"/>
      <c r="ADV29" s="143"/>
      <c r="ADW29" s="143"/>
      <c r="ADX29" s="143"/>
      <c r="ADY29" s="143"/>
      <c r="ADZ29" s="143"/>
      <c r="AEA29" s="143"/>
      <c r="AEB29" s="143"/>
      <c r="AEC29" s="143"/>
      <c r="AED29" s="143"/>
      <c r="AEE29" s="143"/>
      <c r="AEF29" s="143"/>
      <c r="AEG29" s="143"/>
      <c r="AEH29" s="143"/>
      <c r="AEI29" s="143"/>
      <c r="AEJ29" s="143"/>
      <c r="AEK29" s="143"/>
      <c r="AEL29" s="143"/>
      <c r="AEM29" s="143"/>
      <c r="AEN29" s="143"/>
      <c r="AEO29" s="143"/>
      <c r="AEP29" s="143"/>
      <c r="AEQ29" s="143"/>
      <c r="AER29" s="143"/>
      <c r="AES29" s="143"/>
      <c r="AET29" s="143"/>
      <c r="AEU29" s="143"/>
      <c r="AEV29" s="143"/>
      <c r="AEW29" s="143"/>
      <c r="AEX29" s="143"/>
      <c r="AEY29" s="143"/>
      <c r="AEZ29" s="143"/>
      <c r="AFA29" s="143"/>
      <c r="AFB29" s="143"/>
      <c r="AFC29" s="143"/>
      <c r="AFD29" s="143"/>
      <c r="AFE29" s="143"/>
      <c r="AFF29" s="143"/>
      <c r="AFG29" s="143"/>
      <c r="AFH29" s="143"/>
      <c r="AFI29" s="143"/>
      <c r="AFJ29" s="143"/>
      <c r="AFK29" s="143"/>
      <c r="AFL29" s="143"/>
      <c r="AFM29" s="143"/>
      <c r="AFN29" s="143"/>
      <c r="AFO29" s="143"/>
      <c r="AFP29" s="143"/>
      <c r="AFQ29" s="143"/>
      <c r="AFR29" s="143"/>
      <c r="AFS29" s="143"/>
      <c r="AFT29" s="143"/>
      <c r="AFU29" s="143"/>
      <c r="AFV29" s="143"/>
      <c r="AFW29" s="143"/>
      <c r="AFX29" s="143"/>
      <c r="AFY29" s="143"/>
      <c r="AFZ29" s="143"/>
      <c r="AGA29" s="143"/>
      <c r="AGB29" s="143"/>
      <c r="AGC29" s="143"/>
      <c r="AGD29" s="143"/>
      <c r="AGE29" s="143"/>
      <c r="AGF29" s="143"/>
      <c r="AGG29" s="143"/>
      <c r="AGH29" s="143"/>
      <c r="AGI29" s="143"/>
      <c r="AGJ29" s="143"/>
      <c r="AGK29" s="143"/>
      <c r="AGL29" s="143"/>
      <c r="AGM29" s="143"/>
      <c r="AGN29" s="143"/>
      <c r="AGO29" s="143"/>
      <c r="AGP29" s="143"/>
      <c r="AGQ29" s="143"/>
      <c r="AGR29" s="143"/>
      <c r="AGS29" s="143"/>
      <c r="AGT29" s="143"/>
      <c r="AGU29" s="143"/>
      <c r="AGV29" s="143"/>
      <c r="AGW29" s="143"/>
      <c r="AGX29" s="143"/>
      <c r="AGY29" s="143"/>
      <c r="AGZ29" s="143"/>
      <c r="AHA29" s="143"/>
      <c r="AHB29" s="143"/>
      <c r="AHC29" s="143"/>
      <c r="AHD29" s="143"/>
      <c r="AHE29" s="143"/>
      <c r="AHF29" s="143"/>
      <c r="AHG29" s="143"/>
      <c r="AHH29" s="143"/>
      <c r="AHI29" s="143"/>
      <c r="AHJ29" s="143"/>
      <c r="AHK29" s="143"/>
      <c r="AHL29" s="143"/>
      <c r="AHM29" s="143"/>
      <c r="AHN29" s="143"/>
      <c r="AHO29" s="143"/>
      <c r="AHP29" s="143"/>
      <c r="AHQ29" s="143"/>
      <c r="AHR29" s="143"/>
      <c r="AHS29" s="143"/>
      <c r="AHT29" s="143"/>
      <c r="AHU29" s="143"/>
      <c r="AHV29" s="143"/>
      <c r="AHW29" s="143"/>
      <c r="AHX29" s="143"/>
      <c r="AHY29" s="143"/>
      <c r="AHZ29" s="143"/>
      <c r="AIA29" s="143"/>
      <c r="AIB29" s="143"/>
      <c r="AIC29" s="143"/>
      <c r="AID29" s="143"/>
      <c r="AIE29" s="143"/>
      <c r="AIF29" s="143"/>
      <c r="AIG29" s="143"/>
      <c r="AIH29" s="143"/>
      <c r="AII29" s="143"/>
      <c r="AIJ29" s="143"/>
      <c r="AIK29" s="143"/>
      <c r="AIL29" s="143"/>
      <c r="AIM29" s="143"/>
      <c r="AIN29" s="143"/>
      <c r="AIO29" s="143"/>
      <c r="AIP29" s="143"/>
      <c r="AIQ29" s="143"/>
      <c r="AIR29" s="143"/>
      <c r="AIS29" s="143"/>
      <c r="AIT29" s="143"/>
      <c r="AIU29" s="143"/>
      <c r="AIV29" s="143"/>
      <c r="AIW29" s="143"/>
      <c r="AIX29" s="143"/>
      <c r="AIY29" s="143"/>
      <c r="AIZ29" s="143"/>
      <c r="AJA29" s="143"/>
      <c r="AJB29" s="143"/>
      <c r="AJC29" s="143"/>
      <c r="AJD29" s="143"/>
      <c r="AJE29" s="143"/>
      <c r="AJF29" s="143"/>
      <c r="AJG29" s="143"/>
      <c r="AJH29" s="143"/>
      <c r="AJI29" s="143"/>
      <c r="AJJ29" s="143"/>
      <c r="AJK29" s="143"/>
      <c r="AJL29" s="143"/>
      <c r="AJM29" s="143"/>
      <c r="AJN29" s="143"/>
      <c r="AJO29" s="143"/>
      <c r="AJP29" s="143"/>
      <c r="AJQ29" s="143"/>
      <c r="AJR29" s="143"/>
      <c r="AJS29" s="143"/>
      <c r="AJT29" s="143"/>
      <c r="AJU29" s="143"/>
      <c r="AJV29" s="143"/>
      <c r="AJW29" s="143"/>
      <c r="AJX29" s="143"/>
      <c r="AJY29" s="143"/>
      <c r="AJZ29" s="143"/>
      <c r="AKA29" s="143"/>
      <c r="AKB29" s="143"/>
      <c r="AKC29" s="143"/>
      <c r="AKD29" s="143"/>
      <c r="AKE29" s="143"/>
      <c r="AKF29" s="143"/>
      <c r="AKG29" s="143"/>
      <c r="AKH29" s="143"/>
      <c r="AKI29" s="143"/>
      <c r="AKJ29" s="143"/>
      <c r="AKK29" s="143"/>
      <c r="AKL29" s="143"/>
      <c r="AKM29" s="143"/>
      <c r="AKN29" s="143"/>
      <c r="AKO29" s="143"/>
      <c r="AKP29" s="143"/>
      <c r="AKQ29" s="143"/>
      <c r="AKR29" s="143"/>
      <c r="AKS29" s="143"/>
      <c r="AKT29" s="143"/>
      <c r="AKU29" s="143"/>
      <c r="AKV29" s="143"/>
      <c r="AKW29" s="143"/>
      <c r="AKX29" s="143"/>
      <c r="AKY29" s="143"/>
      <c r="AKZ29" s="143"/>
      <c r="ALA29" s="143"/>
      <c r="ALB29" s="143"/>
      <c r="ALC29" s="143"/>
      <c r="ALD29" s="143"/>
      <c r="ALE29" s="143"/>
      <c r="ALF29" s="143"/>
      <c r="ALG29" s="143"/>
      <c r="ALH29" s="143"/>
      <c r="ALI29" s="143"/>
      <c r="ALJ29" s="143"/>
      <c r="ALK29" s="143"/>
      <c r="ALL29" s="143"/>
      <c r="ALM29" s="143"/>
      <c r="ALN29" s="143"/>
      <c r="ALO29" s="143"/>
      <c r="ALP29" s="143"/>
      <c r="ALQ29" s="143"/>
      <c r="ALR29" s="143"/>
      <c r="ALS29" s="143"/>
      <c r="ALT29" s="143"/>
      <c r="ALU29" s="143"/>
      <c r="ALV29" s="143"/>
      <c r="ALW29" s="143"/>
      <c r="ALX29" s="143"/>
      <c r="ALY29" s="143"/>
      <c r="ALZ29" s="143"/>
      <c r="AMA29" s="143"/>
      <c r="AMB29" s="143"/>
      <c r="AMC29" s="143"/>
      <c r="AMD29" s="143"/>
      <c r="AME29" s="143"/>
      <c r="AMF29" s="143"/>
      <c r="AMG29" s="143"/>
      <c r="AMH29" s="143"/>
      <c r="AMI29" s="143"/>
      <c r="AMJ29" s="143"/>
      <c r="AMK29" s="143"/>
      <c r="AML29" s="143"/>
      <c r="AMM29" s="143"/>
      <c r="AMN29" s="143"/>
      <c r="AMO29" s="143"/>
      <c r="AMP29" s="143"/>
      <c r="AMQ29" s="143"/>
      <c r="AMR29" s="143"/>
      <c r="AMS29" s="143"/>
      <c r="AMT29" s="143"/>
      <c r="AMU29" s="143"/>
      <c r="AMV29" s="143"/>
      <c r="AMW29" s="143"/>
      <c r="AMX29" s="143"/>
      <c r="AMY29" s="143"/>
      <c r="AMZ29" s="143"/>
      <c r="ANA29" s="143"/>
      <c r="ANB29" s="143"/>
      <c r="ANC29" s="143"/>
      <c r="AND29" s="143"/>
      <c r="ANE29" s="143"/>
      <c r="ANF29" s="143"/>
      <c r="ANG29" s="143"/>
      <c r="ANH29" s="143"/>
      <c r="ANI29" s="143"/>
      <c r="ANJ29" s="143"/>
      <c r="ANK29" s="143"/>
      <c r="ANL29" s="143"/>
      <c r="ANM29" s="143"/>
      <c r="ANN29" s="143"/>
      <c r="ANO29" s="143"/>
      <c r="ANP29" s="143"/>
      <c r="ANQ29" s="143"/>
      <c r="ANR29" s="143"/>
      <c r="ANS29" s="143"/>
      <c r="ANT29" s="143"/>
      <c r="ANU29" s="143"/>
      <c r="ANV29" s="143"/>
      <c r="ANW29" s="143"/>
      <c r="ANX29" s="143"/>
      <c r="ANY29" s="143"/>
      <c r="ANZ29" s="143"/>
      <c r="AOA29" s="143"/>
      <c r="AOB29" s="143"/>
      <c r="AOC29" s="143"/>
      <c r="AOD29" s="143"/>
      <c r="AOE29" s="143"/>
      <c r="AOF29" s="143"/>
      <c r="AOG29" s="143"/>
      <c r="AOH29" s="143"/>
      <c r="AOI29" s="143"/>
      <c r="AOJ29" s="143"/>
      <c r="AOK29" s="143"/>
      <c r="AOL29" s="143"/>
      <c r="AOM29" s="143"/>
      <c r="AON29" s="143"/>
      <c r="AOO29" s="143"/>
      <c r="AOP29" s="143"/>
      <c r="AOQ29" s="143"/>
      <c r="AOR29" s="143"/>
      <c r="AOS29" s="143"/>
      <c r="AOT29" s="143"/>
      <c r="AOU29" s="143"/>
      <c r="AOV29" s="143"/>
      <c r="AOW29" s="143"/>
      <c r="AOX29" s="143"/>
      <c r="AOY29" s="143"/>
      <c r="AOZ29" s="143"/>
      <c r="APA29" s="143"/>
      <c r="APB29" s="143"/>
      <c r="APC29" s="143"/>
      <c r="APD29" s="143"/>
      <c r="APE29" s="143"/>
      <c r="APF29" s="143"/>
      <c r="APG29" s="143"/>
      <c r="APH29" s="143"/>
      <c r="API29" s="143"/>
      <c r="APJ29" s="143"/>
      <c r="APK29" s="143"/>
      <c r="APL29" s="143"/>
      <c r="APM29" s="143"/>
      <c r="APN29" s="143"/>
      <c r="APO29" s="143"/>
      <c r="APP29" s="143"/>
      <c r="APQ29" s="143"/>
      <c r="APR29" s="143"/>
      <c r="APS29" s="143"/>
      <c r="APT29" s="143"/>
      <c r="APU29" s="143"/>
      <c r="APV29" s="143"/>
      <c r="APW29" s="143"/>
      <c r="APX29" s="143"/>
      <c r="APY29" s="143"/>
      <c r="APZ29" s="143"/>
      <c r="AQA29" s="143"/>
      <c r="AQB29" s="143"/>
      <c r="AQC29" s="143"/>
      <c r="AQD29" s="143"/>
      <c r="AQE29" s="143"/>
      <c r="AQF29" s="143"/>
      <c r="AQG29" s="143"/>
      <c r="AQH29" s="143"/>
      <c r="AQI29" s="143"/>
      <c r="AQJ29" s="143"/>
      <c r="AQK29" s="143"/>
      <c r="AQL29" s="143"/>
      <c r="AQM29" s="143"/>
      <c r="AQN29" s="143"/>
      <c r="AQO29" s="143"/>
      <c r="AQP29" s="143"/>
      <c r="AQQ29" s="143"/>
      <c r="AQR29" s="143"/>
      <c r="AQS29" s="143"/>
      <c r="AQT29" s="143"/>
      <c r="AQU29" s="143"/>
      <c r="AQV29" s="143"/>
      <c r="AQW29" s="143"/>
      <c r="AQX29" s="143"/>
      <c r="AQY29" s="143"/>
      <c r="AQZ29" s="143"/>
      <c r="ARA29" s="143"/>
      <c r="ARB29" s="143"/>
      <c r="ARC29" s="143"/>
      <c r="ARD29" s="143"/>
      <c r="ARE29" s="143"/>
      <c r="ARF29" s="143"/>
      <c r="ARG29" s="143"/>
      <c r="ARH29" s="143"/>
      <c r="ARI29" s="143"/>
      <c r="ARJ29" s="143"/>
      <c r="ARK29" s="143"/>
      <c r="ARL29" s="143"/>
      <c r="ARM29" s="143"/>
      <c r="ARN29" s="143"/>
      <c r="ARO29" s="143"/>
      <c r="ARP29" s="143"/>
      <c r="ARQ29" s="143"/>
      <c r="ARR29" s="143"/>
      <c r="ARS29" s="143"/>
      <c r="ART29" s="143"/>
      <c r="ARU29" s="143"/>
      <c r="ARV29" s="143"/>
      <c r="ARW29" s="143"/>
      <c r="ARX29" s="143"/>
      <c r="ARY29" s="143"/>
      <c r="ARZ29" s="143"/>
      <c r="ASA29" s="143"/>
      <c r="ASB29" s="143"/>
      <c r="ASC29" s="143"/>
      <c r="ASD29" s="143"/>
      <c r="ASE29" s="143"/>
      <c r="ASF29" s="143"/>
      <c r="ASG29" s="143"/>
      <c r="ASH29" s="143"/>
      <c r="ASI29" s="143"/>
      <c r="ASJ29" s="143"/>
      <c r="ASK29" s="143"/>
      <c r="ASL29" s="143"/>
      <c r="ASM29" s="143"/>
      <c r="ASN29" s="143"/>
      <c r="ASO29" s="143"/>
      <c r="ASP29" s="143"/>
      <c r="ASQ29" s="143"/>
      <c r="ASR29" s="143"/>
      <c r="ASS29" s="143"/>
      <c r="AST29" s="143"/>
      <c r="ASU29" s="143"/>
      <c r="ASV29" s="143"/>
      <c r="ASW29" s="143"/>
      <c r="ASX29" s="143"/>
      <c r="ASY29" s="143"/>
      <c r="ASZ29" s="143"/>
      <c r="ATA29" s="143"/>
      <c r="ATB29" s="143"/>
      <c r="ATC29" s="143"/>
      <c r="ATD29" s="143"/>
      <c r="ATE29" s="143"/>
      <c r="ATF29" s="143"/>
      <c r="ATG29" s="143"/>
      <c r="ATH29" s="143"/>
      <c r="ATI29" s="143"/>
      <c r="ATJ29" s="143"/>
      <c r="ATK29" s="143"/>
      <c r="ATL29" s="143"/>
      <c r="ATM29" s="143"/>
      <c r="ATN29" s="143"/>
      <c r="ATO29" s="143"/>
      <c r="ATP29" s="143"/>
      <c r="ATQ29" s="143"/>
      <c r="ATR29" s="143"/>
      <c r="ATS29" s="143"/>
      <c r="ATT29" s="143"/>
      <c r="ATU29" s="143"/>
      <c r="ATV29" s="143"/>
      <c r="ATW29" s="143"/>
      <c r="ATX29" s="143"/>
      <c r="ATY29" s="143"/>
      <c r="ATZ29" s="143"/>
      <c r="AUA29" s="143"/>
      <c r="AUB29" s="143"/>
      <c r="AUC29" s="143"/>
      <c r="AUD29" s="143"/>
      <c r="AUE29" s="143"/>
      <c r="AUF29" s="143"/>
      <c r="AUG29" s="143"/>
      <c r="AUH29" s="143"/>
      <c r="AUI29" s="143"/>
      <c r="AUJ29" s="143"/>
      <c r="AUK29" s="143"/>
      <c r="AUL29" s="143"/>
      <c r="AUM29" s="143"/>
      <c r="AUN29" s="143"/>
      <c r="AUO29" s="143"/>
      <c r="AUP29" s="143"/>
      <c r="AUQ29" s="143"/>
      <c r="AUR29" s="143"/>
      <c r="AUS29" s="143"/>
      <c r="AUT29" s="143"/>
      <c r="AUU29" s="143"/>
      <c r="AUV29" s="143"/>
      <c r="AUW29" s="143"/>
      <c r="AUX29" s="143"/>
      <c r="AUY29" s="143"/>
      <c r="AUZ29" s="143"/>
      <c r="AVA29" s="143"/>
      <c r="AVB29" s="143"/>
      <c r="AVC29" s="143"/>
      <c r="AVD29" s="143"/>
      <c r="AVE29" s="143"/>
      <c r="AVF29" s="143"/>
      <c r="AVG29" s="143"/>
      <c r="AVH29" s="143"/>
      <c r="AVI29" s="143"/>
      <c r="AVJ29" s="143"/>
      <c r="AVK29" s="143"/>
      <c r="AVL29" s="143"/>
      <c r="AVM29" s="143"/>
      <c r="AVN29" s="143"/>
      <c r="AVO29" s="143"/>
      <c r="AVP29" s="143"/>
      <c r="AVQ29" s="143"/>
      <c r="AVR29" s="143"/>
      <c r="AVS29" s="143"/>
      <c r="AVT29" s="143"/>
      <c r="AVU29" s="143"/>
      <c r="AVV29" s="143"/>
      <c r="AVW29" s="143"/>
      <c r="AVX29" s="143"/>
      <c r="AVY29" s="143"/>
      <c r="AVZ29" s="143"/>
      <c r="AWA29" s="143"/>
      <c r="AWB29" s="143"/>
      <c r="AWC29" s="143"/>
      <c r="AWD29" s="143"/>
      <c r="AWE29" s="143"/>
      <c r="AWF29" s="143"/>
      <c r="AWG29" s="143"/>
      <c r="AWH29" s="143"/>
      <c r="AWI29" s="143"/>
      <c r="AWJ29" s="143"/>
      <c r="AWK29" s="143"/>
      <c r="AWL29" s="143"/>
      <c r="AWM29" s="143"/>
      <c r="AWN29" s="143"/>
      <c r="AWO29" s="143"/>
      <c r="AWP29" s="143"/>
      <c r="AWQ29" s="143"/>
      <c r="AWR29" s="143"/>
      <c r="AWS29" s="143"/>
      <c r="AWT29" s="143"/>
      <c r="AWU29" s="143"/>
      <c r="AWV29" s="143"/>
      <c r="AWW29" s="143"/>
      <c r="AWX29" s="143"/>
      <c r="AWY29" s="143"/>
      <c r="AWZ29" s="143"/>
      <c r="AXA29" s="143"/>
      <c r="AXB29" s="143"/>
      <c r="AXC29" s="143"/>
      <c r="AXD29" s="143"/>
      <c r="AXE29" s="143"/>
      <c r="AXF29" s="143"/>
      <c r="AXG29" s="143"/>
      <c r="AXH29" s="143"/>
      <c r="AXI29" s="143"/>
      <c r="AXJ29" s="143"/>
      <c r="AXK29" s="143"/>
      <c r="AXL29" s="143"/>
      <c r="AXM29" s="143"/>
      <c r="AXN29" s="143"/>
      <c r="AXO29" s="143"/>
      <c r="AXP29" s="143"/>
      <c r="AXQ29" s="143"/>
      <c r="AXR29" s="143"/>
      <c r="AXS29" s="143"/>
      <c r="AXT29" s="143"/>
      <c r="AXU29" s="143"/>
      <c r="AXV29" s="143"/>
      <c r="AXW29" s="143"/>
      <c r="AXX29" s="143"/>
      <c r="AXY29" s="143"/>
      <c r="AXZ29" s="143"/>
      <c r="AYA29" s="143"/>
      <c r="AYB29" s="143"/>
      <c r="AYC29" s="143"/>
      <c r="AYD29" s="143"/>
      <c r="AYE29" s="143"/>
      <c r="AYF29" s="143"/>
      <c r="AYG29" s="143"/>
      <c r="AYH29" s="143"/>
      <c r="AYI29" s="143"/>
      <c r="AYJ29" s="143"/>
      <c r="AYK29" s="143"/>
      <c r="AYL29" s="143"/>
      <c r="AYM29" s="143"/>
      <c r="AYN29" s="143"/>
      <c r="AYO29" s="143"/>
      <c r="AYP29" s="143"/>
      <c r="AYQ29" s="143"/>
      <c r="AYR29" s="143"/>
      <c r="AYS29" s="143"/>
      <c r="AYT29" s="143"/>
      <c r="AYU29" s="143"/>
      <c r="AYV29" s="143"/>
      <c r="AYW29" s="143"/>
      <c r="AYX29" s="143"/>
      <c r="AYY29" s="143"/>
      <c r="AYZ29" s="143"/>
      <c r="AZA29" s="143"/>
      <c r="AZB29" s="143"/>
      <c r="AZC29" s="143"/>
      <c r="AZD29" s="143"/>
      <c r="AZE29" s="143"/>
      <c r="AZF29" s="143"/>
      <c r="AZG29" s="143"/>
      <c r="AZH29" s="143"/>
      <c r="AZI29" s="143"/>
      <c r="AZJ29" s="143"/>
      <c r="AZK29" s="143"/>
      <c r="AZL29" s="143"/>
      <c r="AZM29" s="143"/>
      <c r="AZN29" s="143"/>
      <c r="AZO29" s="143"/>
      <c r="AZP29" s="143"/>
      <c r="AZQ29" s="143"/>
      <c r="AZR29" s="143"/>
      <c r="AZS29" s="143"/>
      <c r="AZT29" s="143"/>
      <c r="AZU29" s="143"/>
      <c r="AZV29" s="143"/>
      <c r="AZW29" s="143"/>
      <c r="AZX29" s="143"/>
      <c r="AZY29" s="143"/>
      <c r="AZZ29" s="143"/>
      <c r="BAA29" s="143"/>
      <c r="BAB29" s="143"/>
      <c r="BAC29" s="143"/>
      <c r="BAD29" s="143"/>
      <c r="BAE29" s="143"/>
      <c r="BAF29" s="143"/>
      <c r="BAG29" s="143"/>
      <c r="BAH29" s="143"/>
      <c r="BAI29" s="143"/>
      <c r="BAJ29" s="143"/>
      <c r="BAK29" s="143"/>
      <c r="BAL29" s="143"/>
      <c r="BAM29" s="143"/>
      <c r="BAN29" s="143"/>
      <c r="BAO29" s="143"/>
      <c r="BAP29" s="143"/>
      <c r="BAQ29" s="143"/>
      <c r="BAR29" s="143"/>
      <c r="BAS29" s="143"/>
      <c r="BAT29" s="143"/>
      <c r="BAU29" s="143"/>
      <c r="BAV29" s="143"/>
      <c r="BAW29" s="143"/>
      <c r="BAX29" s="143"/>
      <c r="BAY29" s="143"/>
      <c r="BAZ29" s="143"/>
      <c r="BBA29" s="143"/>
      <c r="BBB29" s="143"/>
      <c r="BBC29" s="143"/>
      <c r="BBD29" s="143"/>
      <c r="BBE29" s="143"/>
      <c r="BBF29" s="143"/>
      <c r="BBG29" s="143"/>
      <c r="BBH29" s="143"/>
      <c r="BBI29" s="143"/>
      <c r="BBJ29" s="143"/>
      <c r="BBK29" s="143"/>
      <c r="BBL29" s="143"/>
      <c r="BBM29" s="143"/>
      <c r="BBN29" s="143"/>
      <c r="BBO29" s="143"/>
      <c r="BBP29" s="143"/>
      <c r="BBQ29" s="143"/>
      <c r="BBR29" s="143"/>
      <c r="BBS29" s="143"/>
      <c r="BBT29" s="143"/>
      <c r="BBU29" s="143"/>
      <c r="BBV29" s="143"/>
      <c r="BBW29" s="143"/>
      <c r="BBX29" s="143"/>
      <c r="BBY29" s="143"/>
      <c r="BBZ29" s="143"/>
      <c r="BCA29" s="143"/>
      <c r="BCB29" s="143"/>
      <c r="BCC29" s="143"/>
      <c r="BCD29" s="143"/>
      <c r="BCE29" s="143"/>
      <c r="BCF29" s="143"/>
      <c r="BCG29" s="143"/>
      <c r="BCH29" s="143"/>
      <c r="BCI29" s="143"/>
      <c r="BCJ29" s="143"/>
      <c r="BCK29" s="143"/>
      <c r="BCL29" s="143"/>
      <c r="BCM29" s="143"/>
      <c r="BCN29" s="143"/>
      <c r="BCO29" s="143"/>
      <c r="BCP29" s="143"/>
      <c r="BCQ29" s="143"/>
      <c r="BCR29" s="143"/>
      <c r="BCS29" s="143"/>
      <c r="BCT29" s="143"/>
      <c r="BCU29" s="143"/>
      <c r="BCV29" s="143"/>
      <c r="BCW29" s="143"/>
      <c r="BCX29" s="143"/>
      <c r="BCY29" s="143"/>
      <c r="BCZ29" s="143"/>
      <c r="BDA29" s="143"/>
      <c r="BDB29" s="143"/>
      <c r="BDC29" s="143"/>
      <c r="BDD29" s="143"/>
      <c r="BDE29" s="143"/>
      <c r="BDF29" s="143"/>
      <c r="BDG29" s="143"/>
      <c r="BDH29" s="143"/>
      <c r="BDI29" s="143"/>
      <c r="BDJ29" s="143"/>
      <c r="BDK29" s="143"/>
      <c r="BDL29" s="143"/>
      <c r="BDM29" s="143"/>
      <c r="BDN29" s="143"/>
      <c r="BDO29" s="143"/>
      <c r="BDP29" s="143"/>
      <c r="BDQ29" s="143"/>
      <c r="BDR29" s="143"/>
      <c r="BDS29" s="143"/>
      <c r="BDT29" s="143"/>
      <c r="BDU29" s="143"/>
      <c r="BDV29" s="143"/>
      <c r="BDW29" s="143"/>
      <c r="BDX29" s="143"/>
      <c r="BDY29" s="143"/>
      <c r="BDZ29" s="143"/>
      <c r="BEA29" s="143"/>
      <c r="BEB29" s="143"/>
      <c r="BEC29" s="143"/>
      <c r="BED29" s="143"/>
      <c r="BEE29" s="143"/>
      <c r="BEF29" s="143"/>
      <c r="BEG29" s="143"/>
      <c r="BEH29" s="143"/>
      <c r="BEI29" s="143"/>
      <c r="BEJ29" s="143"/>
      <c r="BEK29" s="143"/>
      <c r="BEL29" s="143"/>
      <c r="BEM29" s="143"/>
      <c r="BEN29" s="143"/>
      <c r="BEO29" s="143"/>
      <c r="BEP29" s="143"/>
      <c r="BEQ29" s="143"/>
      <c r="BER29" s="143"/>
      <c r="BES29" s="143"/>
      <c r="BET29" s="143"/>
      <c r="BEU29" s="143"/>
      <c r="BEV29" s="143"/>
      <c r="BEW29" s="143"/>
      <c r="BEX29" s="143"/>
      <c r="BEY29" s="143"/>
      <c r="BEZ29" s="143"/>
      <c r="BFA29" s="143"/>
      <c r="BFB29" s="143"/>
      <c r="BFC29" s="143"/>
      <c r="BFD29" s="143"/>
      <c r="BFE29" s="143"/>
      <c r="BFF29" s="143"/>
      <c r="BFG29" s="143"/>
      <c r="BFH29" s="143"/>
      <c r="BFI29" s="143"/>
      <c r="BFJ29" s="143"/>
      <c r="BFK29" s="143"/>
      <c r="BFL29" s="143"/>
      <c r="BFM29" s="143"/>
      <c r="BFN29" s="143"/>
      <c r="BFO29" s="143"/>
      <c r="BFP29" s="143"/>
      <c r="BFQ29" s="143"/>
      <c r="BFR29" s="143"/>
      <c r="BFS29" s="143"/>
      <c r="BFT29" s="143"/>
      <c r="BFU29" s="143"/>
      <c r="BFV29" s="143"/>
      <c r="BFW29" s="143"/>
      <c r="BFX29" s="143"/>
      <c r="BFY29" s="143"/>
      <c r="BFZ29" s="143"/>
      <c r="BGA29" s="143"/>
      <c r="BGB29" s="143"/>
      <c r="BGC29" s="143"/>
      <c r="BGD29" s="143"/>
      <c r="BGE29" s="143"/>
      <c r="BGF29" s="143"/>
      <c r="BGG29" s="143"/>
      <c r="BGH29" s="143"/>
      <c r="BGI29" s="143"/>
      <c r="BGJ29" s="143"/>
      <c r="BGK29" s="143"/>
      <c r="BGL29" s="143"/>
      <c r="BGM29" s="143"/>
      <c r="BGN29" s="143"/>
      <c r="BGO29" s="143"/>
      <c r="BGP29" s="143"/>
      <c r="BGQ29" s="143"/>
      <c r="BGR29" s="143"/>
      <c r="BGS29" s="143"/>
      <c r="BGT29" s="143"/>
      <c r="BGU29" s="143"/>
      <c r="BGV29" s="143"/>
      <c r="BGW29" s="143"/>
      <c r="BGX29" s="143"/>
      <c r="BGY29" s="143"/>
      <c r="BGZ29" s="143"/>
      <c r="BHA29" s="143"/>
      <c r="BHB29" s="143"/>
      <c r="BHC29" s="143"/>
      <c r="BHD29" s="143"/>
      <c r="BHE29" s="143"/>
      <c r="BHF29" s="143"/>
      <c r="BHG29" s="143"/>
      <c r="BHH29" s="143"/>
      <c r="BHI29" s="143"/>
      <c r="BHJ29" s="143"/>
      <c r="BHK29" s="143"/>
      <c r="BHL29" s="143"/>
      <c r="BHM29" s="143"/>
      <c r="BHN29" s="143"/>
      <c r="BHO29" s="143"/>
      <c r="BHP29" s="143"/>
      <c r="BHQ29" s="143"/>
      <c r="BHR29" s="143"/>
      <c r="BHS29" s="143"/>
      <c r="BHT29" s="143"/>
      <c r="BHU29" s="143"/>
      <c r="BHV29" s="143"/>
      <c r="BHW29" s="143"/>
      <c r="BHX29" s="143"/>
      <c r="BHY29" s="143"/>
      <c r="BHZ29" s="143"/>
      <c r="BIA29" s="143"/>
      <c r="BIB29" s="143"/>
      <c r="BIC29" s="143"/>
      <c r="BID29" s="143"/>
      <c r="BIE29" s="143"/>
      <c r="BIF29" s="143"/>
      <c r="BIG29" s="143"/>
      <c r="BIH29" s="143"/>
      <c r="BII29" s="143"/>
      <c r="BIJ29" s="143"/>
      <c r="BIK29" s="143"/>
      <c r="BIL29" s="143"/>
      <c r="BIM29" s="143"/>
      <c r="BIN29" s="143"/>
      <c r="BIO29" s="143"/>
      <c r="BIP29" s="143"/>
      <c r="BIQ29" s="143"/>
      <c r="BIR29" s="143"/>
      <c r="BIS29" s="143"/>
      <c r="BIT29" s="143"/>
      <c r="BIU29" s="143"/>
      <c r="BIV29" s="143"/>
      <c r="BIW29" s="143"/>
      <c r="BIX29" s="143"/>
      <c r="BIY29" s="143"/>
      <c r="BIZ29" s="143"/>
      <c r="BJA29" s="143"/>
      <c r="BJB29" s="143"/>
      <c r="BJC29" s="143"/>
      <c r="BJD29" s="143"/>
      <c r="BJE29" s="143"/>
      <c r="BJF29" s="143"/>
      <c r="BJG29" s="143"/>
      <c r="BJH29" s="143"/>
      <c r="BJI29" s="143"/>
      <c r="BJJ29" s="143"/>
      <c r="BJK29" s="143"/>
      <c r="BJL29" s="143"/>
      <c r="BJM29" s="143"/>
      <c r="BJN29" s="143"/>
      <c r="BJO29" s="143"/>
      <c r="BJP29" s="143"/>
      <c r="BJQ29" s="143"/>
      <c r="BJR29" s="143"/>
      <c r="BJS29" s="143"/>
      <c r="BJT29" s="143"/>
      <c r="BJU29" s="143"/>
      <c r="BJV29" s="143"/>
      <c r="BJW29" s="143"/>
      <c r="BJX29" s="143"/>
      <c r="BJY29" s="143"/>
      <c r="BJZ29" s="143"/>
      <c r="BKA29" s="143"/>
      <c r="BKB29" s="143"/>
      <c r="BKC29" s="143"/>
      <c r="BKD29" s="143"/>
      <c r="BKE29" s="143"/>
      <c r="BKF29" s="143"/>
      <c r="BKG29" s="143"/>
      <c r="BKH29" s="143"/>
      <c r="BKI29" s="143"/>
      <c r="BKJ29" s="143"/>
      <c r="BKK29" s="143"/>
      <c r="BKL29" s="143"/>
      <c r="BKM29" s="143"/>
      <c r="BKN29" s="143"/>
      <c r="BKO29" s="143"/>
      <c r="BKP29" s="143"/>
      <c r="BKQ29" s="143"/>
      <c r="BKR29" s="143"/>
      <c r="BKS29" s="143"/>
      <c r="BKT29" s="143"/>
      <c r="BKU29" s="143"/>
      <c r="BKV29" s="143"/>
      <c r="BKW29" s="143"/>
      <c r="BKX29" s="143"/>
      <c r="BKY29" s="143"/>
      <c r="BKZ29" s="143"/>
      <c r="BLA29" s="143"/>
      <c r="BLB29" s="143"/>
      <c r="BLC29" s="143"/>
      <c r="BLD29" s="143"/>
      <c r="BLE29" s="143"/>
      <c r="BLF29" s="143"/>
      <c r="BLG29" s="143"/>
      <c r="BLH29" s="143"/>
      <c r="BLI29" s="143"/>
      <c r="BLJ29" s="143"/>
      <c r="BLK29" s="143"/>
      <c r="BLL29" s="143"/>
      <c r="BLM29" s="143"/>
      <c r="BLN29" s="143"/>
      <c r="BLO29" s="143"/>
      <c r="BLP29" s="143"/>
      <c r="BLQ29" s="143"/>
      <c r="BLR29" s="143"/>
      <c r="BLS29" s="143"/>
      <c r="BLT29" s="143"/>
      <c r="BLU29" s="143"/>
      <c r="BLV29" s="143"/>
      <c r="BLW29" s="143"/>
      <c r="BLX29" s="143"/>
      <c r="BLY29" s="143"/>
      <c r="BLZ29" s="143"/>
      <c r="BMA29" s="143"/>
      <c r="BMB29" s="143"/>
      <c r="BMC29" s="143"/>
      <c r="BMD29" s="143"/>
      <c r="BME29" s="143"/>
      <c r="BMF29" s="143"/>
      <c r="BMG29" s="143"/>
      <c r="BMH29" s="143"/>
      <c r="BMI29" s="143"/>
      <c r="BMJ29" s="143"/>
      <c r="BMK29" s="143"/>
      <c r="BML29" s="143"/>
      <c r="BMM29" s="143"/>
      <c r="BMN29" s="143"/>
      <c r="BMO29" s="143"/>
      <c r="BMP29" s="143"/>
      <c r="BMQ29" s="143"/>
      <c r="BMR29" s="143"/>
      <c r="BMS29" s="143"/>
      <c r="BMT29" s="143"/>
      <c r="BMU29" s="143"/>
      <c r="BMV29" s="143"/>
      <c r="BMW29" s="143"/>
      <c r="BMX29" s="143"/>
      <c r="BMY29" s="143"/>
      <c r="BMZ29" s="143"/>
      <c r="BNA29" s="143"/>
      <c r="BNB29" s="143"/>
      <c r="BNC29" s="143"/>
      <c r="BND29" s="143"/>
      <c r="BNE29" s="143"/>
      <c r="BNF29" s="143"/>
      <c r="BNG29" s="143"/>
      <c r="BNH29" s="143"/>
      <c r="BNI29" s="143"/>
      <c r="BNJ29" s="143"/>
      <c r="BNK29" s="143"/>
      <c r="BNL29" s="143"/>
      <c r="BNM29" s="143"/>
      <c r="BNN29" s="143"/>
      <c r="BNO29" s="143"/>
      <c r="BNP29" s="143"/>
      <c r="BNQ29" s="143"/>
      <c r="BNR29" s="143"/>
      <c r="BNS29" s="143"/>
      <c r="BNT29" s="143"/>
      <c r="BNU29" s="143"/>
      <c r="BNV29" s="143"/>
      <c r="BNW29" s="143"/>
      <c r="BNX29" s="143"/>
      <c r="BNY29" s="143"/>
      <c r="BNZ29" s="143"/>
      <c r="BOA29" s="143"/>
      <c r="BOB29" s="143"/>
      <c r="BOC29" s="143"/>
      <c r="BOD29" s="143"/>
      <c r="BOE29" s="143"/>
      <c r="BOF29" s="143"/>
      <c r="BOG29" s="143"/>
      <c r="BOH29" s="143"/>
      <c r="BOI29" s="143"/>
      <c r="BOJ29" s="143"/>
      <c r="BOK29" s="143"/>
      <c r="BOL29" s="143"/>
      <c r="BOM29" s="143"/>
      <c r="BON29" s="143"/>
      <c r="BOO29" s="143"/>
      <c r="BOP29" s="143"/>
      <c r="BOQ29" s="143"/>
      <c r="BOR29" s="143"/>
      <c r="BOS29" s="143"/>
      <c r="BOT29" s="143"/>
      <c r="BOU29" s="143"/>
      <c r="BOV29" s="143"/>
      <c r="BOW29" s="143"/>
      <c r="BOX29" s="143"/>
      <c r="BOY29" s="143"/>
      <c r="BOZ29" s="143"/>
      <c r="BPA29" s="143"/>
      <c r="BPB29" s="143"/>
      <c r="BPC29" s="143"/>
      <c r="BPD29" s="143"/>
      <c r="BPE29" s="143"/>
      <c r="BPF29" s="143"/>
      <c r="BPG29" s="143"/>
      <c r="BPH29" s="143"/>
      <c r="BPI29" s="143"/>
      <c r="BPJ29" s="143"/>
      <c r="BPK29" s="143"/>
      <c r="BPL29" s="143"/>
      <c r="BPM29" s="143"/>
      <c r="BPN29" s="143"/>
      <c r="BPO29" s="143"/>
      <c r="BPP29" s="143"/>
      <c r="BPQ29" s="143"/>
      <c r="BPR29" s="143"/>
      <c r="BPS29" s="143"/>
      <c r="BPT29" s="143"/>
      <c r="BPU29" s="143"/>
      <c r="BPV29" s="143"/>
      <c r="BPW29" s="143"/>
      <c r="BPX29" s="143"/>
      <c r="BPY29" s="143"/>
      <c r="BPZ29" s="143"/>
      <c r="BQA29" s="143"/>
      <c r="BQB29" s="143"/>
      <c r="BQC29" s="143"/>
      <c r="BQD29" s="143"/>
      <c r="BQE29" s="143"/>
      <c r="BQF29" s="143"/>
      <c r="BQG29" s="143"/>
      <c r="BQH29" s="143"/>
      <c r="BQI29" s="143"/>
      <c r="BQJ29" s="143"/>
      <c r="BQK29" s="143"/>
      <c r="BQL29" s="143"/>
      <c r="BQM29" s="143"/>
      <c r="BQN29" s="143"/>
      <c r="BQO29" s="143"/>
      <c r="BQP29" s="143"/>
      <c r="BQQ29" s="143"/>
      <c r="BQR29" s="143"/>
      <c r="BQS29" s="143"/>
      <c r="BQT29" s="143"/>
      <c r="BQU29" s="143"/>
      <c r="BQV29" s="143"/>
      <c r="BQW29" s="143"/>
      <c r="BQX29" s="143"/>
      <c r="BQY29" s="143"/>
      <c r="BQZ29" s="143"/>
      <c r="BRA29" s="143"/>
      <c r="BRB29" s="143"/>
      <c r="BRC29" s="143"/>
      <c r="BRD29" s="143"/>
      <c r="BRE29" s="143"/>
      <c r="BRF29" s="143"/>
      <c r="BRG29" s="143"/>
      <c r="BRH29" s="143"/>
      <c r="BRI29" s="143"/>
      <c r="BRJ29" s="143"/>
      <c r="BRK29" s="143"/>
      <c r="BRL29" s="143"/>
      <c r="BRM29" s="143"/>
      <c r="BRN29" s="143"/>
      <c r="BRO29" s="143"/>
      <c r="BRP29" s="143"/>
      <c r="BRQ29" s="143"/>
      <c r="BRR29" s="143"/>
      <c r="BRS29" s="143"/>
      <c r="BRT29" s="143"/>
      <c r="BRU29" s="143"/>
      <c r="BRV29" s="143"/>
      <c r="BRW29" s="143"/>
      <c r="BRX29" s="143"/>
      <c r="BRY29" s="143"/>
      <c r="BRZ29" s="143"/>
      <c r="BSA29" s="143"/>
      <c r="BSB29" s="143"/>
      <c r="BSC29" s="143"/>
      <c r="BSD29" s="143"/>
      <c r="BSE29" s="143"/>
      <c r="BSF29" s="143"/>
      <c r="BSG29" s="143"/>
      <c r="BSH29" s="143"/>
      <c r="BSI29" s="143"/>
      <c r="BSJ29" s="143"/>
      <c r="BSK29" s="143"/>
      <c r="BSL29" s="143"/>
      <c r="BSM29" s="143"/>
      <c r="BSN29" s="143"/>
      <c r="BSO29" s="143"/>
      <c r="BSP29" s="143"/>
      <c r="BSQ29" s="143"/>
      <c r="BSR29" s="143"/>
      <c r="BSS29" s="143"/>
      <c r="BST29" s="143"/>
      <c r="BSU29" s="143"/>
      <c r="BSV29" s="143"/>
      <c r="BSW29" s="143"/>
      <c r="BSX29" s="143"/>
      <c r="BSY29" s="143"/>
      <c r="BSZ29" s="143"/>
      <c r="BTA29" s="143"/>
      <c r="BTB29" s="143"/>
      <c r="BTC29" s="143"/>
      <c r="BTD29" s="143"/>
      <c r="BTE29" s="143"/>
      <c r="BTF29" s="143"/>
      <c r="BTG29" s="143"/>
      <c r="BTH29" s="143"/>
      <c r="BTI29" s="143"/>
      <c r="BTJ29" s="143"/>
      <c r="BTK29" s="143"/>
      <c r="BTL29" s="143"/>
      <c r="BTM29" s="143"/>
      <c r="BTN29" s="143"/>
      <c r="BTO29" s="143"/>
      <c r="BTP29" s="143"/>
      <c r="BTQ29" s="143"/>
      <c r="BTR29" s="143"/>
      <c r="BTS29" s="143"/>
      <c r="BTT29" s="143"/>
      <c r="BTU29" s="143"/>
      <c r="BTV29" s="143"/>
      <c r="BTW29" s="143"/>
      <c r="BTX29" s="143"/>
      <c r="BTY29" s="143"/>
      <c r="BTZ29" s="143"/>
      <c r="BUA29" s="143"/>
      <c r="BUB29" s="143"/>
      <c r="BUC29" s="143"/>
      <c r="BUD29" s="143"/>
      <c r="BUE29" s="143"/>
      <c r="BUF29" s="143"/>
      <c r="BUG29" s="143"/>
      <c r="BUH29" s="143"/>
      <c r="BUI29" s="143"/>
      <c r="BUJ29" s="143"/>
      <c r="BUK29" s="143"/>
      <c r="BUL29" s="143"/>
      <c r="BUM29" s="143"/>
      <c r="BUN29" s="143"/>
      <c r="BUO29" s="143"/>
      <c r="BUP29" s="143"/>
      <c r="BUQ29" s="143"/>
      <c r="BUR29" s="143"/>
      <c r="BUS29" s="143"/>
      <c r="BUT29" s="143"/>
      <c r="BUU29" s="143"/>
      <c r="BUV29" s="143"/>
      <c r="BUW29" s="143"/>
      <c r="BUX29" s="143"/>
      <c r="BUY29" s="143"/>
      <c r="BUZ29" s="143"/>
      <c r="BVA29" s="143"/>
      <c r="BVB29" s="143"/>
      <c r="BVC29" s="143"/>
      <c r="BVD29" s="143"/>
      <c r="BVE29" s="143"/>
      <c r="BVF29" s="143"/>
      <c r="BVG29" s="143"/>
      <c r="BVH29" s="143"/>
      <c r="BVI29" s="143"/>
      <c r="BVJ29" s="143"/>
      <c r="BVK29" s="143"/>
      <c r="BVL29" s="143"/>
      <c r="BVM29" s="143"/>
      <c r="BVN29" s="143"/>
      <c r="BVO29" s="143"/>
      <c r="BVP29" s="143"/>
      <c r="BVQ29" s="143"/>
      <c r="BVR29" s="143"/>
      <c r="BVS29" s="143"/>
      <c r="BVT29" s="143"/>
      <c r="BVU29" s="143"/>
      <c r="BVV29" s="143"/>
      <c r="BVW29" s="143"/>
      <c r="BVX29" s="143"/>
      <c r="BVY29" s="143"/>
      <c r="BVZ29" s="143"/>
      <c r="BWA29" s="143"/>
      <c r="BWB29" s="143"/>
      <c r="BWC29" s="143"/>
      <c r="BWD29" s="143"/>
      <c r="BWE29" s="143"/>
      <c r="BWF29" s="143"/>
      <c r="BWG29" s="143"/>
      <c r="BWH29" s="143"/>
      <c r="BWI29" s="143"/>
      <c r="BWJ29" s="143"/>
      <c r="BWK29" s="143"/>
      <c r="BWL29" s="143"/>
      <c r="BWM29" s="143"/>
      <c r="BWN29" s="143"/>
      <c r="BWO29" s="143"/>
      <c r="BWP29" s="143"/>
      <c r="BWQ29" s="143"/>
      <c r="BWR29" s="143"/>
      <c r="BWS29" s="143"/>
      <c r="BWT29" s="143"/>
      <c r="BWU29" s="143"/>
      <c r="BWV29" s="143"/>
      <c r="BWW29" s="143"/>
      <c r="BWX29" s="143"/>
      <c r="BWY29" s="143"/>
      <c r="BWZ29" s="143"/>
      <c r="BXA29" s="143"/>
      <c r="BXB29" s="143"/>
      <c r="BXC29" s="143"/>
      <c r="BXD29" s="143"/>
      <c r="BXE29" s="143"/>
      <c r="BXF29" s="143"/>
      <c r="BXG29" s="143"/>
      <c r="BXH29" s="143"/>
      <c r="BXI29" s="143"/>
      <c r="BXJ29" s="143"/>
      <c r="BXK29" s="143"/>
      <c r="BXL29" s="143"/>
      <c r="BXM29" s="143"/>
      <c r="BXN29" s="143"/>
      <c r="BXO29" s="143"/>
      <c r="BXP29" s="143"/>
      <c r="BXQ29" s="143"/>
      <c r="BXR29" s="143"/>
      <c r="BXS29" s="143"/>
      <c r="BXT29" s="143"/>
      <c r="BXU29" s="143"/>
      <c r="BXV29" s="143"/>
      <c r="BXW29" s="143"/>
      <c r="BXX29" s="143"/>
      <c r="BXY29" s="143"/>
      <c r="BXZ29" s="143"/>
      <c r="BYA29" s="143"/>
      <c r="BYB29" s="143"/>
      <c r="BYC29" s="143"/>
      <c r="BYD29" s="143"/>
      <c r="BYE29" s="143"/>
      <c r="BYF29" s="143"/>
      <c r="BYG29" s="143"/>
      <c r="BYH29" s="143"/>
      <c r="BYI29" s="143"/>
      <c r="BYJ29" s="143"/>
      <c r="BYK29" s="143"/>
      <c r="BYL29" s="143"/>
      <c r="BYM29" s="143"/>
      <c r="BYN29" s="143"/>
      <c r="BYO29" s="143"/>
      <c r="BYP29" s="143"/>
      <c r="BYQ29" s="143"/>
      <c r="BYR29" s="143"/>
      <c r="BYS29" s="143"/>
      <c r="BYT29" s="143"/>
      <c r="BYU29" s="143"/>
      <c r="BYV29" s="143"/>
      <c r="BYW29" s="143"/>
      <c r="BYX29" s="143"/>
      <c r="BYY29" s="143"/>
      <c r="BYZ29" s="143"/>
      <c r="BZA29" s="143"/>
      <c r="BZB29" s="143"/>
      <c r="BZC29" s="143"/>
      <c r="BZD29" s="143"/>
      <c r="BZE29" s="143"/>
      <c r="BZF29" s="143"/>
      <c r="BZG29" s="143"/>
      <c r="BZH29" s="143"/>
      <c r="BZI29" s="143"/>
      <c r="BZJ29" s="143"/>
      <c r="BZK29" s="143"/>
      <c r="BZL29" s="143"/>
      <c r="BZM29" s="143"/>
      <c r="BZN29" s="143"/>
      <c r="BZO29" s="143"/>
      <c r="BZP29" s="143"/>
      <c r="BZQ29" s="143"/>
      <c r="BZR29" s="143"/>
      <c r="BZS29" s="143"/>
      <c r="BZT29" s="143"/>
      <c r="BZU29" s="143"/>
      <c r="BZV29" s="143"/>
      <c r="BZW29" s="143"/>
      <c r="BZX29" s="143"/>
      <c r="BZY29" s="143"/>
      <c r="BZZ29" s="143"/>
      <c r="CAA29" s="143"/>
      <c r="CAB29" s="143"/>
      <c r="CAC29" s="143"/>
      <c r="CAD29" s="143"/>
      <c r="CAE29" s="143"/>
      <c r="CAF29" s="143"/>
      <c r="CAG29" s="143"/>
      <c r="CAH29" s="143"/>
      <c r="CAI29" s="143"/>
      <c r="CAJ29" s="143"/>
      <c r="CAK29" s="143"/>
      <c r="CAL29" s="143"/>
      <c r="CAM29" s="143"/>
      <c r="CAN29" s="143"/>
      <c r="CAO29" s="143"/>
      <c r="CAP29" s="143"/>
      <c r="CAQ29" s="143"/>
      <c r="CAR29" s="143"/>
      <c r="CAS29" s="143"/>
      <c r="CAT29" s="143"/>
      <c r="CAU29" s="143"/>
      <c r="CAV29" s="143"/>
      <c r="CAW29" s="143"/>
      <c r="CAX29" s="143"/>
      <c r="CAY29" s="143"/>
      <c r="CAZ29" s="143"/>
      <c r="CBA29" s="143"/>
      <c r="CBB29" s="143"/>
      <c r="CBC29" s="143"/>
      <c r="CBD29" s="143"/>
      <c r="CBE29" s="143"/>
      <c r="CBF29" s="143"/>
      <c r="CBG29" s="143"/>
      <c r="CBH29" s="143"/>
      <c r="CBI29" s="143"/>
      <c r="CBJ29" s="143"/>
      <c r="CBK29" s="143"/>
      <c r="CBL29" s="143"/>
      <c r="CBM29" s="143"/>
      <c r="CBN29" s="143"/>
      <c r="CBO29" s="143"/>
      <c r="CBP29" s="143"/>
      <c r="CBQ29" s="143"/>
      <c r="CBR29" s="143"/>
      <c r="CBS29" s="143"/>
      <c r="CBT29" s="143"/>
      <c r="CBU29" s="143"/>
      <c r="CBV29" s="143"/>
      <c r="CBW29" s="143"/>
      <c r="CBX29" s="143"/>
      <c r="CBY29" s="143"/>
      <c r="CBZ29" s="143"/>
      <c r="CCA29" s="143"/>
      <c r="CCB29" s="143"/>
      <c r="CCC29" s="143"/>
      <c r="CCD29" s="143"/>
      <c r="CCE29" s="143"/>
      <c r="CCF29" s="143"/>
      <c r="CCG29" s="143"/>
      <c r="CCH29" s="143"/>
      <c r="CCI29" s="143"/>
      <c r="CCJ29" s="143"/>
      <c r="CCK29" s="143"/>
      <c r="CCL29" s="143"/>
      <c r="CCM29" s="143"/>
      <c r="CCN29" s="143"/>
      <c r="CCO29" s="143"/>
      <c r="CCP29" s="143"/>
      <c r="CCQ29" s="143"/>
      <c r="CCR29" s="143"/>
      <c r="CCS29" s="143"/>
      <c r="CCT29" s="143"/>
      <c r="CCU29" s="143"/>
      <c r="CCV29" s="143"/>
      <c r="CCW29" s="143"/>
      <c r="CCX29" s="143"/>
      <c r="CCY29" s="143"/>
      <c r="CCZ29" s="143"/>
      <c r="CDA29" s="143"/>
      <c r="CDB29" s="143"/>
      <c r="CDC29" s="143"/>
      <c r="CDD29" s="143"/>
      <c r="CDE29" s="143"/>
      <c r="CDF29" s="143"/>
      <c r="CDG29" s="143"/>
      <c r="CDH29" s="143"/>
      <c r="CDI29" s="143"/>
      <c r="CDJ29" s="143"/>
      <c r="CDK29" s="143"/>
      <c r="CDL29" s="143"/>
      <c r="CDM29" s="143"/>
      <c r="CDN29" s="143"/>
      <c r="CDO29" s="143"/>
      <c r="CDP29" s="143"/>
      <c r="CDQ29" s="143"/>
      <c r="CDR29" s="143"/>
      <c r="CDS29" s="143"/>
      <c r="CDT29" s="143"/>
      <c r="CDU29" s="143"/>
      <c r="CDV29" s="143"/>
      <c r="CDW29" s="143"/>
      <c r="CDX29" s="143"/>
      <c r="CDY29" s="143"/>
      <c r="CDZ29" s="143"/>
      <c r="CEA29" s="143"/>
      <c r="CEB29" s="143"/>
      <c r="CEC29" s="143"/>
      <c r="CED29" s="143"/>
      <c r="CEE29" s="143"/>
      <c r="CEF29" s="143"/>
      <c r="CEG29" s="143"/>
      <c r="CEH29" s="143"/>
      <c r="CEI29" s="143"/>
      <c r="CEJ29" s="143"/>
      <c r="CEK29" s="143"/>
      <c r="CEL29" s="143"/>
      <c r="CEM29" s="143"/>
      <c r="CEN29" s="143"/>
      <c r="CEO29" s="143"/>
      <c r="CEP29" s="143"/>
      <c r="CEQ29" s="143"/>
      <c r="CER29" s="143"/>
      <c r="CES29" s="143"/>
      <c r="CET29" s="143"/>
      <c r="CEU29" s="143"/>
      <c r="CEV29" s="143"/>
      <c r="CEW29" s="143"/>
      <c r="CEX29" s="143"/>
      <c r="CEY29" s="143"/>
      <c r="CEZ29" s="143"/>
      <c r="CFA29" s="143"/>
      <c r="CFB29" s="143"/>
      <c r="CFC29" s="143"/>
      <c r="CFD29" s="143"/>
      <c r="CFE29" s="143"/>
      <c r="CFF29" s="143"/>
      <c r="CFG29" s="143"/>
      <c r="CFH29" s="143"/>
      <c r="CFI29" s="143"/>
      <c r="CFJ29" s="143"/>
      <c r="CFK29" s="143"/>
      <c r="CFL29" s="143"/>
      <c r="CFM29" s="143"/>
      <c r="CFN29" s="143"/>
      <c r="CFO29" s="143"/>
      <c r="CFP29" s="143"/>
      <c r="CFQ29" s="143"/>
      <c r="CFR29" s="143"/>
      <c r="CFS29" s="143"/>
      <c r="CFT29" s="143"/>
      <c r="CFU29" s="143"/>
      <c r="CFV29" s="143"/>
      <c r="CFW29" s="143"/>
      <c r="CFX29" s="143"/>
      <c r="CFY29" s="143"/>
      <c r="CFZ29" s="143"/>
      <c r="CGA29" s="143"/>
      <c r="CGB29" s="143"/>
      <c r="CGC29" s="143"/>
      <c r="CGD29" s="143"/>
      <c r="CGE29" s="143"/>
      <c r="CGF29" s="143"/>
      <c r="CGG29" s="143"/>
      <c r="CGH29" s="143"/>
      <c r="CGI29" s="143"/>
      <c r="CGJ29" s="143"/>
      <c r="CGK29" s="143"/>
      <c r="CGL29" s="143"/>
      <c r="CGM29" s="143"/>
      <c r="CGN29" s="143"/>
      <c r="CGO29" s="143"/>
      <c r="CGP29" s="143"/>
      <c r="CGQ29" s="143"/>
      <c r="CGR29" s="143"/>
      <c r="CGS29" s="143"/>
      <c r="CGT29" s="143"/>
      <c r="CGU29" s="143"/>
      <c r="CGV29" s="143"/>
      <c r="CGW29" s="143"/>
      <c r="CGX29" s="143"/>
      <c r="CGY29" s="143"/>
      <c r="CGZ29" s="143"/>
      <c r="CHA29" s="143"/>
      <c r="CHB29" s="143"/>
      <c r="CHC29" s="143"/>
      <c r="CHD29" s="143"/>
      <c r="CHE29" s="143"/>
      <c r="CHF29" s="143"/>
      <c r="CHG29" s="143"/>
      <c r="CHH29" s="143"/>
      <c r="CHI29" s="143"/>
      <c r="CHJ29" s="143"/>
      <c r="CHK29" s="143"/>
      <c r="CHL29" s="143"/>
      <c r="CHM29" s="143"/>
      <c r="CHN29" s="143"/>
      <c r="CHO29" s="143"/>
      <c r="CHP29" s="143"/>
      <c r="CHQ29" s="143"/>
      <c r="CHR29" s="143"/>
      <c r="CHS29" s="143"/>
      <c r="CHT29" s="143"/>
      <c r="CHU29" s="143"/>
      <c r="CHV29" s="143"/>
      <c r="CHW29" s="143"/>
      <c r="CHX29" s="143"/>
      <c r="CHY29" s="143"/>
      <c r="CHZ29" s="143"/>
      <c r="CIA29" s="143"/>
      <c r="CIB29" s="143"/>
      <c r="CIC29" s="143"/>
      <c r="CID29" s="143"/>
      <c r="CIE29" s="143"/>
      <c r="CIF29" s="143"/>
      <c r="CIG29" s="143"/>
      <c r="CIH29" s="143"/>
      <c r="CII29" s="143"/>
      <c r="CIJ29" s="143"/>
      <c r="CIK29" s="143"/>
      <c r="CIL29" s="143"/>
      <c r="CIM29" s="143"/>
      <c r="CIN29" s="143"/>
      <c r="CIO29" s="143"/>
      <c r="CIP29" s="143"/>
      <c r="CIQ29" s="143"/>
      <c r="CIR29" s="143"/>
      <c r="CIS29" s="143"/>
      <c r="CIT29" s="143"/>
      <c r="CIU29" s="143"/>
      <c r="CIV29" s="143"/>
      <c r="CIW29" s="143"/>
      <c r="CIX29" s="143"/>
      <c r="CIY29" s="143"/>
      <c r="CIZ29" s="143"/>
      <c r="CJA29" s="143"/>
      <c r="CJB29" s="143"/>
      <c r="CJC29" s="143"/>
      <c r="CJD29" s="143"/>
      <c r="CJE29" s="143"/>
      <c r="CJF29" s="143"/>
      <c r="CJG29" s="143"/>
      <c r="CJH29" s="143"/>
      <c r="CJI29" s="143"/>
      <c r="CJJ29" s="143"/>
      <c r="CJK29" s="143"/>
      <c r="CJL29" s="143"/>
      <c r="CJM29" s="143"/>
      <c r="CJN29" s="143"/>
      <c r="CJO29" s="143"/>
      <c r="CJP29" s="143"/>
      <c r="CJQ29" s="143"/>
      <c r="CJR29" s="143"/>
      <c r="CJS29" s="143"/>
      <c r="CJT29" s="143"/>
      <c r="CJU29" s="143"/>
      <c r="CJV29" s="143"/>
      <c r="CJW29" s="143"/>
      <c r="CJX29" s="143"/>
      <c r="CJY29" s="143"/>
      <c r="CJZ29" s="143"/>
      <c r="CKA29" s="143"/>
      <c r="CKB29" s="143"/>
      <c r="CKC29" s="143"/>
      <c r="CKD29" s="143"/>
      <c r="CKE29" s="143"/>
      <c r="CKF29" s="143"/>
      <c r="CKG29" s="143"/>
      <c r="CKH29" s="143"/>
      <c r="CKI29" s="143"/>
      <c r="CKJ29" s="143"/>
      <c r="CKK29" s="143"/>
      <c r="CKL29" s="143"/>
      <c r="CKM29" s="143"/>
      <c r="CKN29" s="143"/>
      <c r="CKO29" s="143"/>
      <c r="CKP29" s="143"/>
      <c r="CKQ29" s="143"/>
      <c r="CKR29" s="143"/>
      <c r="CKS29" s="143"/>
      <c r="CKT29" s="143"/>
      <c r="CKU29" s="143"/>
      <c r="CKV29" s="143"/>
      <c r="CKW29" s="143"/>
      <c r="CKX29" s="143"/>
      <c r="CKY29" s="143"/>
      <c r="CKZ29" s="143"/>
      <c r="CLA29" s="143"/>
      <c r="CLB29" s="143"/>
      <c r="CLC29" s="143"/>
      <c r="CLD29" s="143"/>
      <c r="CLE29" s="143"/>
      <c r="CLF29" s="143"/>
      <c r="CLG29" s="143"/>
      <c r="CLH29" s="143"/>
      <c r="CLI29" s="143"/>
      <c r="CLJ29" s="143"/>
      <c r="CLK29" s="143"/>
      <c r="CLL29" s="143"/>
      <c r="CLM29" s="143"/>
      <c r="CLN29" s="143"/>
      <c r="CLO29" s="143"/>
      <c r="CLP29" s="143"/>
      <c r="CLQ29" s="143"/>
      <c r="CLR29" s="143"/>
      <c r="CLS29" s="143"/>
      <c r="CLT29" s="143"/>
      <c r="CLU29" s="143"/>
      <c r="CLV29" s="143"/>
      <c r="CLW29" s="143"/>
      <c r="CLX29" s="143"/>
      <c r="CLY29" s="143"/>
      <c r="CLZ29" s="143"/>
      <c r="CMA29" s="143"/>
      <c r="CMB29" s="143"/>
      <c r="CMC29" s="143"/>
      <c r="CMD29" s="143"/>
      <c r="CME29" s="143"/>
      <c r="CMF29" s="143"/>
      <c r="CMG29" s="143"/>
      <c r="CMH29" s="143"/>
      <c r="CMI29" s="143"/>
      <c r="CMJ29" s="143"/>
      <c r="CMK29" s="143"/>
      <c r="CML29" s="143"/>
      <c r="CMM29" s="143"/>
      <c r="CMN29" s="143"/>
      <c r="CMO29" s="143"/>
      <c r="CMP29" s="143"/>
      <c r="CMQ29" s="143"/>
      <c r="CMR29" s="143"/>
      <c r="CMS29" s="143"/>
      <c r="CMT29" s="143"/>
      <c r="CMU29" s="143"/>
      <c r="CMV29" s="143"/>
      <c r="CMW29" s="143"/>
      <c r="CMX29" s="143"/>
      <c r="CMY29" s="143"/>
      <c r="CMZ29" s="143"/>
      <c r="CNA29" s="143"/>
      <c r="CNB29" s="143"/>
      <c r="CNC29" s="143"/>
      <c r="CND29" s="143"/>
      <c r="CNE29" s="143"/>
      <c r="CNF29" s="143"/>
      <c r="CNG29" s="143"/>
      <c r="CNH29" s="143"/>
      <c r="CNI29" s="143"/>
      <c r="CNJ29" s="143"/>
      <c r="CNK29" s="143"/>
      <c r="CNL29" s="143"/>
      <c r="CNM29" s="143"/>
      <c r="CNN29" s="143"/>
      <c r="CNO29" s="143"/>
      <c r="CNP29" s="143"/>
      <c r="CNQ29" s="143"/>
      <c r="CNR29" s="143"/>
      <c r="CNS29" s="143"/>
      <c r="CNT29" s="143"/>
      <c r="CNU29" s="143"/>
      <c r="CNV29" s="143"/>
      <c r="CNW29" s="143"/>
      <c r="CNX29" s="143"/>
      <c r="CNY29" s="143"/>
      <c r="CNZ29" s="143"/>
      <c r="COA29" s="143"/>
      <c r="COB29" s="143"/>
      <c r="COC29" s="143"/>
      <c r="COD29" s="143"/>
      <c r="COE29" s="143"/>
      <c r="COF29" s="143"/>
      <c r="COG29" s="143"/>
      <c r="COH29" s="143"/>
      <c r="COI29" s="143"/>
      <c r="COJ29" s="143"/>
      <c r="COK29" s="143"/>
      <c r="COL29" s="143"/>
      <c r="COM29" s="143"/>
      <c r="CON29" s="143"/>
      <c r="COO29" s="143"/>
      <c r="COP29" s="143"/>
      <c r="COQ29" s="143"/>
      <c r="COR29" s="143"/>
      <c r="COS29" s="143"/>
      <c r="COT29" s="143"/>
      <c r="COU29" s="143"/>
      <c r="COV29" s="143"/>
      <c r="COW29" s="143"/>
      <c r="COX29" s="143"/>
      <c r="COY29" s="143"/>
      <c r="COZ29" s="143"/>
      <c r="CPA29" s="143"/>
      <c r="CPB29" s="143"/>
      <c r="CPC29" s="143"/>
      <c r="CPD29" s="143"/>
      <c r="CPE29" s="143"/>
      <c r="CPF29" s="143"/>
      <c r="CPG29" s="143"/>
      <c r="CPH29" s="143"/>
      <c r="CPI29" s="143"/>
      <c r="CPJ29" s="143"/>
      <c r="CPK29" s="143"/>
      <c r="CPL29" s="143"/>
      <c r="CPM29" s="143"/>
      <c r="CPN29" s="143"/>
      <c r="CPO29" s="143"/>
      <c r="CPP29" s="143"/>
      <c r="CPQ29" s="143"/>
      <c r="CPR29" s="143"/>
      <c r="CPS29" s="143"/>
      <c r="CPT29" s="143"/>
      <c r="CPU29" s="143"/>
      <c r="CPV29" s="143"/>
      <c r="CPW29" s="143"/>
      <c r="CPX29" s="143"/>
      <c r="CPY29" s="143"/>
      <c r="CPZ29" s="143"/>
      <c r="CQA29" s="143"/>
      <c r="CQB29" s="143"/>
      <c r="CQC29" s="143"/>
      <c r="CQD29" s="143"/>
      <c r="CQE29" s="143"/>
      <c r="CQF29" s="143"/>
      <c r="CQG29" s="143"/>
      <c r="CQH29" s="143"/>
      <c r="CQI29" s="143"/>
      <c r="CQJ29" s="143"/>
      <c r="CQK29" s="143"/>
      <c r="CQL29" s="143"/>
      <c r="CQM29" s="143"/>
      <c r="CQN29" s="143"/>
      <c r="CQO29" s="143"/>
      <c r="CQP29" s="143"/>
      <c r="CQQ29" s="143"/>
      <c r="CQR29" s="143"/>
      <c r="CQS29" s="143"/>
      <c r="CQT29" s="143"/>
      <c r="CQU29" s="143"/>
      <c r="CQV29" s="143"/>
      <c r="CQW29" s="143"/>
      <c r="CQX29" s="143"/>
      <c r="CQY29" s="143"/>
      <c r="CQZ29" s="143"/>
      <c r="CRA29" s="143"/>
      <c r="CRB29" s="143"/>
      <c r="CRC29" s="143"/>
      <c r="CRD29" s="143"/>
      <c r="CRE29" s="143"/>
      <c r="CRF29" s="143"/>
      <c r="CRG29" s="143"/>
      <c r="CRH29" s="143"/>
      <c r="CRI29" s="143"/>
      <c r="CRJ29" s="143"/>
      <c r="CRK29" s="143"/>
      <c r="CRL29" s="143"/>
      <c r="CRM29" s="143"/>
      <c r="CRN29" s="143"/>
      <c r="CRO29" s="143"/>
      <c r="CRP29" s="143"/>
      <c r="CRQ29" s="143"/>
      <c r="CRR29" s="143"/>
      <c r="CRS29" s="143"/>
      <c r="CRT29" s="143"/>
      <c r="CRU29" s="143"/>
      <c r="CRV29" s="143"/>
      <c r="CRW29" s="143"/>
      <c r="CRX29" s="143"/>
      <c r="CRY29" s="143"/>
      <c r="CRZ29" s="143"/>
      <c r="CSA29" s="143"/>
      <c r="CSB29" s="143"/>
      <c r="CSC29" s="143"/>
      <c r="CSD29" s="143"/>
      <c r="CSE29" s="143"/>
      <c r="CSF29" s="143"/>
      <c r="CSG29" s="143"/>
      <c r="CSH29" s="143"/>
      <c r="CSI29" s="143"/>
      <c r="CSJ29" s="143"/>
      <c r="CSK29" s="143"/>
      <c r="CSL29" s="143"/>
      <c r="CSM29" s="143"/>
      <c r="CSN29" s="143"/>
      <c r="CSO29" s="143"/>
      <c r="CSP29" s="143"/>
      <c r="CSQ29" s="143"/>
      <c r="CSR29" s="143"/>
      <c r="CSS29" s="143"/>
      <c r="CST29" s="143"/>
      <c r="CSU29" s="143"/>
      <c r="CSV29" s="143"/>
      <c r="CSW29" s="143"/>
      <c r="CSX29" s="143"/>
      <c r="CSY29" s="143"/>
      <c r="CSZ29" s="143"/>
      <c r="CTA29" s="143"/>
      <c r="CTB29" s="143"/>
      <c r="CTC29" s="143"/>
      <c r="CTD29" s="143"/>
      <c r="CTE29" s="143"/>
      <c r="CTF29" s="143"/>
      <c r="CTG29" s="143"/>
      <c r="CTH29" s="143"/>
      <c r="CTI29" s="143"/>
      <c r="CTJ29" s="143"/>
      <c r="CTK29" s="143"/>
      <c r="CTL29" s="143"/>
      <c r="CTM29" s="143"/>
      <c r="CTN29" s="143"/>
      <c r="CTO29" s="143"/>
      <c r="CTP29" s="143"/>
      <c r="CTQ29" s="143"/>
      <c r="CTR29" s="143"/>
      <c r="CTS29" s="143"/>
      <c r="CTT29" s="143"/>
      <c r="CTU29" s="143"/>
      <c r="CTV29" s="143"/>
      <c r="CTW29" s="143"/>
      <c r="CTX29" s="143"/>
      <c r="CTY29" s="143"/>
      <c r="CTZ29" s="143"/>
      <c r="CUA29" s="143"/>
      <c r="CUB29" s="143"/>
      <c r="CUC29" s="143"/>
      <c r="CUD29" s="143"/>
      <c r="CUE29" s="143"/>
      <c r="CUF29" s="143"/>
      <c r="CUG29" s="143"/>
      <c r="CUH29" s="143"/>
      <c r="CUI29" s="143"/>
      <c r="CUJ29" s="143"/>
      <c r="CUK29" s="143"/>
      <c r="CUL29" s="143"/>
      <c r="CUM29" s="143"/>
      <c r="CUN29" s="143"/>
      <c r="CUO29" s="143"/>
      <c r="CUP29" s="143"/>
      <c r="CUQ29" s="143"/>
      <c r="CUR29" s="143"/>
      <c r="CUS29" s="143"/>
      <c r="CUT29" s="143"/>
      <c r="CUU29" s="143"/>
      <c r="CUV29" s="143"/>
      <c r="CUW29" s="143"/>
      <c r="CUX29" s="143"/>
      <c r="CUY29" s="143"/>
      <c r="CUZ29" s="143"/>
      <c r="CVA29" s="143"/>
      <c r="CVB29" s="143"/>
      <c r="CVC29" s="143"/>
      <c r="CVD29" s="143"/>
      <c r="CVE29" s="143"/>
      <c r="CVF29" s="143"/>
      <c r="CVG29" s="143"/>
      <c r="CVH29" s="143"/>
      <c r="CVI29" s="143"/>
      <c r="CVJ29" s="143"/>
      <c r="CVK29" s="143"/>
      <c r="CVL29" s="143"/>
      <c r="CVM29" s="143"/>
      <c r="CVN29" s="143"/>
      <c r="CVO29" s="143"/>
      <c r="CVP29" s="143"/>
      <c r="CVQ29" s="143"/>
      <c r="CVR29" s="143"/>
      <c r="CVS29" s="143"/>
      <c r="CVT29" s="143"/>
      <c r="CVU29" s="143"/>
      <c r="CVV29" s="143"/>
      <c r="CVW29" s="143"/>
      <c r="CVX29" s="143"/>
      <c r="CVY29" s="143"/>
      <c r="CVZ29" s="143"/>
      <c r="CWA29" s="143"/>
      <c r="CWB29" s="143"/>
      <c r="CWC29" s="143"/>
      <c r="CWD29" s="143"/>
      <c r="CWE29" s="143"/>
      <c r="CWF29" s="143"/>
      <c r="CWG29" s="143"/>
      <c r="CWH29" s="143"/>
      <c r="CWI29" s="143"/>
      <c r="CWJ29" s="143"/>
      <c r="CWK29" s="143"/>
      <c r="CWL29" s="143"/>
      <c r="CWM29" s="143"/>
      <c r="CWN29" s="143"/>
      <c r="CWO29" s="143"/>
      <c r="CWP29" s="143"/>
      <c r="CWQ29" s="143"/>
      <c r="CWR29" s="143"/>
      <c r="CWS29" s="143"/>
      <c r="CWT29" s="143"/>
      <c r="CWU29" s="143"/>
      <c r="CWV29" s="143"/>
      <c r="CWW29" s="143"/>
      <c r="CWX29" s="143"/>
      <c r="CWY29" s="143"/>
      <c r="CWZ29" s="143"/>
      <c r="CXA29" s="143"/>
      <c r="CXB29" s="143"/>
      <c r="CXC29" s="143"/>
      <c r="CXD29" s="143"/>
      <c r="CXE29" s="143"/>
      <c r="CXF29" s="143"/>
      <c r="CXG29" s="143"/>
      <c r="CXH29" s="143"/>
      <c r="CXI29" s="143"/>
      <c r="CXJ29" s="143"/>
      <c r="CXK29" s="143"/>
      <c r="CXL29" s="143"/>
      <c r="CXM29" s="143"/>
      <c r="CXN29" s="143"/>
      <c r="CXO29" s="143"/>
      <c r="CXP29" s="143"/>
      <c r="CXQ29" s="143"/>
      <c r="CXR29" s="143"/>
      <c r="CXS29" s="143"/>
      <c r="CXT29" s="143"/>
      <c r="CXU29" s="143"/>
      <c r="CXV29" s="143"/>
      <c r="CXW29" s="143"/>
      <c r="CXX29" s="143"/>
      <c r="CXY29" s="143"/>
      <c r="CXZ29" s="143"/>
      <c r="CYA29" s="143"/>
      <c r="CYB29" s="143"/>
      <c r="CYC29" s="143"/>
      <c r="CYD29" s="143"/>
      <c r="CYE29" s="143"/>
      <c r="CYF29" s="143"/>
      <c r="CYG29" s="143"/>
      <c r="CYH29" s="143"/>
      <c r="CYI29" s="143"/>
      <c r="CYJ29" s="143"/>
      <c r="CYK29" s="143"/>
      <c r="CYL29" s="143"/>
      <c r="CYM29" s="143"/>
      <c r="CYN29" s="143"/>
      <c r="CYO29" s="143"/>
      <c r="CYP29" s="143"/>
      <c r="CYQ29" s="143"/>
      <c r="CYR29" s="143"/>
      <c r="CYS29" s="143"/>
      <c r="CYT29" s="143"/>
      <c r="CYU29" s="143"/>
      <c r="CYV29" s="143"/>
      <c r="CYW29" s="143"/>
      <c r="CYX29" s="143"/>
      <c r="CYY29" s="143"/>
      <c r="CYZ29" s="143"/>
      <c r="CZA29" s="143"/>
      <c r="CZB29" s="143"/>
      <c r="CZC29" s="143"/>
      <c r="CZD29" s="143"/>
      <c r="CZE29" s="143"/>
      <c r="CZF29" s="143"/>
      <c r="CZG29" s="143"/>
      <c r="CZH29" s="143"/>
      <c r="CZI29" s="143"/>
      <c r="CZJ29" s="143"/>
      <c r="CZK29" s="143"/>
      <c r="CZL29" s="143"/>
      <c r="CZM29" s="143"/>
      <c r="CZN29" s="143"/>
      <c r="CZO29" s="143"/>
      <c r="CZP29" s="143"/>
      <c r="CZQ29" s="143"/>
      <c r="CZR29" s="143"/>
      <c r="CZS29" s="143"/>
      <c r="CZT29" s="143"/>
      <c r="CZU29" s="143"/>
      <c r="CZV29" s="143"/>
      <c r="CZW29" s="143"/>
      <c r="CZX29" s="143"/>
      <c r="CZY29" s="143"/>
      <c r="CZZ29" s="143"/>
      <c r="DAA29" s="143"/>
      <c r="DAB29" s="143"/>
      <c r="DAC29" s="143"/>
      <c r="DAD29" s="143"/>
      <c r="DAE29" s="143"/>
      <c r="DAF29" s="143"/>
      <c r="DAG29" s="143"/>
      <c r="DAH29" s="143"/>
      <c r="DAI29" s="143"/>
      <c r="DAJ29" s="143"/>
      <c r="DAK29" s="143"/>
      <c r="DAL29" s="143"/>
      <c r="DAM29" s="143"/>
      <c r="DAN29" s="143"/>
      <c r="DAO29" s="143"/>
      <c r="DAP29" s="143"/>
      <c r="DAQ29" s="143"/>
      <c r="DAR29" s="143"/>
      <c r="DAS29" s="143"/>
      <c r="DAT29" s="143"/>
      <c r="DAU29" s="143"/>
      <c r="DAV29" s="143"/>
      <c r="DAW29" s="143"/>
      <c r="DAX29" s="143"/>
      <c r="DAY29" s="143"/>
      <c r="DAZ29" s="143"/>
      <c r="DBA29" s="143"/>
      <c r="DBB29" s="143"/>
      <c r="DBC29" s="143"/>
      <c r="DBD29" s="143"/>
      <c r="DBE29" s="143"/>
      <c r="DBF29" s="143"/>
      <c r="DBG29" s="143"/>
      <c r="DBH29" s="143"/>
      <c r="DBI29" s="143"/>
      <c r="DBJ29" s="143"/>
      <c r="DBK29" s="143"/>
      <c r="DBL29" s="143"/>
      <c r="DBM29" s="143"/>
      <c r="DBN29" s="143"/>
      <c r="DBO29" s="143"/>
      <c r="DBP29" s="143"/>
      <c r="DBQ29" s="143"/>
      <c r="DBR29" s="143"/>
      <c r="DBS29" s="143"/>
      <c r="DBT29" s="143"/>
      <c r="DBU29" s="143"/>
      <c r="DBV29" s="143"/>
      <c r="DBW29" s="143"/>
      <c r="DBX29" s="143"/>
      <c r="DBY29" s="143"/>
      <c r="DBZ29" s="143"/>
      <c r="DCA29" s="143"/>
      <c r="DCB29" s="143"/>
      <c r="DCC29" s="143"/>
      <c r="DCD29" s="143"/>
      <c r="DCE29" s="143"/>
      <c r="DCF29" s="143"/>
      <c r="DCG29" s="143"/>
      <c r="DCH29" s="143"/>
      <c r="DCI29" s="143"/>
      <c r="DCJ29" s="143"/>
      <c r="DCK29" s="143"/>
      <c r="DCL29" s="143"/>
      <c r="DCM29" s="143"/>
      <c r="DCN29" s="143"/>
      <c r="DCO29" s="143"/>
      <c r="DCP29" s="143"/>
      <c r="DCQ29" s="143"/>
      <c r="DCR29" s="143"/>
      <c r="DCS29" s="143"/>
      <c r="DCT29" s="143"/>
      <c r="DCU29" s="143"/>
      <c r="DCV29" s="143"/>
      <c r="DCW29" s="143"/>
      <c r="DCX29" s="143"/>
      <c r="DCY29" s="143"/>
      <c r="DCZ29" s="143"/>
      <c r="DDA29" s="143"/>
      <c r="DDB29" s="143"/>
      <c r="DDC29" s="143"/>
      <c r="DDD29" s="143"/>
      <c r="DDE29" s="143"/>
      <c r="DDF29" s="143"/>
      <c r="DDG29" s="143"/>
      <c r="DDH29" s="143"/>
      <c r="DDI29" s="143"/>
      <c r="DDJ29" s="143"/>
      <c r="DDK29" s="143"/>
      <c r="DDL29" s="143"/>
      <c r="DDM29" s="143"/>
      <c r="DDN29" s="143"/>
      <c r="DDO29" s="143"/>
      <c r="DDP29" s="143"/>
      <c r="DDQ29" s="143"/>
      <c r="DDR29" s="143"/>
      <c r="DDS29" s="143"/>
      <c r="DDT29" s="143"/>
      <c r="DDU29" s="143"/>
      <c r="DDV29" s="143"/>
      <c r="DDW29" s="143"/>
      <c r="DDX29" s="143"/>
      <c r="DDY29" s="143"/>
      <c r="DDZ29" s="143"/>
      <c r="DEA29" s="143"/>
      <c r="DEB29" s="143"/>
      <c r="DEC29" s="143"/>
      <c r="DED29" s="143"/>
      <c r="DEE29" s="143"/>
      <c r="DEF29" s="143"/>
      <c r="DEG29" s="143"/>
      <c r="DEH29" s="143"/>
      <c r="DEI29" s="143"/>
      <c r="DEJ29" s="143"/>
      <c r="DEK29" s="143"/>
      <c r="DEL29" s="143"/>
      <c r="DEM29" s="143"/>
      <c r="DEN29" s="143"/>
      <c r="DEO29" s="143"/>
      <c r="DEP29" s="143"/>
      <c r="DEQ29" s="143"/>
      <c r="DER29" s="143"/>
      <c r="DES29" s="143"/>
      <c r="DET29" s="143"/>
      <c r="DEU29" s="143"/>
      <c r="DEV29" s="143"/>
      <c r="DEW29" s="143"/>
      <c r="DEX29" s="143"/>
      <c r="DEY29" s="143"/>
      <c r="DEZ29" s="143"/>
      <c r="DFA29" s="143"/>
      <c r="DFB29" s="143"/>
      <c r="DFC29" s="143"/>
      <c r="DFD29" s="143"/>
      <c r="DFE29" s="143"/>
      <c r="DFF29" s="143"/>
      <c r="DFG29" s="143"/>
      <c r="DFH29" s="143"/>
      <c r="DFI29" s="143"/>
      <c r="DFJ29" s="143"/>
      <c r="DFK29" s="143"/>
      <c r="DFL29" s="143"/>
      <c r="DFM29" s="143"/>
      <c r="DFN29" s="143"/>
      <c r="DFO29" s="143"/>
      <c r="DFP29" s="143"/>
      <c r="DFQ29" s="143"/>
      <c r="DFR29" s="143"/>
      <c r="DFS29" s="143"/>
      <c r="DFT29" s="143"/>
      <c r="DFU29" s="143"/>
      <c r="DFV29" s="143"/>
      <c r="DFW29" s="143"/>
      <c r="DFX29" s="143"/>
      <c r="DFY29" s="143"/>
      <c r="DFZ29" s="143"/>
      <c r="DGA29" s="143"/>
      <c r="DGB29" s="143"/>
      <c r="DGC29" s="143"/>
      <c r="DGD29" s="143"/>
      <c r="DGE29" s="143"/>
      <c r="DGF29" s="143"/>
      <c r="DGG29" s="143"/>
      <c r="DGH29" s="143"/>
      <c r="DGI29" s="143"/>
      <c r="DGJ29" s="143"/>
      <c r="DGK29" s="143"/>
      <c r="DGL29" s="143"/>
      <c r="DGM29" s="143"/>
      <c r="DGN29" s="143"/>
      <c r="DGO29" s="143"/>
      <c r="DGP29" s="143"/>
      <c r="DGQ29" s="143"/>
      <c r="DGR29" s="143"/>
      <c r="DGS29" s="143"/>
      <c r="DGT29" s="143"/>
      <c r="DGU29" s="143"/>
      <c r="DGV29" s="143"/>
      <c r="DGW29" s="143"/>
      <c r="DGX29" s="143"/>
      <c r="DGY29" s="143"/>
      <c r="DGZ29" s="143"/>
      <c r="DHA29" s="143"/>
      <c r="DHB29" s="143"/>
      <c r="DHC29" s="143"/>
      <c r="DHD29" s="143"/>
      <c r="DHE29" s="143"/>
      <c r="DHF29" s="143"/>
      <c r="DHG29" s="143"/>
      <c r="DHH29" s="143"/>
      <c r="DHI29" s="143"/>
      <c r="DHJ29" s="143"/>
      <c r="DHK29" s="143"/>
      <c r="DHL29" s="143"/>
      <c r="DHM29" s="143"/>
      <c r="DHN29" s="143"/>
      <c r="DHO29" s="143"/>
      <c r="DHP29" s="143"/>
      <c r="DHQ29" s="143"/>
      <c r="DHR29" s="143"/>
      <c r="DHS29" s="143"/>
      <c r="DHT29" s="143"/>
      <c r="DHU29" s="143"/>
      <c r="DHV29" s="143"/>
      <c r="DHW29" s="143"/>
      <c r="DHX29" s="143"/>
      <c r="DHY29" s="143"/>
      <c r="DHZ29" s="143"/>
      <c r="DIA29" s="143"/>
      <c r="DIB29" s="143"/>
      <c r="DIC29" s="143"/>
      <c r="DID29" s="143"/>
      <c r="DIE29" s="143"/>
      <c r="DIF29" s="143"/>
      <c r="DIG29" s="143"/>
      <c r="DIH29" s="143"/>
      <c r="DII29" s="143"/>
      <c r="DIJ29" s="143"/>
      <c r="DIK29" s="143"/>
      <c r="DIL29" s="143"/>
      <c r="DIM29" s="143"/>
      <c r="DIN29" s="143"/>
      <c r="DIO29" s="143"/>
      <c r="DIP29" s="143"/>
      <c r="DIQ29" s="143"/>
      <c r="DIR29" s="143"/>
      <c r="DIS29" s="143"/>
      <c r="DIT29" s="143"/>
      <c r="DIU29" s="143"/>
      <c r="DIV29" s="143"/>
      <c r="DIW29" s="143"/>
      <c r="DIX29" s="143"/>
      <c r="DIY29" s="143"/>
      <c r="DIZ29" s="143"/>
      <c r="DJA29" s="143"/>
      <c r="DJB29" s="143"/>
      <c r="DJC29" s="143"/>
      <c r="DJD29" s="143"/>
      <c r="DJE29" s="143"/>
      <c r="DJF29" s="143"/>
      <c r="DJG29" s="143"/>
      <c r="DJH29" s="143"/>
      <c r="DJI29" s="143"/>
      <c r="DJJ29" s="143"/>
      <c r="DJK29" s="143"/>
      <c r="DJL29" s="143"/>
      <c r="DJM29" s="143"/>
      <c r="DJN29" s="143"/>
      <c r="DJO29" s="143"/>
      <c r="DJP29" s="143"/>
      <c r="DJQ29" s="143"/>
      <c r="DJR29" s="143"/>
      <c r="DJS29" s="143"/>
      <c r="DJT29" s="143"/>
      <c r="DJU29" s="143"/>
      <c r="DJV29" s="143"/>
      <c r="DJW29" s="143"/>
      <c r="DJX29" s="143"/>
      <c r="DJY29" s="143"/>
      <c r="DJZ29" s="143"/>
      <c r="DKA29" s="143"/>
      <c r="DKB29" s="143"/>
      <c r="DKC29" s="143"/>
      <c r="DKD29" s="143"/>
      <c r="DKE29" s="143"/>
      <c r="DKF29" s="143"/>
      <c r="DKG29" s="143"/>
      <c r="DKH29" s="143"/>
      <c r="DKI29" s="143"/>
      <c r="DKJ29" s="143"/>
      <c r="DKK29" s="143"/>
      <c r="DKL29" s="143"/>
      <c r="DKM29" s="143"/>
      <c r="DKN29" s="143"/>
      <c r="DKO29" s="143"/>
      <c r="DKP29" s="143"/>
      <c r="DKQ29" s="143"/>
      <c r="DKR29" s="143"/>
      <c r="DKS29" s="143"/>
      <c r="DKT29" s="143"/>
      <c r="DKU29" s="143"/>
      <c r="DKV29" s="143"/>
      <c r="DKW29" s="143"/>
      <c r="DKX29" s="143"/>
      <c r="DKY29" s="143"/>
      <c r="DKZ29" s="143"/>
      <c r="DLA29" s="143"/>
      <c r="DLB29" s="143"/>
      <c r="DLC29" s="143"/>
      <c r="DLD29" s="143"/>
      <c r="DLE29" s="143"/>
      <c r="DLF29" s="143"/>
      <c r="DLG29" s="143"/>
      <c r="DLH29" s="143"/>
      <c r="DLI29" s="143"/>
      <c r="DLJ29" s="143"/>
      <c r="DLK29" s="143"/>
      <c r="DLL29" s="143"/>
      <c r="DLM29" s="143"/>
      <c r="DLN29" s="143"/>
      <c r="DLO29" s="143"/>
      <c r="DLP29" s="143"/>
      <c r="DLQ29" s="143"/>
      <c r="DLR29" s="143"/>
      <c r="DLS29" s="143"/>
      <c r="DLT29" s="143"/>
      <c r="DLU29" s="143"/>
      <c r="DLV29" s="143"/>
      <c r="DLW29" s="143"/>
      <c r="DLX29" s="143"/>
      <c r="DLY29" s="143"/>
      <c r="DLZ29" s="143"/>
      <c r="DMA29" s="143"/>
      <c r="DMB29" s="143"/>
      <c r="DMC29" s="143"/>
      <c r="DMD29" s="143"/>
      <c r="DME29" s="143"/>
      <c r="DMF29" s="143"/>
      <c r="DMG29" s="143"/>
      <c r="DMH29" s="143"/>
      <c r="DMI29" s="143"/>
      <c r="DMJ29" s="143"/>
      <c r="DMK29" s="143"/>
      <c r="DML29" s="143"/>
      <c r="DMM29" s="143"/>
      <c r="DMN29" s="143"/>
      <c r="DMO29" s="143"/>
      <c r="DMP29" s="143"/>
      <c r="DMQ29" s="143"/>
      <c r="DMR29" s="143"/>
      <c r="DMS29" s="143"/>
      <c r="DMT29" s="143"/>
      <c r="DMU29" s="143"/>
      <c r="DMV29" s="143"/>
      <c r="DMW29" s="143"/>
      <c r="DMX29" s="143"/>
      <c r="DMY29" s="143"/>
      <c r="DMZ29" s="143"/>
      <c r="DNA29" s="143"/>
      <c r="DNB29" s="143"/>
      <c r="DNC29" s="143"/>
      <c r="DND29" s="143"/>
      <c r="DNE29" s="143"/>
      <c r="DNF29" s="143"/>
      <c r="DNG29" s="143"/>
      <c r="DNH29" s="143"/>
      <c r="DNI29" s="143"/>
      <c r="DNJ29" s="143"/>
      <c r="DNK29" s="143"/>
      <c r="DNL29" s="143"/>
      <c r="DNM29" s="143"/>
      <c r="DNN29" s="143"/>
      <c r="DNO29" s="143"/>
      <c r="DNP29" s="143"/>
      <c r="DNQ29" s="143"/>
      <c r="DNR29" s="143"/>
      <c r="DNS29" s="143"/>
      <c r="DNT29" s="143"/>
      <c r="DNU29" s="143"/>
      <c r="DNV29" s="143"/>
      <c r="DNW29" s="143"/>
      <c r="DNX29" s="143"/>
      <c r="DNY29" s="143"/>
      <c r="DNZ29" s="143"/>
      <c r="DOA29" s="143"/>
      <c r="DOB29" s="143"/>
      <c r="DOC29" s="143"/>
      <c r="DOD29" s="143"/>
      <c r="DOE29" s="143"/>
      <c r="DOF29" s="143"/>
      <c r="DOG29" s="143"/>
      <c r="DOH29" s="143"/>
      <c r="DOI29" s="143"/>
      <c r="DOJ29" s="143"/>
      <c r="DOK29" s="143"/>
      <c r="DOL29" s="143"/>
      <c r="DOM29" s="143"/>
      <c r="DON29" s="143"/>
      <c r="DOO29" s="143"/>
      <c r="DOP29" s="143"/>
      <c r="DOQ29" s="143"/>
      <c r="DOR29" s="143"/>
      <c r="DOS29" s="143"/>
      <c r="DOT29" s="143"/>
      <c r="DOU29" s="143"/>
      <c r="DOV29" s="143"/>
      <c r="DOW29" s="143"/>
      <c r="DOX29" s="143"/>
      <c r="DOY29" s="143"/>
      <c r="DOZ29" s="143"/>
      <c r="DPA29" s="143"/>
      <c r="DPB29" s="143"/>
      <c r="DPC29" s="143"/>
      <c r="DPD29" s="143"/>
      <c r="DPE29" s="143"/>
      <c r="DPF29" s="143"/>
      <c r="DPG29" s="143"/>
      <c r="DPH29" s="143"/>
      <c r="DPI29" s="143"/>
      <c r="DPJ29" s="143"/>
      <c r="DPK29" s="143"/>
      <c r="DPL29" s="143"/>
      <c r="DPM29" s="143"/>
      <c r="DPN29" s="143"/>
      <c r="DPO29" s="143"/>
      <c r="DPP29" s="143"/>
      <c r="DPQ29" s="143"/>
      <c r="DPR29" s="143"/>
      <c r="DPS29" s="143"/>
      <c r="DPT29" s="143"/>
      <c r="DPU29" s="143"/>
      <c r="DPV29" s="143"/>
      <c r="DPW29" s="143"/>
      <c r="DPX29" s="143"/>
      <c r="DPY29" s="143"/>
      <c r="DPZ29" s="143"/>
      <c r="DQA29" s="143"/>
      <c r="DQB29" s="143"/>
      <c r="DQC29" s="143"/>
      <c r="DQD29" s="143"/>
      <c r="DQE29" s="143"/>
      <c r="DQF29" s="143"/>
      <c r="DQG29" s="143"/>
      <c r="DQH29" s="143"/>
      <c r="DQI29" s="143"/>
      <c r="DQJ29" s="143"/>
      <c r="DQK29" s="143"/>
      <c r="DQL29" s="143"/>
      <c r="DQM29" s="143"/>
      <c r="DQN29" s="143"/>
      <c r="DQO29" s="143"/>
      <c r="DQP29" s="143"/>
      <c r="DQQ29" s="143"/>
      <c r="DQR29" s="143"/>
      <c r="DQS29" s="143"/>
      <c r="DQT29" s="143"/>
      <c r="DQU29" s="143"/>
      <c r="DQV29" s="143"/>
      <c r="DQW29" s="143"/>
      <c r="DQX29" s="143"/>
      <c r="DQY29" s="143"/>
      <c r="DQZ29" s="143"/>
      <c r="DRA29" s="143"/>
      <c r="DRB29" s="143"/>
      <c r="DRC29" s="143"/>
      <c r="DRD29" s="143"/>
      <c r="DRE29" s="143"/>
      <c r="DRF29" s="143"/>
      <c r="DRG29" s="143"/>
      <c r="DRH29" s="143"/>
      <c r="DRI29" s="143"/>
      <c r="DRJ29" s="143"/>
      <c r="DRK29" s="143"/>
      <c r="DRL29" s="143"/>
      <c r="DRM29" s="143"/>
      <c r="DRN29" s="143"/>
      <c r="DRO29" s="143"/>
      <c r="DRP29" s="143"/>
      <c r="DRQ29" s="143"/>
      <c r="DRR29" s="143"/>
      <c r="DRS29" s="143"/>
      <c r="DRT29" s="143"/>
      <c r="DRU29" s="143"/>
      <c r="DRV29" s="143"/>
      <c r="DRW29" s="143"/>
      <c r="DRX29" s="143"/>
      <c r="DRY29" s="143"/>
      <c r="DRZ29" s="143"/>
      <c r="DSA29" s="143"/>
      <c r="DSB29" s="143"/>
      <c r="DSC29" s="143"/>
      <c r="DSD29" s="143"/>
      <c r="DSE29" s="143"/>
      <c r="DSF29" s="143"/>
      <c r="DSG29" s="143"/>
      <c r="DSH29" s="143"/>
      <c r="DSI29" s="143"/>
      <c r="DSJ29" s="143"/>
      <c r="DSK29" s="143"/>
      <c r="DSL29" s="143"/>
      <c r="DSM29" s="143"/>
      <c r="DSN29" s="143"/>
      <c r="DSO29" s="143"/>
      <c r="DSP29" s="143"/>
      <c r="DSQ29" s="143"/>
      <c r="DSR29" s="143"/>
      <c r="DSS29" s="143"/>
      <c r="DST29" s="143"/>
      <c r="DSU29" s="143"/>
      <c r="DSV29" s="143"/>
      <c r="DSW29" s="143"/>
      <c r="DSX29" s="143"/>
      <c r="DSY29" s="143"/>
      <c r="DSZ29" s="143"/>
      <c r="DTA29" s="143"/>
      <c r="DTB29" s="143"/>
      <c r="DTC29" s="143"/>
      <c r="DTD29" s="143"/>
      <c r="DTE29" s="143"/>
      <c r="DTF29" s="143"/>
      <c r="DTG29" s="143"/>
      <c r="DTH29" s="143"/>
      <c r="DTI29" s="143"/>
      <c r="DTJ29" s="143"/>
      <c r="DTK29" s="143"/>
      <c r="DTL29" s="143"/>
      <c r="DTM29" s="143"/>
      <c r="DTN29" s="143"/>
      <c r="DTO29" s="143"/>
      <c r="DTP29" s="143"/>
      <c r="DTQ29" s="143"/>
      <c r="DTR29" s="143"/>
      <c r="DTS29" s="143"/>
      <c r="DTT29" s="143"/>
      <c r="DTU29" s="143"/>
      <c r="DTV29" s="143"/>
      <c r="DTW29" s="143"/>
      <c r="DTX29" s="143"/>
      <c r="DTY29" s="143"/>
      <c r="DTZ29" s="143"/>
      <c r="DUA29" s="143"/>
      <c r="DUB29" s="143"/>
      <c r="DUC29" s="143"/>
      <c r="DUD29" s="143"/>
      <c r="DUE29" s="143"/>
      <c r="DUF29" s="143"/>
      <c r="DUG29" s="143"/>
      <c r="DUH29" s="143"/>
      <c r="DUI29" s="143"/>
      <c r="DUJ29" s="143"/>
      <c r="DUK29" s="143"/>
      <c r="DUL29" s="143"/>
      <c r="DUM29" s="143"/>
      <c r="DUN29" s="143"/>
      <c r="DUO29" s="143"/>
      <c r="DUP29" s="143"/>
      <c r="DUQ29" s="143"/>
      <c r="DUR29" s="143"/>
      <c r="DUS29" s="143"/>
      <c r="DUT29" s="143"/>
      <c r="DUU29" s="143"/>
      <c r="DUV29" s="143"/>
      <c r="DUW29" s="143"/>
      <c r="DUX29" s="143"/>
      <c r="DUY29" s="143"/>
      <c r="DUZ29" s="143"/>
      <c r="DVA29" s="143"/>
      <c r="DVB29" s="143"/>
      <c r="DVC29" s="143"/>
      <c r="DVD29" s="143"/>
      <c r="DVE29" s="143"/>
      <c r="DVF29" s="143"/>
      <c r="DVG29" s="143"/>
      <c r="DVH29" s="143"/>
      <c r="DVI29" s="143"/>
      <c r="DVJ29" s="143"/>
      <c r="DVK29" s="143"/>
      <c r="DVL29" s="143"/>
      <c r="DVM29" s="143"/>
      <c r="DVN29" s="143"/>
      <c r="DVO29" s="143"/>
      <c r="DVP29" s="143"/>
      <c r="DVQ29" s="143"/>
      <c r="DVR29" s="143"/>
      <c r="DVS29" s="143"/>
      <c r="DVT29" s="143"/>
      <c r="DVU29" s="143"/>
      <c r="DVV29" s="143"/>
      <c r="DVW29" s="143"/>
      <c r="DVX29" s="143"/>
      <c r="DVY29" s="143"/>
      <c r="DVZ29" s="143"/>
      <c r="DWA29" s="143"/>
      <c r="DWB29" s="143"/>
      <c r="DWC29" s="143"/>
      <c r="DWD29" s="143"/>
      <c r="DWE29" s="143"/>
      <c r="DWF29" s="143"/>
      <c r="DWG29" s="143"/>
      <c r="DWH29" s="143"/>
      <c r="DWI29" s="143"/>
      <c r="DWJ29" s="143"/>
      <c r="DWK29" s="143"/>
      <c r="DWL29" s="143"/>
      <c r="DWM29" s="143"/>
      <c r="DWN29" s="143"/>
      <c r="DWO29" s="143"/>
      <c r="DWP29" s="143"/>
      <c r="DWQ29" s="143"/>
      <c r="DWR29" s="143"/>
      <c r="DWS29" s="143"/>
      <c r="DWT29" s="143"/>
      <c r="DWU29" s="143"/>
      <c r="DWV29" s="143"/>
      <c r="DWW29" s="143"/>
      <c r="DWX29" s="143"/>
      <c r="DWY29" s="143"/>
      <c r="DWZ29" s="143"/>
      <c r="DXA29" s="143"/>
      <c r="DXB29" s="143"/>
      <c r="DXC29" s="143"/>
      <c r="DXD29" s="143"/>
      <c r="DXE29" s="143"/>
      <c r="DXF29" s="143"/>
      <c r="DXG29" s="143"/>
      <c r="DXH29" s="143"/>
      <c r="DXI29" s="143"/>
      <c r="DXJ29" s="143"/>
      <c r="DXK29" s="143"/>
      <c r="DXL29" s="143"/>
      <c r="DXM29" s="143"/>
      <c r="DXN29" s="143"/>
      <c r="DXO29" s="143"/>
      <c r="DXP29" s="143"/>
      <c r="DXQ29" s="143"/>
      <c r="DXR29" s="143"/>
      <c r="DXS29" s="143"/>
      <c r="DXT29" s="143"/>
      <c r="DXU29" s="143"/>
      <c r="DXV29" s="143"/>
      <c r="DXW29" s="143"/>
      <c r="DXX29" s="143"/>
      <c r="DXY29" s="143"/>
      <c r="DXZ29" s="143"/>
      <c r="DYA29" s="143"/>
      <c r="DYB29" s="143"/>
      <c r="DYC29" s="143"/>
      <c r="DYD29" s="143"/>
      <c r="DYE29" s="143"/>
      <c r="DYF29" s="143"/>
      <c r="DYG29" s="143"/>
      <c r="DYH29" s="143"/>
      <c r="DYI29" s="143"/>
      <c r="DYJ29" s="143"/>
      <c r="DYK29" s="143"/>
      <c r="DYL29" s="143"/>
      <c r="DYM29" s="143"/>
      <c r="DYN29" s="143"/>
      <c r="DYO29" s="143"/>
      <c r="DYP29" s="143"/>
      <c r="DYQ29" s="143"/>
      <c r="DYR29" s="143"/>
      <c r="DYS29" s="143"/>
      <c r="DYT29" s="143"/>
      <c r="DYU29" s="143"/>
      <c r="DYV29" s="143"/>
      <c r="DYW29" s="143"/>
      <c r="DYX29" s="143"/>
      <c r="DYY29" s="143"/>
      <c r="DYZ29" s="143"/>
      <c r="DZA29" s="143"/>
      <c r="DZB29" s="143"/>
      <c r="DZC29" s="143"/>
      <c r="DZD29" s="143"/>
      <c r="DZE29" s="143"/>
      <c r="DZF29" s="143"/>
      <c r="DZG29" s="143"/>
      <c r="DZH29" s="143"/>
      <c r="DZI29" s="143"/>
      <c r="DZJ29" s="143"/>
      <c r="DZK29" s="143"/>
      <c r="DZL29" s="143"/>
      <c r="DZM29" s="143"/>
      <c r="DZN29" s="143"/>
      <c r="DZO29" s="143"/>
      <c r="DZP29" s="143"/>
      <c r="DZQ29" s="143"/>
      <c r="DZR29" s="143"/>
      <c r="DZS29" s="143"/>
      <c r="DZT29" s="143"/>
      <c r="DZU29" s="143"/>
      <c r="DZV29" s="143"/>
      <c r="DZW29" s="143"/>
      <c r="DZX29" s="143"/>
      <c r="DZY29" s="143"/>
      <c r="DZZ29" s="143"/>
      <c r="EAA29" s="143"/>
      <c r="EAB29" s="143"/>
      <c r="EAC29" s="143"/>
      <c r="EAD29" s="143"/>
      <c r="EAE29" s="143"/>
      <c r="EAF29" s="143"/>
      <c r="EAG29" s="143"/>
      <c r="EAH29" s="143"/>
      <c r="EAI29" s="143"/>
      <c r="EAJ29" s="143"/>
      <c r="EAK29" s="143"/>
      <c r="EAL29" s="143"/>
      <c r="EAM29" s="143"/>
      <c r="EAN29" s="143"/>
      <c r="EAO29" s="143"/>
      <c r="EAP29" s="143"/>
      <c r="EAQ29" s="143"/>
      <c r="EAR29" s="143"/>
      <c r="EAS29" s="143"/>
      <c r="EAT29" s="143"/>
      <c r="EAU29" s="143"/>
      <c r="EAV29" s="143"/>
      <c r="EAW29" s="143"/>
      <c r="EAX29" s="143"/>
      <c r="EAY29" s="143"/>
      <c r="EAZ29" s="143"/>
      <c r="EBA29" s="143"/>
      <c r="EBB29" s="143"/>
      <c r="EBC29" s="143"/>
      <c r="EBD29" s="143"/>
      <c r="EBE29" s="143"/>
      <c r="EBF29" s="143"/>
      <c r="EBG29" s="143"/>
      <c r="EBH29" s="143"/>
      <c r="EBI29" s="143"/>
      <c r="EBJ29" s="143"/>
      <c r="EBK29" s="143"/>
      <c r="EBL29" s="143"/>
      <c r="EBM29" s="143"/>
      <c r="EBN29" s="143"/>
      <c r="EBO29" s="143"/>
      <c r="EBP29" s="143"/>
      <c r="EBQ29" s="143"/>
      <c r="EBR29" s="143"/>
      <c r="EBS29" s="143"/>
      <c r="EBT29" s="143"/>
      <c r="EBU29" s="143"/>
      <c r="EBV29" s="143"/>
      <c r="EBW29" s="143"/>
      <c r="EBX29" s="143"/>
      <c r="EBY29" s="143"/>
      <c r="EBZ29" s="143"/>
      <c r="ECA29" s="143"/>
      <c r="ECB29" s="143"/>
      <c r="ECC29" s="143"/>
      <c r="ECD29" s="143"/>
      <c r="ECE29" s="143"/>
      <c r="ECF29" s="143"/>
      <c r="ECG29" s="143"/>
      <c r="ECH29" s="143"/>
      <c r="ECI29" s="143"/>
      <c r="ECJ29" s="143"/>
      <c r="ECK29" s="143"/>
      <c r="ECL29" s="143"/>
      <c r="ECM29" s="143"/>
      <c r="ECN29" s="143"/>
      <c r="ECO29" s="143"/>
      <c r="ECP29" s="143"/>
      <c r="ECQ29" s="143"/>
      <c r="ECR29" s="143"/>
      <c r="ECS29" s="143"/>
      <c r="ECT29" s="143"/>
      <c r="ECU29" s="143"/>
      <c r="ECV29" s="143"/>
      <c r="ECW29" s="143"/>
      <c r="ECX29" s="143"/>
      <c r="ECY29" s="143"/>
      <c r="ECZ29" s="143"/>
      <c r="EDA29" s="143"/>
      <c r="EDB29" s="143"/>
      <c r="EDC29" s="143"/>
      <c r="EDD29" s="143"/>
      <c r="EDE29" s="143"/>
      <c r="EDF29" s="143"/>
      <c r="EDG29" s="143"/>
      <c r="EDH29" s="143"/>
      <c r="EDI29" s="143"/>
      <c r="EDJ29" s="143"/>
      <c r="EDK29" s="143"/>
      <c r="EDL29" s="143"/>
      <c r="EDM29" s="143"/>
      <c r="EDN29" s="143"/>
      <c r="EDO29" s="143"/>
      <c r="EDP29" s="143"/>
      <c r="EDQ29" s="143"/>
      <c r="EDR29" s="143"/>
      <c r="EDS29" s="143"/>
      <c r="EDT29" s="143"/>
      <c r="EDU29" s="143"/>
      <c r="EDV29" s="143"/>
      <c r="EDW29" s="143"/>
      <c r="EDX29" s="143"/>
      <c r="EDY29" s="143"/>
      <c r="EDZ29" s="143"/>
      <c r="EEA29" s="143"/>
      <c r="EEB29" s="143"/>
      <c r="EEC29" s="143"/>
      <c r="EED29" s="143"/>
      <c r="EEE29" s="143"/>
      <c r="EEF29" s="143"/>
      <c r="EEG29" s="143"/>
      <c r="EEH29" s="143"/>
      <c r="EEI29" s="143"/>
      <c r="EEJ29" s="143"/>
      <c r="EEK29" s="143"/>
      <c r="EEL29" s="143"/>
      <c r="EEM29" s="143"/>
      <c r="EEN29" s="143"/>
      <c r="EEO29" s="143"/>
      <c r="EEP29" s="143"/>
      <c r="EEQ29" s="143"/>
      <c r="EER29" s="143"/>
      <c r="EES29" s="143"/>
      <c r="EET29" s="143"/>
      <c r="EEU29" s="143"/>
      <c r="EEV29" s="143"/>
      <c r="EEW29" s="143"/>
      <c r="EEX29" s="143"/>
      <c r="EEY29" s="143"/>
      <c r="EEZ29" s="143"/>
      <c r="EFA29" s="143"/>
      <c r="EFB29" s="143"/>
      <c r="EFC29" s="143"/>
      <c r="EFD29" s="143"/>
      <c r="EFE29" s="143"/>
      <c r="EFF29" s="143"/>
      <c r="EFG29" s="143"/>
      <c r="EFH29" s="143"/>
      <c r="EFI29" s="143"/>
      <c r="EFJ29" s="143"/>
      <c r="EFK29" s="143"/>
      <c r="EFL29" s="143"/>
      <c r="EFM29" s="143"/>
      <c r="EFN29" s="143"/>
      <c r="EFO29" s="143"/>
      <c r="EFP29" s="143"/>
      <c r="EFQ29" s="143"/>
      <c r="EFR29" s="143"/>
      <c r="EFS29" s="143"/>
      <c r="EFT29" s="143"/>
      <c r="EFU29" s="143"/>
      <c r="EFV29" s="143"/>
      <c r="EFW29" s="143"/>
      <c r="EFX29" s="143"/>
      <c r="EFY29" s="143"/>
      <c r="EFZ29" s="143"/>
      <c r="EGA29" s="143"/>
      <c r="EGB29" s="143"/>
      <c r="EGC29" s="143"/>
      <c r="EGD29" s="143"/>
      <c r="EGE29" s="143"/>
      <c r="EGF29" s="143"/>
      <c r="EGG29" s="143"/>
      <c r="EGH29" s="143"/>
      <c r="EGI29" s="143"/>
      <c r="EGJ29" s="143"/>
      <c r="EGK29" s="143"/>
      <c r="EGL29" s="143"/>
      <c r="EGM29" s="143"/>
      <c r="EGN29" s="143"/>
      <c r="EGO29" s="143"/>
      <c r="EGP29" s="143"/>
      <c r="EGQ29" s="143"/>
      <c r="EGR29" s="143"/>
      <c r="EGS29" s="143"/>
      <c r="EGT29" s="143"/>
      <c r="EGU29" s="143"/>
      <c r="EGV29" s="143"/>
      <c r="EGW29" s="143"/>
      <c r="EGX29" s="143"/>
      <c r="EGY29" s="143"/>
      <c r="EGZ29" s="143"/>
      <c r="EHA29" s="143"/>
      <c r="EHB29" s="143"/>
      <c r="EHC29" s="143"/>
      <c r="EHD29" s="143"/>
      <c r="EHE29" s="143"/>
      <c r="EHF29" s="143"/>
      <c r="EHG29" s="143"/>
      <c r="EHH29" s="143"/>
      <c r="EHI29" s="143"/>
      <c r="EHJ29" s="143"/>
      <c r="EHK29" s="143"/>
      <c r="EHL29" s="143"/>
      <c r="EHM29" s="143"/>
      <c r="EHN29" s="143"/>
      <c r="EHO29" s="143"/>
      <c r="EHP29" s="143"/>
      <c r="EHQ29" s="143"/>
      <c r="EHR29" s="143"/>
      <c r="EHS29" s="143"/>
      <c r="EHT29" s="143"/>
      <c r="EHU29" s="143"/>
      <c r="EHV29" s="143"/>
      <c r="EHW29" s="143"/>
      <c r="EHX29" s="143"/>
      <c r="EHY29" s="143"/>
      <c r="EHZ29" s="143"/>
      <c r="EIA29" s="143"/>
      <c r="EIB29" s="143"/>
      <c r="EIC29" s="143"/>
      <c r="EID29" s="143"/>
      <c r="EIE29" s="143"/>
      <c r="EIF29" s="143"/>
      <c r="EIG29" s="143"/>
      <c r="EIH29" s="143"/>
      <c r="EII29" s="143"/>
      <c r="EIJ29" s="143"/>
      <c r="EIK29" s="143"/>
      <c r="EIL29" s="143"/>
      <c r="EIM29" s="143"/>
      <c r="EIN29" s="143"/>
      <c r="EIO29" s="143"/>
      <c r="EIP29" s="143"/>
      <c r="EIQ29" s="143"/>
      <c r="EIR29" s="143"/>
      <c r="EIS29" s="143"/>
      <c r="EIT29" s="143"/>
      <c r="EIU29" s="143"/>
      <c r="EIV29" s="143"/>
      <c r="EIW29" s="143"/>
      <c r="EIX29" s="143"/>
      <c r="EIY29" s="143"/>
      <c r="EIZ29" s="143"/>
      <c r="EJA29" s="143"/>
      <c r="EJB29" s="143"/>
      <c r="EJC29" s="143"/>
      <c r="EJD29" s="143"/>
      <c r="EJE29" s="143"/>
      <c r="EJF29" s="143"/>
      <c r="EJG29" s="143"/>
      <c r="EJH29" s="143"/>
      <c r="EJI29" s="143"/>
      <c r="EJJ29" s="143"/>
      <c r="EJK29" s="143"/>
      <c r="EJL29" s="143"/>
      <c r="EJM29" s="143"/>
      <c r="EJN29" s="143"/>
      <c r="EJO29" s="143"/>
      <c r="EJP29" s="143"/>
      <c r="EJQ29" s="143"/>
      <c r="EJR29" s="143"/>
      <c r="EJS29" s="143"/>
      <c r="EJT29" s="143"/>
      <c r="EJU29" s="143"/>
      <c r="EJV29" s="143"/>
      <c r="EJW29" s="143"/>
      <c r="EJX29" s="143"/>
      <c r="EJY29" s="143"/>
      <c r="EJZ29" s="143"/>
      <c r="EKA29" s="143"/>
      <c r="EKB29" s="143"/>
      <c r="EKC29" s="143"/>
      <c r="EKD29" s="143"/>
      <c r="EKE29" s="143"/>
      <c r="EKF29" s="143"/>
      <c r="EKG29" s="143"/>
      <c r="EKH29" s="143"/>
      <c r="EKI29" s="143"/>
      <c r="EKJ29" s="143"/>
      <c r="EKK29" s="143"/>
      <c r="EKL29" s="143"/>
      <c r="EKM29" s="143"/>
      <c r="EKN29" s="143"/>
      <c r="EKO29" s="143"/>
      <c r="EKP29" s="143"/>
      <c r="EKQ29" s="143"/>
      <c r="EKR29" s="143"/>
      <c r="EKS29" s="143"/>
      <c r="EKT29" s="143"/>
      <c r="EKU29" s="143"/>
      <c r="EKV29" s="143"/>
      <c r="EKW29" s="143"/>
      <c r="EKX29" s="143"/>
      <c r="EKY29" s="143"/>
      <c r="EKZ29" s="143"/>
      <c r="ELA29" s="143"/>
      <c r="ELB29" s="143"/>
      <c r="ELC29" s="143"/>
      <c r="ELD29" s="143"/>
      <c r="ELE29" s="143"/>
      <c r="ELF29" s="143"/>
      <c r="ELG29" s="143"/>
      <c r="ELH29" s="143"/>
      <c r="ELI29" s="143"/>
      <c r="ELJ29" s="143"/>
      <c r="ELK29" s="143"/>
      <c r="ELL29" s="143"/>
      <c r="ELM29" s="143"/>
      <c r="ELN29" s="143"/>
      <c r="ELO29" s="143"/>
      <c r="ELP29" s="143"/>
      <c r="ELQ29" s="143"/>
      <c r="ELR29" s="143"/>
      <c r="ELS29" s="143"/>
      <c r="ELT29" s="143"/>
      <c r="ELU29" s="143"/>
      <c r="ELV29" s="143"/>
      <c r="ELW29" s="143"/>
      <c r="ELX29" s="143"/>
      <c r="ELY29" s="143"/>
      <c r="ELZ29" s="143"/>
      <c r="EMA29" s="143"/>
      <c r="EMB29" s="143"/>
      <c r="EMC29" s="143"/>
      <c r="EMD29" s="143"/>
      <c r="EME29" s="143"/>
      <c r="EMF29" s="143"/>
      <c r="EMG29" s="143"/>
      <c r="EMH29" s="143"/>
      <c r="EMI29" s="143"/>
      <c r="EMJ29" s="143"/>
      <c r="EMK29" s="143"/>
      <c r="EML29" s="143"/>
      <c r="EMM29" s="143"/>
      <c r="EMN29" s="143"/>
      <c r="EMO29" s="143"/>
      <c r="EMP29" s="143"/>
      <c r="EMQ29" s="143"/>
      <c r="EMR29" s="143"/>
      <c r="EMS29" s="143"/>
      <c r="EMT29" s="143"/>
      <c r="EMU29" s="143"/>
      <c r="EMV29" s="143"/>
      <c r="EMW29" s="143"/>
      <c r="EMX29" s="143"/>
      <c r="EMY29" s="143"/>
      <c r="EMZ29" s="143"/>
      <c r="ENA29" s="143"/>
      <c r="ENB29" s="143"/>
      <c r="ENC29" s="143"/>
      <c r="END29" s="143"/>
      <c r="ENE29" s="143"/>
      <c r="ENF29" s="143"/>
      <c r="ENG29" s="143"/>
      <c r="ENH29" s="143"/>
      <c r="ENI29" s="143"/>
      <c r="ENJ29" s="143"/>
      <c r="ENK29" s="143"/>
      <c r="ENL29" s="143"/>
      <c r="ENM29" s="143"/>
      <c r="ENN29" s="143"/>
      <c r="ENO29" s="143"/>
      <c r="ENP29" s="143"/>
      <c r="ENQ29" s="143"/>
      <c r="ENR29" s="143"/>
      <c r="ENS29" s="143"/>
      <c r="ENT29" s="143"/>
      <c r="ENU29" s="143"/>
      <c r="ENV29" s="143"/>
      <c r="ENW29" s="143"/>
      <c r="ENX29" s="143"/>
      <c r="ENY29" s="143"/>
      <c r="ENZ29" s="143"/>
      <c r="EOA29" s="143"/>
      <c r="EOB29" s="143"/>
      <c r="EOC29" s="143"/>
      <c r="EOD29" s="143"/>
      <c r="EOE29" s="143"/>
      <c r="EOF29" s="143"/>
      <c r="EOG29" s="143"/>
      <c r="EOH29" s="143"/>
      <c r="EOI29" s="143"/>
      <c r="EOJ29" s="143"/>
      <c r="EOK29" s="143"/>
      <c r="EOL29" s="143"/>
      <c r="EOM29" s="143"/>
      <c r="EON29" s="143"/>
      <c r="EOO29" s="143"/>
      <c r="EOP29" s="143"/>
      <c r="EOQ29" s="143"/>
      <c r="EOR29" s="143"/>
      <c r="EOS29" s="143"/>
      <c r="EOT29" s="143"/>
      <c r="EOU29" s="143"/>
      <c r="EOV29" s="143"/>
      <c r="EOW29" s="143"/>
      <c r="EOX29" s="143"/>
      <c r="EOY29" s="143"/>
      <c r="EOZ29" s="143"/>
      <c r="EPA29" s="143"/>
      <c r="EPB29" s="143"/>
      <c r="EPC29" s="143"/>
      <c r="EPD29" s="143"/>
      <c r="EPE29" s="143"/>
      <c r="EPF29" s="143"/>
      <c r="EPG29" s="143"/>
      <c r="EPH29" s="143"/>
      <c r="EPI29" s="143"/>
      <c r="EPJ29" s="143"/>
      <c r="EPK29" s="143"/>
      <c r="EPL29" s="143"/>
      <c r="EPM29" s="143"/>
      <c r="EPN29" s="143"/>
      <c r="EPO29" s="143"/>
      <c r="EPP29" s="143"/>
      <c r="EPQ29" s="143"/>
      <c r="EPR29" s="143"/>
      <c r="EPS29" s="143"/>
      <c r="EPT29" s="143"/>
      <c r="EPU29" s="143"/>
      <c r="EPV29" s="143"/>
      <c r="EPW29" s="143"/>
      <c r="EPX29" s="143"/>
      <c r="EPY29" s="143"/>
      <c r="EPZ29" s="143"/>
      <c r="EQA29" s="143"/>
      <c r="EQB29" s="143"/>
      <c r="EQC29" s="143"/>
      <c r="EQD29" s="143"/>
      <c r="EQE29" s="143"/>
      <c r="EQF29" s="143"/>
      <c r="EQG29" s="143"/>
      <c r="EQH29" s="143"/>
      <c r="EQI29" s="143"/>
      <c r="EQJ29" s="143"/>
      <c r="EQK29" s="143"/>
      <c r="EQL29" s="143"/>
      <c r="EQM29" s="143"/>
      <c r="EQN29" s="143"/>
      <c r="EQO29" s="143"/>
      <c r="EQP29" s="143"/>
      <c r="EQQ29" s="143"/>
      <c r="EQR29" s="143"/>
      <c r="EQS29" s="143"/>
      <c r="EQT29" s="143"/>
      <c r="EQU29" s="143"/>
      <c r="EQV29" s="143"/>
      <c r="EQW29" s="143"/>
      <c r="EQX29" s="143"/>
      <c r="EQY29" s="143"/>
      <c r="EQZ29" s="143"/>
      <c r="ERA29" s="143"/>
      <c r="ERB29" s="143"/>
      <c r="ERC29" s="143"/>
      <c r="ERD29" s="143"/>
      <c r="ERE29" s="143"/>
      <c r="ERF29" s="143"/>
      <c r="ERG29" s="143"/>
      <c r="ERH29" s="143"/>
      <c r="ERI29" s="143"/>
      <c r="ERJ29" s="143"/>
      <c r="ERK29" s="143"/>
      <c r="ERL29" s="143"/>
      <c r="ERM29" s="143"/>
      <c r="ERN29" s="143"/>
      <c r="ERO29" s="143"/>
      <c r="ERP29" s="143"/>
      <c r="ERQ29" s="143"/>
      <c r="ERR29" s="143"/>
      <c r="ERS29" s="143"/>
      <c r="ERT29" s="143"/>
      <c r="ERU29" s="143"/>
      <c r="ERV29" s="143"/>
      <c r="ERW29" s="143"/>
      <c r="ERX29" s="143"/>
      <c r="ERY29" s="143"/>
      <c r="ERZ29" s="143"/>
      <c r="ESA29" s="143"/>
      <c r="ESB29" s="143"/>
      <c r="ESC29" s="143"/>
      <c r="ESD29" s="143"/>
      <c r="ESE29" s="143"/>
      <c r="ESF29" s="143"/>
      <c r="ESG29" s="143"/>
      <c r="ESH29" s="143"/>
      <c r="ESI29" s="143"/>
      <c r="ESJ29" s="143"/>
      <c r="ESK29" s="143"/>
      <c r="ESL29" s="143"/>
      <c r="ESM29" s="143"/>
      <c r="ESN29" s="143"/>
      <c r="ESO29" s="143"/>
      <c r="ESP29" s="143"/>
      <c r="ESQ29" s="143"/>
      <c r="ESR29" s="143"/>
      <c r="ESS29" s="143"/>
      <c r="EST29" s="143"/>
      <c r="ESU29" s="143"/>
      <c r="ESV29" s="143"/>
      <c r="ESW29" s="143"/>
      <c r="ESX29" s="143"/>
      <c r="ESY29" s="143"/>
      <c r="ESZ29" s="143"/>
      <c r="ETA29" s="143"/>
      <c r="ETB29" s="143"/>
      <c r="ETC29" s="143"/>
      <c r="ETD29" s="143"/>
      <c r="ETE29" s="143"/>
      <c r="ETF29" s="143"/>
      <c r="ETG29" s="143"/>
      <c r="ETH29" s="143"/>
      <c r="ETI29" s="143"/>
      <c r="ETJ29" s="143"/>
      <c r="ETK29" s="143"/>
      <c r="ETL29" s="143"/>
      <c r="ETM29" s="143"/>
      <c r="ETN29" s="143"/>
      <c r="ETO29" s="143"/>
      <c r="ETP29" s="143"/>
      <c r="ETQ29" s="143"/>
      <c r="ETR29" s="143"/>
      <c r="ETS29" s="143"/>
      <c r="ETT29" s="143"/>
      <c r="ETU29" s="143"/>
      <c r="ETV29" s="143"/>
      <c r="ETW29" s="143"/>
      <c r="ETX29" s="143"/>
      <c r="ETY29" s="143"/>
      <c r="ETZ29" s="143"/>
      <c r="EUA29" s="143"/>
      <c r="EUB29" s="143"/>
      <c r="EUC29" s="143"/>
      <c r="EUD29" s="143"/>
      <c r="EUE29" s="143"/>
      <c r="EUF29" s="143"/>
      <c r="EUG29" s="143"/>
      <c r="EUH29" s="143"/>
      <c r="EUI29" s="143"/>
      <c r="EUJ29" s="143"/>
      <c r="EUK29" s="143"/>
      <c r="EUL29" s="143"/>
      <c r="EUM29" s="143"/>
      <c r="EUN29" s="143"/>
      <c r="EUO29" s="143"/>
      <c r="EUP29" s="143"/>
      <c r="EUQ29" s="143"/>
      <c r="EUR29" s="143"/>
      <c r="EUS29" s="143"/>
      <c r="EUT29" s="143"/>
      <c r="EUU29" s="143"/>
      <c r="EUV29" s="143"/>
      <c r="EUW29" s="143"/>
      <c r="EUX29" s="143"/>
      <c r="EUY29" s="143"/>
      <c r="EUZ29" s="143"/>
      <c r="EVA29" s="143"/>
      <c r="EVB29" s="143"/>
      <c r="EVC29" s="143"/>
      <c r="EVD29" s="143"/>
      <c r="EVE29" s="143"/>
      <c r="EVF29" s="143"/>
      <c r="EVG29" s="143"/>
    </row>
    <row r="30" spans="1:3959" s="146" customFormat="1" ht="15" x14ac:dyDescent="0.25">
      <c r="A30" s="807" t="s">
        <v>1664</v>
      </c>
      <c r="B30" s="609" t="s">
        <v>18</v>
      </c>
      <c r="C30" s="573">
        <v>20</v>
      </c>
      <c r="D30" s="618">
        <f>'Notes BS'!D350</f>
        <v>0</v>
      </c>
      <c r="E30" s="152"/>
      <c r="F30" s="618">
        <f>'Notes BS'!E350</f>
        <v>0</v>
      </c>
      <c r="G30" s="4"/>
      <c r="H30" s="624">
        <f>'Notes BS'!F350</f>
        <v>0</v>
      </c>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c r="ID30" s="143"/>
      <c r="IE30" s="143"/>
      <c r="IF30" s="143"/>
      <c r="IG30" s="143"/>
      <c r="IH30" s="143"/>
      <c r="II30" s="143"/>
      <c r="IJ30" s="143"/>
      <c r="IK30" s="143"/>
      <c r="IL30" s="143"/>
      <c r="IM30" s="143"/>
      <c r="IN30" s="143"/>
      <c r="IO30" s="143"/>
      <c r="IP30" s="143"/>
      <c r="IQ30" s="143"/>
      <c r="IR30" s="143"/>
      <c r="IS30" s="143"/>
      <c r="IT30" s="143"/>
      <c r="IU30" s="143"/>
      <c r="IV30" s="143"/>
      <c r="IW30" s="143"/>
      <c r="IX30" s="143"/>
      <c r="IY30" s="143"/>
      <c r="IZ30" s="143"/>
      <c r="JA30" s="143"/>
      <c r="JB30" s="143"/>
      <c r="JC30" s="143"/>
      <c r="JD30" s="143"/>
      <c r="JE30" s="143"/>
      <c r="JF30" s="143"/>
      <c r="JG30" s="143"/>
      <c r="JH30" s="143"/>
      <c r="JI30" s="143"/>
      <c r="JJ30" s="143"/>
      <c r="JK30" s="143"/>
      <c r="JL30" s="143"/>
      <c r="JM30" s="143"/>
      <c r="JN30" s="143"/>
      <c r="JO30" s="143"/>
      <c r="JP30" s="143"/>
      <c r="JQ30" s="143"/>
      <c r="JR30" s="143"/>
      <c r="JS30" s="143"/>
      <c r="JT30" s="143"/>
      <c r="JU30" s="143"/>
      <c r="JV30" s="143"/>
      <c r="JW30" s="143"/>
      <c r="JX30" s="143"/>
      <c r="JY30" s="143"/>
      <c r="JZ30" s="143"/>
      <c r="KA30" s="143"/>
      <c r="KB30" s="143"/>
      <c r="KC30" s="143"/>
      <c r="KD30" s="143"/>
      <c r="KE30" s="143"/>
      <c r="KF30" s="143"/>
      <c r="KG30" s="143"/>
      <c r="KH30" s="143"/>
      <c r="KI30" s="143"/>
      <c r="KJ30" s="143"/>
      <c r="KK30" s="143"/>
      <c r="KL30" s="143"/>
      <c r="KM30" s="143"/>
      <c r="KN30" s="143"/>
      <c r="KO30" s="143"/>
      <c r="KP30" s="143"/>
      <c r="KQ30" s="143"/>
      <c r="KR30" s="143"/>
      <c r="KS30" s="143"/>
      <c r="KT30" s="143"/>
      <c r="KU30" s="143"/>
      <c r="KV30" s="143"/>
      <c r="KW30" s="143"/>
      <c r="KX30" s="143"/>
      <c r="KY30" s="143"/>
      <c r="KZ30" s="143"/>
      <c r="LA30" s="143"/>
      <c r="LB30" s="143"/>
      <c r="LC30" s="143"/>
      <c r="LD30" s="143"/>
      <c r="LE30" s="143"/>
      <c r="LF30" s="143"/>
      <c r="LG30" s="143"/>
      <c r="LH30" s="143"/>
      <c r="LI30" s="143"/>
      <c r="LJ30" s="143"/>
      <c r="LK30" s="143"/>
      <c r="LL30" s="143"/>
      <c r="LM30" s="143"/>
      <c r="LN30" s="143"/>
      <c r="LO30" s="143"/>
      <c r="LP30" s="143"/>
      <c r="LQ30" s="143"/>
      <c r="LR30" s="143"/>
      <c r="LS30" s="143"/>
      <c r="LT30" s="143"/>
      <c r="LU30" s="143"/>
      <c r="LV30" s="143"/>
      <c r="LW30" s="143"/>
      <c r="LX30" s="143"/>
      <c r="LY30" s="143"/>
      <c r="LZ30" s="143"/>
      <c r="MA30" s="143"/>
      <c r="MB30" s="143"/>
      <c r="MC30" s="143"/>
      <c r="MD30" s="143"/>
      <c r="ME30" s="143"/>
      <c r="MF30" s="143"/>
      <c r="MG30" s="143"/>
      <c r="MH30" s="143"/>
      <c r="MI30" s="143"/>
      <c r="MJ30" s="143"/>
      <c r="MK30" s="143"/>
      <c r="ML30" s="143"/>
      <c r="MM30" s="143"/>
      <c r="MN30" s="143"/>
      <c r="MO30" s="143"/>
      <c r="MP30" s="143"/>
      <c r="MQ30" s="143"/>
      <c r="MR30" s="143"/>
      <c r="MS30" s="143"/>
      <c r="MT30" s="143"/>
      <c r="MU30" s="143"/>
      <c r="MV30" s="143"/>
      <c r="MW30" s="143"/>
      <c r="MX30" s="143"/>
      <c r="MY30" s="143"/>
      <c r="MZ30" s="143"/>
      <c r="NA30" s="143"/>
      <c r="NB30" s="143"/>
      <c r="NC30" s="143"/>
      <c r="ND30" s="143"/>
      <c r="NE30" s="143"/>
      <c r="NF30" s="143"/>
      <c r="NG30" s="143"/>
      <c r="NH30" s="143"/>
      <c r="NI30" s="143"/>
      <c r="NJ30" s="143"/>
      <c r="NK30" s="143"/>
      <c r="NL30" s="143"/>
      <c r="NM30" s="143"/>
      <c r="NN30" s="143"/>
      <c r="NO30" s="143"/>
      <c r="NP30" s="143"/>
      <c r="NQ30" s="143"/>
      <c r="NR30" s="143"/>
      <c r="NS30" s="143"/>
      <c r="NT30" s="143"/>
      <c r="NU30" s="143"/>
      <c r="NV30" s="143"/>
      <c r="NW30" s="143"/>
      <c r="NX30" s="143"/>
      <c r="NY30" s="143"/>
      <c r="NZ30" s="143"/>
      <c r="OA30" s="143"/>
      <c r="OB30" s="143"/>
      <c r="OC30" s="143"/>
      <c r="OD30" s="143"/>
      <c r="OE30" s="143"/>
      <c r="OF30" s="143"/>
      <c r="OG30" s="143"/>
      <c r="OH30" s="143"/>
      <c r="OI30" s="143"/>
      <c r="OJ30" s="143"/>
      <c r="OK30" s="143"/>
      <c r="OL30" s="143"/>
      <c r="OM30" s="143"/>
      <c r="ON30" s="143"/>
      <c r="OO30" s="143"/>
      <c r="OP30" s="143"/>
      <c r="OQ30" s="143"/>
      <c r="OR30" s="143"/>
      <c r="OS30" s="143"/>
      <c r="OT30" s="143"/>
      <c r="OU30" s="143"/>
      <c r="OV30" s="143"/>
      <c r="OW30" s="143"/>
      <c r="OX30" s="143"/>
      <c r="OY30" s="143"/>
      <c r="OZ30" s="143"/>
      <c r="PA30" s="143"/>
      <c r="PB30" s="143"/>
      <c r="PC30" s="143"/>
      <c r="PD30" s="143"/>
      <c r="PE30" s="143"/>
      <c r="PF30" s="143"/>
      <c r="PG30" s="143"/>
      <c r="PH30" s="143"/>
      <c r="PI30" s="143"/>
      <c r="PJ30" s="143"/>
      <c r="PK30" s="143"/>
      <c r="PL30" s="143"/>
      <c r="PM30" s="143"/>
      <c r="PN30" s="143"/>
      <c r="PO30" s="143"/>
      <c r="PP30" s="143"/>
      <c r="PQ30" s="143"/>
      <c r="PR30" s="143"/>
      <c r="PS30" s="143"/>
      <c r="PT30" s="143"/>
      <c r="PU30" s="143"/>
      <c r="PV30" s="143"/>
      <c r="PW30" s="143"/>
      <c r="PX30" s="143"/>
      <c r="PY30" s="143"/>
      <c r="PZ30" s="143"/>
      <c r="QA30" s="143"/>
      <c r="QB30" s="143"/>
      <c r="QC30" s="143"/>
      <c r="QD30" s="143"/>
      <c r="QE30" s="143"/>
      <c r="QF30" s="143"/>
      <c r="QG30" s="143"/>
      <c r="QH30" s="143"/>
      <c r="QI30" s="143"/>
      <c r="QJ30" s="143"/>
      <c r="QK30" s="143"/>
      <c r="QL30" s="143"/>
      <c r="QM30" s="143"/>
      <c r="QN30" s="143"/>
      <c r="QO30" s="143"/>
      <c r="QP30" s="143"/>
      <c r="QQ30" s="143"/>
      <c r="QR30" s="143"/>
      <c r="QS30" s="143"/>
      <c r="QT30" s="143"/>
      <c r="QU30" s="143"/>
      <c r="QV30" s="143"/>
      <c r="QW30" s="143"/>
      <c r="QX30" s="143"/>
      <c r="QY30" s="143"/>
      <c r="QZ30" s="143"/>
      <c r="RA30" s="143"/>
      <c r="RB30" s="143"/>
      <c r="RC30" s="143"/>
      <c r="RD30" s="143"/>
      <c r="RE30" s="143"/>
      <c r="RF30" s="143"/>
      <c r="RG30" s="143"/>
      <c r="RH30" s="143"/>
      <c r="RI30" s="143"/>
      <c r="RJ30" s="143"/>
      <c r="RK30" s="143"/>
      <c r="RL30" s="143"/>
      <c r="RM30" s="143"/>
      <c r="RN30" s="143"/>
      <c r="RO30" s="143"/>
      <c r="RP30" s="143"/>
      <c r="RQ30" s="143"/>
      <c r="RR30" s="143"/>
      <c r="RS30" s="143"/>
      <c r="RT30" s="143"/>
      <c r="RU30" s="143"/>
      <c r="RV30" s="143"/>
      <c r="RW30" s="143"/>
      <c r="RX30" s="143"/>
      <c r="RY30" s="143"/>
      <c r="RZ30" s="143"/>
      <c r="SA30" s="143"/>
      <c r="SB30" s="143"/>
      <c r="SC30" s="143"/>
      <c r="SD30" s="143"/>
      <c r="SE30" s="143"/>
      <c r="SF30" s="143"/>
      <c r="SG30" s="143"/>
      <c r="SH30" s="143"/>
      <c r="SI30" s="143"/>
      <c r="SJ30" s="143"/>
      <c r="SK30" s="143"/>
      <c r="SL30" s="143"/>
      <c r="SM30" s="143"/>
      <c r="SN30" s="143"/>
      <c r="SO30" s="143"/>
      <c r="SP30" s="143"/>
      <c r="SQ30" s="143"/>
      <c r="SR30" s="143"/>
      <c r="SS30" s="143"/>
      <c r="ST30" s="143"/>
      <c r="SU30" s="143"/>
      <c r="SV30" s="143"/>
      <c r="SW30" s="143"/>
      <c r="SX30" s="143"/>
      <c r="SY30" s="143"/>
      <c r="SZ30" s="143"/>
      <c r="TA30" s="143"/>
      <c r="TB30" s="143"/>
      <c r="TC30" s="143"/>
      <c r="TD30" s="143"/>
      <c r="TE30" s="143"/>
      <c r="TF30" s="143"/>
      <c r="TG30" s="143"/>
      <c r="TH30" s="143"/>
      <c r="TI30" s="143"/>
      <c r="TJ30" s="143"/>
      <c r="TK30" s="143"/>
      <c r="TL30" s="143"/>
      <c r="TM30" s="143"/>
      <c r="TN30" s="143"/>
      <c r="TO30" s="143"/>
      <c r="TP30" s="143"/>
      <c r="TQ30" s="143"/>
      <c r="TR30" s="143"/>
      <c r="TS30" s="143"/>
      <c r="TT30" s="143"/>
      <c r="TU30" s="143"/>
      <c r="TV30" s="143"/>
      <c r="TW30" s="143"/>
      <c r="TX30" s="143"/>
      <c r="TY30" s="143"/>
      <c r="TZ30" s="143"/>
      <c r="UA30" s="143"/>
      <c r="UB30" s="143"/>
      <c r="UC30" s="143"/>
      <c r="UD30" s="143"/>
      <c r="UE30" s="143"/>
      <c r="UF30" s="143"/>
      <c r="UG30" s="143"/>
      <c r="UH30" s="143"/>
      <c r="UI30" s="143"/>
      <c r="UJ30" s="143"/>
      <c r="UK30" s="143"/>
      <c r="UL30" s="143"/>
      <c r="UM30" s="143"/>
      <c r="UN30" s="143"/>
      <c r="UO30" s="143"/>
      <c r="UP30" s="143"/>
      <c r="UQ30" s="143"/>
      <c r="UR30" s="143"/>
      <c r="US30" s="143"/>
      <c r="UT30" s="143"/>
      <c r="UU30" s="143"/>
      <c r="UV30" s="143"/>
      <c r="UW30" s="143"/>
      <c r="UX30" s="143"/>
      <c r="UY30" s="143"/>
      <c r="UZ30" s="143"/>
      <c r="VA30" s="143"/>
      <c r="VB30" s="143"/>
      <c r="VC30" s="143"/>
      <c r="VD30" s="143"/>
      <c r="VE30" s="143"/>
      <c r="VF30" s="143"/>
      <c r="VG30" s="143"/>
      <c r="VH30" s="143"/>
      <c r="VI30" s="143"/>
      <c r="VJ30" s="143"/>
      <c r="VK30" s="143"/>
      <c r="VL30" s="143"/>
      <c r="VM30" s="143"/>
      <c r="VN30" s="143"/>
      <c r="VO30" s="143"/>
      <c r="VP30" s="143"/>
      <c r="VQ30" s="143"/>
      <c r="VR30" s="143"/>
      <c r="VS30" s="143"/>
      <c r="VT30" s="143"/>
      <c r="VU30" s="143"/>
      <c r="VV30" s="143"/>
      <c r="VW30" s="143"/>
      <c r="VX30" s="143"/>
      <c r="VY30" s="143"/>
      <c r="VZ30" s="143"/>
      <c r="WA30" s="143"/>
      <c r="WB30" s="143"/>
      <c r="WC30" s="143"/>
      <c r="WD30" s="143"/>
      <c r="WE30" s="143"/>
      <c r="WF30" s="143"/>
      <c r="WG30" s="143"/>
      <c r="WH30" s="143"/>
      <c r="WI30" s="143"/>
      <c r="WJ30" s="143"/>
      <c r="WK30" s="143"/>
      <c r="WL30" s="143"/>
      <c r="WM30" s="143"/>
      <c r="WN30" s="143"/>
      <c r="WO30" s="143"/>
      <c r="WP30" s="143"/>
      <c r="WQ30" s="143"/>
      <c r="WR30" s="143"/>
      <c r="WS30" s="143"/>
      <c r="WT30" s="143"/>
      <c r="WU30" s="143"/>
      <c r="WV30" s="143"/>
      <c r="WW30" s="143"/>
      <c r="WX30" s="143"/>
      <c r="WY30" s="143"/>
      <c r="WZ30" s="143"/>
      <c r="XA30" s="143"/>
      <c r="XB30" s="143"/>
      <c r="XC30" s="143"/>
      <c r="XD30" s="143"/>
      <c r="XE30" s="143"/>
      <c r="XF30" s="143"/>
      <c r="XG30" s="143"/>
      <c r="XH30" s="143"/>
      <c r="XI30" s="143"/>
      <c r="XJ30" s="143"/>
      <c r="XK30" s="143"/>
      <c r="XL30" s="143"/>
      <c r="XM30" s="143"/>
      <c r="XN30" s="143"/>
      <c r="XO30" s="143"/>
      <c r="XP30" s="143"/>
      <c r="XQ30" s="143"/>
      <c r="XR30" s="143"/>
      <c r="XS30" s="143"/>
      <c r="XT30" s="143"/>
      <c r="XU30" s="143"/>
      <c r="XV30" s="143"/>
      <c r="XW30" s="143"/>
      <c r="XX30" s="143"/>
      <c r="XY30" s="143"/>
      <c r="XZ30" s="143"/>
      <c r="YA30" s="143"/>
      <c r="YB30" s="143"/>
      <c r="YC30" s="143"/>
      <c r="YD30" s="143"/>
      <c r="YE30" s="143"/>
      <c r="YF30" s="143"/>
      <c r="YG30" s="143"/>
      <c r="YH30" s="143"/>
      <c r="YI30" s="143"/>
      <c r="YJ30" s="143"/>
      <c r="YK30" s="143"/>
      <c r="YL30" s="143"/>
      <c r="YM30" s="143"/>
      <c r="YN30" s="143"/>
      <c r="YO30" s="143"/>
      <c r="YP30" s="143"/>
      <c r="YQ30" s="143"/>
      <c r="YR30" s="143"/>
      <c r="YS30" s="143"/>
      <c r="YT30" s="143"/>
      <c r="YU30" s="143"/>
      <c r="YV30" s="143"/>
      <c r="YW30" s="143"/>
      <c r="YX30" s="143"/>
      <c r="YY30" s="143"/>
      <c r="YZ30" s="143"/>
      <c r="ZA30" s="143"/>
      <c r="ZB30" s="143"/>
      <c r="ZC30" s="143"/>
      <c r="ZD30" s="143"/>
      <c r="ZE30" s="143"/>
      <c r="ZF30" s="143"/>
      <c r="ZG30" s="143"/>
      <c r="ZH30" s="143"/>
      <c r="ZI30" s="143"/>
      <c r="ZJ30" s="143"/>
      <c r="ZK30" s="143"/>
      <c r="ZL30" s="143"/>
      <c r="ZM30" s="143"/>
      <c r="ZN30" s="143"/>
      <c r="ZO30" s="143"/>
      <c r="ZP30" s="143"/>
      <c r="ZQ30" s="143"/>
      <c r="ZR30" s="143"/>
      <c r="ZS30" s="143"/>
      <c r="ZT30" s="143"/>
      <c r="ZU30" s="143"/>
      <c r="ZV30" s="143"/>
      <c r="ZW30" s="143"/>
      <c r="ZX30" s="143"/>
      <c r="ZY30" s="143"/>
      <c r="ZZ30" s="143"/>
      <c r="AAA30" s="143"/>
      <c r="AAB30" s="143"/>
      <c r="AAC30" s="143"/>
      <c r="AAD30" s="143"/>
      <c r="AAE30" s="143"/>
      <c r="AAF30" s="143"/>
      <c r="AAG30" s="143"/>
      <c r="AAH30" s="143"/>
      <c r="AAI30" s="143"/>
      <c r="AAJ30" s="143"/>
      <c r="AAK30" s="143"/>
      <c r="AAL30" s="143"/>
      <c r="AAM30" s="143"/>
      <c r="AAN30" s="143"/>
      <c r="AAO30" s="143"/>
      <c r="AAP30" s="143"/>
      <c r="AAQ30" s="143"/>
      <c r="AAR30" s="143"/>
      <c r="AAS30" s="143"/>
      <c r="AAT30" s="143"/>
      <c r="AAU30" s="143"/>
      <c r="AAV30" s="143"/>
      <c r="AAW30" s="143"/>
      <c r="AAX30" s="143"/>
      <c r="AAY30" s="143"/>
      <c r="AAZ30" s="143"/>
      <c r="ABA30" s="143"/>
      <c r="ABB30" s="143"/>
      <c r="ABC30" s="143"/>
      <c r="ABD30" s="143"/>
      <c r="ABE30" s="143"/>
      <c r="ABF30" s="143"/>
      <c r="ABG30" s="143"/>
      <c r="ABH30" s="143"/>
      <c r="ABI30" s="143"/>
      <c r="ABJ30" s="143"/>
      <c r="ABK30" s="143"/>
      <c r="ABL30" s="143"/>
      <c r="ABM30" s="143"/>
      <c r="ABN30" s="143"/>
      <c r="ABO30" s="143"/>
      <c r="ABP30" s="143"/>
      <c r="ABQ30" s="143"/>
      <c r="ABR30" s="143"/>
      <c r="ABS30" s="143"/>
      <c r="ABT30" s="143"/>
      <c r="ABU30" s="143"/>
      <c r="ABV30" s="143"/>
      <c r="ABW30" s="143"/>
      <c r="ABX30" s="143"/>
      <c r="ABY30" s="143"/>
      <c r="ABZ30" s="143"/>
      <c r="ACA30" s="143"/>
      <c r="ACB30" s="143"/>
      <c r="ACC30" s="143"/>
      <c r="ACD30" s="143"/>
      <c r="ACE30" s="143"/>
      <c r="ACF30" s="143"/>
      <c r="ACG30" s="143"/>
      <c r="ACH30" s="143"/>
      <c r="ACI30" s="143"/>
      <c r="ACJ30" s="143"/>
      <c r="ACK30" s="143"/>
      <c r="ACL30" s="143"/>
      <c r="ACM30" s="143"/>
      <c r="ACN30" s="143"/>
      <c r="ACO30" s="143"/>
      <c r="ACP30" s="143"/>
      <c r="ACQ30" s="143"/>
      <c r="ACR30" s="143"/>
      <c r="ACS30" s="143"/>
      <c r="ACT30" s="143"/>
      <c r="ACU30" s="143"/>
      <c r="ACV30" s="143"/>
      <c r="ACW30" s="143"/>
      <c r="ACX30" s="143"/>
      <c r="ACY30" s="143"/>
      <c r="ACZ30" s="143"/>
      <c r="ADA30" s="143"/>
      <c r="ADB30" s="143"/>
      <c r="ADC30" s="143"/>
      <c r="ADD30" s="143"/>
      <c r="ADE30" s="143"/>
      <c r="ADF30" s="143"/>
      <c r="ADG30" s="143"/>
      <c r="ADH30" s="143"/>
      <c r="ADI30" s="143"/>
      <c r="ADJ30" s="143"/>
      <c r="ADK30" s="143"/>
      <c r="ADL30" s="143"/>
      <c r="ADM30" s="143"/>
      <c r="ADN30" s="143"/>
      <c r="ADO30" s="143"/>
      <c r="ADP30" s="143"/>
      <c r="ADQ30" s="143"/>
      <c r="ADR30" s="143"/>
      <c r="ADS30" s="143"/>
      <c r="ADT30" s="143"/>
      <c r="ADU30" s="143"/>
      <c r="ADV30" s="143"/>
      <c r="ADW30" s="143"/>
      <c r="ADX30" s="143"/>
      <c r="ADY30" s="143"/>
      <c r="ADZ30" s="143"/>
      <c r="AEA30" s="143"/>
      <c r="AEB30" s="143"/>
      <c r="AEC30" s="143"/>
      <c r="AED30" s="143"/>
      <c r="AEE30" s="143"/>
      <c r="AEF30" s="143"/>
      <c r="AEG30" s="143"/>
      <c r="AEH30" s="143"/>
      <c r="AEI30" s="143"/>
      <c r="AEJ30" s="143"/>
      <c r="AEK30" s="143"/>
      <c r="AEL30" s="143"/>
      <c r="AEM30" s="143"/>
      <c r="AEN30" s="143"/>
      <c r="AEO30" s="143"/>
      <c r="AEP30" s="143"/>
      <c r="AEQ30" s="143"/>
      <c r="AER30" s="143"/>
      <c r="AES30" s="143"/>
      <c r="AET30" s="143"/>
      <c r="AEU30" s="143"/>
      <c r="AEV30" s="143"/>
      <c r="AEW30" s="143"/>
      <c r="AEX30" s="143"/>
      <c r="AEY30" s="143"/>
      <c r="AEZ30" s="143"/>
      <c r="AFA30" s="143"/>
      <c r="AFB30" s="143"/>
      <c r="AFC30" s="143"/>
      <c r="AFD30" s="143"/>
      <c r="AFE30" s="143"/>
      <c r="AFF30" s="143"/>
      <c r="AFG30" s="143"/>
      <c r="AFH30" s="143"/>
      <c r="AFI30" s="143"/>
      <c r="AFJ30" s="143"/>
      <c r="AFK30" s="143"/>
      <c r="AFL30" s="143"/>
      <c r="AFM30" s="143"/>
      <c r="AFN30" s="143"/>
      <c r="AFO30" s="143"/>
      <c r="AFP30" s="143"/>
      <c r="AFQ30" s="143"/>
      <c r="AFR30" s="143"/>
      <c r="AFS30" s="143"/>
      <c r="AFT30" s="143"/>
      <c r="AFU30" s="143"/>
      <c r="AFV30" s="143"/>
      <c r="AFW30" s="143"/>
      <c r="AFX30" s="143"/>
      <c r="AFY30" s="143"/>
      <c r="AFZ30" s="143"/>
      <c r="AGA30" s="143"/>
      <c r="AGB30" s="143"/>
      <c r="AGC30" s="143"/>
      <c r="AGD30" s="143"/>
      <c r="AGE30" s="143"/>
      <c r="AGF30" s="143"/>
      <c r="AGG30" s="143"/>
      <c r="AGH30" s="143"/>
      <c r="AGI30" s="143"/>
      <c r="AGJ30" s="143"/>
      <c r="AGK30" s="143"/>
      <c r="AGL30" s="143"/>
      <c r="AGM30" s="143"/>
      <c r="AGN30" s="143"/>
      <c r="AGO30" s="143"/>
      <c r="AGP30" s="143"/>
      <c r="AGQ30" s="143"/>
      <c r="AGR30" s="143"/>
      <c r="AGS30" s="143"/>
      <c r="AGT30" s="143"/>
      <c r="AGU30" s="143"/>
      <c r="AGV30" s="143"/>
      <c r="AGW30" s="143"/>
      <c r="AGX30" s="143"/>
      <c r="AGY30" s="143"/>
      <c r="AGZ30" s="143"/>
      <c r="AHA30" s="143"/>
      <c r="AHB30" s="143"/>
      <c r="AHC30" s="143"/>
      <c r="AHD30" s="143"/>
      <c r="AHE30" s="143"/>
      <c r="AHF30" s="143"/>
      <c r="AHG30" s="143"/>
      <c r="AHH30" s="143"/>
      <c r="AHI30" s="143"/>
      <c r="AHJ30" s="143"/>
      <c r="AHK30" s="143"/>
      <c r="AHL30" s="143"/>
      <c r="AHM30" s="143"/>
      <c r="AHN30" s="143"/>
      <c r="AHO30" s="143"/>
      <c r="AHP30" s="143"/>
      <c r="AHQ30" s="143"/>
      <c r="AHR30" s="143"/>
      <c r="AHS30" s="143"/>
      <c r="AHT30" s="143"/>
      <c r="AHU30" s="143"/>
      <c r="AHV30" s="143"/>
      <c r="AHW30" s="143"/>
      <c r="AHX30" s="143"/>
      <c r="AHY30" s="143"/>
      <c r="AHZ30" s="143"/>
      <c r="AIA30" s="143"/>
      <c r="AIB30" s="143"/>
      <c r="AIC30" s="143"/>
      <c r="AID30" s="143"/>
      <c r="AIE30" s="143"/>
      <c r="AIF30" s="143"/>
      <c r="AIG30" s="143"/>
      <c r="AIH30" s="143"/>
      <c r="AII30" s="143"/>
      <c r="AIJ30" s="143"/>
      <c r="AIK30" s="143"/>
      <c r="AIL30" s="143"/>
      <c r="AIM30" s="143"/>
      <c r="AIN30" s="143"/>
      <c r="AIO30" s="143"/>
      <c r="AIP30" s="143"/>
      <c r="AIQ30" s="143"/>
      <c r="AIR30" s="143"/>
      <c r="AIS30" s="143"/>
      <c r="AIT30" s="143"/>
      <c r="AIU30" s="143"/>
      <c r="AIV30" s="143"/>
      <c r="AIW30" s="143"/>
      <c r="AIX30" s="143"/>
      <c r="AIY30" s="143"/>
      <c r="AIZ30" s="143"/>
      <c r="AJA30" s="143"/>
      <c r="AJB30" s="143"/>
      <c r="AJC30" s="143"/>
      <c r="AJD30" s="143"/>
      <c r="AJE30" s="143"/>
      <c r="AJF30" s="143"/>
      <c r="AJG30" s="143"/>
      <c r="AJH30" s="143"/>
      <c r="AJI30" s="143"/>
      <c r="AJJ30" s="143"/>
      <c r="AJK30" s="143"/>
      <c r="AJL30" s="143"/>
      <c r="AJM30" s="143"/>
      <c r="AJN30" s="143"/>
      <c r="AJO30" s="143"/>
      <c r="AJP30" s="143"/>
      <c r="AJQ30" s="143"/>
      <c r="AJR30" s="143"/>
      <c r="AJS30" s="143"/>
      <c r="AJT30" s="143"/>
      <c r="AJU30" s="143"/>
      <c r="AJV30" s="143"/>
      <c r="AJW30" s="143"/>
      <c r="AJX30" s="143"/>
      <c r="AJY30" s="143"/>
      <c r="AJZ30" s="143"/>
      <c r="AKA30" s="143"/>
      <c r="AKB30" s="143"/>
      <c r="AKC30" s="143"/>
      <c r="AKD30" s="143"/>
      <c r="AKE30" s="143"/>
      <c r="AKF30" s="143"/>
      <c r="AKG30" s="143"/>
      <c r="AKH30" s="143"/>
      <c r="AKI30" s="143"/>
      <c r="AKJ30" s="143"/>
      <c r="AKK30" s="143"/>
      <c r="AKL30" s="143"/>
      <c r="AKM30" s="143"/>
      <c r="AKN30" s="143"/>
      <c r="AKO30" s="143"/>
      <c r="AKP30" s="143"/>
      <c r="AKQ30" s="143"/>
      <c r="AKR30" s="143"/>
      <c r="AKS30" s="143"/>
      <c r="AKT30" s="143"/>
      <c r="AKU30" s="143"/>
      <c r="AKV30" s="143"/>
      <c r="AKW30" s="143"/>
      <c r="AKX30" s="143"/>
      <c r="AKY30" s="143"/>
      <c r="AKZ30" s="143"/>
      <c r="ALA30" s="143"/>
      <c r="ALB30" s="143"/>
      <c r="ALC30" s="143"/>
      <c r="ALD30" s="143"/>
      <c r="ALE30" s="143"/>
      <c r="ALF30" s="143"/>
      <c r="ALG30" s="143"/>
      <c r="ALH30" s="143"/>
      <c r="ALI30" s="143"/>
      <c r="ALJ30" s="143"/>
      <c r="ALK30" s="143"/>
      <c r="ALL30" s="143"/>
      <c r="ALM30" s="143"/>
      <c r="ALN30" s="143"/>
      <c r="ALO30" s="143"/>
      <c r="ALP30" s="143"/>
      <c r="ALQ30" s="143"/>
      <c r="ALR30" s="143"/>
      <c r="ALS30" s="143"/>
      <c r="ALT30" s="143"/>
      <c r="ALU30" s="143"/>
      <c r="ALV30" s="143"/>
      <c r="ALW30" s="143"/>
      <c r="ALX30" s="143"/>
      <c r="ALY30" s="143"/>
      <c r="ALZ30" s="143"/>
      <c r="AMA30" s="143"/>
      <c r="AMB30" s="143"/>
      <c r="AMC30" s="143"/>
      <c r="AMD30" s="143"/>
      <c r="AME30" s="143"/>
      <c r="AMF30" s="143"/>
      <c r="AMG30" s="143"/>
      <c r="AMH30" s="143"/>
      <c r="AMI30" s="143"/>
      <c r="AMJ30" s="143"/>
      <c r="AMK30" s="143"/>
      <c r="AML30" s="143"/>
      <c r="AMM30" s="143"/>
      <c r="AMN30" s="143"/>
      <c r="AMO30" s="143"/>
      <c r="AMP30" s="143"/>
      <c r="AMQ30" s="143"/>
      <c r="AMR30" s="143"/>
      <c r="AMS30" s="143"/>
      <c r="AMT30" s="143"/>
      <c r="AMU30" s="143"/>
      <c r="AMV30" s="143"/>
      <c r="AMW30" s="143"/>
      <c r="AMX30" s="143"/>
      <c r="AMY30" s="143"/>
      <c r="AMZ30" s="143"/>
      <c r="ANA30" s="143"/>
      <c r="ANB30" s="143"/>
      <c r="ANC30" s="143"/>
      <c r="AND30" s="143"/>
      <c r="ANE30" s="143"/>
      <c r="ANF30" s="143"/>
      <c r="ANG30" s="143"/>
      <c r="ANH30" s="143"/>
      <c r="ANI30" s="143"/>
      <c r="ANJ30" s="143"/>
      <c r="ANK30" s="143"/>
      <c r="ANL30" s="143"/>
      <c r="ANM30" s="143"/>
      <c r="ANN30" s="143"/>
      <c r="ANO30" s="143"/>
      <c r="ANP30" s="143"/>
      <c r="ANQ30" s="143"/>
      <c r="ANR30" s="143"/>
      <c r="ANS30" s="143"/>
      <c r="ANT30" s="143"/>
      <c r="ANU30" s="143"/>
      <c r="ANV30" s="143"/>
      <c r="ANW30" s="143"/>
      <c r="ANX30" s="143"/>
      <c r="ANY30" s="143"/>
      <c r="ANZ30" s="143"/>
      <c r="AOA30" s="143"/>
      <c r="AOB30" s="143"/>
      <c r="AOC30" s="143"/>
      <c r="AOD30" s="143"/>
      <c r="AOE30" s="143"/>
      <c r="AOF30" s="143"/>
      <c r="AOG30" s="143"/>
      <c r="AOH30" s="143"/>
      <c r="AOI30" s="143"/>
      <c r="AOJ30" s="143"/>
      <c r="AOK30" s="143"/>
      <c r="AOL30" s="143"/>
      <c r="AOM30" s="143"/>
      <c r="AON30" s="143"/>
      <c r="AOO30" s="143"/>
      <c r="AOP30" s="143"/>
      <c r="AOQ30" s="143"/>
      <c r="AOR30" s="143"/>
      <c r="AOS30" s="143"/>
      <c r="AOT30" s="143"/>
      <c r="AOU30" s="143"/>
      <c r="AOV30" s="143"/>
      <c r="AOW30" s="143"/>
      <c r="AOX30" s="143"/>
      <c r="AOY30" s="143"/>
      <c r="AOZ30" s="143"/>
      <c r="APA30" s="143"/>
      <c r="APB30" s="143"/>
      <c r="APC30" s="143"/>
      <c r="APD30" s="143"/>
      <c r="APE30" s="143"/>
      <c r="APF30" s="143"/>
      <c r="APG30" s="143"/>
      <c r="APH30" s="143"/>
      <c r="API30" s="143"/>
      <c r="APJ30" s="143"/>
      <c r="APK30" s="143"/>
      <c r="APL30" s="143"/>
      <c r="APM30" s="143"/>
      <c r="APN30" s="143"/>
      <c r="APO30" s="143"/>
      <c r="APP30" s="143"/>
      <c r="APQ30" s="143"/>
      <c r="APR30" s="143"/>
      <c r="APS30" s="143"/>
      <c r="APT30" s="143"/>
      <c r="APU30" s="143"/>
      <c r="APV30" s="143"/>
      <c r="APW30" s="143"/>
      <c r="APX30" s="143"/>
      <c r="APY30" s="143"/>
      <c r="APZ30" s="143"/>
      <c r="AQA30" s="143"/>
      <c r="AQB30" s="143"/>
      <c r="AQC30" s="143"/>
      <c r="AQD30" s="143"/>
      <c r="AQE30" s="143"/>
      <c r="AQF30" s="143"/>
      <c r="AQG30" s="143"/>
      <c r="AQH30" s="143"/>
      <c r="AQI30" s="143"/>
      <c r="AQJ30" s="143"/>
      <c r="AQK30" s="143"/>
      <c r="AQL30" s="143"/>
      <c r="AQM30" s="143"/>
      <c r="AQN30" s="143"/>
      <c r="AQO30" s="143"/>
      <c r="AQP30" s="143"/>
      <c r="AQQ30" s="143"/>
      <c r="AQR30" s="143"/>
      <c r="AQS30" s="143"/>
      <c r="AQT30" s="143"/>
      <c r="AQU30" s="143"/>
      <c r="AQV30" s="143"/>
      <c r="AQW30" s="143"/>
      <c r="AQX30" s="143"/>
      <c r="AQY30" s="143"/>
      <c r="AQZ30" s="143"/>
      <c r="ARA30" s="143"/>
      <c r="ARB30" s="143"/>
      <c r="ARC30" s="143"/>
      <c r="ARD30" s="143"/>
      <c r="ARE30" s="143"/>
      <c r="ARF30" s="143"/>
      <c r="ARG30" s="143"/>
      <c r="ARH30" s="143"/>
      <c r="ARI30" s="143"/>
      <c r="ARJ30" s="143"/>
      <c r="ARK30" s="143"/>
      <c r="ARL30" s="143"/>
      <c r="ARM30" s="143"/>
      <c r="ARN30" s="143"/>
      <c r="ARO30" s="143"/>
      <c r="ARP30" s="143"/>
      <c r="ARQ30" s="143"/>
      <c r="ARR30" s="143"/>
      <c r="ARS30" s="143"/>
      <c r="ART30" s="143"/>
      <c r="ARU30" s="143"/>
      <c r="ARV30" s="143"/>
      <c r="ARW30" s="143"/>
      <c r="ARX30" s="143"/>
      <c r="ARY30" s="143"/>
      <c r="ARZ30" s="143"/>
      <c r="ASA30" s="143"/>
      <c r="ASB30" s="143"/>
      <c r="ASC30" s="143"/>
      <c r="ASD30" s="143"/>
      <c r="ASE30" s="143"/>
      <c r="ASF30" s="143"/>
      <c r="ASG30" s="143"/>
      <c r="ASH30" s="143"/>
      <c r="ASI30" s="143"/>
      <c r="ASJ30" s="143"/>
      <c r="ASK30" s="143"/>
      <c r="ASL30" s="143"/>
      <c r="ASM30" s="143"/>
      <c r="ASN30" s="143"/>
      <c r="ASO30" s="143"/>
      <c r="ASP30" s="143"/>
      <c r="ASQ30" s="143"/>
      <c r="ASR30" s="143"/>
      <c r="ASS30" s="143"/>
      <c r="AST30" s="143"/>
      <c r="ASU30" s="143"/>
      <c r="ASV30" s="143"/>
      <c r="ASW30" s="143"/>
      <c r="ASX30" s="143"/>
      <c r="ASY30" s="143"/>
      <c r="ASZ30" s="143"/>
      <c r="ATA30" s="143"/>
      <c r="ATB30" s="143"/>
      <c r="ATC30" s="143"/>
      <c r="ATD30" s="143"/>
      <c r="ATE30" s="143"/>
      <c r="ATF30" s="143"/>
      <c r="ATG30" s="143"/>
      <c r="ATH30" s="143"/>
      <c r="ATI30" s="143"/>
      <c r="ATJ30" s="143"/>
      <c r="ATK30" s="143"/>
      <c r="ATL30" s="143"/>
      <c r="ATM30" s="143"/>
      <c r="ATN30" s="143"/>
      <c r="ATO30" s="143"/>
      <c r="ATP30" s="143"/>
      <c r="ATQ30" s="143"/>
      <c r="ATR30" s="143"/>
      <c r="ATS30" s="143"/>
      <c r="ATT30" s="143"/>
      <c r="ATU30" s="143"/>
      <c r="ATV30" s="143"/>
      <c r="ATW30" s="143"/>
      <c r="ATX30" s="143"/>
      <c r="ATY30" s="143"/>
      <c r="ATZ30" s="143"/>
      <c r="AUA30" s="143"/>
      <c r="AUB30" s="143"/>
      <c r="AUC30" s="143"/>
      <c r="AUD30" s="143"/>
      <c r="AUE30" s="143"/>
      <c r="AUF30" s="143"/>
      <c r="AUG30" s="143"/>
      <c r="AUH30" s="143"/>
      <c r="AUI30" s="143"/>
      <c r="AUJ30" s="143"/>
      <c r="AUK30" s="143"/>
      <c r="AUL30" s="143"/>
      <c r="AUM30" s="143"/>
      <c r="AUN30" s="143"/>
      <c r="AUO30" s="143"/>
      <c r="AUP30" s="143"/>
      <c r="AUQ30" s="143"/>
      <c r="AUR30" s="143"/>
      <c r="AUS30" s="143"/>
      <c r="AUT30" s="143"/>
      <c r="AUU30" s="143"/>
      <c r="AUV30" s="143"/>
      <c r="AUW30" s="143"/>
      <c r="AUX30" s="143"/>
      <c r="AUY30" s="143"/>
      <c r="AUZ30" s="143"/>
      <c r="AVA30" s="143"/>
      <c r="AVB30" s="143"/>
      <c r="AVC30" s="143"/>
      <c r="AVD30" s="143"/>
      <c r="AVE30" s="143"/>
      <c r="AVF30" s="143"/>
      <c r="AVG30" s="143"/>
      <c r="AVH30" s="143"/>
      <c r="AVI30" s="143"/>
      <c r="AVJ30" s="143"/>
      <c r="AVK30" s="143"/>
      <c r="AVL30" s="143"/>
      <c r="AVM30" s="143"/>
      <c r="AVN30" s="143"/>
      <c r="AVO30" s="143"/>
      <c r="AVP30" s="143"/>
      <c r="AVQ30" s="143"/>
      <c r="AVR30" s="143"/>
      <c r="AVS30" s="143"/>
      <c r="AVT30" s="143"/>
      <c r="AVU30" s="143"/>
      <c r="AVV30" s="143"/>
      <c r="AVW30" s="143"/>
      <c r="AVX30" s="143"/>
      <c r="AVY30" s="143"/>
      <c r="AVZ30" s="143"/>
      <c r="AWA30" s="143"/>
      <c r="AWB30" s="143"/>
      <c r="AWC30" s="143"/>
      <c r="AWD30" s="143"/>
      <c r="AWE30" s="143"/>
      <c r="AWF30" s="143"/>
      <c r="AWG30" s="143"/>
      <c r="AWH30" s="143"/>
      <c r="AWI30" s="143"/>
      <c r="AWJ30" s="143"/>
      <c r="AWK30" s="143"/>
      <c r="AWL30" s="143"/>
      <c r="AWM30" s="143"/>
      <c r="AWN30" s="143"/>
      <c r="AWO30" s="143"/>
      <c r="AWP30" s="143"/>
      <c r="AWQ30" s="143"/>
      <c r="AWR30" s="143"/>
      <c r="AWS30" s="143"/>
      <c r="AWT30" s="143"/>
      <c r="AWU30" s="143"/>
      <c r="AWV30" s="143"/>
      <c r="AWW30" s="143"/>
      <c r="AWX30" s="143"/>
      <c r="AWY30" s="143"/>
      <c r="AWZ30" s="143"/>
      <c r="AXA30" s="143"/>
      <c r="AXB30" s="143"/>
      <c r="AXC30" s="143"/>
      <c r="AXD30" s="143"/>
      <c r="AXE30" s="143"/>
      <c r="AXF30" s="143"/>
      <c r="AXG30" s="143"/>
      <c r="AXH30" s="143"/>
      <c r="AXI30" s="143"/>
      <c r="AXJ30" s="143"/>
      <c r="AXK30" s="143"/>
      <c r="AXL30" s="143"/>
      <c r="AXM30" s="143"/>
      <c r="AXN30" s="143"/>
      <c r="AXO30" s="143"/>
      <c r="AXP30" s="143"/>
      <c r="AXQ30" s="143"/>
      <c r="AXR30" s="143"/>
      <c r="AXS30" s="143"/>
      <c r="AXT30" s="143"/>
      <c r="AXU30" s="143"/>
      <c r="AXV30" s="143"/>
      <c r="AXW30" s="143"/>
      <c r="AXX30" s="143"/>
      <c r="AXY30" s="143"/>
      <c r="AXZ30" s="143"/>
      <c r="AYA30" s="143"/>
      <c r="AYB30" s="143"/>
      <c r="AYC30" s="143"/>
      <c r="AYD30" s="143"/>
      <c r="AYE30" s="143"/>
      <c r="AYF30" s="143"/>
      <c r="AYG30" s="143"/>
      <c r="AYH30" s="143"/>
      <c r="AYI30" s="143"/>
      <c r="AYJ30" s="143"/>
      <c r="AYK30" s="143"/>
      <c r="AYL30" s="143"/>
      <c r="AYM30" s="143"/>
      <c r="AYN30" s="143"/>
      <c r="AYO30" s="143"/>
      <c r="AYP30" s="143"/>
      <c r="AYQ30" s="143"/>
      <c r="AYR30" s="143"/>
      <c r="AYS30" s="143"/>
      <c r="AYT30" s="143"/>
      <c r="AYU30" s="143"/>
      <c r="AYV30" s="143"/>
      <c r="AYW30" s="143"/>
      <c r="AYX30" s="143"/>
      <c r="AYY30" s="143"/>
      <c r="AYZ30" s="143"/>
      <c r="AZA30" s="143"/>
      <c r="AZB30" s="143"/>
      <c r="AZC30" s="143"/>
      <c r="AZD30" s="143"/>
      <c r="AZE30" s="143"/>
      <c r="AZF30" s="143"/>
      <c r="AZG30" s="143"/>
      <c r="AZH30" s="143"/>
      <c r="AZI30" s="143"/>
      <c r="AZJ30" s="143"/>
      <c r="AZK30" s="143"/>
      <c r="AZL30" s="143"/>
      <c r="AZM30" s="143"/>
      <c r="AZN30" s="143"/>
      <c r="AZO30" s="143"/>
      <c r="AZP30" s="143"/>
      <c r="AZQ30" s="143"/>
      <c r="AZR30" s="143"/>
      <c r="AZS30" s="143"/>
      <c r="AZT30" s="143"/>
      <c r="AZU30" s="143"/>
      <c r="AZV30" s="143"/>
      <c r="AZW30" s="143"/>
      <c r="AZX30" s="143"/>
      <c r="AZY30" s="143"/>
      <c r="AZZ30" s="143"/>
      <c r="BAA30" s="143"/>
      <c r="BAB30" s="143"/>
      <c r="BAC30" s="143"/>
      <c r="BAD30" s="143"/>
      <c r="BAE30" s="143"/>
      <c r="BAF30" s="143"/>
      <c r="BAG30" s="143"/>
      <c r="BAH30" s="143"/>
      <c r="BAI30" s="143"/>
      <c r="BAJ30" s="143"/>
      <c r="BAK30" s="143"/>
      <c r="BAL30" s="143"/>
      <c r="BAM30" s="143"/>
      <c r="BAN30" s="143"/>
      <c r="BAO30" s="143"/>
      <c r="BAP30" s="143"/>
      <c r="BAQ30" s="143"/>
      <c r="BAR30" s="143"/>
      <c r="BAS30" s="143"/>
      <c r="BAT30" s="143"/>
      <c r="BAU30" s="143"/>
      <c r="BAV30" s="143"/>
      <c r="BAW30" s="143"/>
      <c r="BAX30" s="143"/>
      <c r="BAY30" s="143"/>
      <c r="BAZ30" s="143"/>
      <c r="BBA30" s="143"/>
      <c r="BBB30" s="143"/>
      <c r="BBC30" s="143"/>
      <c r="BBD30" s="143"/>
      <c r="BBE30" s="143"/>
      <c r="BBF30" s="143"/>
      <c r="BBG30" s="143"/>
      <c r="BBH30" s="143"/>
      <c r="BBI30" s="143"/>
      <c r="BBJ30" s="143"/>
      <c r="BBK30" s="143"/>
      <c r="BBL30" s="143"/>
      <c r="BBM30" s="143"/>
      <c r="BBN30" s="143"/>
      <c r="BBO30" s="143"/>
      <c r="BBP30" s="143"/>
      <c r="BBQ30" s="143"/>
      <c r="BBR30" s="143"/>
      <c r="BBS30" s="143"/>
      <c r="BBT30" s="143"/>
      <c r="BBU30" s="143"/>
      <c r="BBV30" s="143"/>
      <c r="BBW30" s="143"/>
      <c r="BBX30" s="143"/>
      <c r="BBY30" s="143"/>
      <c r="BBZ30" s="143"/>
      <c r="BCA30" s="143"/>
      <c r="BCB30" s="143"/>
      <c r="BCC30" s="143"/>
      <c r="BCD30" s="143"/>
      <c r="BCE30" s="143"/>
      <c r="BCF30" s="143"/>
      <c r="BCG30" s="143"/>
      <c r="BCH30" s="143"/>
      <c r="BCI30" s="143"/>
      <c r="BCJ30" s="143"/>
      <c r="BCK30" s="143"/>
      <c r="BCL30" s="143"/>
      <c r="BCM30" s="143"/>
      <c r="BCN30" s="143"/>
      <c r="BCO30" s="143"/>
      <c r="BCP30" s="143"/>
      <c r="BCQ30" s="143"/>
      <c r="BCR30" s="143"/>
      <c r="BCS30" s="143"/>
      <c r="BCT30" s="143"/>
      <c r="BCU30" s="143"/>
      <c r="BCV30" s="143"/>
      <c r="BCW30" s="143"/>
      <c r="BCX30" s="143"/>
      <c r="BCY30" s="143"/>
      <c r="BCZ30" s="143"/>
      <c r="BDA30" s="143"/>
      <c r="BDB30" s="143"/>
      <c r="BDC30" s="143"/>
      <c r="BDD30" s="143"/>
      <c r="BDE30" s="143"/>
      <c r="BDF30" s="143"/>
      <c r="BDG30" s="143"/>
      <c r="BDH30" s="143"/>
      <c r="BDI30" s="143"/>
      <c r="BDJ30" s="143"/>
      <c r="BDK30" s="143"/>
      <c r="BDL30" s="143"/>
      <c r="BDM30" s="143"/>
      <c r="BDN30" s="143"/>
      <c r="BDO30" s="143"/>
      <c r="BDP30" s="143"/>
      <c r="BDQ30" s="143"/>
      <c r="BDR30" s="143"/>
      <c r="BDS30" s="143"/>
      <c r="BDT30" s="143"/>
      <c r="BDU30" s="143"/>
      <c r="BDV30" s="143"/>
      <c r="BDW30" s="143"/>
      <c r="BDX30" s="143"/>
      <c r="BDY30" s="143"/>
      <c r="BDZ30" s="143"/>
      <c r="BEA30" s="143"/>
      <c r="BEB30" s="143"/>
      <c r="BEC30" s="143"/>
      <c r="BED30" s="143"/>
      <c r="BEE30" s="143"/>
      <c r="BEF30" s="143"/>
      <c r="BEG30" s="143"/>
      <c r="BEH30" s="143"/>
      <c r="BEI30" s="143"/>
      <c r="BEJ30" s="143"/>
      <c r="BEK30" s="143"/>
      <c r="BEL30" s="143"/>
      <c r="BEM30" s="143"/>
      <c r="BEN30" s="143"/>
      <c r="BEO30" s="143"/>
      <c r="BEP30" s="143"/>
      <c r="BEQ30" s="143"/>
      <c r="BER30" s="143"/>
      <c r="BES30" s="143"/>
      <c r="BET30" s="143"/>
      <c r="BEU30" s="143"/>
      <c r="BEV30" s="143"/>
      <c r="BEW30" s="143"/>
      <c r="BEX30" s="143"/>
      <c r="BEY30" s="143"/>
      <c r="BEZ30" s="143"/>
      <c r="BFA30" s="143"/>
      <c r="BFB30" s="143"/>
      <c r="BFC30" s="143"/>
      <c r="BFD30" s="143"/>
      <c r="BFE30" s="143"/>
      <c r="BFF30" s="143"/>
      <c r="BFG30" s="143"/>
      <c r="BFH30" s="143"/>
      <c r="BFI30" s="143"/>
      <c r="BFJ30" s="143"/>
      <c r="BFK30" s="143"/>
      <c r="BFL30" s="143"/>
      <c r="BFM30" s="143"/>
      <c r="BFN30" s="143"/>
      <c r="BFO30" s="143"/>
      <c r="BFP30" s="143"/>
      <c r="BFQ30" s="143"/>
      <c r="BFR30" s="143"/>
      <c r="BFS30" s="143"/>
      <c r="BFT30" s="143"/>
      <c r="BFU30" s="143"/>
      <c r="BFV30" s="143"/>
      <c r="BFW30" s="143"/>
      <c r="BFX30" s="143"/>
      <c r="BFY30" s="143"/>
      <c r="BFZ30" s="143"/>
      <c r="BGA30" s="143"/>
      <c r="BGB30" s="143"/>
      <c r="BGC30" s="143"/>
      <c r="BGD30" s="143"/>
      <c r="BGE30" s="143"/>
      <c r="BGF30" s="143"/>
      <c r="BGG30" s="143"/>
      <c r="BGH30" s="143"/>
      <c r="BGI30" s="143"/>
      <c r="BGJ30" s="143"/>
      <c r="BGK30" s="143"/>
      <c r="BGL30" s="143"/>
      <c r="BGM30" s="143"/>
      <c r="BGN30" s="143"/>
      <c r="BGO30" s="143"/>
      <c r="BGP30" s="143"/>
      <c r="BGQ30" s="143"/>
      <c r="BGR30" s="143"/>
      <c r="BGS30" s="143"/>
      <c r="BGT30" s="143"/>
      <c r="BGU30" s="143"/>
      <c r="BGV30" s="143"/>
      <c r="BGW30" s="143"/>
      <c r="BGX30" s="143"/>
      <c r="BGY30" s="143"/>
      <c r="BGZ30" s="143"/>
      <c r="BHA30" s="143"/>
      <c r="BHB30" s="143"/>
      <c r="BHC30" s="143"/>
      <c r="BHD30" s="143"/>
      <c r="BHE30" s="143"/>
      <c r="BHF30" s="143"/>
      <c r="BHG30" s="143"/>
      <c r="BHH30" s="143"/>
      <c r="BHI30" s="143"/>
      <c r="BHJ30" s="143"/>
      <c r="BHK30" s="143"/>
      <c r="BHL30" s="143"/>
      <c r="BHM30" s="143"/>
      <c r="BHN30" s="143"/>
      <c r="BHO30" s="143"/>
      <c r="BHP30" s="143"/>
      <c r="BHQ30" s="143"/>
      <c r="BHR30" s="143"/>
      <c r="BHS30" s="143"/>
      <c r="BHT30" s="143"/>
      <c r="BHU30" s="143"/>
      <c r="BHV30" s="143"/>
      <c r="BHW30" s="143"/>
      <c r="BHX30" s="143"/>
      <c r="BHY30" s="143"/>
      <c r="BHZ30" s="143"/>
      <c r="BIA30" s="143"/>
      <c r="BIB30" s="143"/>
      <c r="BIC30" s="143"/>
      <c r="BID30" s="143"/>
      <c r="BIE30" s="143"/>
      <c r="BIF30" s="143"/>
      <c r="BIG30" s="143"/>
      <c r="BIH30" s="143"/>
      <c r="BII30" s="143"/>
      <c r="BIJ30" s="143"/>
      <c r="BIK30" s="143"/>
      <c r="BIL30" s="143"/>
      <c r="BIM30" s="143"/>
      <c r="BIN30" s="143"/>
      <c r="BIO30" s="143"/>
      <c r="BIP30" s="143"/>
      <c r="BIQ30" s="143"/>
      <c r="BIR30" s="143"/>
      <c r="BIS30" s="143"/>
      <c r="BIT30" s="143"/>
      <c r="BIU30" s="143"/>
      <c r="BIV30" s="143"/>
      <c r="BIW30" s="143"/>
      <c r="BIX30" s="143"/>
      <c r="BIY30" s="143"/>
      <c r="BIZ30" s="143"/>
      <c r="BJA30" s="143"/>
      <c r="BJB30" s="143"/>
      <c r="BJC30" s="143"/>
      <c r="BJD30" s="143"/>
      <c r="BJE30" s="143"/>
      <c r="BJF30" s="143"/>
      <c r="BJG30" s="143"/>
      <c r="BJH30" s="143"/>
      <c r="BJI30" s="143"/>
      <c r="BJJ30" s="143"/>
      <c r="BJK30" s="143"/>
      <c r="BJL30" s="143"/>
      <c r="BJM30" s="143"/>
      <c r="BJN30" s="143"/>
      <c r="BJO30" s="143"/>
      <c r="BJP30" s="143"/>
      <c r="BJQ30" s="143"/>
      <c r="BJR30" s="143"/>
      <c r="BJS30" s="143"/>
      <c r="BJT30" s="143"/>
      <c r="BJU30" s="143"/>
      <c r="BJV30" s="143"/>
      <c r="BJW30" s="143"/>
      <c r="BJX30" s="143"/>
      <c r="BJY30" s="143"/>
      <c r="BJZ30" s="143"/>
      <c r="BKA30" s="143"/>
      <c r="BKB30" s="143"/>
      <c r="BKC30" s="143"/>
      <c r="BKD30" s="143"/>
      <c r="BKE30" s="143"/>
      <c r="BKF30" s="143"/>
      <c r="BKG30" s="143"/>
      <c r="BKH30" s="143"/>
      <c r="BKI30" s="143"/>
      <c r="BKJ30" s="143"/>
      <c r="BKK30" s="143"/>
      <c r="BKL30" s="143"/>
      <c r="BKM30" s="143"/>
      <c r="BKN30" s="143"/>
      <c r="BKO30" s="143"/>
      <c r="BKP30" s="143"/>
      <c r="BKQ30" s="143"/>
      <c r="BKR30" s="143"/>
      <c r="BKS30" s="143"/>
      <c r="BKT30" s="143"/>
      <c r="BKU30" s="143"/>
      <c r="BKV30" s="143"/>
      <c r="BKW30" s="143"/>
      <c r="BKX30" s="143"/>
      <c r="BKY30" s="143"/>
      <c r="BKZ30" s="143"/>
      <c r="BLA30" s="143"/>
      <c r="BLB30" s="143"/>
      <c r="BLC30" s="143"/>
      <c r="BLD30" s="143"/>
      <c r="BLE30" s="143"/>
      <c r="BLF30" s="143"/>
      <c r="BLG30" s="143"/>
      <c r="BLH30" s="143"/>
      <c r="BLI30" s="143"/>
      <c r="BLJ30" s="143"/>
      <c r="BLK30" s="143"/>
      <c r="BLL30" s="143"/>
      <c r="BLM30" s="143"/>
      <c r="BLN30" s="143"/>
      <c r="BLO30" s="143"/>
      <c r="BLP30" s="143"/>
      <c r="BLQ30" s="143"/>
      <c r="BLR30" s="143"/>
      <c r="BLS30" s="143"/>
      <c r="BLT30" s="143"/>
      <c r="BLU30" s="143"/>
      <c r="BLV30" s="143"/>
      <c r="BLW30" s="143"/>
      <c r="BLX30" s="143"/>
      <c r="BLY30" s="143"/>
      <c r="BLZ30" s="143"/>
      <c r="BMA30" s="143"/>
      <c r="BMB30" s="143"/>
      <c r="BMC30" s="143"/>
      <c r="BMD30" s="143"/>
      <c r="BME30" s="143"/>
      <c r="BMF30" s="143"/>
      <c r="BMG30" s="143"/>
      <c r="BMH30" s="143"/>
      <c r="BMI30" s="143"/>
      <c r="BMJ30" s="143"/>
      <c r="BMK30" s="143"/>
      <c r="BML30" s="143"/>
      <c r="BMM30" s="143"/>
      <c r="BMN30" s="143"/>
      <c r="BMO30" s="143"/>
      <c r="BMP30" s="143"/>
      <c r="BMQ30" s="143"/>
      <c r="BMR30" s="143"/>
      <c r="BMS30" s="143"/>
      <c r="BMT30" s="143"/>
      <c r="BMU30" s="143"/>
      <c r="BMV30" s="143"/>
      <c r="BMW30" s="143"/>
      <c r="BMX30" s="143"/>
      <c r="BMY30" s="143"/>
      <c r="BMZ30" s="143"/>
      <c r="BNA30" s="143"/>
      <c r="BNB30" s="143"/>
      <c r="BNC30" s="143"/>
      <c r="BND30" s="143"/>
      <c r="BNE30" s="143"/>
      <c r="BNF30" s="143"/>
      <c r="BNG30" s="143"/>
      <c r="BNH30" s="143"/>
      <c r="BNI30" s="143"/>
      <c r="BNJ30" s="143"/>
      <c r="BNK30" s="143"/>
      <c r="BNL30" s="143"/>
      <c r="BNM30" s="143"/>
      <c r="BNN30" s="143"/>
      <c r="BNO30" s="143"/>
      <c r="BNP30" s="143"/>
      <c r="BNQ30" s="143"/>
      <c r="BNR30" s="143"/>
      <c r="BNS30" s="143"/>
      <c r="BNT30" s="143"/>
      <c r="BNU30" s="143"/>
      <c r="BNV30" s="143"/>
      <c r="BNW30" s="143"/>
      <c r="BNX30" s="143"/>
      <c r="BNY30" s="143"/>
      <c r="BNZ30" s="143"/>
      <c r="BOA30" s="143"/>
      <c r="BOB30" s="143"/>
      <c r="BOC30" s="143"/>
      <c r="BOD30" s="143"/>
      <c r="BOE30" s="143"/>
      <c r="BOF30" s="143"/>
      <c r="BOG30" s="143"/>
      <c r="BOH30" s="143"/>
      <c r="BOI30" s="143"/>
      <c r="BOJ30" s="143"/>
      <c r="BOK30" s="143"/>
      <c r="BOL30" s="143"/>
      <c r="BOM30" s="143"/>
      <c r="BON30" s="143"/>
      <c r="BOO30" s="143"/>
      <c r="BOP30" s="143"/>
      <c r="BOQ30" s="143"/>
      <c r="BOR30" s="143"/>
      <c r="BOS30" s="143"/>
      <c r="BOT30" s="143"/>
      <c r="BOU30" s="143"/>
      <c r="BOV30" s="143"/>
      <c r="BOW30" s="143"/>
      <c r="BOX30" s="143"/>
      <c r="BOY30" s="143"/>
      <c r="BOZ30" s="143"/>
      <c r="BPA30" s="143"/>
      <c r="BPB30" s="143"/>
      <c r="BPC30" s="143"/>
      <c r="BPD30" s="143"/>
      <c r="BPE30" s="143"/>
      <c r="BPF30" s="143"/>
      <c r="BPG30" s="143"/>
      <c r="BPH30" s="143"/>
      <c r="BPI30" s="143"/>
      <c r="BPJ30" s="143"/>
      <c r="BPK30" s="143"/>
      <c r="BPL30" s="143"/>
      <c r="BPM30" s="143"/>
      <c r="BPN30" s="143"/>
      <c r="BPO30" s="143"/>
      <c r="BPP30" s="143"/>
      <c r="BPQ30" s="143"/>
      <c r="BPR30" s="143"/>
      <c r="BPS30" s="143"/>
      <c r="BPT30" s="143"/>
      <c r="BPU30" s="143"/>
      <c r="BPV30" s="143"/>
      <c r="BPW30" s="143"/>
      <c r="BPX30" s="143"/>
      <c r="BPY30" s="143"/>
      <c r="BPZ30" s="143"/>
      <c r="BQA30" s="143"/>
      <c r="BQB30" s="143"/>
      <c r="BQC30" s="143"/>
      <c r="BQD30" s="143"/>
      <c r="BQE30" s="143"/>
      <c r="BQF30" s="143"/>
      <c r="BQG30" s="143"/>
      <c r="BQH30" s="143"/>
      <c r="BQI30" s="143"/>
      <c r="BQJ30" s="143"/>
      <c r="BQK30" s="143"/>
      <c r="BQL30" s="143"/>
      <c r="BQM30" s="143"/>
      <c r="BQN30" s="143"/>
      <c r="BQO30" s="143"/>
      <c r="BQP30" s="143"/>
      <c r="BQQ30" s="143"/>
      <c r="BQR30" s="143"/>
      <c r="BQS30" s="143"/>
      <c r="BQT30" s="143"/>
      <c r="BQU30" s="143"/>
      <c r="BQV30" s="143"/>
      <c r="BQW30" s="143"/>
      <c r="BQX30" s="143"/>
      <c r="BQY30" s="143"/>
      <c r="BQZ30" s="143"/>
      <c r="BRA30" s="143"/>
      <c r="BRB30" s="143"/>
      <c r="BRC30" s="143"/>
      <c r="BRD30" s="143"/>
      <c r="BRE30" s="143"/>
      <c r="BRF30" s="143"/>
      <c r="BRG30" s="143"/>
      <c r="BRH30" s="143"/>
      <c r="BRI30" s="143"/>
      <c r="BRJ30" s="143"/>
      <c r="BRK30" s="143"/>
      <c r="BRL30" s="143"/>
      <c r="BRM30" s="143"/>
      <c r="BRN30" s="143"/>
      <c r="BRO30" s="143"/>
      <c r="BRP30" s="143"/>
      <c r="BRQ30" s="143"/>
      <c r="BRR30" s="143"/>
      <c r="BRS30" s="143"/>
      <c r="BRT30" s="143"/>
      <c r="BRU30" s="143"/>
      <c r="BRV30" s="143"/>
      <c r="BRW30" s="143"/>
      <c r="BRX30" s="143"/>
      <c r="BRY30" s="143"/>
      <c r="BRZ30" s="143"/>
      <c r="BSA30" s="143"/>
      <c r="BSB30" s="143"/>
      <c r="BSC30" s="143"/>
      <c r="BSD30" s="143"/>
      <c r="BSE30" s="143"/>
      <c r="BSF30" s="143"/>
      <c r="BSG30" s="143"/>
      <c r="BSH30" s="143"/>
      <c r="BSI30" s="143"/>
      <c r="BSJ30" s="143"/>
      <c r="BSK30" s="143"/>
      <c r="BSL30" s="143"/>
      <c r="BSM30" s="143"/>
      <c r="BSN30" s="143"/>
      <c r="BSO30" s="143"/>
      <c r="BSP30" s="143"/>
      <c r="BSQ30" s="143"/>
      <c r="BSR30" s="143"/>
      <c r="BSS30" s="143"/>
      <c r="BST30" s="143"/>
      <c r="BSU30" s="143"/>
      <c r="BSV30" s="143"/>
      <c r="BSW30" s="143"/>
      <c r="BSX30" s="143"/>
      <c r="BSY30" s="143"/>
      <c r="BSZ30" s="143"/>
      <c r="BTA30" s="143"/>
      <c r="BTB30" s="143"/>
      <c r="BTC30" s="143"/>
      <c r="BTD30" s="143"/>
      <c r="BTE30" s="143"/>
      <c r="BTF30" s="143"/>
      <c r="BTG30" s="143"/>
      <c r="BTH30" s="143"/>
      <c r="BTI30" s="143"/>
      <c r="BTJ30" s="143"/>
      <c r="BTK30" s="143"/>
      <c r="BTL30" s="143"/>
      <c r="BTM30" s="143"/>
      <c r="BTN30" s="143"/>
      <c r="BTO30" s="143"/>
      <c r="BTP30" s="143"/>
      <c r="BTQ30" s="143"/>
      <c r="BTR30" s="143"/>
      <c r="BTS30" s="143"/>
      <c r="BTT30" s="143"/>
      <c r="BTU30" s="143"/>
      <c r="BTV30" s="143"/>
      <c r="BTW30" s="143"/>
      <c r="BTX30" s="143"/>
      <c r="BTY30" s="143"/>
      <c r="BTZ30" s="143"/>
      <c r="BUA30" s="143"/>
      <c r="BUB30" s="143"/>
      <c r="BUC30" s="143"/>
      <c r="BUD30" s="143"/>
      <c r="BUE30" s="143"/>
      <c r="BUF30" s="143"/>
      <c r="BUG30" s="143"/>
      <c r="BUH30" s="143"/>
      <c r="BUI30" s="143"/>
      <c r="BUJ30" s="143"/>
      <c r="BUK30" s="143"/>
      <c r="BUL30" s="143"/>
      <c r="BUM30" s="143"/>
      <c r="BUN30" s="143"/>
      <c r="BUO30" s="143"/>
      <c r="BUP30" s="143"/>
      <c r="BUQ30" s="143"/>
      <c r="BUR30" s="143"/>
      <c r="BUS30" s="143"/>
      <c r="BUT30" s="143"/>
      <c r="BUU30" s="143"/>
      <c r="BUV30" s="143"/>
      <c r="BUW30" s="143"/>
      <c r="BUX30" s="143"/>
      <c r="BUY30" s="143"/>
      <c r="BUZ30" s="143"/>
      <c r="BVA30" s="143"/>
      <c r="BVB30" s="143"/>
      <c r="BVC30" s="143"/>
      <c r="BVD30" s="143"/>
      <c r="BVE30" s="143"/>
      <c r="BVF30" s="143"/>
      <c r="BVG30" s="143"/>
      <c r="BVH30" s="143"/>
      <c r="BVI30" s="143"/>
      <c r="BVJ30" s="143"/>
      <c r="BVK30" s="143"/>
      <c r="BVL30" s="143"/>
      <c r="BVM30" s="143"/>
      <c r="BVN30" s="143"/>
      <c r="BVO30" s="143"/>
      <c r="BVP30" s="143"/>
      <c r="BVQ30" s="143"/>
      <c r="BVR30" s="143"/>
      <c r="BVS30" s="143"/>
      <c r="BVT30" s="143"/>
      <c r="BVU30" s="143"/>
      <c r="BVV30" s="143"/>
      <c r="BVW30" s="143"/>
      <c r="BVX30" s="143"/>
      <c r="BVY30" s="143"/>
      <c r="BVZ30" s="143"/>
      <c r="BWA30" s="143"/>
      <c r="BWB30" s="143"/>
      <c r="BWC30" s="143"/>
      <c r="BWD30" s="143"/>
      <c r="BWE30" s="143"/>
      <c r="BWF30" s="143"/>
      <c r="BWG30" s="143"/>
      <c r="BWH30" s="143"/>
      <c r="BWI30" s="143"/>
      <c r="BWJ30" s="143"/>
      <c r="BWK30" s="143"/>
      <c r="BWL30" s="143"/>
      <c r="BWM30" s="143"/>
      <c r="BWN30" s="143"/>
      <c r="BWO30" s="143"/>
      <c r="BWP30" s="143"/>
      <c r="BWQ30" s="143"/>
      <c r="BWR30" s="143"/>
      <c r="BWS30" s="143"/>
      <c r="BWT30" s="143"/>
      <c r="BWU30" s="143"/>
      <c r="BWV30" s="143"/>
      <c r="BWW30" s="143"/>
      <c r="BWX30" s="143"/>
      <c r="BWY30" s="143"/>
      <c r="BWZ30" s="143"/>
      <c r="BXA30" s="143"/>
      <c r="BXB30" s="143"/>
      <c r="BXC30" s="143"/>
      <c r="BXD30" s="143"/>
      <c r="BXE30" s="143"/>
      <c r="BXF30" s="143"/>
      <c r="BXG30" s="143"/>
      <c r="BXH30" s="143"/>
      <c r="BXI30" s="143"/>
      <c r="BXJ30" s="143"/>
      <c r="BXK30" s="143"/>
      <c r="BXL30" s="143"/>
      <c r="BXM30" s="143"/>
      <c r="BXN30" s="143"/>
      <c r="BXO30" s="143"/>
      <c r="BXP30" s="143"/>
      <c r="BXQ30" s="143"/>
      <c r="BXR30" s="143"/>
      <c r="BXS30" s="143"/>
      <c r="BXT30" s="143"/>
      <c r="BXU30" s="143"/>
      <c r="BXV30" s="143"/>
      <c r="BXW30" s="143"/>
      <c r="BXX30" s="143"/>
      <c r="BXY30" s="143"/>
      <c r="BXZ30" s="143"/>
      <c r="BYA30" s="143"/>
      <c r="BYB30" s="143"/>
      <c r="BYC30" s="143"/>
      <c r="BYD30" s="143"/>
      <c r="BYE30" s="143"/>
      <c r="BYF30" s="143"/>
      <c r="BYG30" s="143"/>
      <c r="BYH30" s="143"/>
      <c r="BYI30" s="143"/>
      <c r="BYJ30" s="143"/>
      <c r="BYK30" s="143"/>
      <c r="BYL30" s="143"/>
      <c r="BYM30" s="143"/>
      <c r="BYN30" s="143"/>
      <c r="BYO30" s="143"/>
      <c r="BYP30" s="143"/>
      <c r="BYQ30" s="143"/>
      <c r="BYR30" s="143"/>
      <c r="BYS30" s="143"/>
      <c r="BYT30" s="143"/>
      <c r="BYU30" s="143"/>
      <c r="BYV30" s="143"/>
      <c r="BYW30" s="143"/>
      <c r="BYX30" s="143"/>
      <c r="BYY30" s="143"/>
      <c r="BYZ30" s="143"/>
      <c r="BZA30" s="143"/>
      <c r="BZB30" s="143"/>
      <c r="BZC30" s="143"/>
      <c r="BZD30" s="143"/>
      <c r="BZE30" s="143"/>
      <c r="BZF30" s="143"/>
      <c r="BZG30" s="143"/>
      <c r="BZH30" s="143"/>
      <c r="BZI30" s="143"/>
      <c r="BZJ30" s="143"/>
      <c r="BZK30" s="143"/>
      <c r="BZL30" s="143"/>
      <c r="BZM30" s="143"/>
      <c r="BZN30" s="143"/>
      <c r="BZO30" s="143"/>
      <c r="BZP30" s="143"/>
      <c r="BZQ30" s="143"/>
      <c r="BZR30" s="143"/>
      <c r="BZS30" s="143"/>
      <c r="BZT30" s="143"/>
      <c r="BZU30" s="143"/>
      <c r="BZV30" s="143"/>
      <c r="BZW30" s="143"/>
      <c r="BZX30" s="143"/>
      <c r="BZY30" s="143"/>
      <c r="BZZ30" s="143"/>
      <c r="CAA30" s="143"/>
      <c r="CAB30" s="143"/>
      <c r="CAC30" s="143"/>
      <c r="CAD30" s="143"/>
      <c r="CAE30" s="143"/>
      <c r="CAF30" s="143"/>
      <c r="CAG30" s="143"/>
      <c r="CAH30" s="143"/>
      <c r="CAI30" s="143"/>
      <c r="CAJ30" s="143"/>
      <c r="CAK30" s="143"/>
      <c r="CAL30" s="143"/>
      <c r="CAM30" s="143"/>
      <c r="CAN30" s="143"/>
      <c r="CAO30" s="143"/>
      <c r="CAP30" s="143"/>
      <c r="CAQ30" s="143"/>
      <c r="CAR30" s="143"/>
      <c r="CAS30" s="143"/>
      <c r="CAT30" s="143"/>
      <c r="CAU30" s="143"/>
      <c r="CAV30" s="143"/>
      <c r="CAW30" s="143"/>
      <c r="CAX30" s="143"/>
      <c r="CAY30" s="143"/>
      <c r="CAZ30" s="143"/>
      <c r="CBA30" s="143"/>
      <c r="CBB30" s="143"/>
      <c r="CBC30" s="143"/>
      <c r="CBD30" s="143"/>
      <c r="CBE30" s="143"/>
      <c r="CBF30" s="143"/>
      <c r="CBG30" s="143"/>
      <c r="CBH30" s="143"/>
      <c r="CBI30" s="143"/>
      <c r="CBJ30" s="143"/>
      <c r="CBK30" s="143"/>
      <c r="CBL30" s="143"/>
      <c r="CBM30" s="143"/>
      <c r="CBN30" s="143"/>
      <c r="CBO30" s="143"/>
      <c r="CBP30" s="143"/>
      <c r="CBQ30" s="143"/>
      <c r="CBR30" s="143"/>
      <c r="CBS30" s="143"/>
      <c r="CBT30" s="143"/>
      <c r="CBU30" s="143"/>
      <c r="CBV30" s="143"/>
      <c r="CBW30" s="143"/>
      <c r="CBX30" s="143"/>
      <c r="CBY30" s="143"/>
      <c r="CBZ30" s="143"/>
      <c r="CCA30" s="143"/>
      <c r="CCB30" s="143"/>
      <c r="CCC30" s="143"/>
      <c r="CCD30" s="143"/>
      <c r="CCE30" s="143"/>
      <c r="CCF30" s="143"/>
      <c r="CCG30" s="143"/>
      <c r="CCH30" s="143"/>
      <c r="CCI30" s="143"/>
      <c r="CCJ30" s="143"/>
      <c r="CCK30" s="143"/>
      <c r="CCL30" s="143"/>
      <c r="CCM30" s="143"/>
      <c r="CCN30" s="143"/>
      <c r="CCO30" s="143"/>
      <c r="CCP30" s="143"/>
      <c r="CCQ30" s="143"/>
      <c r="CCR30" s="143"/>
      <c r="CCS30" s="143"/>
      <c r="CCT30" s="143"/>
      <c r="CCU30" s="143"/>
      <c r="CCV30" s="143"/>
      <c r="CCW30" s="143"/>
      <c r="CCX30" s="143"/>
      <c r="CCY30" s="143"/>
      <c r="CCZ30" s="143"/>
      <c r="CDA30" s="143"/>
      <c r="CDB30" s="143"/>
      <c r="CDC30" s="143"/>
      <c r="CDD30" s="143"/>
      <c r="CDE30" s="143"/>
      <c r="CDF30" s="143"/>
      <c r="CDG30" s="143"/>
      <c r="CDH30" s="143"/>
      <c r="CDI30" s="143"/>
      <c r="CDJ30" s="143"/>
      <c r="CDK30" s="143"/>
      <c r="CDL30" s="143"/>
      <c r="CDM30" s="143"/>
      <c r="CDN30" s="143"/>
      <c r="CDO30" s="143"/>
      <c r="CDP30" s="143"/>
      <c r="CDQ30" s="143"/>
      <c r="CDR30" s="143"/>
      <c r="CDS30" s="143"/>
      <c r="CDT30" s="143"/>
      <c r="CDU30" s="143"/>
      <c r="CDV30" s="143"/>
      <c r="CDW30" s="143"/>
      <c r="CDX30" s="143"/>
      <c r="CDY30" s="143"/>
      <c r="CDZ30" s="143"/>
      <c r="CEA30" s="143"/>
      <c r="CEB30" s="143"/>
      <c r="CEC30" s="143"/>
      <c r="CED30" s="143"/>
      <c r="CEE30" s="143"/>
      <c r="CEF30" s="143"/>
      <c r="CEG30" s="143"/>
      <c r="CEH30" s="143"/>
      <c r="CEI30" s="143"/>
      <c r="CEJ30" s="143"/>
      <c r="CEK30" s="143"/>
      <c r="CEL30" s="143"/>
      <c r="CEM30" s="143"/>
      <c r="CEN30" s="143"/>
      <c r="CEO30" s="143"/>
      <c r="CEP30" s="143"/>
      <c r="CEQ30" s="143"/>
      <c r="CER30" s="143"/>
      <c r="CES30" s="143"/>
      <c r="CET30" s="143"/>
      <c r="CEU30" s="143"/>
      <c r="CEV30" s="143"/>
      <c r="CEW30" s="143"/>
      <c r="CEX30" s="143"/>
      <c r="CEY30" s="143"/>
      <c r="CEZ30" s="143"/>
      <c r="CFA30" s="143"/>
      <c r="CFB30" s="143"/>
      <c r="CFC30" s="143"/>
      <c r="CFD30" s="143"/>
      <c r="CFE30" s="143"/>
      <c r="CFF30" s="143"/>
      <c r="CFG30" s="143"/>
      <c r="CFH30" s="143"/>
      <c r="CFI30" s="143"/>
      <c r="CFJ30" s="143"/>
      <c r="CFK30" s="143"/>
      <c r="CFL30" s="143"/>
      <c r="CFM30" s="143"/>
      <c r="CFN30" s="143"/>
      <c r="CFO30" s="143"/>
      <c r="CFP30" s="143"/>
      <c r="CFQ30" s="143"/>
      <c r="CFR30" s="143"/>
      <c r="CFS30" s="143"/>
      <c r="CFT30" s="143"/>
      <c r="CFU30" s="143"/>
      <c r="CFV30" s="143"/>
      <c r="CFW30" s="143"/>
      <c r="CFX30" s="143"/>
      <c r="CFY30" s="143"/>
      <c r="CFZ30" s="143"/>
      <c r="CGA30" s="143"/>
      <c r="CGB30" s="143"/>
      <c r="CGC30" s="143"/>
      <c r="CGD30" s="143"/>
      <c r="CGE30" s="143"/>
      <c r="CGF30" s="143"/>
      <c r="CGG30" s="143"/>
      <c r="CGH30" s="143"/>
      <c r="CGI30" s="143"/>
      <c r="CGJ30" s="143"/>
      <c r="CGK30" s="143"/>
      <c r="CGL30" s="143"/>
      <c r="CGM30" s="143"/>
      <c r="CGN30" s="143"/>
      <c r="CGO30" s="143"/>
      <c r="CGP30" s="143"/>
      <c r="CGQ30" s="143"/>
      <c r="CGR30" s="143"/>
      <c r="CGS30" s="143"/>
      <c r="CGT30" s="143"/>
      <c r="CGU30" s="143"/>
      <c r="CGV30" s="143"/>
      <c r="CGW30" s="143"/>
      <c r="CGX30" s="143"/>
      <c r="CGY30" s="143"/>
      <c r="CGZ30" s="143"/>
      <c r="CHA30" s="143"/>
      <c r="CHB30" s="143"/>
      <c r="CHC30" s="143"/>
      <c r="CHD30" s="143"/>
      <c r="CHE30" s="143"/>
      <c r="CHF30" s="143"/>
      <c r="CHG30" s="143"/>
      <c r="CHH30" s="143"/>
      <c r="CHI30" s="143"/>
      <c r="CHJ30" s="143"/>
      <c r="CHK30" s="143"/>
      <c r="CHL30" s="143"/>
      <c r="CHM30" s="143"/>
      <c r="CHN30" s="143"/>
      <c r="CHO30" s="143"/>
      <c r="CHP30" s="143"/>
      <c r="CHQ30" s="143"/>
      <c r="CHR30" s="143"/>
      <c r="CHS30" s="143"/>
      <c r="CHT30" s="143"/>
      <c r="CHU30" s="143"/>
      <c r="CHV30" s="143"/>
      <c r="CHW30" s="143"/>
      <c r="CHX30" s="143"/>
      <c r="CHY30" s="143"/>
      <c r="CHZ30" s="143"/>
      <c r="CIA30" s="143"/>
      <c r="CIB30" s="143"/>
      <c r="CIC30" s="143"/>
      <c r="CID30" s="143"/>
      <c r="CIE30" s="143"/>
      <c r="CIF30" s="143"/>
      <c r="CIG30" s="143"/>
      <c r="CIH30" s="143"/>
      <c r="CII30" s="143"/>
      <c r="CIJ30" s="143"/>
      <c r="CIK30" s="143"/>
      <c r="CIL30" s="143"/>
      <c r="CIM30" s="143"/>
      <c r="CIN30" s="143"/>
      <c r="CIO30" s="143"/>
      <c r="CIP30" s="143"/>
      <c r="CIQ30" s="143"/>
      <c r="CIR30" s="143"/>
      <c r="CIS30" s="143"/>
      <c r="CIT30" s="143"/>
      <c r="CIU30" s="143"/>
      <c r="CIV30" s="143"/>
      <c r="CIW30" s="143"/>
      <c r="CIX30" s="143"/>
      <c r="CIY30" s="143"/>
      <c r="CIZ30" s="143"/>
      <c r="CJA30" s="143"/>
      <c r="CJB30" s="143"/>
      <c r="CJC30" s="143"/>
      <c r="CJD30" s="143"/>
      <c r="CJE30" s="143"/>
      <c r="CJF30" s="143"/>
      <c r="CJG30" s="143"/>
      <c r="CJH30" s="143"/>
      <c r="CJI30" s="143"/>
      <c r="CJJ30" s="143"/>
      <c r="CJK30" s="143"/>
      <c r="CJL30" s="143"/>
      <c r="CJM30" s="143"/>
      <c r="CJN30" s="143"/>
      <c r="CJO30" s="143"/>
      <c r="CJP30" s="143"/>
      <c r="CJQ30" s="143"/>
      <c r="CJR30" s="143"/>
      <c r="CJS30" s="143"/>
      <c r="CJT30" s="143"/>
      <c r="CJU30" s="143"/>
      <c r="CJV30" s="143"/>
      <c r="CJW30" s="143"/>
      <c r="CJX30" s="143"/>
      <c r="CJY30" s="143"/>
      <c r="CJZ30" s="143"/>
      <c r="CKA30" s="143"/>
      <c r="CKB30" s="143"/>
      <c r="CKC30" s="143"/>
      <c r="CKD30" s="143"/>
      <c r="CKE30" s="143"/>
      <c r="CKF30" s="143"/>
      <c r="CKG30" s="143"/>
      <c r="CKH30" s="143"/>
      <c r="CKI30" s="143"/>
      <c r="CKJ30" s="143"/>
      <c r="CKK30" s="143"/>
      <c r="CKL30" s="143"/>
      <c r="CKM30" s="143"/>
      <c r="CKN30" s="143"/>
      <c r="CKO30" s="143"/>
      <c r="CKP30" s="143"/>
      <c r="CKQ30" s="143"/>
      <c r="CKR30" s="143"/>
      <c r="CKS30" s="143"/>
      <c r="CKT30" s="143"/>
      <c r="CKU30" s="143"/>
      <c r="CKV30" s="143"/>
      <c r="CKW30" s="143"/>
      <c r="CKX30" s="143"/>
      <c r="CKY30" s="143"/>
      <c r="CKZ30" s="143"/>
      <c r="CLA30" s="143"/>
      <c r="CLB30" s="143"/>
      <c r="CLC30" s="143"/>
      <c r="CLD30" s="143"/>
      <c r="CLE30" s="143"/>
      <c r="CLF30" s="143"/>
      <c r="CLG30" s="143"/>
      <c r="CLH30" s="143"/>
      <c r="CLI30" s="143"/>
      <c r="CLJ30" s="143"/>
      <c r="CLK30" s="143"/>
      <c r="CLL30" s="143"/>
      <c r="CLM30" s="143"/>
      <c r="CLN30" s="143"/>
      <c r="CLO30" s="143"/>
      <c r="CLP30" s="143"/>
      <c r="CLQ30" s="143"/>
      <c r="CLR30" s="143"/>
      <c r="CLS30" s="143"/>
      <c r="CLT30" s="143"/>
      <c r="CLU30" s="143"/>
      <c r="CLV30" s="143"/>
      <c r="CLW30" s="143"/>
      <c r="CLX30" s="143"/>
      <c r="CLY30" s="143"/>
      <c r="CLZ30" s="143"/>
      <c r="CMA30" s="143"/>
      <c r="CMB30" s="143"/>
      <c r="CMC30" s="143"/>
      <c r="CMD30" s="143"/>
      <c r="CME30" s="143"/>
      <c r="CMF30" s="143"/>
      <c r="CMG30" s="143"/>
      <c r="CMH30" s="143"/>
      <c r="CMI30" s="143"/>
      <c r="CMJ30" s="143"/>
      <c r="CMK30" s="143"/>
      <c r="CML30" s="143"/>
      <c r="CMM30" s="143"/>
      <c r="CMN30" s="143"/>
      <c r="CMO30" s="143"/>
      <c r="CMP30" s="143"/>
      <c r="CMQ30" s="143"/>
      <c r="CMR30" s="143"/>
      <c r="CMS30" s="143"/>
      <c r="CMT30" s="143"/>
      <c r="CMU30" s="143"/>
      <c r="CMV30" s="143"/>
      <c r="CMW30" s="143"/>
      <c r="CMX30" s="143"/>
      <c r="CMY30" s="143"/>
      <c r="CMZ30" s="143"/>
      <c r="CNA30" s="143"/>
      <c r="CNB30" s="143"/>
      <c r="CNC30" s="143"/>
      <c r="CND30" s="143"/>
      <c r="CNE30" s="143"/>
      <c r="CNF30" s="143"/>
      <c r="CNG30" s="143"/>
      <c r="CNH30" s="143"/>
      <c r="CNI30" s="143"/>
      <c r="CNJ30" s="143"/>
      <c r="CNK30" s="143"/>
      <c r="CNL30" s="143"/>
      <c r="CNM30" s="143"/>
      <c r="CNN30" s="143"/>
      <c r="CNO30" s="143"/>
      <c r="CNP30" s="143"/>
      <c r="CNQ30" s="143"/>
      <c r="CNR30" s="143"/>
      <c r="CNS30" s="143"/>
      <c r="CNT30" s="143"/>
      <c r="CNU30" s="143"/>
      <c r="CNV30" s="143"/>
      <c r="CNW30" s="143"/>
      <c r="CNX30" s="143"/>
      <c r="CNY30" s="143"/>
      <c r="CNZ30" s="143"/>
      <c r="COA30" s="143"/>
      <c r="COB30" s="143"/>
      <c r="COC30" s="143"/>
      <c r="COD30" s="143"/>
      <c r="COE30" s="143"/>
      <c r="COF30" s="143"/>
      <c r="COG30" s="143"/>
      <c r="COH30" s="143"/>
      <c r="COI30" s="143"/>
      <c r="COJ30" s="143"/>
      <c r="COK30" s="143"/>
      <c r="COL30" s="143"/>
      <c r="COM30" s="143"/>
      <c r="CON30" s="143"/>
      <c r="COO30" s="143"/>
      <c r="COP30" s="143"/>
      <c r="COQ30" s="143"/>
      <c r="COR30" s="143"/>
      <c r="COS30" s="143"/>
      <c r="COT30" s="143"/>
      <c r="COU30" s="143"/>
      <c r="COV30" s="143"/>
      <c r="COW30" s="143"/>
      <c r="COX30" s="143"/>
      <c r="COY30" s="143"/>
      <c r="COZ30" s="143"/>
      <c r="CPA30" s="143"/>
      <c r="CPB30" s="143"/>
      <c r="CPC30" s="143"/>
      <c r="CPD30" s="143"/>
      <c r="CPE30" s="143"/>
      <c r="CPF30" s="143"/>
      <c r="CPG30" s="143"/>
      <c r="CPH30" s="143"/>
      <c r="CPI30" s="143"/>
      <c r="CPJ30" s="143"/>
      <c r="CPK30" s="143"/>
      <c r="CPL30" s="143"/>
      <c r="CPM30" s="143"/>
      <c r="CPN30" s="143"/>
      <c r="CPO30" s="143"/>
      <c r="CPP30" s="143"/>
      <c r="CPQ30" s="143"/>
      <c r="CPR30" s="143"/>
      <c r="CPS30" s="143"/>
      <c r="CPT30" s="143"/>
      <c r="CPU30" s="143"/>
      <c r="CPV30" s="143"/>
      <c r="CPW30" s="143"/>
      <c r="CPX30" s="143"/>
      <c r="CPY30" s="143"/>
      <c r="CPZ30" s="143"/>
      <c r="CQA30" s="143"/>
      <c r="CQB30" s="143"/>
      <c r="CQC30" s="143"/>
      <c r="CQD30" s="143"/>
      <c r="CQE30" s="143"/>
      <c r="CQF30" s="143"/>
      <c r="CQG30" s="143"/>
      <c r="CQH30" s="143"/>
      <c r="CQI30" s="143"/>
      <c r="CQJ30" s="143"/>
      <c r="CQK30" s="143"/>
      <c r="CQL30" s="143"/>
      <c r="CQM30" s="143"/>
      <c r="CQN30" s="143"/>
      <c r="CQO30" s="143"/>
      <c r="CQP30" s="143"/>
      <c r="CQQ30" s="143"/>
      <c r="CQR30" s="143"/>
      <c r="CQS30" s="143"/>
      <c r="CQT30" s="143"/>
      <c r="CQU30" s="143"/>
      <c r="CQV30" s="143"/>
      <c r="CQW30" s="143"/>
      <c r="CQX30" s="143"/>
      <c r="CQY30" s="143"/>
      <c r="CQZ30" s="143"/>
      <c r="CRA30" s="143"/>
      <c r="CRB30" s="143"/>
      <c r="CRC30" s="143"/>
      <c r="CRD30" s="143"/>
      <c r="CRE30" s="143"/>
      <c r="CRF30" s="143"/>
      <c r="CRG30" s="143"/>
      <c r="CRH30" s="143"/>
      <c r="CRI30" s="143"/>
      <c r="CRJ30" s="143"/>
      <c r="CRK30" s="143"/>
      <c r="CRL30" s="143"/>
      <c r="CRM30" s="143"/>
      <c r="CRN30" s="143"/>
      <c r="CRO30" s="143"/>
      <c r="CRP30" s="143"/>
      <c r="CRQ30" s="143"/>
      <c r="CRR30" s="143"/>
      <c r="CRS30" s="143"/>
      <c r="CRT30" s="143"/>
      <c r="CRU30" s="143"/>
      <c r="CRV30" s="143"/>
      <c r="CRW30" s="143"/>
      <c r="CRX30" s="143"/>
      <c r="CRY30" s="143"/>
      <c r="CRZ30" s="143"/>
      <c r="CSA30" s="143"/>
      <c r="CSB30" s="143"/>
      <c r="CSC30" s="143"/>
      <c r="CSD30" s="143"/>
      <c r="CSE30" s="143"/>
      <c r="CSF30" s="143"/>
      <c r="CSG30" s="143"/>
      <c r="CSH30" s="143"/>
      <c r="CSI30" s="143"/>
      <c r="CSJ30" s="143"/>
      <c r="CSK30" s="143"/>
      <c r="CSL30" s="143"/>
      <c r="CSM30" s="143"/>
      <c r="CSN30" s="143"/>
      <c r="CSO30" s="143"/>
      <c r="CSP30" s="143"/>
      <c r="CSQ30" s="143"/>
      <c r="CSR30" s="143"/>
      <c r="CSS30" s="143"/>
      <c r="CST30" s="143"/>
      <c r="CSU30" s="143"/>
      <c r="CSV30" s="143"/>
      <c r="CSW30" s="143"/>
      <c r="CSX30" s="143"/>
      <c r="CSY30" s="143"/>
      <c r="CSZ30" s="143"/>
      <c r="CTA30" s="143"/>
      <c r="CTB30" s="143"/>
      <c r="CTC30" s="143"/>
      <c r="CTD30" s="143"/>
      <c r="CTE30" s="143"/>
      <c r="CTF30" s="143"/>
      <c r="CTG30" s="143"/>
      <c r="CTH30" s="143"/>
      <c r="CTI30" s="143"/>
      <c r="CTJ30" s="143"/>
      <c r="CTK30" s="143"/>
      <c r="CTL30" s="143"/>
      <c r="CTM30" s="143"/>
      <c r="CTN30" s="143"/>
      <c r="CTO30" s="143"/>
      <c r="CTP30" s="143"/>
      <c r="CTQ30" s="143"/>
      <c r="CTR30" s="143"/>
      <c r="CTS30" s="143"/>
      <c r="CTT30" s="143"/>
      <c r="CTU30" s="143"/>
      <c r="CTV30" s="143"/>
      <c r="CTW30" s="143"/>
      <c r="CTX30" s="143"/>
      <c r="CTY30" s="143"/>
      <c r="CTZ30" s="143"/>
      <c r="CUA30" s="143"/>
      <c r="CUB30" s="143"/>
      <c r="CUC30" s="143"/>
      <c r="CUD30" s="143"/>
      <c r="CUE30" s="143"/>
      <c r="CUF30" s="143"/>
      <c r="CUG30" s="143"/>
      <c r="CUH30" s="143"/>
      <c r="CUI30" s="143"/>
      <c r="CUJ30" s="143"/>
      <c r="CUK30" s="143"/>
      <c r="CUL30" s="143"/>
      <c r="CUM30" s="143"/>
      <c r="CUN30" s="143"/>
      <c r="CUO30" s="143"/>
      <c r="CUP30" s="143"/>
      <c r="CUQ30" s="143"/>
      <c r="CUR30" s="143"/>
      <c r="CUS30" s="143"/>
      <c r="CUT30" s="143"/>
      <c r="CUU30" s="143"/>
      <c r="CUV30" s="143"/>
      <c r="CUW30" s="143"/>
      <c r="CUX30" s="143"/>
      <c r="CUY30" s="143"/>
      <c r="CUZ30" s="143"/>
      <c r="CVA30" s="143"/>
      <c r="CVB30" s="143"/>
      <c r="CVC30" s="143"/>
      <c r="CVD30" s="143"/>
      <c r="CVE30" s="143"/>
      <c r="CVF30" s="143"/>
      <c r="CVG30" s="143"/>
      <c r="CVH30" s="143"/>
      <c r="CVI30" s="143"/>
      <c r="CVJ30" s="143"/>
      <c r="CVK30" s="143"/>
      <c r="CVL30" s="143"/>
      <c r="CVM30" s="143"/>
      <c r="CVN30" s="143"/>
      <c r="CVO30" s="143"/>
      <c r="CVP30" s="143"/>
      <c r="CVQ30" s="143"/>
      <c r="CVR30" s="143"/>
      <c r="CVS30" s="143"/>
      <c r="CVT30" s="143"/>
      <c r="CVU30" s="143"/>
      <c r="CVV30" s="143"/>
      <c r="CVW30" s="143"/>
      <c r="CVX30" s="143"/>
      <c r="CVY30" s="143"/>
      <c r="CVZ30" s="143"/>
      <c r="CWA30" s="143"/>
      <c r="CWB30" s="143"/>
      <c r="CWC30" s="143"/>
      <c r="CWD30" s="143"/>
      <c r="CWE30" s="143"/>
      <c r="CWF30" s="143"/>
      <c r="CWG30" s="143"/>
      <c r="CWH30" s="143"/>
      <c r="CWI30" s="143"/>
      <c r="CWJ30" s="143"/>
      <c r="CWK30" s="143"/>
      <c r="CWL30" s="143"/>
      <c r="CWM30" s="143"/>
      <c r="CWN30" s="143"/>
      <c r="CWO30" s="143"/>
      <c r="CWP30" s="143"/>
      <c r="CWQ30" s="143"/>
      <c r="CWR30" s="143"/>
      <c r="CWS30" s="143"/>
      <c r="CWT30" s="143"/>
      <c r="CWU30" s="143"/>
      <c r="CWV30" s="143"/>
      <c r="CWW30" s="143"/>
      <c r="CWX30" s="143"/>
      <c r="CWY30" s="143"/>
      <c r="CWZ30" s="143"/>
      <c r="CXA30" s="143"/>
      <c r="CXB30" s="143"/>
      <c r="CXC30" s="143"/>
      <c r="CXD30" s="143"/>
      <c r="CXE30" s="143"/>
      <c r="CXF30" s="143"/>
      <c r="CXG30" s="143"/>
      <c r="CXH30" s="143"/>
      <c r="CXI30" s="143"/>
      <c r="CXJ30" s="143"/>
      <c r="CXK30" s="143"/>
      <c r="CXL30" s="143"/>
      <c r="CXM30" s="143"/>
      <c r="CXN30" s="143"/>
      <c r="CXO30" s="143"/>
      <c r="CXP30" s="143"/>
      <c r="CXQ30" s="143"/>
      <c r="CXR30" s="143"/>
      <c r="CXS30" s="143"/>
      <c r="CXT30" s="143"/>
      <c r="CXU30" s="143"/>
      <c r="CXV30" s="143"/>
      <c r="CXW30" s="143"/>
      <c r="CXX30" s="143"/>
      <c r="CXY30" s="143"/>
      <c r="CXZ30" s="143"/>
      <c r="CYA30" s="143"/>
      <c r="CYB30" s="143"/>
      <c r="CYC30" s="143"/>
      <c r="CYD30" s="143"/>
      <c r="CYE30" s="143"/>
      <c r="CYF30" s="143"/>
      <c r="CYG30" s="143"/>
      <c r="CYH30" s="143"/>
      <c r="CYI30" s="143"/>
      <c r="CYJ30" s="143"/>
      <c r="CYK30" s="143"/>
      <c r="CYL30" s="143"/>
      <c r="CYM30" s="143"/>
      <c r="CYN30" s="143"/>
      <c r="CYO30" s="143"/>
      <c r="CYP30" s="143"/>
      <c r="CYQ30" s="143"/>
      <c r="CYR30" s="143"/>
      <c r="CYS30" s="143"/>
      <c r="CYT30" s="143"/>
      <c r="CYU30" s="143"/>
      <c r="CYV30" s="143"/>
      <c r="CYW30" s="143"/>
      <c r="CYX30" s="143"/>
      <c r="CYY30" s="143"/>
      <c r="CYZ30" s="143"/>
      <c r="CZA30" s="143"/>
      <c r="CZB30" s="143"/>
      <c r="CZC30" s="143"/>
      <c r="CZD30" s="143"/>
      <c r="CZE30" s="143"/>
      <c r="CZF30" s="143"/>
      <c r="CZG30" s="143"/>
      <c r="CZH30" s="143"/>
      <c r="CZI30" s="143"/>
      <c r="CZJ30" s="143"/>
      <c r="CZK30" s="143"/>
      <c r="CZL30" s="143"/>
      <c r="CZM30" s="143"/>
      <c r="CZN30" s="143"/>
      <c r="CZO30" s="143"/>
      <c r="CZP30" s="143"/>
      <c r="CZQ30" s="143"/>
      <c r="CZR30" s="143"/>
      <c r="CZS30" s="143"/>
      <c r="CZT30" s="143"/>
      <c r="CZU30" s="143"/>
      <c r="CZV30" s="143"/>
      <c r="CZW30" s="143"/>
      <c r="CZX30" s="143"/>
      <c r="CZY30" s="143"/>
      <c r="CZZ30" s="143"/>
      <c r="DAA30" s="143"/>
      <c r="DAB30" s="143"/>
      <c r="DAC30" s="143"/>
      <c r="DAD30" s="143"/>
      <c r="DAE30" s="143"/>
      <c r="DAF30" s="143"/>
      <c r="DAG30" s="143"/>
      <c r="DAH30" s="143"/>
      <c r="DAI30" s="143"/>
      <c r="DAJ30" s="143"/>
      <c r="DAK30" s="143"/>
      <c r="DAL30" s="143"/>
      <c r="DAM30" s="143"/>
      <c r="DAN30" s="143"/>
      <c r="DAO30" s="143"/>
      <c r="DAP30" s="143"/>
      <c r="DAQ30" s="143"/>
      <c r="DAR30" s="143"/>
      <c r="DAS30" s="143"/>
      <c r="DAT30" s="143"/>
      <c r="DAU30" s="143"/>
      <c r="DAV30" s="143"/>
      <c r="DAW30" s="143"/>
      <c r="DAX30" s="143"/>
      <c r="DAY30" s="143"/>
      <c r="DAZ30" s="143"/>
      <c r="DBA30" s="143"/>
      <c r="DBB30" s="143"/>
      <c r="DBC30" s="143"/>
      <c r="DBD30" s="143"/>
      <c r="DBE30" s="143"/>
      <c r="DBF30" s="143"/>
      <c r="DBG30" s="143"/>
      <c r="DBH30" s="143"/>
      <c r="DBI30" s="143"/>
      <c r="DBJ30" s="143"/>
      <c r="DBK30" s="143"/>
      <c r="DBL30" s="143"/>
      <c r="DBM30" s="143"/>
      <c r="DBN30" s="143"/>
      <c r="DBO30" s="143"/>
      <c r="DBP30" s="143"/>
      <c r="DBQ30" s="143"/>
      <c r="DBR30" s="143"/>
      <c r="DBS30" s="143"/>
      <c r="DBT30" s="143"/>
      <c r="DBU30" s="143"/>
      <c r="DBV30" s="143"/>
      <c r="DBW30" s="143"/>
      <c r="DBX30" s="143"/>
      <c r="DBY30" s="143"/>
      <c r="DBZ30" s="143"/>
      <c r="DCA30" s="143"/>
      <c r="DCB30" s="143"/>
      <c r="DCC30" s="143"/>
      <c r="DCD30" s="143"/>
      <c r="DCE30" s="143"/>
      <c r="DCF30" s="143"/>
      <c r="DCG30" s="143"/>
      <c r="DCH30" s="143"/>
      <c r="DCI30" s="143"/>
      <c r="DCJ30" s="143"/>
      <c r="DCK30" s="143"/>
      <c r="DCL30" s="143"/>
      <c r="DCM30" s="143"/>
      <c r="DCN30" s="143"/>
      <c r="DCO30" s="143"/>
      <c r="DCP30" s="143"/>
      <c r="DCQ30" s="143"/>
      <c r="DCR30" s="143"/>
      <c r="DCS30" s="143"/>
      <c r="DCT30" s="143"/>
      <c r="DCU30" s="143"/>
      <c r="DCV30" s="143"/>
      <c r="DCW30" s="143"/>
      <c r="DCX30" s="143"/>
      <c r="DCY30" s="143"/>
      <c r="DCZ30" s="143"/>
      <c r="DDA30" s="143"/>
      <c r="DDB30" s="143"/>
      <c r="DDC30" s="143"/>
      <c r="DDD30" s="143"/>
      <c r="DDE30" s="143"/>
      <c r="DDF30" s="143"/>
      <c r="DDG30" s="143"/>
      <c r="DDH30" s="143"/>
      <c r="DDI30" s="143"/>
      <c r="DDJ30" s="143"/>
      <c r="DDK30" s="143"/>
      <c r="DDL30" s="143"/>
      <c r="DDM30" s="143"/>
      <c r="DDN30" s="143"/>
      <c r="DDO30" s="143"/>
      <c r="DDP30" s="143"/>
      <c r="DDQ30" s="143"/>
      <c r="DDR30" s="143"/>
      <c r="DDS30" s="143"/>
      <c r="DDT30" s="143"/>
      <c r="DDU30" s="143"/>
      <c r="DDV30" s="143"/>
      <c r="DDW30" s="143"/>
      <c r="DDX30" s="143"/>
      <c r="DDY30" s="143"/>
      <c r="DDZ30" s="143"/>
      <c r="DEA30" s="143"/>
      <c r="DEB30" s="143"/>
      <c r="DEC30" s="143"/>
      <c r="DED30" s="143"/>
      <c r="DEE30" s="143"/>
      <c r="DEF30" s="143"/>
      <c r="DEG30" s="143"/>
      <c r="DEH30" s="143"/>
      <c r="DEI30" s="143"/>
      <c r="DEJ30" s="143"/>
      <c r="DEK30" s="143"/>
      <c r="DEL30" s="143"/>
      <c r="DEM30" s="143"/>
      <c r="DEN30" s="143"/>
      <c r="DEO30" s="143"/>
      <c r="DEP30" s="143"/>
      <c r="DEQ30" s="143"/>
      <c r="DER30" s="143"/>
      <c r="DES30" s="143"/>
      <c r="DET30" s="143"/>
      <c r="DEU30" s="143"/>
      <c r="DEV30" s="143"/>
      <c r="DEW30" s="143"/>
      <c r="DEX30" s="143"/>
      <c r="DEY30" s="143"/>
      <c r="DEZ30" s="143"/>
      <c r="DFA30" s="143"/>
      <c r="DFB30" s="143"/>
      <c r="DFC30" s="143"/>
      <c r="DFD30" s="143"/>
      <c r="DFE30" s="143"/>
      <c r="DFF30" s="143"/>
      <c r="DFG30" s="143"/>
      <c r="DFH30" s="143"/>
      <c r="DFI30" s="143"/>
      <c r="DFJ30" s="143"/>
      <c r="DFK30" s="143"/>
      <c r="DFL30" s="143"/>
      <c r="DFM30" s="143"/>
      <c r="DFN30" s="143"/>
      <c r="DFO30" s="143"/>
      <c r="DFP30" s="143"/>
      <c r="DFQ30" s="143"/>
      <c r="DFR30" s="143"/>
      <c r="DFS30" s="143"/>
      <c r="DFT30" s="143"/>
      <c r="DFU30" s="143"/>
      <c r="DFV30" s="143"/>
      <c r="DFW30" s="143"/>
      <c r="DFX30" s="143"/>
      <c r="DFY30" s="143"/>
      <c r="DFZ30" s="143"/>
      <c r="DGA30" s="143"/>
      <c r="DGB30" s="143"/>
      <c r="DGC30" s="143"/>
      <c r="DGD30" s="143"/>
      <c r="DGE30" s="143"/>
      <c r="DGF30" s="143"/>
      <c r="DGG30" s="143"/>
      <c r="DGH30" s="143"/>
      <c r="DGI30" s="143"/>
      <c r="DGJ30" s="143"/>
      <c r="DGK30" s="143"/>
      <c r="DGL30" s="143"/>
      <c r="DGM30" s="143"/>
      <c r="DGN30" s="143"/>
      <c r="DGO30" s="143"/>
      <c r="DGP30" s="143"/>
      <c r="DGQ30" s="143"/>
      <c r="DGR30" s="143"/>
      <c r="DGS30" s="143"/>
      <c r="DGT30" s="143"/>
      <c r="DGU30" s="143"/>
      <c r="DGV30" s="143"/>
      <c r="DGW30" s="143"/>
      <c r="DGX30" s="143"/>
      <c r="DGY30" s="143"/>
      <c r="DGZ30" s="143"/>
      <c r="DHA30" s="143"/>
      <c r="DHB30" s="143"/>
      <c r="DHC30" s="143"/>
      <c r="DHD30" s="143"/>
      <c r="DHE30" s="143"/>
      <c r="DHF30" s="143"/>
      <c r="DHG30" s="143"/>
      <c r="DHH30" s="143"/>
      <c r="DHI30" s="143"/>
      <c r="DHJ30" s="143"/>
      <c r="DHK30" s="143"/>
      <c r="DHL30" s="143"/>
      <c r="DHM30" s="143"/>
      <c r="DHN30" s="143"/>
      <c r="DHO30" s="143"/>
      <c r="DHP30" s="143"/>
      <c r="DHQ30" s="143"/>
      <c r="DHR30" s="143"/>
      <c r="DHS30" s="143"/>
      <c r="DHT30" s="143"/>
      <c r="DHU30" s="143"/>
      <c r="DHV30" s="143"/>
      <c r="DHW30" s="143"/>
      <c r="DHX30" s="143"/>
      <c r="DHY30" s="143"/>
      <c r="DHZ30" s="143"/>
      <c r="DIA30" s="143"/>
      <c r="DIB30" s="143"/>
      <c r="DIC30" s="143"/>
      <c r="DID30" s="143"/>
      <c r="DIE30" s="143"/>
      <c r="DIF30" s="143"/>
      <c r="DIG30" s="143"/>
      <c r="DIH30" s="143"/>
      <c r="DII30" s="143"/>
      <c r="DIJ30" s="143"/>
      <c r="DIK30" s="143"/>
      <c r="DIL30" s="143"/>
      <c r="DIM30" s="143"/>
      <c r="DIN30" s="143"/>
      <c r="DIO30" s="143"/>
      <c r="DIP30" s="143"/>
      <c r="DIQ30" s="143"/>
      <c r="DIR30" s="143"/>
      <c r="DIS30" s="143"/>
      <c r="DIT30" s="143"/>
      <c r="DIU30" s="143"/>
      <c r="DIV30" s="143"/>
      <c r="DIW30" s="143"/>
      <c r="DIX30" s="143"/>
      <c r="DIY30" s="143"/>
      <c r="DIZ30" s="143"/>
      <c r="DJA30" s="143"/>
      <c r="DJB30" s="143"/>
      <c r="DJC30" s="143"/>
      <c r="DJD30" s="143"/>
      <c r="DJE30" s="143"/>
      <c r="DJF30" s="143"/>
      <c r="DJG30" s="143"/>
      <c r="DJH30" s="143"/>
      <c r="DJI30" s="143"/>
      <c r="DJJ30" s="143"/>
      <c r="DJK30" s="143"/>
      <c r="DJL30" s="143"/>
      <c r="DJM30" s="143"/>
      <c r="DJN30" s="143"/>
      <c r="DJO30" s="143"/>
      <c r="DJP30" s="143"/>
      <c r="DJQ30" s="143"/>
      <c r="DJR30" s="143"/>
      <c r="DJS30" s="143"/>
      <c r="DJT30" s="143"/>
      <c r="DJU30" s="143"/>
      <c r="DJV30" s="143"/>
      <c r="DJW30" s="143"/>
      <c r="DJX30" s="143"/>
      <c r="DJY30" s="143"/>
      <c r="DJZ30" s="143"/>
      <c r="DKA30" s="143"/>
      <c r="DKB30" s="143"/>
      <c r="DKC30" s="143"/>
      <c r="DKD30" s="143"/>
      <c r="DKE30" s="143"/>
      <c r="DKF30" s="143"/>
      <c r="DKG30" s="143"/>
      <c r="DKH30" s="143"/>
      <c r="DKI30" s="143"/>
      <c r="DKJ30" s="143"/>
      <c r="DKK30" s="143"/>
      <c r="DKL30" s="143"/>
      <c r="DKM30" s="143"/>
      <c r="DKN30" s="143"/>
      <c r="DKO30" s="143"/>
      <c r="DKP30" s="143"/>
      <c r="DKQ30" s="143"/>
      <c r="DKR30" s="143"/>
      <c r="DKS30" s="143"/>
      <c r="DKT30" s="143"/>
      <c r="DKU30" s="143"/>
      <c r="DKV30" s="143"/>
      <c r="DKW30" s="143"/>
      <c r="DKX30" s="143"/>
      <c r="DKY30" s="143"/>
      <c r="DKZ30" s="143"/>
      <c r="DLA30" s="143"/>
      <c r="DLB30" s="143"/>
      <c r="DLC30" s="143"/>
      <c r="DLD30" s="143"/>
      <c r="DLE30" s="143"/>
      <c r="DLF30" s="143"/>
      <c r="DLG30" s="143"/>
      <c r="DLH30" s="143"/>
      <c r="DLI30" s="143"/>
      <c r="DLJ30" s="143"/>
      <c r="DLK30" s="143"/>
      <c r="DLL30" s="143"/>
      <c r="DLM30" s="143"/>
      <c r="DLN30" s="143"/>
      <c r="DLO30" s="143"/>
      <c r="DLP30" s="143"/>
      <c r="DLQ30" s="143"/>
      <c r="DLR30" s="143"/>
      <c r="DLS30" s="143"/>
      <c r="DLT30" s="143"/>
      <c r="DLU30" s="143"/>
      <c r="DLV30" s="143"/>
      <c r="DLW30" s="143"/>
      <c r="DLX30" s="143"/>
      <c r="DLY30" s="143"/>
      <c r="DLZ30" s="143"/>
      <c r="DMA30" s="143"/>
      <c r="DMB30" s="143"/>
      <c r="DMC30" s="143"/>
      <c r="DMD30" s="143"/>
      <c r="DME30" s="143"/>
      <c r="DMF30" s="143"/>
      <c r="DMG30" s="143"/>
      <c r="DMH30" s="143"/>
      <c r="DMI30" s="143"/>
      <c r="DMJ30" s="143"/>
      <c r="DMK30" s="143"/>
      <c r="DML30" s="143"/>
      <c r="DMM30" s="143"/>
      <c r="DMN30" s="143"/>
      <c r="DMO30" s="143"/>
      <c r="DMP30" s="143"/>
      <c r="DMQ30" s="143"/>
      <c r="DMR30" s="143"/>
      <c r="DMS30" s="143"/>
      <c r="DMT30" s="143"/>
      <c r="DMU30" s="143"/>
      <c r="DMV30" s="143"/>
      <c r="DMW30" s="143"/>
      <c r="DMX30" s="143"/>
      <c r="DMY30" s="143"/>
      <c r="DMZ30" s="143"/>
      <c r="DNA30" s="143"/>
      <c r="DNB30" s="143"/>
      <c r="DNC30" s="143"/>
      <c r="DND30" s="143"/>
      <c r="DNE30" s="143"/>
      <c r="DNF30" s="143"/>
      <c r="DNG30" s="143"/>
      <c r="DNH30" s="143"/>
      <c r="DNI30" s="143"/>
      <c r="DNJ30" s="143"/>
      <c r="DNK30" s="143"/>
      <c r="DNL30" s="143"/>
      <c r="DNM30" s="143"/>
      <c r="DNN30" s="143"/>
      <c r="DNO30" s="143"/>
      <c r="DNP30" s="143"/>
      <c r="DNQ30" s="143"/>
      <c r="DNR30" s="143"/>
      <c r="DNS30" s="143"/>
      <c r="DNT30" s="143"/>
      <c r="DNU30" s="143"/>
      <c r="DNV30" s="143"/>
      <c r="DNW30" s="143"/>
      <c r="DNX30" s="143"/>
      <c r="DNY30" s="143"/>
      <c r="DNZ30" s="143"/>
      <c r="DOA30" s="143"/>
      <c r="DOB30" s="143"/>
      <c r="DOC30" s="143"/>
      <c r="DOD30" s="143"/>
      <c r="DOE30" s="143"/>
      <c r="DOF30" s="143"/>
      <c r="DOG30" s="143"/>
      <c r="DOH30" s="143"/>
      <c r="DOI30" s="143"/>
      <c r="DOJ30" s="143"/>
      <c r="DOK30" s="143"/>
      <c r="DOL30" s="143"/>
      <c r="DOM30" s="143"/>
      <c r="DON30" s="143"/>
      <c r="DOO30" s="143"/>
      <c r="DOP30" s="143"/>
      <c r="DOQ30" s="143"/>
      <c r="DOR30" s="143"/>
      <c r="DOS30" s="143"/>
      <c r="DOT30" s="143"/>
      <c r="DOU30" s="143"/>
      <c r="DOV30" s="143"/>
      <c r="DOW30" s="143"/>
      <c r="DOX30" s="143"/>
      <c r="DOY30" s="143"/>
      <c r="DOZ30" s="143"/>
      <c r="DPA30" s="143"/>
      <c r="DPB30" s="143"/>
      <c r="DPC30" s="143"/>
      <c r="DPD30" s="143"/>
      <c r="DPE30" s="143"/>
      <c r="DPF30" s="143"/>
      <c r="DPG30" s="143"/>
      <c r="DPH30" s="143"/>
      <c r="DPI30" s="143"/>
      <c r="DPJ30" s="143"/>
      <c r="DPK30" s="143"/>
      <c r="DPL30" s="143"/>
      <c r="DPM30" s="143"/>
      <c r="DPN30" s="143"/>
      <c r="DPO30" s="143"/>
      <c r="DPP30" s="143"/>
      <c r="DPQ30" s="143"/>
      <c r="DPR30" s="143"/>
      <c r="DPS30" s="143"/>
      <c r="DPT30" s="143"/>
      <c r="DPU30" s="143"/>
      <c r="DPV30" s="143"/>
      <c r="DPW30" s="143"/>
      <c r="DPX30" s="143"/>
      <c r="DPY30" s="143"/>
      <c r="DPZ30" s="143"/>
      <c r="DQA30" s="143"/>
      <c r="DQB30" s="143"/>
      <c r="DQC30" s="143"/>
      <c r="DQD30" s="143"/>
      <c r="DQE30" s="143"/>
      <c r="DQF30" s="143"/>
      <c r="DQG30" s="143"/>
      <c r="DQH30" s="143"/>
      <c r="DQI30" s="143"/>
      <c r="DQJ30" s="143"/>
      <c r="DQK30" s="143"/>
      <c r="DQL30" s="143"/>
      <c r="DQM30" s="143"/>
      <c r="DQN30" s="143"/>
      <c r="DQO30" s="143"/>
      <c r="DQP30" s="143"/>
      <c r="DQQ30" s="143"/>
      <c r="DQR30" s="143"/>
      <c r="DQS30" s="143"/>
      <c r="DQT30" s="143"/>
      <c r="DQU30" s="143"/>
      <c r="DQV30" s="143"/>
      <c r="DQW30" s="143"/>
      <c r="DQX30" s="143"/>
      <c r="DQY30" s="143"/>
      <c r="DQZ30" s="143"/>
      <c r="DRA30" s="143"/>
      <c r="DRB30" s="143"/>
      <c r="DRC30" s="143"/>
      <c r="DRD30" s="143"/>
      <c r="DRE30" s="143"/>
      <c r="DRF30" s="143"/>
      <c r="DRG30" s="143"/>
      <c r="DRH30" s="143"/>
      <c r="DRI30" s="143"/>
      <c r="DRJ30" s="143"/>
      <c r="DRK30" s="143"/>
      <c r="DRL30" s="143"/>
      <c r="DRM30" s="143"/>
      <c r="DRN30" s="143"/>
      <c r="DRO30" s="143"/>
      <c r="DRP30" s="143"/>
      <c r="DRQ30" s="143"/>
      <c r="DRR30" s="143"/>
      <c r="DRS30" s="143"/>
      <c r="DRT30" s="143"/>
      <c r="DRU30" s="143"/>
      <c r="DRV30" s="143"/>
      <c r="DRW30" s="143"/>
      <c r="DRX30" s="143"/>
      <c r="DRY30" s="143"/>
      <c r="DRZ30" s="143"/>
      <c r="DSA30" s="143"/>
      <c r="DSB30" s="143"/>
      <c r="DSC30" s="143"/>
      <c r="DSD30" s="143"/>
      <c r="DSE30" s="143"/>
      <c r="DSF30" s="143"/>
      <c r="DSG30" s="143"/>
      <c r="DSH30" s="143"/>
      <c r="DSI30" s="143"/>
      <c r="DSJ30" s="143"/>
      <c r="DSK30" s="143"/>
      <c r="DSL30" s="143"/>
      <c r="DSM30" s="143"/>
      <c r="DSN30" s="143"/>
      <c r="DSO30" s="143"/>
      <c r="DSP30" s="143"/>
      <c r="DSQ30" s="143"/>
      <c r="DSR30" s="143"/>
      <c r="DSS30" s="143"/>
      <c r="DST30" s="143"/>
      <c r="DSU30" s="143"/>
      <c r="DSV30" s="143"/>
      <c r="DSW30" s="143"/>
      <c r="DSX30" s="143"/>
      <c r="DSY30" s="143"/>
      <c r="DSZ30" s="143"/>
      <c r="DTA30" s="143"/>
      <c r="DTB30" s="143"/>
      <c r="DTC30" s="143"/>
      <c r="DTD30" s="143"/>
      <c r="DTE30" s="143"/>
      <c r="DTF30" s="143"/>
      <c r="DTG30" s="143"/>
      <c r="DTH30" s="143"/>
      <c r="DTI30" s="143"/>
      <c r="DTJ30" s="143"/>
      <c r="DTK30" s="143"/>
      <c r="DTL30" s="143"/>
      <c r="DTM30" s="143"/>
      <c r="DTN30" s="143"/>
      <c r="DTO30" s="143"/>
      <c r="DTP30" s="143"/>
      <c r="DTQ30" s="143"/>
      <c r="DTR30" s="143"/>
      <c r="DTS30" s="143"/>
      <c r="DTT30" s="143"/>
      <c r="DTU30" s="143"/>
      <c r="DTV30" s="143"/>
      <c r="DTW30" s="143"/>
      <c r="DTX30" s="143"/>
      <c r="DTY30" s="143"/>
      <c r="DTZ30" s="143"/>
      <c r="DUA30" s="143"/>
      <c r="DUB30" s="143"/>
      <c r="DUC30" s="143"/>
      <c r="DUD30" s="143"/>
      <c r="DUE30" s="143"/>
      <c r="DUF30" s="143"/>
      <c r="DUG30" s="143"/>
      <c r="DUH30" s="143"/>
      <c r="DUI30" s="143"/>
      <c r="DUJ30" s="143"/>
      <c r="DUK30" s="143"/>
      <c r="DUL30" s="143"/>
      <c r="DUM30" s="143"/>
      <c r="DUN30" s="143"/>
      <c r="DUO30" s="143"/>
      <c r="DUP30" s="143"/>
      <c r="DUQ30" s="143"/>
      <c r="DUR30" s="143"/>
      <c r="DUS30" s="143"/>
      <c r="DUT30" s="143"/>
      <c r="DUU30" s="143"/>
      <c r="DUV30" s="143"/>
      <c r="DUW30" s="143"/>
      <c r="DUX30" s="143"/>
      <c r="DUY30" s="143"/>
      <c r="DUZ30" s="143"/>
      <c r="DVA30" s="143"/>
      <c r="DVB30" s="143"/>
      <c r="DVC30" s="143"/>
      <c r="DVD30" s="143"/>
      <c r="DVE30" s="143"/>
      <c r="DVF30" s="143"/>
      <c r="DVG30" s="143"/>
      <c r="DVH30" s="143"/>
      <c r="DVI30" s="143"/>
      <c r="DVJ30" s="143"/>
      <c r="DVK30" s="143"/>
      <c r="DVL30" s="143"/>
      <c r="DVM30" s="143"/>
      <c r="DVN30" s="143"/>
      <c r="DVO30" s="143"/>
      <c r="DVP30" s="143"/>
      <c r="DVQ30" s="143"/>
      <c r="DVR30" s="143"/>
      <c r="DVS30" s="143"/>
      <c r="DVT30" s="143"/>
      <c r="DVU30" s="143"/>
      <c r="DVV30" s="143"/>
      <c r="DVW30" s="143"/>
      <c r="DVX30" s="143"/>
      <c r="DVY30" s="143"/>
      <c r="DVZ30" s="143"/>
      <c r="DWA30" s="143"/>
      <c r="DWB30" s="143"/>
      <c r="DWC30" s="143"/>
      <c r="DWD30" s="143"/>
      <c r="DWE30" s="143"/>
      <c r="DWF30" s="143"/>
      <c r="DWG30" s="143"/>
      <c r="DWH30" s="143"/>
      <c r="DWI30" s="143"/>
      <c r="DWJ30" s="143"/>
      <c r="DWK30" s="143"/>
      <c r="DWL30" s="143"/>
      <c r="DWM30" s="143"/>
      <c r="DWN30" s="143"/>
      <c r="DWO30" s="143"/>
      <c r="DWP30" s="143"/>
      <c r="DWQ30" s="143"/>
      <c r="DWR30" s="143"/>
      <c r="DWS30" s="143"/>
      <c r="DWT30" s="143"/>
      <c r="DWU30" s="143"/>
      <c r="DWV30" s="143"/>
      <c r="DWW30" s="143"/>
      <c r="DWX30" s="143"/>
      <c r="DWY30" s="143"/>
      <c r="DWZ30" s="143"/>
      <c r="DXA30" s="143"/>
      <c r="DXB30" s="143"/>
      <c r="DXC30" s="143"/>
      <c r="DXD30" s="143"/>
      <c r="DXE30" s="143"/>
      <c r="DXF30" s="143"/>
      <c r="DXG30" s="143"/>
      <c r="DXH30" s="143"/>
      <c r="DXI30" s="143"/>
      <c r="DXJ30" s="143"/>
      <c r="DXK30" s="143"/>
      <c r="DXL30" s="143"/>
      <c r="DXM30" s="143"/>
      <c r="DXN30" s="143"/>
      <c r="DXO30" s="143"/>
      <c r="DXP30" s="143"/>
      <c r="DXQ30" s="143"/>
      <c r="DXR30" s="143"/>
      <c r="DXS30" s="143"/>
      <c r="DXT30" s="143"/>
      <c r="DXU30" s="143"/>
      <c r="DXV30" s="143"/>
      <c r="DXW30" s="143"/>
      <c r="DXX30" s="143"/>
      <c r="DXY30" s="143"/>
      <c r="DXZ30" s="143"/>
      <c r="DYA30" s="143"/>
      <c r="DYB30" s="143"/>
      <c r="DYC30" s="143"/>
      <c r="DYD30" s="143"/>
      <c r="DYE30" s="143"/>
      <c r="DYF30" s="143"/>
      <c r="DYG30" s="143"/>
      <c r="DYH30" s="143"/>
      <c r="DYI30" s="143"/>
      <c r="DYJ30" s="143"/>
      <c r="DYK30" s="143"/>
      <c r="DYL30" s="143"/>
      <c r="DYM30" s="143"/>
      <c r="DYN30" s="143"/>
      <c r="DYO30" s="143"/>
      <c r="DYP30" s="143"/>
      <c r="DYQ30" s="143"/>
      <c r="DYR30" s="143"/>
      <c r="DYS30" s="143"/>
      <c r="DYT30" s="143"/>
      <c r="DYU30" s="143"/>
      <c r="DYV30" s="143"/>
      <c r="DYW30" s="143"/>
      <c r="DYX30" s="143"/>
      <c r="DYY30" s="143"/>
      <c r="DYZ30" s="143"/>
      <c r="DZA30" s="143"/>
      <c r="DZB30" s="143"/>
      <c r="DZC30" s="143"/>
      <c r="DZD30" s="143"/>
      <c r="DZE30" s="143"/>
      <c r="DZF30" s="143"/>
      <c r="DZG30" s="143"/>
      <c r="DZH30" s="143"/>
      <c r="DZI30" s="143"/>
      <c r="DZJ30" s="143"/>
      <c r="DZK30" s="143"/>
      <c r="DZL30" s="143"/>
      <c r="DZM30" s="143"/>
      <c r="DZN30" s="143"/>
      <c r="DZO30" s="143"/>
      <c r="DZP30" s="143"/>
      <c r="DZQ30" s="143"/>
      <c r="DZR30" s="143"/>
      <c r="DZS30" s="143"/>
      <c r="DZT30" s="143"/>
      <c r="DZU30" s="143"/>
      <c r="DZV30" s="143"/>
      <c r="DZW30" s="143"/>
      <c r="DZX30" s="143"/>
      <c r="DZY30" s="143"/>
      <c r="DZZ30" s="143"/>
      <c r="EAA30" s="143"/>
      <c r="EAB30" s="143"/>
      <c r="EAC30" s="143"/>
      <c r="EAD30" s="143"/>
      <c r="EAE30" s="143"/>
      <c r="EAF30" s="143"/>
      <c r="EAG30" s="143"/>
      <c r="EAH30" s="143"/>
      <c r="EAI30" s="143"/>
      <c r="EAJ30" s="143"/>
      <c r="EAK30" s="143"/>
      <c r="EAL30" s="143"/>
      <c r="EAM30" s="143"/>
      <c r="EAN30" s="143"/>
      <c r="EAO30" s="143"/>
      <c r="EAP30" s="143"/>
      <c r="EAQ30" s="143"/>
      <c r="EAR30" s="143"/>
      <c r="EAS30" s="143"/>
      <c r="EAT30" s="143"/>
      <c r="EAU30" s="143"/>
      <c r="EAV30" s="143"/>
      <c r="EAW30" s="143"/>
      <c r="EAX30" s="143"/>
      <c r="EAY30" s="143"/>
      <c r="EAZ30" s="143"/>
      <c r="EBA30" s="143"/>
      <c r="EBB30" s="143"/>
      <c r="EBC30" s="143"/>
      <c r="EBD30" s="143"/>
      <c r="EBE30" s="143"/>
      <c r="EBF30" s="143"/>
      <c r="EBG30" s="143"/>
      <c r="EBH30" s="143"/>
      <c r="EBI30" s="143"/>
      <c r="EBJ30" s="143"/>
      <c r="EBK30" s="143"/>
      <c r="EBL30" s="143"/>
      <c r="EBM30" s="143"/>
      <c r="EBN30" s="143"/>
      <c r="EBO30" s="143"/>
      <c r="EBP30" s="143"/>
      <c r="EBQ30" s="143"/>
      <c r="EBR30" s="143"/>
      <c r="EBS30" s="143"/>
      <c r="EBT30" s="143"/>
      <c r="EBU30" s="143"/>
      <c r="EBV30" s="143"/>
      <c r="EBW30" s="143"/>
      <c r="EBX30" s="143"/>
      <c r="EBY30" s="143"/>
      <c r="EBZ30" s="143"/>
      <c r="ECA30" s="143"/>
      <c r="ECB30" s="143"/>
      <c r="ECC30" s="143"/>
      <c r="ECD30" s="143"/>
      <c r="ECE30" s="143"/>
      <c r="ECF30" s="143"/>
      <c r="ECG30" s="143"/>
      <c r="ECH30" s="143"/>
      <c r="ECI30" s="143"/>
      <c r="ECJ30" s="143"/>
      <c r="ECK30" s="143"/>
      <c r="ECL30" s="143"/>
      <c r="ECM30" s="143"/>
      <c r="ECN30" s="143"/>
      <c r="ECO30" s="143"/>
      <c r="ECP30" s="143"/>
      <c r="ECQ30" s="143"/>
      <c r="ECR30" s="143"/>
      <c r="ECS30" s="143"/>
      <c r="ECT30" s="143"/>
      <c r="ECU30" s="143"/>
      <c r="ECV30" s="143"/>
      <c r="ECW30" s="143"/>
      <c r="ECX30" s="143"/>
      <c r="ECY30" s="143"/>
      <c r="ECZ30" s="143"/>
      <c r="EDA30" s="143"/>
      <c r="EDB30" s="143"/>
      <c r="EDC30" s="143"/>
      <c r="EDD30" s="143"/>
      <c r="EDE30" s="143"/>
      <c r="EDF30" s="143"/>
      <c r="EDG30" s="143"/>
      <c r="EDH30" s="143"/>
      <c r="EDI30" s="143"/>
      <c r="EDJ30" s="143"/>
      <c r="EDK30" s="143"/>
      <c r="EDL30" s="143"/>
      <c r="EDM30" s="143"/>
      <c r="EDN30" s="143"/>
      <c r="EDO30" s="143"/>
      <c r="EDP30" s="143"/>
      <c r="EDQ30" s="143"/>
      <c r="EDR30" s="143"/>
      <c r="EDS30" s="143"/>
      <c r="EDT30" s="143"/>
      <c r="EDU30" s="143"/>
      <c r="EDV30" s="143"/>
      <c r="EDW30" s="143"/>
      <c r="EDX30" s="143"/>
      <c r="EDY30" s="143"/>
      <c r="EDZ30" s="143"/>
      <c r="EEA30" s="143"/>
      <c r="EEB30" s="143"/>
      <c r="EEC30" s="143"/>
      <c r="EED30" s="143"/>
      <c r="EEE30" s="143"/>
      <c r="EEF30" s="143"/>
      <c r="EEG30" s="143"/>
      <c r="EEH30" s="143"/>
      <c r="EEI30" s="143"/>
      <c r="EEJ30" s="143"/>
      <c r="EEK30" s="143"/>
      <c r="EEL30" s="143"/>
      <c r="EEM30" s="143"/>
      <c r="EEN30" s="143"/>
      <c r="EEO30" s="143"/>
      <c r="EEP30" s="143"/>
      <c r="EEQ30" s="143"/>
      <c r="EER30" s="143"/>
      <c r="EES30" s="143"/>
      <c r="EET30" s="143"/>
      <c r="EEU30" s="143"/>
      <c r="EEV30" s="143"/>
      <c r="EEW30" s="143"/>
      <c r="EEX30" s="143"/>
      <c r="EEY30" s="143"/>
      <c r="EEZ30" s="143"/>
      <c r="EFA30" s="143"/>
      <c r="EFB30" s="143"/>
      <c r="EFC30" s="143"/>
      <c r="EFD30" s="143"/>
      <c r="EFE30" s="143"/>
      <c r="EFF30" s="143"/>
      <c r="EFG30" s="143"/>
      <c r="EFH30" s="143"/>
      <c r="EFI30" s="143"/>
      <c r="EFJ30" s="143"/>
      <c r="EFK30" s="143"/>
      <c r="EFL30" s="143"/>
      <c r="EFM30" s="143"/>
      <c r="EFN30" s="143"/>
      <c r="EFO30" s="143"/>
      <c r="EFP30" s="143"/>
      <c r="EFQ30" s="143"/>
      <c r="EFR30" s="143"/>
      <c r="EFS30" s="143"/>
      <c r="EFT30" s="143"/>
      <c r="EFU30" s="143"/>
      <c r="EFV30" s="143"/>
      <c r="EFW30" s="143"/>
      <c r="EFX30" s="143"/>
      <c r="EFY30" s="143"/>
      <c r="EFZ30" s="143"/>
      <c r="EGA30" s="143"/>
      <c r="EGB30" s="143"/>
      <c r="EGC30" s="143"/>
      <c r="EGD30" s="143"/>
      <c r="EGE30" s="143"/>
      <c r="EGF30" s="143"/>
      <c r="EGG30" s="143"/>
      <c r="EGH30" s="143"/>
      <c r="EGI30" s="143"/>
      <c r="EGJ30" s="143"/>
      <c r="EGK30" s="143"/>
      <c r="EGL30" s="143"/>
      <c r="EGM30" s="143"/>
      <c r="EGN30" s="143"/>
      <c r="EGO30" s="143"/>
      <c r="EGP30" s="143"/>
      <c r="EGQ30" s="143"/>
      <c r="EGR30" s="143"/>
      <c r="EGS30" s="143"/>
      <c r="EGT30" s="143"/>
      <c r="EGU30" s="143"/>
      <c r="EGV30" s="143"/>
      <c r="EGW30" s="143"/>
      <c r="EGX30" s="143"/>
      <c r="EGY30" s="143"/>
      <c r="EGZ30" s="143"/>
      <c r="EHA30" s="143"/>
      <c r="EHB30" s="143"/>
      <c r="EHC30" s="143"/>
      <c r="EHD30" s="143"/>
      <c r="EHE30" s="143"/>
      <c r="EHF30" s="143"/>
      <c r="EHG30" s="143"/>
      <c r="EHH30" s="143"/>
      <c r="EHI30" s="143"/>
      <c r="EHJ30" s="143"/>
      <c r="EHK30" s="143"/>
      <c r="EHL30" s="143"/>
      <c r="EHM30" s="143"/>
      <c r="EHN30" s="143"/>
      <c r="EHO30" s="143"/>
      <c r="EHP30" s="143"/>
      <c r="EHQ30" s="143"/>
      <c r="EHR30" s="143"/>
      <c r="EHS30" s="143"/>
      <c r="EHT30" s="143"/>
      <c r="EHU30" s="143"/>
      <c r="EHV30" s="143"/>
      <c r="EHW30" s="143"/>
      <c r="EHX30" s="143"/>
      <c r="EHY30" s="143"/>
      <c r="EHZ30" s="143"/>
      <c r="EIA30" s="143"/>
      <c r="EIB30" s="143"/>
      <c r="EIC30" s="143"/>
      <c r="EID30" s="143"/>
      <c r="EIE30" s="143"/>
      <c r="EIF30" s="143"/>
      <c r="EIG30" s="143"/>
      <c r="EIH30" s="143"/>
      <c r="EII30" s="143"/>
      <c r="EIJ30" s="143"/>
      <c r="EIK30" s="143"/>
      <c r="EIL30" s="143"/>
      <c r="EIM30" s="143"/>
      <c r="EIN30" s="143"/>
      <c r="EIO30" s="143"/>
      <c r="EIP30" s="143"/>
      <c r="EIQ30" s="143"/>
      <c r="EIR30" s="143"/>
      <c r="EIS30" s="143"/>
      <c r="EIT30" s="143"/>
      <c r="EIU30" s="143"/>
      <c r="EIV30" s="143"/>
      <c r="EIW30" s="143"/>
      <c r="EIX30" s="143"/>
      <c r="EIY30" s="143"/>
      <c r="EIZ30" s="143"/>
      <c r="EJA30" s="143"/>
      <c r="EJB30" s="143"/>
      <c r="EJC30" s="143"/>
      <c r="EJD30" s="143"/>
      <c r="EJE30" s="143"/>
      <c r="EJF30" s="143"/>
      <c r="EJG30" s="143"/>
      <c r="EJH30" s="143"/>
      <c r="EJI30" s="143"/>
      <c r="EJJ30" s="143"/>
      <c r="EJK30" s="143"/>
      <c r="EJL30" s="143"/>
      <c r="EJM30" s="143"/>
      <c r="EJN30" s="143"/>
      <c r="EJO30" s="143"/>
      <c r="EJP30" s="143"/>
      <c r="EJQ30" s="143"/>
      <c r="EJR30" s="143"/>
      <c r="EJS30" s="143"/>
      <c r="EJT30" s="143"/>
      <c r="EJU30" s="143"/>
      <c r="EJV30" s="143"/>
      <c r="EJW30" s="143"/>
      <c r="EJX30" s="143"/>
      <c r="EJY30" s="143"/>
      <c r="EJZ30" s="143"/>
      <c r="EKA30" s="143"/>
      <c r="EKB30" s="143"/>
      <c r="EKC30" s="143"/>
      <c r="EKD30" s="143"/>
      <c r="EKE30" s="143"/>
      <c r="EKF30" s="143"/>
      <c r="EKG30" s="143"/>
      <c r="EKH30" s="143"/>
      <c r="EKI30" s="143"/>
      <c r="EKJ30" s="143"/>
      <c r="EKK30" s="143"/>
      <c r="EKL30" s="143"/>
      <c r="EKM30" s="143"/>
      <c r="EKN30" s="143"/>
      <c r="EKO30" s="143"/>
      <c r="EKP30" s="143"/>
      <c r="EKQ30" s="143"/>
      <c r="EKR30" s="143"/>
      <c r="EKS30" s="143"/>
      <c r="EKT30" s="143"/>
      <c r="EKU30" s="143"/>
      <c r="EKV30" s="143"/>
      <c r="EKW30" s="143"/>
      <c r="EKX30" s="143"/>
      <c r="EKY30" s="143"/>
      <c r="EKZ30" s="143"/>
      <c r="ELA30" s="143"/>
      <c r="ELB30" s="143"/>
      <c r="ELC30" s="143"/>
      <c r="ELD30" s="143"/>
      <c r="ELE30" s="143"/>
      <c r="ELF30" s="143"/>
      <c r="ELG30" s="143"/>
      <c r="ELH30" s="143"/>
      <c r="ELI30" s="143"/>
      <c r="ELJ30" s="143"/>
      <c r="ELK30" s="143"/>
      <c r="ELL30" s="143"/>
      <c r="ELM30" s="143"/>
      <c r="ELN30" s="143"/>
      <c r="ELO30" s="143"/>
      <c r="ELP30" s="143"/>
      <c r="ELQ30" s="143"/>
      <c r="ELR30" s="143"/>
      <c r="ELS30" s="143"/>
      <c r="ELT30" s="143"/>
      <c r="ELU30" s="143"/>
      <c r="ELV30" s="143"/>
      <c r="ELW30" s="143"/>
      <c r="ELX30" s="143"/>
      <c r="ELY30" s="143"/>
      <c r="ELZ30" s="143"/>
      <c r="EMA30" s="143"/>
      <c r="EMB30" s="143"/>
      <c r="EMC30" s="143"/>
      <c r="EMD30" s="143"/>
      <c r="EME30" s="143"/>
      <c r="EMF30" s="143"/>
      <c r="EMG30" s="143"/>
      <c r="EMH30" s="143"/>
      <c r="EMI30" s="143"/>
      <c r="EMJ30" s="143"/>
      <c r="EMK30" s="143"/>
      <c r="EML30" s="143"/>
      <c r="EMM30" s="143"/>
      <c r="EMN30" s="143"/>
      <c r="EMO30" s="143"/>
      <c r="EMP30" s="143"/>
      <c r="EMQ30" s="143"/>
      <c r="EMR30" s="143"/>
      <c r="EMS30" s="143"/>
      <c r="EMT30" s="143"/>
      <c r="EMU30" s="143"/>
      <c r="EMV30" s="143"/>
      <c r="EMW30" s="143"/>
      <c r="EMX30" s="143"/>
      <c r="EMY30" s="143"/>
      <c r="EMZ30" s="143"/>
      <c r="ENA30" s="143"/>
      <c r="ENB30" s="143"/>
      <c r="ENC30" s="143"/>
      <c r="END30" s="143"/>
      <c r="ENE30" s="143"/>
      <c r="ENF30" s="143"/>
      <c r="ENG30" s="143"/>
      <c r="ENH30" s="143"/>
      <c r="ENI30" s="143"/>
      <c r="ENJ30" s="143"/>
      <c r="ENK30" s="143"/>
      <c r="ENL30" s="143"/>
      <c r="ENM30" s="143"/>
      <c r="ENN30" s="143"/>
      <c r="ENO30" s="143"/>
      <c r="ENP30" s="143"/>
      <c r="ENQ30" s="143"/>
      <c r="ENR30" s="143"/>
      <c r="ENS30" s="143"/>
      <c r="ENT30" s="143"/>
      <c r="ENU30" s="143"/>
      <c r="ENV30" s="143"/>
      <c r="ENW30" s="143"/>
      <c r="ENX30" s="143"/>
      <c r="ENY30" s="143"/>
      <c r="ENZ30" s="143"/>
      <c r="EOA30" s="143"/>
      <c r="EOB30" s="143"/>
      <c r="EOC30" s="143"/>
      <c r="EOD30" s="143"/>
      <c r="EOE30" s="143"/>
      <c r="EOF30" s="143"/>
      <c r="EOG30" s="143"/>
      <c r="EOH30" s="143"/>
      <c r="EOI30" s="143"/>
      <c r="EOJ30" s="143"/>
      <c r="EOK30" s="143"/>
      <c r="EOL30" s="143"/>
      <c r="EOM30" s="143"/>
      <c r="EON30" s="143"/>
      <c r="EOO30" s="143"/>
      <c r="EOP30" s="143"/>
      <c r="EOQ30" s="143"/>
      <c r="EOR30" s="143"/>
      <c r="EOS30" s="143"/>
      <c r="EOT30" s="143"/>
      <c r="EOU30" s="143"/>
      <c r="EOV30" s="143"/>
      <c r="EOW30" s="143"/>
      <c r="EOX30" s="143"/>
      <c r="EOY30" s="143"/>
      <c r="EOZ30" s="143"/>
      <c r="EPA30" s="143"/>
      <c r="EPB30" s="143"/>
      <c r="EPC30" s="143"/>
      <c r="EPD30" s="143"/>
      <c r="EPE30" s="143"/>
      <c r="EPF30" s="143"/>
      <c r="EPG30" s="143"/>
      <c r="EPH30" s="143"/>
      <c r="EPI30" s="143"/>
      <c r="EPJ30" s="143"/>
      <c r="EPK30" s="143"/>
      <c r="EPL30" s="143"/>
      <c r="EPM30" s="143"/>
      <c r="EPN30" s="143"/>
      <c r="EPO30" s="143"/>
      <c r="EPP30" s="143"/>
      <c r="EPQ30" s="143"/>
      <c r="EPR30" s="143"/>
      <c r="EPS30" s="143"/>
      <c r="EPT30" s="143"/>
      <c r="EPU30" s="143"/>
      <c r="EPV30" s="143"/>
      <c r="EPW30" s="143"/>
      <c r="EPX30" s="143"/>
      <c r="EPY30" s="143"/>
      <c r="EPZ30" s="143"/>
      <c r="EQA30" s="143"/>
      <c r="EQB30" s="143"/>
      <c r="EQC30" s="143"/>
      <c r="EQD30" s="143"/>
      <c r="EQE30" s="143"/>
      <c r="EQF30" s="143"/>
      <c r="EQG30" s="143"/>
      <c r="EQH30" s="143"/>
      <c r="EQI30" s="143"/>
      <c r="EQJ30" s="143"/>
      <c r="EQK30" s="143"/>
      <c r="EQL30" s="143"/>
      <c r="EQM30" s="143"/>
      <c r="EQN30" s="143"/>
      <c r="EQO30" s="143"/>
      <c r="EQP30" s="143"/>
      <c r="EQQ30" s="143"/>
      <c r="EQR30" s="143"/>
      <c r="EQS30" s="143"/>
      <c r="EQT30" s="143"/>
      <c r="EQU30" s="143"/>
      <c r="EQV30" s="143"/>
      <c r="EQW30" s="143"/>
      <c r="EQX30" s="143"/>
      <c r="EQY30" s="143"/>
      <c r="EQZ30" s="143"/>
      <c r="ERA30" s="143"/>
      <c r="ERB30" s="143"/>
      <c r="ERC30" s="143"/>
      <c r="ERD30" s="143"/>
      <c r="ERE30" s="143"/>
      <c r="ERF30" s="143"/>
      <c r="ERG30" s="143"/>
      <c r="ERH30" s="143"/>
      <c r="ERI30" s="143"/>
      <c r="ERJ30" s="143"/>
      <c r="ERK30" s="143"/>
      <c r="ERL30" s="143"/>
      <c r="ERM30" s="143"/>
      <c r="ERN30" s="143"/>
      <c r="ERO30" s="143"/>
      <c r="ERP30" s="143"/>
      <c r="ERQ30" s="143"/>
      <c r="ERR30" s="143"/>
      <c r="ERS30" s="143"/>
      <c r="ERT30" s="143"/>
      <c r="ERU30" s="143"/>
      <c r="ERV30" s="143"/>
      <c r="ERW30" s="143"/>
      <c r="ERX30" s="143"/>
      <c r="ERY30" s="143"/>
      <c r="ERZ30" s="143"/>
      <c r="ESA30" s="143"/>
      <c r="ESB30" s="143"/>
      <c r="ESC30" s="143"/>
      <c r="ESD30" s="143"/>
      <c r="ESE30" s="143"/>
      <c r="ESF30" s="143"/>
      <c r="ESG30" s="143"/>
      <c r="ESH30" s="143"/>
      <c r="ESI30" s="143"/>
      <c r="ESJ30" s="143"/>
      <c r="ESK30" s="143"/>
      <c r="ESL30" s="143"/>
      <c r="ESM30" s="143"/>
      <c r="ESN30" s="143"/>
      <c r="ESO30" s="143"/>
      <c r="ESP30" s="143"/>
      <c r="ESQ30" s="143"/>
      <c r="ESR30" s="143"/>
      <c r="ESS30" s="143"/>
      <c r="EST30" s="143"/>
      <c r="ESU30" s="143"/>
      <c r="ESV30" s="143"/>
      <c r="ESW30" s="143"/>
      <c r="ESX30" s="143"/>
      <c r="ESY30" s="143"/>
      <c r="ESZ30" s="143"/>
      <c r="ETA30" s="143"/>
      <c r="ETB30" s="143"/>
      <c r="ETC30" s="143"/>
      <c r="ETD30" s="143"/>
      <c r="ETE30" s="143"/>
      <c r="ETF30" s="143"/>
      <c r="ETG30" s="143"/>
      <c r="ETH30" s="143"/>
      <c r="ETI30" s="143"/>
      <c r="ETJ30" s="143"/>
      <c r="ETK30" s="143"/>
      <c r="ETL30" s="143"/>
      <c r="ETM30" s="143"/>
      <c r="ETN30" s="143"/>
      <c r="ETO30" s="143"/>
      <c r="ETP30" s="143"/>
      <c r="ETQ30" s="143"/>
      <c r="ETR30" s="143"/>
      <c r="ETS30" s="143"/>
      <c r="ETT30" s="143"/>
      <c r="ETU30" s="143"/>
      <c r="ETV30" s="143"/>
      <c r="ETW30" s="143"/>
      <c r="ETX30" s="143"/>
      <c r="ETY30" s="143"/>
      <c r="ETZ30" s="143"/>
      <c r="EUA30" s="143"/>
      <c r="EUB30" s="143"/>
      <c r="EUC30" s="143"/>
      <c r="EUD30" s="143"/>
      <c r="EUE30" s="143"/>
      <c r="EUF30" s="143"/>
      <c r="EUG30" s="143"/>
      <c r="EUH30" s="143"/>
      <c r="EUI30" s="143"/>
      <c r="EUJ30" s="143"/>
      <c r="EUK30" s="143"/>
      <c r="EUL30" s="143"/>
      <c r="EUM30" s="143"/>
      <c r="EUN30" s="143"/>
      <c r="EUO30" s="143"/>
      <c r="EUP30" s="143"/>
      <c r="EUQ30" s="143"/>
      <c r="EUR30" s="143"/>
      <c r="EUS30" s="143"/>
      <c r="EUT30" s="143"/>
      <c r="EUU30" s="143"/>
      <c r="EUV30" s="143"/>
      <c r="EUW30" s="143"/>
      <c r="EUX30" s="143"/>
      <c r="EUY30" s="143"/>
      <c r="EUZ30" s="143"/>
      <c r="EVA30" s="143"/>
      <c r="EVB30" s="143"/>
      <c r="EVC30" s="143"/>
      <c r="EVD30" s="143"/>
      <c r="EVE30" s="143"/>
      <c r="EVF30" s="143"/>
      <c r="EVG30" s="143"/>
    </row>
    <row r="31" spans="1:3959" ht="15" x14ac:dyDescent="0.25">
      <c r="A31" s="807" t="s">
        <v>1664</v>
      </c>
      <c r="B31" s="609" t="s">
        <v>1795</v>
      </c>
      <c r="C31" s="573">
        <v>21</v>
      </c>
      <c r="D31" s="618">
        <f>'Notes BS'!I356</f>
        <v>0</v>
      </c>
      <c r="E31" s="152"/>
      <c r="F31" s="618">
        <f>'Notes BS'!I358</f>
        <v>0</v>
      </c>
      <c r="G31" s="4"/>
      <c r="H31" s="624">
        <f>'Notes BS'!I359</f>
        <v>0</v>
      </c>
    </row>
    <row r="32" spans="1:3959" s="146" customFormat="1" ht="15" x14ac:dyDescent="0.25">
      <c r="A32" s="807" t="s">
        <v>1664</v>
      </c>
      <c r="B32" s="609" t="s">
        <v>20</v>
      </c>
      <c r="C32" s="573">
        <v>22</v>
      </c>
      <c r="D32" s="618">
        <f>'Notes BS'!D367</f>
        <v>0</v>
      </c>
      <c r="E32" s="152"/>
      <c r="F32" s="618">
        <f>'Notes BS'!E367</f>
        <v>0</v>
      </c>
      <c r="G32" s="4"/>
      <c r="H32" s="624">
        <f>'Notes BS'!F367</f>
        <v>0</v>
      </c>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c r="IE32" s="143"/>
      <c r="IF32" s="143"/>
      <c r="IG32" s="143"/>
      <c r="IH32" s="143"/>
      <c r="II32" s="143"/>
      <c r="IJ32" s="143"/>
      <c r="IK32" s="143"/>
      <c r="IL32" s="143"/>
      <c r="IM32" s="143"/>
      <c r="IN32" s="143"/>
      <c r="IO32" s="143"/>
      <c r="IP32" s="143"/>
      <c r="IQ32" s="143"/>
      <c r="IR32" s="143"/>
      <c r="IS32" s="143"/>
      <c r="IT32" s="143"/>
      <c r="IU32" s="143"/>
      <c r="IV32" s="143"/>
      <c r="IW32" s="143"/>
      <c r="IX32" s="143"/>
      <c r="IY32" s="143"/>
      <c r="IZ32" s="143"/>
      <c r="JA32" s="143"/>
      <c r="JB32" s="143"/>
      <c r="JC32" s="143"/>
      <c r="JD32" s="143"/>
      <c r="JE32" s="143"/>
      <c r="JF32" s="143"/>
      <c r="JG32" s="143"/>
      <c r="JH32" s="143"/>
      <c r="JI32" s="143"/>
      <c r="JJ32" s="143"/>
      <c r="JK32" s="143"/>
      <c r="JL32" s="143"/>
      <c r="JM32" s="143"/>
      <c r="JN32" s="143"/>
      <c r="JO32" s="143"/>
      <c r="JP32" s="143"/>
      <c r="JQ32" s="143"/>
      <c r="JR32" s="143"/>
      <c r="JS32" s="143"/>
      <c r="JT32" s="143"/>
      <c r="JU32" s="143"/>
      <c r="JV32" s="143"/>
      <c r="JW32" s="143"/>
      <c r="JX32" s="143"/>
      <c r="JY32" s="143"/>
      <c r="JZ32" s="143"/>
      <c r="KA32" s="143"/>
      <c r="KB32" s="143"/>
      <c r="KC32" s="143"/>
      <c r="KD32" s="143"/>
      <c r="KE32" s="143"/>
      <c r="KF32" s="143"/>
      <c r="KG32" s="143"/>
      <c r="KH32" s="143"/>
      <c r="KI32" s="143"/>
      <c r="KJ32" s="143"/>
      <c r="KK32" s="143"/>
      <c r="KL32" s="143"/>
      <c r="KM32" s="143"/>
      <c r="KN32" s="143"/>
      <c r="KO32" s="143"/>
      <c r="KP32" s="143"/>
      <c r="KQ32" s="143"/>
      <c r="KR32" s="143"/>
      <c r="KS32" s="143"/>
      <c r="KT32" s="143"/>
      <c r="KU32" s="143"/>
      <c r="KV32" s="143"/>
      <c r="KW32" s="143"/>
      <c r="KX32" s="143"/>
      <c r="KY32" s="143"/>
      <c r="KZ32" s="143"/>
      <c r="LA32" s="143"/>
      <c r="LB32" s="143"/>
      <c r="LC32" s="143"/>
      <c r="LD32" s="143"/>
      <c r="LE32" s="143"/>
      <c r="LF32" s="143"/>
      <c r="LG32" s="143"/>
      <c r="LH32" s="143"/>
      <c r="LI32" s="143"/>
      <c r="LJ32" s="143"/>
      <c r="LK32" s="143"/>
      <c r="LL32" s="143"/>
      <c r="LM32" s="143"/>
      <c r="LN32" s="143"/>
      <c r="LO32" s="143"/>
      <c r="LP32" s="143"/>
      <c r="LQ32" s="143"/>
      <c r="LR32" s="143"/>
      <c r="LS32" s="143"/>
      <c r="LT32" s="143"/>
      <c r="LU32" s="143"/>
      <c r="LV32" s="143"/>
      <c r="LW32" s="143"/>
      <c r="LX32" s="143"/>
      <c r="LY32" s="143"/>
      <c r="LZ32" s="143"/>
      <c r="MA32" s="143"/>
      <c r="MB32" s="143"/>
      <c r="MC32" s="143"/>
      <c r="MD32" s="143"/>
      <c r="ME32" s="143"/>
      <c r="MF32" s="143"/>
      <c r="MG32" s="143"/>
      <c r="MH32" s="143"/>
      <c r="MI32" s="143"/>
      <c r="MJ32" s="143"/>
      <c r="MK32" s="143"/>
      <c r="ML32" s="143"/>
      <c r="MM32" s="143"/>
      <c r="MN32" s="143"/>
      <c r="MO32" s="143"/>
      <c r="MP32" s="143"/>
      <c r="MQ32" s="143"/>
      <c r="MR32" s="143"/>
      <c r="MS32" s="143"/>
      <c r="MT32" s="143"/>
      <c r="MU32" s="143"/>
      <c r="MV32" s="143"/>
      <c r="MW32" s="143"/>
      <c r="MX32" s="143"/>
      <c r="MY32" s="143"/>
      <c r="MZ32" s="143"/>
      <c r="NA32" s="143"/>
      <c r="NB32" s="143"/>
      <c r="NC32" s="143"/>
      <c r="ND32" s="143"/>
      <c r="NE32" s="143"/>
      <c r="NF32" s="143"/>
      <c r="NG32" s="143"/>
      <c r="NH32" s="143"/>
      <c r="NI32" s="143"/>
      <c r="NJ32" s="143"/>
      <c r="NK32" s="143"/>
      <c r="NL32" s="143"/>
      <c r="NM32" s="143"/>
      <c r="NN32" s="143"/>
      <c r="NO32" s="143"/>
      <c r="NP32" s="143"/>
      <c r="NQ32" s="143"/>
      <c r="NR32" s="143"/>
      <c r="NS32" s="143"/>
      <c r="NT32" s="143"/>
      <c r="NU32" s="143"/>
      <c r="NV32" s="143"/>
      <c r="NW32" s="143"/>
      <c r="NX32" s="143"/>
      <c r="NY32" s="143"/>
      <c r="NZ32" s="143"/>
      <c r="OA32" s="143"/>
      <c r="OB32" s="143"/>
      <c r="OC32" s="143"/>
      <c r="OD32" s="143"/>
      <c r="OE32" s="143"/>
      <c r="OF32" s="143"/>
      <c r="OG32" s="143"/>
      <c r="OH32" s="143"/>
      <c r="OI32" s="143"/>
      <c r="OJ32" s="143"/>
      <c r="OK32" s="143"/>
      <c r="OL32" s="143"/>
      <c r="OM32" s="143"/>
      <c r="ON32" s="143"/>
      <c r="OO32" s="143"/>
      <c r="OP32" s="143"/>
      <c r="OQ32" s="143"/>
      <c r="OR32" s="143"/>
      <c r="OS32" s="143"/>
      <c r="OT32" s="143"/>
      <c r="OU32" s="143"/>
      <c r="OV32" s="143"/>
      <c r="OW32" s="143"/>
      <c r="OX32" s="143"/>
      <c r="OY32" s="143"/>
      <c r="OZ32" s="143"/>
      <c r="PA32" s="143"/>
      <c r="PB32" s="143"/>
      <c r="PC32" s="143"/>
      <c r="PD32" s="143"/>
      <c r="PE32" s="143"/>
      <c r="PF32" s="143"/>
      <c r="PG32" s="143"/>
      <c r="PH32" s="143"/>
      <c r="PI32" s="143"/>
      <c r="PJ32" s="143"/>
      <c r="PK32" s="143"/>
      <c r="PL32" s="143"/>
      <c r="PM32" s="143"/>
      <c r="PN32" s="143"/>
      <c r="PO32" s="143"/>
      <c r="PP32" s="143"/>
      <c r="PQ32" s="143"/>
      <c r="PR32" s="143"/>
      <c r="PS32" s="143"/>
      <c r="PT32" s="143"/>
      <c r="PU32" s="143"/>
      <c r="PV32" s="143"/>
      <c r="PW32" s="143"/>
      <c r="PX32" s="143"/>
      <c r="PY32" s="143"/>
      <c r="PZ32" s="143"/>
      <c r="QA32" s="143"/>
      <c r="QB32" s="143"/>
      <c r="QC32" s="143"/>
      <c r="QD32" s="143"/>
      <c r="QE32" s="143"/>
      <c r="QF32" s="143"/>
      <c r="QG32" s="143"/>
      <c r="QH32" s="143"/>
      <c r="QI32" s="143"/>
      <c r="QJ32" s="143"/>
      <c r="QK32" s="143"/>
      <c r="QL32" s="143"/>
      <c r="QM32" s="143"/>
      <c r="QN32" s="143"/>
      <c r="QO32" s="143"/>
      <c r="QP32" s="143"/>
      <c r="QQ32" s="143"/>
      <c r="QR32" s="143"/>
      <c r="QS32" s="143"/>
      <c r="QT32" s="143"/>
      <c r="QU32" s="143"/>
      <c r="QV32" s="143"/>
      <c r="QW32" s="143"/>
      <c r="QX32" s="143"/>
      <c r="QY32" s="143"/>
      <c r="QZ32" s="143"/>
      <c r="RA32" s="143"/>
      <c r="RB32" s="143"/>
      <c r="RC32" s="143"/>
      <c r="RD32" s="143"/>
      <c r="RE32" s="143"/>
      <c r="RF32" s="143"/>
      <c r="RG32" s="143"/>
      <c r="RH32" s="143"/>
      <c r="RI32" s="143"/>
      <c r="RJ32" s="143"/>
      <c r="RK32" s="143"/>
      <c r="RL32" s="143"/>
      <c r="RM32" s="143"/>
      <c r="RN32" s="143"/>
      <c r="RO32" s="143"/>
      <c r="RP32" s="143"/>
      <c r="RQ32" s="143"/>
      <c r="RR32" s="143"/>
      <c r="RS32" s="143"/>
      <c r="RT32" s="143"/>
      <c r="RU32" s="143"/>
      <c r="RV32" s="143"/>
      <c r="RW32" s="143"/>
      <c r="RX32" s="143"/>
      <c r="RY32" s="143"/>
      <c r="RZ32" s="143"/>
      <c r="SA32" s="143"/>
      <c r="SB32" s="143"/>
      <c r="SC32" s="143"/>
      <c r="SD32" s="143"/>
      <c r="SE32" s="143"/>
      <c r="SF32" s="143"/>
      <c r="SG32" s="143"/>
      <c r="SH32" s="143"/>
      <c r="SI32" s="143"/>
      <c r="SJ32" s="143"/>
      <c r="SK32" s="143"/>
      <c r="SL32" s="143"/>
      <c r="SM32" s="143"/>
      <c r="SN32" s="143"/>
      <c r="SO32" s="143"/>
      <c r="SP32" s="143"/>
      <c r="SQ32" s="143"/>
      <c r="SR32" s="143"/>
      <c r="SS32" s="143"/>
      <c r="ST32" s="143"/>
      <c r="SU32" s="143"/>
      <c r="SV32" s="143"/>
      <c r="SW32" s="143"/>
      <c r="SX32" s="143"/>
      <c r="SY32" s="143"/>
      <c r="SZ32" s="143"/>
      <c r="TA32" s="143"/>
      <c r="TB32" s="143"/>
      <c r="TC32" s="143"/>
      <c r="TD32" s="143"/>
      <c r="TE32" s="143"/>
      <c r="TF32" s="143"/>
      <c r="TG32" s="143"/>
      <c r="TH32" s="143"/>
      <c r="TI32" s="143"/>
      <c r="TJ32" s="143"/>
      <c r="TK32" s="143"/>
      <c r="TL32" s="143"/>
      <c r="TM32" s="143"/>
      <c r="TN32" s="143"/>
      <c r="TO32" s="143"/>
      <c r="TP32" s="143"/>
      <c r="TQ32" s="143"/>
      <c r="TR32" s="143"/>
      <c r="TS32" s="143"/>
      <c r="TT32" s="143"/>
      <c r="TU32" s="143"/>
      <c r="TV32" s="143"/>
      <c r="TW32" s="143"/>
      <c r="TX32" s="143"/>
      <c r="TY32" s="143"/>
      <c r="TZ32" s="143"/>
      <c r="UA32" s="143"/>
      <c r="UB32" s="143"/>
      <c r="UC32" s="143"/>
      <c r="UD32" s="143"/>
      <c r="UE32" s="143"/>
      <c r="UF32" s="143"/>
      <c r="UG32" s="143"/>
      <c r="UH32" s="143"/>
      <c r="UI32" s="143"/>
      <c r="UJ32" s="143"/>
      <c r="UK32" s="143"/>
      <c r="UL32" s="143"/>
      <c r="UM32" s="143"/>
      <c r="UN32" s="143"/>
      <c r="UO32" s="143"/>
      <c r="UP32" s="143"/>
      <c r="UQ32" s="143"/>
      <c r="UR32" s="143"/>
      <c r="US32" s="143"/>
      <c r="UT32" s="143"/>
      <c r="UU32" s="143"/>
      <c r="UV32" s="143"/>
      <c r="UW32" s="143"/>
      <c r="UX32" s="143"/>
      <c r="UY32" s="143"/>
      <c r="UZ32" s="143"/>
      <c r="VA32" s="143"/>
      <c r="VB32" s="143"/>
      <c r="VC32" s="143"/>
      <c r="VD32" s="143"/>
      <c r="VE32" s="143"/>
      <c r="VF32" s="143"/>
      <c r="VG32" s="143"/>
      <c r="VH32" s="143"/>
      <c r="VI32" s="143"/>
      <c r="VJ32" s="143"/>
      <c r="VK32" s="143"/>
      <c r="VL32" s="143"/>
      <c r="VM32" s="143"/>
      <c r="VN32" s="143"/>
      <c r="VO32" s="143"/>
      <c r="VP32" s="143"/>
      <c r="VQ32" s="143"/>
      <c r="VR32" s="143"/>
      <c r="VS32" s="143"/>
      <c r="VT32" s="143"/>
      <c r="VU32" s="143"/>
      <c r="VV32" s="143"/>
      <c r="VW32" s="143"/>
      <c r="VX32" s="143"/>
      <c r="VY32" s="143"/>
      <c r="VZ32" s="143"/>
      <c r="WA32" s="143"/>
      <c r="WB32" s="143"/>
      <c r="WC32" s="143"/>
      <c r="WD32" s="143"/>
      <c r="WE32" s="143"/>
      <c r="WF32" s="143"/>
      <c r="WG32" s="143"/>
      <c r="WH32" s="143"/>
      <c r="WI32" s="143"/>
      <c r="WJ32" s="143"/>
      <c r="WK32" s="143"/>
      <c r="WL32" s="143"/>
      <c r="WM32" s="143"/>
      <c r="WN32" s="143"/>
      <c r="WO32" s="143"/>
      <c r="WP32" s="143"/>
      <c r="WQ32" s="143"/>
      <c r="WR32" s="143"/>
      <c r="WS32" s="143"/>
      <c r="WT32" s="143"/>
      <c r="WU32" s="143"/>
      <c r="WV32" s="143"/>
      <c r="WW32" s="143"/>
      <c r="WX32" s="143"/>
      <c r="WY32" s="143"/>
      <c r="WZ32" s="143"/>
      <c r="XA32" s="143"/>
      <c r="XB32" s="143"/>
      <c r="XC32" s="143"/>
      <c r="XD32" s="143"/>
      <c r="XE32" s="143"/>
      <c r="XF32" s="143"/>
      <c r="XG32" s="143"/>
      <c r="XH32" s="143"/>
      <c r="XI32" s="143"/>
      <c r="XJ32" s="143"/>
      <c r="XK32" s="143"/>
      <c r="XL32" s="143"/>
      <c r="XM32" s="143"/>
      <c r="XN32" s="143"/>
      <c r="XO32" s="143"/>
      <c r="XP32" s="143"/>
      <c r="XQ32" s="143"/>
      <c r="XR32" s="143"/>
      <c r="XS32" s="143"/>
      <c r="XT32" s="143"/>
      <c r="XU32" s="143"/>
      <c r="XV32" s="143"/>
      <c r="XW32" s="143"/>
      <c r="XX32" s="143"/>
      <c r="XY32" s="143"/>
      <c r="XZ32" s="143"/>
      <c r="YA32" s="143"/>
      <c r="YB32" s="143"/>
      <c r="YC32" s="143"/>
      <c r="YD32" s="143"/>
      <c r="YE32" s="143"/>
      <c r="YF32" s="143"/>
      <c r="YG32" s="143"/>
      <c r="YH32" s="143"/>
      <c r="YI32" s="143"/>
      <c r="YJ32" s="143"/>
      <c r="YK32" s="143"/>
      <c r="YL32" s="143"/>
      <c r="YM32" s="143"/>
      <c r="YN32" s="143"/>
      <c r="YO32" s="143"/>
      <c r="YP32" s="143"/>
      <c r="YQ32" s="143"/>
      <c r="YR32" s="143"/>
      <c r="YS32" s="143"/>
      <c r="YT32" s="143"/>
      <c r="YU32" s="143"/>
      <c r="YV32" s="143"/>
      <c r="YW32" s="143"/>
      <c r="YX32" s="143"/>
      <c r="YY32" s="143"/>
      <c r="YZ32" s="143"/>
      <c r="ZA32" s="143"/>
      <c r="ZB32" s="143"/>
      <c r="ZC32" s="143"/>
      <c r="ZD32" s="143"/>
      <c r="ZE32" s="143"/>
      <c r="ZF32" s="143"/>
      <c r="ZG32" s="143"/>
      <c r="ZH32" s="143"/>
      <c r="ZI32" s="143"/>
      <c r="ZJ32" s="143"/>
      <c r="ZK32" s="143"/>
      <c r="ZL32" s="143"/>
      <c r="ZM32" s="143"/>
      <c r="ZN32" s="143"/>
      <c r="ZO32" s="143"/>
      <c r="ZP32" s="143"/>
      <c r="ZQ32" s="143"/>
      <c r="ZR32" s="143"/>
      <c r="ZS32" s="143"/>
      <c r="ZT32" s="143"/>
      <c r="ZU32" s="143"/>
      <c r="ZV32" s="143"/>
      <c r="ZW32" s="143"/>
      <c r="ZX32" s="143"/>
      <c r="ZY32" s="143"/>
      <c r="ZZ32" s="143"/>
      <c r="AAA32" s="143"/>
      <c r="AAB32" s="143"/>
      <c r="AAC32" s="143"/>
      <c r="AAD32" s="143"/>
      <c r="AAE32" s="143"/>
      <c r="AAF32" s="143"/>
      <c r="AAG32" s="143"/>
      <c r="AAH32" s="143"/>
      <c r="AAI32" s="143"/>
      <c r="AAJ32" s="143"/>
      <c r="AAK32" s="143"/>
      <c r="AAL32" s="143"/>
      <c r="AAM32" s="143"/>
      <c r="AAN32" s="143"/>
      <c r="AAO32" s="143"/>
      <c r="AAP32" s="143"/>
      <c r="AAQ32" s="143"/>
      <c r="AAR32" s="143"/>
      <c r="AAS32" s="143"/>
      <c r="AAT32" s="143"/>
      <c r="AAU32" s="143"/>
      <c r="AAV32" s="143"/>
      <c r="AAW32" s="143"/>
      <c r="AAX32" s="143"/>
      <c r="AAY32" s="143"/>
      <c r="AAZ32" s="143"/>
      <c r="ABA32" s="143"/>
      <c r="ABB32" s="143"/>
      <c r="ABC32" s="143"/>
      <c r="ABD32" s="143"/>
      <c r="ABE32" s="143"/>
      <c r="ABF32" s="143"/>
      <c r="ABG32" s="143"/>
      <c r="ABH32" s="143"/>
      <c r="ABI32" s="143"/>
      <c r="ABJ32" s="143"/>
      <c r="ABK32" s="143"/>
      <c r="ABL32" s="143"/>
      <c r="ABM32" s="143"/>
      <c r="ABN32" s="143"/>
      <c r="ABO32" s="143"/>
      <c r="ABP32" s="143"/>
      <c r="ABQ32" s="143"/>
      <c r="ABR32" s="143"/>
      <c r="ABS32" s="143"/>
      <c r="ABT32" s="143"/>
      <c r="ABU32" s="143"/>
      <c r="ABV32" s="143"/>
      <c r="ABW32" s="143"/>
      <c r="ABX32" s="143"/>
      <c r="ABY32" s="143"/>
      <c r="ABZ32" s="143"/>
      <c r="ACA32" s="143"/>
      <c r="ACB32" s="143"/>
      <c r="ACC32" s="143"/>
      <c r="ACD32" s="143"/>
      <c r="ACE32" s="143"/>
      <c r="ACF32" s="143"/>
      <c r="ACG32" s="143"/>
      <c r="ACH32" s="143"/>
      <c r="ACI32" s="143"/>
      <c r="ACJ32" s="143"/>
      <c r="ACK32" s="143"/>
      <c r="ACL32" s="143"/>
      <c r="ACM32" s="143"/>
      <c r="ACN32" s="143"/>
      <c r="ACO32" s="143"/>
      <c r="ACP32" s="143"/>
      <c r="ACQ32" s="143"/>
      <c r="ACR32" s="143"/>
      <c r="ACS32" s="143"/>
      <c r="ACT32" s="143"/>
      <c r="ACU32" s="143"/>
      <c r="ACV32" s="143"/>
      <c r="ACW32" s="143"/>
      <c r="ACX32" s="143"/>
      <c r="ACY32" s="143"/>
      <c r="ACZ32" s="143"/>
      <c r="ADA32" s="143"/>
      <c r="ADB32" s="143"/>
      <c r="ADC32" s="143"/>
      <c r="ADD32" s="143"/>
      <c r="ADE32" s="143"/>
      <c r="ADF32" s="143"/>
      <c r="ADG32" s="143"/>
      <c r="ADH32" s="143"/>
      <c r="ADI32" s="143"/>
      <c r="ADJ32" s="143"/>
      <c r="ADK32" s="143"/>
      <c r="ADL32" s="143"/>
      <c r="ADM32" s="143"/>
      <c r="ADN32" s="143"/>
      <c r="ADO32" s="143"/>
      <c r="ADP32" s="143"/>
      <c r="ADQ32" s="143"/>
      <c r="ADR32" s="143"/>
      <c r="ADS32" s="143"/>
      <c r="ADT32" s="143"/>
      <c r="ADU32" s="143"/>
      <c r="ADV32" s="143"/>
      <c r="ADW32" s="143"/>
      <c r="ADX32" s="143"/>
      <c r="ADY32" s="143"/>
      <c r="ADZ32" s="143"/>
      <c r="AEA32" s="143"/>
      <c r="AEB32" s="143"/>
      <c r="AEC32" s="143"/>
      <c r="AED32" s="143"/>
      <c r="AEE32" s="143"/>
      <c r="AEF32" s="143"/>
      <c r="AEG32" s="143"/>
      <c r="AEH32" s="143"/>
      <c r="AEI32" s="143"/>
      <c r="AEJ32" s="143"/>
      <c r="AEK32" s="143"/>
      <c r="AEL32" s="143"/>
      <c r="AEM32" s="143"/>
      <c r="AEN32" s="143"/>
      <c r="AEO32" s="143"/>
      <c r="AEP32" s="143"/>
      <c r="AEQ32" s="143"/>
      <c r="AER32" s="143"/>
      <c r="AES32" s="143"/>
      <c r="AET32" s="143"/>
      <c r="AEU32" s="143"/>
      <c r="AEV32" s="143"/>
      <c r="AEW32" s="143"/>
      <c r="AEX32" s="143"/>
      <c r="AEY32" s="143"/>
      <c r="AEZ32" s="143"/>
      <c r="AFA32" s="143"/>
      <c r="AFB32" s="143"/>
      <c r="AFC32" s="143"/>
      <c r="AFD32" s="143"/>
      <c r="AFE32" s="143"/>
      <c r="AFF32" s="143"/>
      <c r="AFG32" s="143"/>
      <c r="AFH32" s="143"/>
      <c r="AFI32" s="143"/>
      <c r="AFJ32" s="143"/>
      <c r="AFK32" s="143"/>
      <c r="AFL32" s="143"/>
      <c r="AFM32" s="143"/>
      <c r="AFN32" s="143"/>
      <c r="AFO32" s="143"/>
      <c r="AFP32" s="143"/>
      <c r="AFQ32" s="143"/>
      <c r="AFR32" s="143"/>
      <c r="AFS32" s="143"/>
      <c r="AFT32" s="143"/>
      <c r="AFU32" s="143"/>
      <c r="AFV32" s="143"/>
      <c r="AFW32" s="143"/>
      <c r="AFX32" s="143"/>
      <c r="AFY32" s="143"/>
      <c r="AFZ32" s="143"/>
      <c r="AGA32" s="143"/>
      <c r="AGB32" s="143"/>
      <c r="AGC32" s="143"/>
      <c r="AGD32" s="143"/>
      <c r="AGE32" s="143"/>
      <c r="AGF32" s="143"/>
      <c r="AGG32" s="143"/>
      <c r="AGH32" s="143"/>
      <c r="AGI32" s="143"/>
      <c r="AGJ32" s="143"/>
      <c r="AGK32" s="143"/>
      <c r="AGL32" s="143"/>
      <c r="AGM32" s="143"/>
      <c r="AGN32" s="143"/>
      <c r="AGO32" s="143"/>
      <c r="AGP32" s="143"/>
      <c r="AGQ32" s="143"/>
      <c r="AGR32" s="143"/>
      <c r="AGS32" s="143"/>
      <c r="AGT32" s="143"/>
      <c r="AGU32" s="143"/>
      <c r="AGV32" s="143"/>
      <c r="AGW32" s="143"/>
      <c r="AGX32" s="143"/>
      <c r="AGY32" s="143"/>
      <c r="AGZ32" s="143"/>
      <c r="AHA32" s="143"/>
      <c r="AHB32" s="143"/>
      <c r="AHC32" s="143"/>
      <c r="AHD32" s="143"/>
      <c r="AHE32" s="143"/>
      <c r="AHF32" s="143"/>
      <c r="AHG32" s="143"/>
      <c r="AHH32" s="143"/>
      <c r="AHI32" s="143"/>
      <c r="AHJ32" s="143"/>
      <c r="AHK32" s="143"/>
      <c r="AHL32" s="143"/>
      <c r="AHM32" s="143"/>
      <c r="AHN32" s="143"/>
      <c r="AHO32" s="143"/>
      <c r="AHP32" s="143"/>
      <c r="AHQ32" s="143"/>
      <c r="AHR32" s="143"/>
      <c r="AHS32" s="143"/>
      <c r="AHT32" s="143"/>
      <c r="AHU32" s="143"/>
      <c r="AHV32" s="143"/>
      <c r="AHW32" s="143"/>
      <c r="AHX32" s="143"/>
      <c r="AHY32" s="143"/>
      <c r="AHZ32" s="143"/>
      <c r="AIA32" s="143"/>
      <c r="AIB32" s="143"/>
      <c r="AIC32" s="143"/>
      <c r="AID32" s="143"/>
      <c r="AIE32" s="143"/>
      <c r="AIF32" s="143"/>
      <c r="AIG32" s="143"/>
      <c r="AIH32" s="143"/>
      <c r="AII32" s="143"/>
      <c r="AIJ32" s="143"/>
      <c r="AIK32" s="143"/>
      <c r="AIL32" s="143"/>
      <c r="AIM32" s="143"/>
      <c r="AIN32" s="143"/>
      <c r="AIO32" s="143"/>
      <c r="AIP32" s="143"/>
      <c r="AIQ32" s="143"/>
      <c r="AIR32" s="143"/>
      <c r="AIS32" s="143"/>
      <c r="AIT32" s="143"/>
      <c r="AIU32" s="143"/>
      <c r="AIV32" s="143"/>
      <c r="AIW32" s="143"/>
      <c r="AIX32" s="143"/>
      <c r="AIY32" s="143"/>
      <c r="AIZ32" s="143"/>
      <c r="AJA32" s="143"/>
      <c r="AJB32" s="143"/>
      <c r="AJC32" s="143"/>
      <c r="AJD32" s="143"/>
      <c r="AJE32" s="143"/>
      <c r="AJF32" s="143"/>
      <c r="AJG32" s="143"/>
      <c r="AJH32" s="143"/>
      <c r="AJI32" s="143"/>
      <c r="AJJ32" s="143"/>
      <c r="AJK32" s="143"/>
      <c r="AJL32" s="143"/>
      <c r="AJM32" s="143"/>
      <c r="AJN32" s="143"/>
      <c r="AJO32" s="143"/>
      <c r="AJP32" s="143"/>
      <c r="AJQ32" s="143"/>
      <c r="AJR32" s="143"/>
      <c r="AJS32" s="143"/>
      <c r="AJT32" s="143"/>
      <c r="AJU32" s="143"/>
      <c r="AJV32" s="143"/>
      <c r="AJW32" s="143"/>
      <c r="AJX32" s="143"/>
      <c r="AJY32" s="143"/>
      <c r="AJZ32" s="143"/>
      <c r="AKA32" s="143"/>
      <c r="AKB32" s="143"/>
      <c r="AKC32" s="143"/>
      <c r="AKD32" s="143"/>
      <c r="AKE32" s="143"/>
      <c r="AKF32" s="143"/>
      <c r="AKG32" s="143"/>
      <c r="AKH32" s="143"/>
      <c r="AKI32" s="143"/>
      <c r="AKJ32" s="143"/>
      <c r="AKK32" s="143"/>
      <c r="AKL32" s="143"/>
      <c r="AKM32" s="143"/>
      <c r="AKN32" s="143"/>
      <c r="AKO32" s="143"/>
      <c r="AKP32" s="143"/>
      <c r="AKQ32" s="143"/>
      <c r="AKR32" s="143"/>
      <c r="AKS32" s="143"/>
      <c r="AKT32" s="143"/>
      <c r="AKU32" s="143"/>
      <c r="AKV32" s="143"/>
      <c r="AKW32" s="143"/>
      <c r="AKX32" s="143"/>
      <c r="AKY32" s="143"/>
      <c r="AKZ32" s="143"/>
      <c r="ALA32" s="143"/>
      <c r="ALB32" s="143"/>
      <c r="ALC32" s="143"/>
      <c r="ALD32" s="143"/>
      <c r="ALE32" s="143"/>
      <c r="ALF32" s="143"/>
      <c r="ALG32" s="143"/>
      <c r="ALH32" s="143"/>
      <c r="ALI32" s="143"/>
      <c r="ALJ32" s="143"/>
      <c r="ALK32" s="143"/>
      <c r="ALL32" s="143"/>
      <c r="ALM32" s="143"/>
      <c r="ALN32" s="143"/>
      <c r="ALO32" s="143"/>
      <c r="ALP32" s="143"/>
      <c r="ALQ32" s="143"/>
      <c r="ALR32" s="143"/>
      <c r="ALS32" s="143"/>
      <c r="ALT32" s="143"/>
      <c r="ALU32" s="143"/>
      <c r="ALV32" s="143"/>
      <c r="ALW32" s="143"/>
      <c r="ALX32" s="143"/>
      <c r="ALY32" s="143"/>
      <c r="ALZ32" s="143"/>
      <c r="AMA32" s="143"/>
      <c r="AMB32" s="143"/>
      <c r="AMC32" s="143"/>
      <c r="AMD32" s="143"/>
      <c r="AME32" s="143"/>
      <c r="AMF32" s="143"/>
      <c r="AMG32" s="143"/>
      <c r="AMH32" s="143"/>
      <c r="AMI32" s="143"/>
      <c r="AMJ32" s="143"/>
      <c r="AMK32" s="143"/>
      <c r="AML32" s="143"/>
      <c r="AMM32" s="143"/>
      <c r="AMN32" s="143"/>
      <c r="AMO32" s="143"/>
      <c r="AMP32" s="143"/>
      <c r="AMQ32" s="143"/>
      <c r="AMR32" s="143"/>
      <c r="AMS32" s="143"/>
      <c r="AMT32" s="143"/>
      <c r="AMU32" s="143"/>
      <c r="AMV32" s="143"/>
      <c r="AMW32" s="143"/>
      <c r="AMX32" s="143"/>
      <c r="AMY32" s="143"/>
      <c r="AMZ32" s="143"/>
      <c r="ANA32" s="143"/>
      <c r="ANB32" s="143"/>
      <c r="ANC32" s="143"/>
      <c r="AND32" s="143"/>
      <c r="ANE32" s="143"/>
      <c r="ANF32" s="143"/>
      <c r="ANG32" s="143"/>
      <c r="ANH32" s="143"/>
      <c r="ANI32" s="143"/>
      <c r="ANJ32" s="143"/>
      <c r="ANK32" s="143"/>
      <c r="ANL32" s="143"/>
      <c r="ANM32" s="143"/>
      <c r="ANN32" s="143"/>
      <c r="ANO32" s="143"/>
      <c r="ANP32" s="143"/>
      <c r="ANQ32" s="143"/>
      <c r="ANR32" s="143"/>
      <c r="ANS32" s="143"/>
      <c r="ANT32" s="143"/>
      <c r="ANU32" s="143"/>
      <c r="ANV32" s="143"/>
      <c r="ANW32" s="143"/>
      <c r="ANX32" s="143"/>
      <c r="ANY32" s="143"/>
      <c r="ANZ32" s="143"/>
      <c r="AOA32" s="143"/>
      <c r="AOB32" s="143"/>
      <c r="AOC32" s="143"/>
      <c r="AOD32" s="143"/>
      <c r="AOE32" s="143"/>
      <c r="AOF32" s="143"/>
      <c r="AOG32" s="143"/>
      <c r="AOH32" s="143"/>
      <c r="AOI32" s="143"/>
      <c r="AOJ32" s="143"/>
      <c r="AOK32" s="143"/>
      <c r="AOL32" s="143"/>
      <c r="AOM32" s="143"/>
      <c r="AON32" s="143"/>
      <c r="AOO32" s="143"/>
      <c r="AOP32" s="143"/>
      <c r="AOQ32" s="143"/>
      <c r="AOR32" s="143"/>
      <c r="AOS32" s="143"/>
      <c r="AOT32" s="143"/>
      <c r="AOU32" s="143"/>
      <c r="AOV32" s="143"/>
      <c r="AOW32" s="143"/>
      <c r="AOX32" s="143"/>
      <c r="AOY32" s="143"/>
      <c r="AOZ32" s="143"/>
      <c r="APA32" s="143"/>
      <c r="APB32" s="143"/>
      <c r="APC32" s="143"/>
      <c r="APD32" s="143"/>
      <c r="APE32" s="143"/>
      <c r="APF32" s="143"/>
      <c r="APG32" s="143"/>
      <c r="APH32" s="143"/>
      <c r="API32" s="143"/>
      <c r="APJ32" s="143"/>
      <c r="APK32" s="143"/>
      <c r="APL32" s="143"/>
      <c r="APM32" s="143"/>
      <c r="APN32" s="143"/>
      <c r="APO32" s="143"/>
      <c r="APP32" s="143"/>
      <c r="APQ32" s="143"/>
      <c r="APR32" s="143"/>
      <c r="APS32" s="143"/>
      <c r="APT32" s="143"/>
      <c r="APU32" s="143"/>
      <c r="APV32" s="143"/>
      <c r="APW32" s="143"/>
      <c r="APX32" s="143"/>
      <c r="APY32" s="143"/>
      <c r="APZ32" s="143"/>
      <c r="AQA32" s="143"/>
      <c r="AQB32" s="143"/>
      <c r="AQC32" s="143"/>
      <c r="AQD32" s="143"/>
      <c r="AQE32" s="143"/>
      <c r="AQF32" s="143"/>
      <c r="AQG32" s="143"/>
      <c r="AQH32" s="143"/>
      <c r="AQI32" s="143"/>
      <c r="AQJ32" s="143"/>
      <c r="AQK32" s="143"/>
      <c r="AQL32" s="143"/>
      <c r="AQM32" s="143"/>
      <c r="AQN32" s="143"/>
      <c r="AQO32" s="143"/>
      <c r="AQP32" s="143"/>
      <c r="AQQ32" s="143"/>
      <c r="AQR32" s="143"/>
      <c r="AQS32" s="143"/>
      <c r="AQT32" s="143"/>
      <c r="AQU32" s="143"/>
      <c r="AQV32" s="143"/>
      <c r="AQW32" s="143"/>
      <c r="AQX32" s="143"/>
      <c r="AQY32" s="143"/>
      <c r="AQZ32" s="143"/>
      <c r="ARA32" s="143"/>
      <c r="ARB32" s="143"/>
      <c r="ARC32" s="143"/>
      <c r="ARD32" s="143"/>
      <c r="ARE32" s="143"/>
      <c r="ARF32" s="143"/>
      <c r="ARG32" s="143"/>
      <c r="ARH32" s="143"/>
      <c r="ARI32" s="143"/>
      <c r="ARJ32" s="143"/>
      <c r="ARK32" s="143"/>
      <c r="ARL32" s="143"/>
      <c r="ARM32" s="143"/>
      <c r="ARN32" s="143"/>
      <c r="ARO32" s="143"/>
      <c r="ARP32" s="143"/>
      <c r="ARQ32" s="143"/>
      <c r="ARR32" s="143"/>
      <c r="ARS32" s="143"/>
      <c r="ART32" s="143"/>
      <c r="ARU32" s="143"/>
      <c r="ARV32" s="143"/>
      <c r="ARW32" s="143"/>
      <c r="ARX32" s="143"/>
      <c r="ARY32" s="143"/>
      <c r="ARZ32" s="143"/>
      <c r="ASA32" s="143"/>
      <c r="ASB32" s="143"/>
      <c r="ASC32" s="143"/>
      <c r="ASD32" s="143"/>
      <c r="ASE32" s="143"/>
      <c r="ASF32" s="143"/>
      <c r="ASG32" s="143"/>
      <c r="ASH32" s="143"/>
      <c r="ASI32" s="143"/>
      <c r="ASJ32" s="143"/>
      <c r="ASK32" s="143"/>
      <c r="ASL32" s="143"/>
      <c r="ASM32" s="143"/>
      <c r="ASN32" s="143"/>
      <c r="ASO32" s="143"/>
      <c r="ASP32" s="143"/>
      <c r="ASQ32" s="143"/>
      <c r="ASR32" s="143"/>
      <c r="ASS32" s="143"/>
      <c r="AST32" s="143"/>
      <c r="ASU32" s="143"/>
      <c r="ASV32" s="143"/>
      <c r="ASW32" s="143"/>
      <c r="ASX32" s="143"/>
      <c r="ASY32" s="143"/>
      <c r="ASZ32" s="143"/>
      <c r="ATA32" s="143"/>
      <c r="ATB32" s="143"/>
      <c r="ATC32" s="143"/>
      <c r="ATD32" s="143"/>
      <c r="ATE32" s="143"/>
      <c r="ATF32" s="143"/>
      <c r="ATG32" s="143"/>
      <c r="ATH32" s="143"/>
      <c r="ATI32" s="143"/>
      <c r="ATJ32" s="143"/>
      <c r="ATK32" s="143"/>
      <c r="ATL32" s="143"/>
      <c r="ATM32" s="143"/>
      <c r="ATN32" s="143"/>
      <c r="ATO32" s="143"/>
      <c r="ATP32" s="143"/>
      <c r="ATQ32" s="143"/>
      <c r="ATR32" s="143"/>
      <c r="ATS32" s="143"/>
      <c r="ATT32" s="143"/>
      <c r="ATU32" s="143"/>
      <c r="ATV32" s="143"/>
      <c r="ATW32" s="143"/>
      <c r="ATX32" s="143"/>
      <c r="ATY32" s="143"/>
      <c r="ATZ32" s="143"/>
      <c r="AUA32" s="143"/>
      <c r="AUB32" s="143"/>
      <c r="AUC32" s="143"/>
      <c r="AUD32" s="143"/>
      <c r="AUE32" s="143"/>
      <c r="AUF32" s="143"/>
      <c r="AUG32" s="143"/>
      <c r="AUH32" s="143"/>
      <c r="AUI32" s="143"/>
      <c r="AUJ32" s="143"/>
      <c r="AUK32" s="143"/>
      <c r="AUL32" s="143"/>
      <c r="AUM32" s="143"/>
      <c r="AUN32" s="143"/>
      <c r="AUO32" s="143"/>
      <c r="AUP32" s="143"/>
      <c r="AUQ32" s="143"/>
      <c r="AUR32" s="143"/>
      <c r="AUS32" s="143"/>
      <c r="AUT32" s="143"/>
      <c r="AUU32" s="143"/>
      <c r="AUV32" s="143"/>
      <c r="AUW32" s="143"/>
      <c r="AUX32" s="143"/>
      <c r="AUY32" s="143"/>
      <c r="AUZ32" s="143"/>
      <c r="AVA32" s="143"/>
      <c r="AVB32" s="143"/>
      <c r="AVC32" s="143"/>
      <c r="AVD32" s="143"/>
      <c r="AVE32" s="143"/>
      <c r="AVF32" s="143"/>
      <c r="AVG32" s="143"/>
      <c r="AVH32" s="143"/>
      <c r="AVI32" s="143"/>
      <c r="AVJ32" s="143"/>
      <c r="AVK32" s="143"/>
      <c r="AVL32" s="143"/>
      <c r="AVM32" s="143"/>
      <c r="AVN32" s="143"/>
      <c r="AVO32" s="143"/>
      <c r="AVP32" s="143"/>
      <c r="AVQ32" s="143"/>
      <c r="AVR32" s="143"/>
      <c r="AVS32" s="143"/>
      <c r="AVT32" s="143"/>
      <c r="AVU32" s="143"/>
      <c r="AVV32" s="143"/>
      <c r="AVW32" s="143"/>
      <c r="AVX32" s="143"/>
      <c r="AVY32" s="143"/>
      <c r="AVZ32" s="143"/>
      <c r="AWA32" s="143"/>
      <c r="AWB32" s="143"/>
      <c r="AWC32" s="143"/>
      <c r="AWD32" s="143"/>
      <c r="AWE32" s="143"/>
      <c r="AWF32" s="143"/>
      <c r="AWG32" s="143"/>
      <c r="AWH32" s="143"/>
      <c r="AWI32" s="143"/>
      <c r="AWJ32" s="143"/>
      <c r="AWK32" s="143"/>
      <c r="AWL32" s="143"/>
      <c r="AWM32" s="143"/>
      <c r="AWN32" s="143"/>
      <c r="AWO32" s="143"/>
      <c r="AWP32" s="143"/>
      <c r="AWQ32" s="143"/>
      <c r="AWR32" s="143"/>
      <c r="AWS32" s="143"/>
      <c r="AWT32" s="143"/>
      <c r="AWU32" s="143"/>
      <c r="AWV32" s="143"/>
      <c r="AWW32" s="143"/>
      <c r="AWX32" s="143"/>
      <c r="AWY32" s="143"/>
      <c r="AWZ32" s="143"/>
      <c r="AXA32" s="143"/>
      <c r="AXB32" s="143"/>
      <c r="AXC32" s="143"/>
      <c r="AXD32" s="143"/>
      <c r="AXE32" s="143"/>
      <c r="AXF32" s="143"/>
      <c r="AXG32" s="143"/>
      <c r="AXH32" s="143"/>
      <c r="AXI32" s="143"/>
      <c r="AXJ32" s="143"/>
      <c r="AXK32" s="143"/>
      <c r="AXL32" s="143"/>
      <c r="AXM32" s="143"/>
      <c r="AXN32" s="143"/>
      <c r="AXO32" s="143"/>
      <c r="AXP32" s="143"/>
      <c r="AXQ32" s="143"/>
      <c r="AXR32" s="143"/>
      <c r="AXS32" s="143"/>
      <c r="AXT32" s="143"/>
      <c r="AXU32" s="143"/>
      <c r="AXV32" s="143"/>
      <c r="AXW32" s="143"/>
      <c r="AXX32" s="143"/>
      <c r="AXY32" s="143"/>
      <c r="AXZ32" s="143"/>
      <c r="AYA32" s="143"/>
      <c r="AYB32" s="143"/>
      <c r="AYC32" s="143"/>
      <c r="AYD32" s="143"/>
      <c r="AYE32" s="143"/>
      <c r="AYF32" s="143"/>
      <c r="AYG32" s="143"/>
      <c r="AYH32" s="143"/>
      <c r="AYI32" s="143"/>
      <c r="AYJ32" s="143"/>
      <c r="AYK32" s="143"/>
      <c r="AYL32" s="143"/>
      <c r="AYM32" s="143"/>
      <c r="AYN32" s="143"/>
      <c r="AYO32" s="143"/>
      <c r="AYP32" s="143"/>
      <c r="AYQ32" s="143"/>
      <c r="AYR32" s="143"/>
      <c r="AYS32" s="143"/>
      <c r="AYT32" s="143"/>
      <c r="AYU32" s="143"/>
      <c r="AYV32" s="143"/>
      <c r="AYW32" s="143"/>
      <c r="AYX32" s="143"/>
      <c r="AYY32" s="143"/>
      <c r="AYZ32" s="143"/>
      <c r="AZA32" s="143"/>
      <c r="AZB32" s="143"/>
      <c r="AZC32" s="143"/>
      <c r="AZD32" s="143"/>
      <c r="AZE32" s="143"/>
      <c r="AZF32" s="143"/>
      <c r="AZG32" s="143"/>
      <c r="AZH32" s="143"/>
      <c r="AZI32" s="143"/>
      <c r="AZJ32" s="143"/>
      <c r="AZK32" s="143"/>
      <c r="AZL32" s="143"/>
      <c r="AZM32" s="143"/>
      <c r="AZN32" s="143"/>
      <c r="AZO32" s="143"/>
      <c r="AZP32" s="143"/>
      <c r="AZQ32" s="143"/>
      <c r="AZR32" s="143"/>
      <c r="AZS32" s="143"/>
      <c r="AZT32" s="143"/>
      <c r="AZU32" s="143"/>
      <c r="AZV32" s="143"/>
      <c r="AZW32" s="143"/>
      <c r="AZX32" s="143"/>
      <c r="AZY32" s="143"/>
      <c r="AZZ32" s="143"/>
      <c r="BAA32" s="143"/>
      <c r="BAB32" s="143"/>
      <c r="BAC32" s="143"/>
      <c r="BAD32" s="143"/>
      <c r="BAE32" s="143"/>
      <c r="BAF32" s="143"/>
      <c r="BAG32" s="143"/>
      <c r="BAH32" s="143"/>
      <c r="BAI32" s="143"/>
      <c r="BAJ32" s="143"/>
      <c r="BAK32" s="143"/>
      <c r="BAL32" s="143"/>
      <c r="BAM32" s="143"/>
      <c r="BAN32" s="143"/>
      <c r="BAO32" s="143"/>
      <c r="BAP32" s="143"/>
      <c r="BAQ32" s="143"/>
      <c r="BAR32" s="143"/>
      <c r="BAS32" s="143"/>
      <c r="BAT32" s="143"/>
      <c r="BAU32" s="143"/>
      <c r="BAV32" s="143"/>
      <c r="BAW32" s="143"/>
      <c r="BAX32" s="143"/>
      <c r="BAY32" s="143"/>
      <c r="BAZ32" s="143"/>
      <c r="BBA32" s="143"/>
      <c r="BBB32" s="143"/>
      <c r="BBC32" s="143"/>
      <c r="BBD32" s="143"/>
      <c r="BBE32" s="143"/>
      <c r="BBF32" s="143"/>
      <c r="BBG32" s="143"/>
      <c r="BBH32" s="143"/>
      <c r="BBI32" s="143"/>
      <c r="BBJ32" s="143"/>
      <c r="BBK32" s="143"/>
      <c r="BBL32" s="143"/>
      <c r="BBM32" s="143"/>
      <c r="BBN32" s="143"/>
      <c r="BBO32" s="143"/>
      <c r="BBP32" s="143"/>
      <c r="BBQ32" s="143"/>
      <c r="BBR32" s="143"/>
      <c r="BBS32" s="143"/>
      <c r="BBT32" s="143"/>
      <c r="BBU32" s="143"/>
      <c r="BBV32" s="143"/>
      <c r="BBW32" s="143"/>
      <c r="BBX32" s="143"/>
      <c r="BBY32" s="143"/>
      <c r="BBZ32" s="143"/>
      <c r="BCA32" s="143"/>
      <c r="BCB32" s="143"/>
      <c r="BCC32" s="143"/>
      <c r="BCD32" s="143"/>
      <c r="BCE32" s="143"/>
      <c r="BCF32" s="143"/>
      <c r="BCG32" s="143"/>
      <c r="BCH32" s="143"/>
      <c r="BCI32" s="143"/>
      <c r="BCJ32" s="143"/>
      <c r="BCK32" s="143"/>
      <c r="BCL32" s="143"/>
      <c r="BCM32" s="143"/>
      <c r="BCN32" s="143"/>
      <c r="BCO32" s="143"/>
      <c r="BCP32" s="143"/>
      <c r="BCQ32" s="143"/>
      <c r="BCR32" s="143"/>
      <c r="BCS32" s="143"/>
      <c r="BCT32" s="143"/>
      <c r="BCU32" s="143"/>
      <c r="BCV32" s="143"/>
      <c r="BCW32" s="143"/>
      <c r="BCX32" s="143"/>
      <c r="BCY32" s="143"/>
      <c r="BCZ32" s="143"/>
      <c r="BDA32" s="143"/>
      <c r="BDB32" s="143"/>
      <c r="BDC32" s="143"/>
      <c r="BDD32" s="143"/>
      <c r="BDE32" s="143"/>
      <c r="BDF32" s="143"/>
      <c r="BDG32" s="143"/>
      <c r="BDH32" s="143"/>
      <c r="BDI32" s="143"/>
      <c r="BDJ32" s="143"/>
      <c r="BDK32" s="143"/>
      <c r="BDL32" s="143"/>
      <c r="BDM32" s="143"/>
      <c r="BDN32" s="143"/>
      <c r="BDO32" s="143"/>
      <c r="BDP32" s="143"/>
      <c r="BDQ32" s="143"/>
      <c r="BDR32" s="143"/>
      <c r="BDS32" s="143"/>
      <c r="BDT32" s="143"/>
      <c r="BDU32" s="143"/>
      <c r="BDV32" s="143"/>
      <c r="BDW32" s="143"/>
      <c r="BDX32" s="143"/>
      <c r="BDY32" s="143"/>
      <c r="BDZ32" s="143"/>
      <c r="BEA32" s="143"/>
      <c r="BEB32" s="143"/>
      <c r="BEC32" s="143"/>
      <c r="BED32" s="143"/>
      <c r="BEE32" s="143"/>
      <c r="BEF32" s="143"/>
      <c r="BEG32" s="143"/>
      <c r="BEH32" s="143"/>
      <c r="BEI32" s="143"/>
      <c r="BEJ32" s="143"/>
      <c r="BEK32" s="143"/>
      <c r="BEL32" s="143"/>
      <c r="BEM32" s="143"/>
      <c r="BEN32" s="143"/>
      <c r="BEO32" s="143"/>
      <c r="BEP32" s="143"/>
      <c r="BEQ32" s="143"/>
      <c r="BER32" s="143"/>
      <c r="BES32" s="143"/>
      <c r="BET32" s="143"/>
      <c r="BEU32" s="143"/>
      <c r="BEV32" s="143"/>
      <c r="BEW32" s="143"/>
      <c r="BEX32" s="143"/>
      <c r="BEY32" s="143"/>
      <c r="BEZ32" s="143"/>
      <c r="BFA32" s="143"/>
      <c r="BFB32" s="143"/>
      <c r="BFC32" s="143"/>
      <c r="BFD32" s="143"/>
      <c r="BFE32" s="143"/>
      <c r="BFF32" s="143"/>
      <c r="BFG32" s="143"/>
      <c r="BFH32" s="143"/>
      <c r="BFI32" s="143"/>
      <c r="BFJ32" s="143"/>
      <c r="BFK32" s="143"/>
      <c r="BFL32" s="143"/>
      <c r="BFM32" s="143"/>
      <c r="BFN32" s="143"/>
      <c r="BFO32" s="143"/>
      <c r="BFP32" s="143"/>
      <c r="BFQ32" s="143"/>
      <c r="BFR32" s="143"/>
      <c r="BFS32" s="143"/>
      <c r="BFT32" s="143"/>
      <c r="BFU32" s="143"/>
      <c r="BFV32" s="143"/>
      <c r="BFW32" s="143"/>
      <c r="BFX32" s="143"/>
      <c r="BFY32" s="143"/>
      <c r="BFZ32" s="143"/>
      <c r="BGA32" s="143"/>
      <c r="BGB32" s="143"/>
      <c r="BGC32" s="143"/>
      <c r="BGD32" s="143"/>
      <c r="BGE32" s="143"/>
      <c r="BGF32" s="143"/>
      <c r="BGG32" s="143"/>
      <c r="BGH32" s="143"/>
      <c r="BGI32" s="143"/>
      <c r="BGJ32" s="143"/>
      <c r="BGK32" s="143"/>
      <c r="BGL32" s="143"/>
      <c r="BGM32" s="143"/>
      <c r="BGN32" s="143"/>
      <c r="BGO32" s="143"/>
      <c r="BGP32" s="143"/>
      <c r="BGQ32" s="143"/>
      <c r="BGR32" s="143"/>
      <c r="BGS32" s="143"/>
      <c r="BGT32" s="143"/>
      <c r="BGU32" s="143"/>
      <c r="BGV32" s="143"/>
      <c r="BGW32" s="143"/>
      <c r="BGX32" s="143"/>
      <c r="BGY32" s="143"/>
      <c r="BGZ32" s="143"/>
      <c r="BHA32" s="143"/>
      <c r="BHB32" s="143"/>
      <c r="BHC32" s="143"/>
      <c r="BHD32" s="143"/>
      <c r="BHE32" s="143"/>
      <c r="BHF32" s="143"/>
      <c r="BHG32" s="143"/>
      <c r="BHH32" s="143"/>
      <c r="BHI32" s="143"/>
      <c r="BHJ32" s="143"/>
      <c r="BHK32" s="143"/>
      <c r="BHL32" s="143"/>
      <c r="BHM32" s="143"/>
      <c r="BHN32" s="143"/>
      <c r="BHO32" s="143"/>
      <c r="BHP32" s="143"/>
      <c r="BHQ32" s="143"/>
      <c r="BHR32" s="143"/>
      <c r="BHS32" s="143"/>
      <c r="BHT32" s="143"/>
      <c r="BHU32" s="143"/>
      <c r="BHV32" s="143"/>
      <c r="BHW32" s="143"/>
      <c r="BHX32" s="143"/>
      <c r="BHY32" s="143"/>
      <c r="BHZ32" s="143"/>
      <c r="BIA32" s="143"/>
      <c r="BIB32" s="143"/>
      <c r="BIC32" s="143"/>
      <c r="BID32" s="143"/>
      <c r="BIE32" s="143"/>
      <c r="BIF32" s="143"/>
      <c r="BIG32" s="143"/>
      <c r="BIH32" s="143"/>
      <c r="BII32" s="143"/>
      <c r="BIJ32" s="143"/>
      <c r="BIK32" s="143"/>
      <c r="BIL32" s="143"/>
      <c r="BIM32" s="143"/>
      <c r="BIN32" s="143"/>
      <c r="BIO32" s="143"/>
      <c r="BIP32" s="143"/>
      <c r="BIQ32" s="143"/>
      <c r="BIR32" s="143"/>
      <c r="BIS32" s="143"/>
      <c r="BIT32" s="143"/>
      <c r="BIU32" s="143"/>
      <c r="BIV32" s="143"/>
      <c r="BIW32" s="143"/>
      <c r="BIX32" s="143"/>
      <c r="BIY32" s="143"/>
      <c r="BIZ32" s="143"/>
      <c r="BJA32" s="143"/>
      <c r="BJB32" s="143"/>
      <c r="BJC32" s="143"/>
      <c r="BJD32" s="143"/>
      <c r="BJE32" s="143"/>
      <c r="BJF32" s="143"/>
      <c r="BJG32" s="143"/>
      <c r="BJH32" s="143"/>
      <c r="BJI32" s="143"/>
      <c r="BJJ32" s="143"/>
      <c r="BJK32" s="143"/>
      <c r="BJL32" s="143"/>
      <c r="BJM32" s="143"/>
      <c r="BJN32" s="143"/>
      <c r="BJO32" s="143"/>
      <c r="BJP32" s="143"/>
      <c r="BJQ32" s="143"/>
      <c r="BJR32" s="143"/>
      <c r="BJS32" s="143"/>
      <c r="BJT32" s="143"/>
      <c r="BJU32" s="143"/>
      <c r="BJV32" s="143"/>
      <c r="BJW32" s="143"/>
      <c r="BJX32" s="143"/>
      <c r="BJY32" s="143"/>
      <c r="BJZ32" s="143"/>
      <c r="BKA32" s="143"/>
      <c r="BKB32" s="143"/>
      <c r="BKC32" s="143"/>
      <c r="BKD32" s="143"/>
      <c r="BKE32" s="143"/>
      <c r="BKF32" s="143"/>
      <c r="BKG32" s="143"/>
      <c r="BKH32" s="143"/>
      <c r="BKI32" s="143"/>
      <c r="BKJ32" s="143"/>
      <c r="BKK32" s="143"/>
      <c r="BKL32" s="143"/>
      <c r="BKM32" s="143"/>
      <c r="BKN32" s="143"/>
      <c r="BKO32" s="143"/>
      <c r="BKP32" s="143"/>
      <c r="BKQ32" s="143"/>
      <c r="BKR32" s="143"/>
      <c r="BKS32" s="143"/>
      <c r="BKT32" s="143"/>
      <c r="BKU32" s="143"/>
      <c r="BKV32" s="143"/>
      <c r="BKW32" s="143"/>
      <c r="BKX32" s="143"/>
      <c r="BKY32" s="143"/>
      <c r="BKZ32" s="143"/>
      <c r="BLA32" s="143"/>
      <c r="BLB32" s="143"/>
      <c r="BLC32" s="143"/>
      <c r="BLD32" s="143"/>
      <c r="BLE32" s="143"/>
      <c r="BLF32" s="143"/>
      <c r="BLG32" s="143"/>
      <c r="BLH32" s="143"/>
      <c r="BLI32" s="143"/>
      <c r="BLJ32" s="143"/>
      <c r="BLK32" s="143"/>
      <c r="BLL32" s="143"/>
      <c r="BLM32" s="143"/>
      <c r="BLN32" s="143"/>
      <c r="BLO32" s="143"/>
      <c r="BLP32" s="143"/>
      <c r="BLQ32" s="143"/>
      <c r="BLR32" s="143"/>
      <c r="BLS32" s="143"/>
      <c r="BLT32" s="143"/>
      <c r="BLU32" s="143"/>
      <c r="BLV32" s="143"/>
      <c r="BLW32" s="143"/>
      <c r="BLX32" s="143"/>
      <c r="BLY32" s="143"/>
      <c r="BLZ32" s="143"/>
      <c r="BMA32" s="143"/>
      <c r="BMB32" s="143"/>
      <c r="BMC32" s="143"/>
      <c r="BMD32" s="143"/>
      <c r="BME32" s="143"/>
      <c r="BMF32" s="143"/>
      <c r="BMG32" s="143"/>
      <c r="BMH32" s="143"/>
      <c r="BMI32" s="143"/>
      <c r="BMJ32" s="143"/>
      <c r="BMK32" s="143"/>
      <c r="BML32" s="143"/>
      <c r="BMM32" s="143"/>
      <c r="BMN32" s="143"/>
      <c r="BMO32" s="143"/>
      <c r="BMP32" s="143"/>
      <c r="BMQ32" s="143"/>
      <c r="BMR32" s="143"/>
      <c r="BMS32" s="143"/>
      <c r="BMT32" s="143"/>
      <c r="BMU32" s="143"/>
      <c r="BMV32" s="143"/>
      <c r="BMW32" s="143"/>
      <c r="BMX32" s="143"/>
      <c r="BMY32" s="143"/>
      <c r="BMZ32" s="143"/>
      <c r="BNA32" s="143"/>
      <c r="BNB32" s="143"/>
      <c r="BNC32" s="143"/>
      <c r="BND32" s="143"/>
      <c r="BNE32" s="143"/>
      <c r="BNF32" s="143"/>
      <c r="BNG32" s="143"/>
      <c r="BNH32" s="143"/>
      <c r="BNI32" s="143"/>
      <c r="BNJ32" s="143"/>
      <c r="BNK32" s="143"/>
      <c r="BNL32" s="143"/>
      <c r="BNM32" s="143"/>
      <c r="BNN32" s="143"/>
      <c r="BNO32" s="143"/>
      <c r="BNP32" s="143"/>
      <c r="BNQ32" s="143"/>
      <c r="BNR32" s="143"/>
      <c r="BNS32" s="143"/>
      <c r="BNT32" s="143"/>
      <c r="BNU32" s="143"/>
      <c r="BNV32" s="143"/>
      <c r="BNW32" s="143"/>
      <c r="BNX32" s="143"/>
      <c r="BNY32" s="143"/>
      <c r="BNZ32" s="143"/>
      <c r="BOA32" s="143"/>
      <c r="BOB32" s="143"/>
      <c r="BOC32" s="143"/>
      <c r="BOD32" s="143"/>
      <c r="BOE32" s="143"/>
      <c r="BOF32" s="143"/>
      <c r="BOG32" s="143"/>
      <c r="BOH32" s="143"/>
      <c r="BOI32" s="143"/>
      <c r="BOJ32" s="143"/>
      <c r="BOK32" s="143"/>
      <c r="BOL32" s="143"/>
      <c r="BOM32" s="143"/>
      <c r="BON32" s="143"/>
      <c r="BOO32" s="143"/>
      <c r="BOP32" s="143"/>
      <c r="BOQ32" s="143"/>
      <c r="BOR32" s="143"/>
      <c r="BOS32" s="143"/>
      <c r="BOT32" s="143"/>
      <c r="BOU32" s="143"/>
      <c r="BOV32" s="143"/>
      <c r="BOW32" s="143"/>
      <c r="BOX32" s="143"/>
      <c r="BOY32" s="143"/>
      <c r="BOZ32" s="143"/>
      <c r="BPA32" s="143"/>
      <c r="BPB32" s="143"/>
      <c r="BPC32" s="143"/>
      <c r="BPD32" s="143"/>
      <c r="BPE32" s="143"/>
      <c r="BPF32" s="143"/>
      <c r="BPG32" s="143"/>
      <c r="BPH32" s="143"/>
      <c r="BPI32" s="143"/>
      <c r="BPJ32" s="143"/>
      <c r="BPK32" s="143"/>
      <c r="BPL32" s="143"/>
      <c r="BPM32" s="143"/>
      <c r="BPN32" s="143"/>
      <c r="BPO32" s="143"/>
      <c r="BPP32" s="143"/>
      <c r="BPQ32" s="143"/>
      <c r="BPR32" s="143"/>
      <c r="BPS32" s="143"/>
      <c r="BPT32" s="143"/>
      <c r="BPU32" s="143"/>
      <c r="BPV32" s="143"/>
      <c r="BPW32" s="143"/>
      <c r="BPX32" s="143"/>
      <c r="BPY32" s="143"/>
      <c r="BPZ32" s="143"/>
      <c r="BQA32" s="143"/>
      <c r="BQB32" s="143"/>
      <c r="BQC32" s="143"/>
      <c r="BQD32" s="143"/>
      <c r="BQE32" s="143"/>
      <c r="BQF32" s="143"/>
      <c r="BQG32" s="143"/>
      <c r="BQH32" s="143"/>
      <c r="BQI32" s="143"/>
      <c r="BQJ32" s="143"/>
      <c r="BQK32" s="143"/>
      <c r="BQL32" s="143"/>
      <c r="BQM32" s="143"/>
      <c r="BQN32" s="143"/>
      <c r="BQO32" s="143"/>
      <c r="BQP32" s="143"/>
      <c r="BQQ32" s="143"/>
      <c r="BQR32" s="143"/>
      <c r="BQS32" s="143"/>
      <c r="BQT32" s="143"/>
      <c r="BQU32" s="143"/>
      <c r="BQV32" s="143"/>
      <c r="BQW32" s="143"/>
      <c r="BQX32" s="143"/>
      <c r="BQY32" s="143"/>
      <c r="BQZ32" s="143"/>
      <c r="BRA32" s="143"/>
      <c r="BRB32" s="143"/>
      <c r="BRC32" s="143"/>
      <c r="BRD32" s="143"/>
      <c r="BRE32" s="143"/>
      <c r="BRF32" s="143"/>
      <c r="BRG32" s="143"/>
      <c r="BRH32" s="143"/>
      <c r="BRI32" s="143"/>
      <c r="BRJ32" s="143"/>
      <c r="BRK32" s="143"/>
      <c r="BRL32" s="143"/>
      <c r="BRM32" s="143"/>
      <c r="BRN32" s="143"/>
      <c r="BRO32" s="143"/>
      <c r="BRP32" s="143"/>
      <c r="BRQ32" s="143"/>
      <c r="BRR32" s="143"/>
      <c r="BRS32" s="143"/>
      <c r="BRT32" s="143"/>
      <c r="BRU32" s="143"/>
      <c r="BRV32" s="143"/>
      <c r="BRW32" s="143"/>
      <c r="BRX32" s="143"/>
      <c r="BRY32" s="143"/>
      <c r="BRZ32" s="143"/>
      <c r="BSA32" s="143"/>
      <c r="BSB32" s="143"/>
      <c r="BSC32" s="143"/>
      <c r="BSD32" s="143"/>
      <c r="BSE32" s="143"/>
      <c r="BSF32" s="143"/>
      <c r="BSG32" s="143"/>
      <c r="BSH32" s="143"/>
      <c r="BSI32" s="143"/>
      <c r="BSJ32" s="143"/>
      <c r="BSK32" s="143"/>
      <c r="BSL32" s="143"/>
      <c r="BSM32" s="143"/>
      <c r="BSN32" s="143"/>
      <c r="BSO32" s="143"/>
      <c r="BSP32" s="143"/>
      <c r="BSQ32" s="143"/>
      <c r="BSR32" s="143"/>
      <c r="BSS32" s="143"/>
      <c r="BST32" s="143"/>
      <c r="BSU32" s="143"/>
      <c r="BSV32" s="143"/>
      <c r="BSW32" s="143"/>
      <c r="BSX32" s="143"/>
      <c r="BSY32" s="143"/>
      <c r="BSZ32" s="143"/>
      <c r="BTA32" s="143"/>
      <c r="BTB32" s="143"/>
      <c r="BTC32" s="143"/>
      <c r="BTD32" s="143"/>
      <c r="BTE32" s="143"/>
      <c r="BTF32" s="143"/>
      <c r="BTG32" s="143"/>
      <c r="BTH32" s="143"/>
      <c r="BTI32" s="143"/>
      <c r="BTJ32" s="143"/>
      <c r="BTK32" s="143"/>
      <c r="BTL32" s="143"/>
      <c r="BTM32" s="143"/>
      <c r="BTN32" s="143"/>
      <c r="BTO32" s="143"/>
      <c r="BTP32" s="143"/>
      <c r="BTQ32" s="143"/>
      <c r="BTR32" s="143"/>
      <c r="BTS32" s="143"/>
      <c r="BTT32" s="143"/>
      <c r="BTU32" s="143"/>
      <c r="BTV32" s="143"/>
      <c r="BTW32" s="143"/>
      <c r="BTX32" s="143"/>
      <c r="BTY32" s="143"/>
      <c r="BTZ32" s="143"/>
      <c r="BUA32" s="143"/>
      <c r="BUB32" s="143"/>
      <c r="BUC32" s="143"/>
      <c r="BUD32" s="143"/>
      <c r="BUE32" s="143"/>
      <c r="BUF32" s="143"/>
      <c r="BUG32" s="143"/>
      <c r="BUH32" s="143"/>
      <c r="BUI32" s="143"/>
      <c r="BUJ32" s="143"/>
      <c r="BUK32" s="143"/>
      <c r="BUL32" s="143"/>
      <c r="BUM32" s="143"/>
      <c r="BUN32" s="143"/>
      <c r="BUO32" s="143"/>
      <c r="BUP32" s="143"/>
      <c r="BUQ32" s="143"/>
      <c r="BUR32" s="143"/>
      <c r="BUS32" s="143"/>
      <c r="BUT32" s="143"/>
      <c r="BUU32" s="143"/>
      <c r="BUV32" s="143"/>
      <c r="BUW32" s="143"/>
      <c r="BUX32" s="143"/>
      <c r="BUY32" s="143"/>
      <c r="BUZ32" s="143"/>
      <c r="BVA32" s="143"/>
      <c r="BVB32" s="143"/>
      <c r="BVC32" s="143"/>
      <c r="BVD32" s="143"/>
      <c r="BVE32" s="143"/>
      <c r="BVF32" s="143"/>
      <c r="BVG32" s="143"/>
      <c r="BVH32" s="143"/>
      <c r="BVI32" s="143"/>
      <c r="BVJ32" s="143"/>
      <c r="BVK32" s="143"/>
      <c r="BVL32" s="143"/>
      <c r="BVM32" s="143"/>
      <c r="BVN32" s="143"/>
      <c r="BVO32" s="143"/>
      <c r="BVP32" s="143"/>
      <c r="BVQ32" s="143"/>
      <c r="BVR32" s="143"/>
      <c r="BVS32" s="143"/>
      <c r="BVT32" s="143"/>
      <c r="BVU32" s="143"/>
      <c r="BVV32" s="143"/>
      <c r="BVW32" s="143"/>
      <c r="BVX32" s="143"/>
      <c r="BVY32" s="143"/>
      <c r="BVZ32" s="143"/>
      <c r="BWA32" s="143"/>
      <c r="BWB32" s="143"/>
      <c r="BWC32" s="143"/>
      <c r="BWD32" s="143"/>
      <c r="BWE32" s="143"/>
      <c r="BWF32" s="143"/>
      <c r="BWG32" s="143"/>
      <c r="BWH32" s="143"/>
      <c r="BWI32" s="143"/>
      <c r="BWJ32" s="143"/>
      <c r="BWK32" s="143"/>
      <c r="BWL32" s="143"/>
      <c r="BWM32" s="143"/>
      <c r="BWN32" s="143"/>
      <c r="BWO32" s="143"/>
      <c r="BWP32" s="143"/>
      <c r="BWQ32" s="143"/>
      <c r="BWR32" s="143"/>
      <c r="BWS32" s="143"/>
      <c r="BWT32" s="143"/>
      <c r="BWU32" s="143"/>
      <c r="BWV32" s="143"/>
      <c r="BWW32" s="143"/>
      <c r="BWX32" s="143"/>
      <c r="BWY32" s="143"/>
      <c r="BWZ32" s="143"/>
      <c r="BXA32" s="143"/>
      <c r="BXB32" s="143"/>
      <c r="BXC32" s="143"/>
      <c r="BXD32" s="143"/>
      <c r="BXE32" s="143"/>
      <c r="BXF32" s="143"/>
      <c r="BXG32" s="143"/>
      <c r="BXH32" s="143"/>
      <c r="BXI32" s="143"/>
      <c r="BXJ32" s="143"/>
      <c r="BXK32" s="143"/>
      <c r="BXL32" s="143"/>
      <c r="BXM32" s="143"/>
      <c r="BXN32" s="143"/>
      <c r="BXO32" s="143"/>
      <c r="BXP32" s="143"/>
      <c r="BXQ32" s="143"/>
      <c r="BXR32" s="143"/>
      <c r="BXS32" s="143"/>
      <c r="BXT32" s="143"/>
      <c r="BXU32" s="143"/>
      <c r="BXV32" s="143"/>
      <c r="BXW32" s="143"/>
      <c r="BXX32" s="143"/>
      <c r="BXY32" s="143"/>
      <c r="BXZ32" s="143"/>
      <c r="BYA32" s="143"/>
      <c r="BYB32" s="143"/>
      <c r="BYC32" s="143"/>
      <c r="BYD32" s="143"/>
      <c r="BYE32" s="143"/>
      <c r="BYF32" s="143"/>
      <c r="BYG32" s="143"/>
      <c r="BYH32" s="143"/>
      <c r="BYI32" s="143"/>
      <c r="BYJ32" s="143"/>
      <c r="BYK32" s="143"/>
      <c r="BYL32" s="143"/>
      <c r="BYM32" s="143"/>
      <c r="BYN32" s="143"/>
      <c r="BYO32" s="143"/>
      <c r="BYP32" s="143"/>
      <c r="BYQ32" s="143"/>
      <c r="BYR32" s="143"/>
      <c r="BYS32" s="143"/>
      <c r="BYT32" s="143"/>
      <c r="BYU32" s="143"/>
      <c r="BYV32" s="143"/>
      <c r="BYW32" s="143"/>
      <c r="BYX32" s="143"/>
      <c r="BYY32" s="143"/>
      <c r="BYZ32" s="143"/>
      <c r="BZA32" s="143"/>
      <c r="BZB32" s="143"/>
      <c r="BZC32" s="143"/>
      <c r="BZD32" s="143"/>
      <c r="BZE32" s="143"/>
      <c r="BZF32" s="143"/>
      <c r="BZG32" s="143"/>
      <c r="BZH32" s="143"/>
      <c r="BZI32" s="143"/>
      <c r="BZJ32" s="143"/>
      <c r="BZK32" s="143"/>
      <c r="BZL32" s="143"/>
      <c r="BZM32" s="143"/>
      <c r="BZN32" s="143"/>
      <c r="BZO32" s="143"/>
      <c r="BZP32" s="143"/>
      <c r="BZQ32" s="143"/>
      <c r="BZR32" s="143"/>
      <c r="BZS32" s="143"/>
      <c r="BZT32" s="143"/>
      <c r="BZU32" s="143"/>
      <c r="BZV32" s="143"/>
      <c r="BZW32" s="143"/>
      <c r="BZX32" s="143"/>
      <c r="BZY32" s="143"/>
      <c r="BZZ32" s="143"/>
      <c r="CAA32" s="143"/>
      <c r="CAB32" s="143"/>
      <c r="CAC32" s="143"/>
      <c r="CAD32" s="143"/>
      <c r="CAE32" s="143"/>
      <c r="CAF32" s="143"/>
      <c r="CAG32" s="143"/>
      <c r="CAH32" s="143"/>
      <c r="CAI32" s="143"/>
      <c r="CAJ32" s="143"/>
      <c r="CAK32" s="143"/>
      <c r="CAL32" s="143"/>
      <c r="CAM32" s="143"/>
      <c r="CAN32" s="143"/>
      <c r="CAO32" s="143"/>
      <c r="CAP32" s="143"/>
      <c r="CAQ32" s="143"/>
      <c r="CAR32" s="143"/>
      <c r="CAS32" s="143"/>
      <c r="CAT32" s="143"/>
      <c r="CAU32" s="143"/>
      <c r="CAV32" s="143"/>
      <c r="CAW32" s="143"/>
      <c r="CAX32" s="143"/>
      <c r="CAY32" s="143"/>
      <c r="CAZ32" s="143"/>
      <c r="CBA32" s="143"/>
      <c r="CBB32" s="143"/>
      <c r="CBC32" s="143"/>
      <c r="CBD32" s="143"/>
      <c r="CBE32" s="143"/>
      <c r="CBF32" s="143"/>
      <c r="CBG32" s="143"/>
      <c r="CBH32" s="143"/>
      <c r="CBI32" s="143"/>
      <c r="CBJ32" s="143"/>
      <c r="CBK32" s="143"/>
      <c r="CBL32" s="143"/>
      <c r="CBM32" s="143"/>
      <c r="CBN32" s="143"/>
      <c r="CBO32" s="143"/>
      <c r="CBP32" s="143"/>
      <c r="CBQ32" s="143"/>
      <c r="CBR32" s="143"/>
      <c r="CBS32" s="143"/>
      <c r="CBT32" s="143"/>
      <c r="CBU32" s="143"/>
      <c r="CBV32" s="143"/>
      <c r="CBW32" s="143"/>
      <c r="CBX32" s="143"/>
      <c r="CBY32" s="143"/>
      <c r="CBZ32" s="143"/>
      <c r="CCA32" s="143"/>
      <c r="CCB32" s="143"/>
      <c r="CCC32" s="143"/>
      <c r="CCD32" s="143"/>
      <c r="CCE32" s="143"/>
      <c r="CCF32" s="143"/>
      <c r="CCG32" s="143"/>
      <c r="CCH32" s="143"/>
      <c r="CCI32" s="143"/>
      <c r="CCJ32" s="143"/>
      <c r="CCK32" s="143"/>
      <c r="CCL32" s="143"/>
      <c r="CCM32" s="143"/>
      <c r="CCN32" s="143"/>
      <c r="CCO32" s="143"/>
      <c r="CCP32" s="143"/>
      <c r="CCQ32" s="143"/>
      <c r="CCR32" s="143"/>
      <c r="CCS32" s="143"/>
      <c r="CCT32" s="143"/>
      <c r="CCU32" s="143"/>
      <c r="CCV32" s="143"/>
      <c r="CCW32" s="143"/>
      <c r="CCX32" s="143"/>
      <c r="CCY32" s="143"/>
      <c r="CCZ32" s="143"/>
      <c r="CDA32" s="143"/>
      <c r="CDB32" s="143"/>
      <c r="CDC32" s="143"/>
      <c r="CDD32" s="143"/>
      <c r="CDE32" s="143"/>
      <c r="CDF32" s="143"/>
      <c r="CDG32" s="143"/>
      <c r="CDH32" s="143"/>
      <c r="CDI32" s="143"/>
      <c r="CDJ32" s="143"/>
      <c r="CDK32" s="143"/>
      <c r="CDL32" s="143"/>
      <c r="CDM32" s="143"/>
      <c r="CDN32" s="143"/>
      <c r="CDO32" s="143"/>
      <c r="CDP32" s="143"/>
      <c r="CDQ32" s="143"/>
      <c r="CDR32" s="143"/>
      <c r="CDS32" s="143"/>
      <c r="CDT32" s="143"/>
      <c r="CDU32" s="143"/>
      <c r="CDV32" s="143"/>
      <c r="CDW32" s="143"/>
      <c r="CDX32" s="143"/>
      <c r="CDY32" s="143"/>
      <c r="CDZ32" s="143"/>
      <c r="CEA32" s="143"/>
      <c r="CEB32" s="143"/>
      <c r="CEC32" s="143"/>
      <c r="CED32" s="143"/>
      <c r="CEE32" s="143"/>
      <c r="CEF32" s="143"/>
      <c r="CEG32" s="143"/>
      <c r="CEH32" s="143"/>
      <c r="CEI32" s="143"/>
      <c r="CEJ32" s="143"/>
      <c r="CEK32" s="143"/>
      <c r="CEL32" s="143"/>
      <c r="CEM32" s="143"/>
      <c r="CEN32" s="143"/>
      <c r="CEO32" s="143"/>
      <c r="CEP32" s="143"/>
      <c r="CEQ32" s="143"/>
      <c r="CER32" s="143"/>
      <c r="CES32" s="143"/>
      <c r="CET32" s="143"/>
      <c r="CEU32" s="143"/>
      <c r="CEV32" s="143"/>
      <c r="CEW32" s="143"/>
      <c r="CEX32" s="143"/>
      <c r="CEY32" s="143"/>
      <c r="CEZ32" s="143"/>
      <c r="CFA32" s="143"/>
      <c r="CFB32" s="143"/>
      <c r="CFC32" s="143"/>
      <c r="CFD32" s="143"/>
      <c r="CFE32" s="143"/>
      <c r="CFF32" s="143"/>
      <c r="CFG32" s="143"/>
      <c r="CFH32" s="143"/>
      <c r="CFI32" s="143"/>
      <c r="CFJ32" s="143"/>
      <c r="CFK32" s="143"/>
      <c r="CFL32" s="143"/>
      <c r="CFM32" s="143"/>
      <c r="CFN32" s="143"/>
      <c r="CFO32" s="143"/>
      <c r="CFP32" s="143"/>
      <c r="CFQ32" s="143"/>
      <c r="CFR32" s="143"/>
      <c r="CFS32" s="143"/>
      <c r="CFT32" s="143"/>
      <c r="CFU32" s="143"/>
      <c r="CFV32" s="143"/>
      <c r="CFW32" s="143"/>
      <c r="CFX32" s="143"/>
      <c r="CFY32" s="143"/>
      <c r="CFZ32" s="143"/>
      <c r="CGA32" s="143"/>
      <c r="CGB32" s="143"/>
      <c r="CGC32" s="143"/>
      <c r="CGD32" s="143"/>
      <c r="CGE32" s="143"/>
      <c r="CGF32" s="143"/>
      <c r="CGG32" s="143"/>
      <c r="CGH32" s="143"/>
      <c r="CGI32" s="143"/>
      <c r="CGJ32" s="143"/>
      <c r="CGK32" s="143"/>
      <c r="CGL32" s="143"/>
      <c r="CGM32" s="143"/>
      <c r="CGN32" s="143"/>
      <c r="CGO32" s="143"/>
      <c r="CGP32" s="143"/>
      <c r="CGQ32" s="143"/>
      <c r="CGR32" s="143"/>
      <c r="CGS32" s="143"/>
      <c r="CGT32" s="143"/>
      <c r="CGU32" s="143"/>
      <c r="CGV32" s="143"/>
      <c r="CGW32" s="143"/>
      <c r="CGX32" s="143"/>
      <c r="CGY32" s="143"/>
      <c r="CGZ32" s="143"/>
      <c r="CHA32" s="143"/>
      <c r="CHB32" s="143"/>
      <c r="CHC32" s="143"/>
      <c r="CHD32" s="143"/>
      <c r="CHE32" s="143"/>
      <c r="CHF32" s="143"/>
      <c r="CHG32" s="143"/>
      <c r="CHH32" s="143"/>
      <c r="CHI32" s="143"/>
      <c r="CHJ32" s="143"/>
      <c r="CHK32" s="143"/>
      <c r="CHL32" s="143"/>
      <c r="CHM32" s="143"/>
      <c r="CHN32" s="143"/>
      <c r="CHO32" s="143"/>
      <c r="CHP32" s="143"/>
      <c r="CHQ32" s="143"/>
      <c r="CHR32" s="143"/>
      <c r="CHS32" s="143"/>
      <c r="CHT32" s="143"/>
      <c r="CHU32" s="143"/>
      <c r="CHV32" s="143"/>
      <c r="CHW32" s="143"/>
      <c r="CHX32" s="143"/>
      <c r="CHY32" s="143"/>
      <c r="CHZ32" s="143"/>
      <c r="CIA32" s="143"/>
      <c r="CIB32" s="143"/>
      <c r="CIC32" s="143"/>
      <c r="CID32" s="143"/>
      <c r="CIE32" s="143"/>
      <c r="CIF32" s="143"/>
      <c r="CIG32" s="143"/>
      <c r="CIH32" s="143"/>
      <c r="CII32" s="143"/>
      <c r="CIJ32" s="143"/>
      <c r="CIK32" s="143"/>
      <c r="CIL32" s="143"/>
      <c r="CIM32" s="143"/>
      <c r="CIN32" s="143"/>
      <c r="CIO32" s="143"/>
      <c r="CIP32" s="143"/>
      <c r="CIQ32" s="143"/>
      <c r="CIR32" s="143"/>
      <c r="CIS32" s="143"/>
      <c r="CIT32" s="143"/>
      <c r="CIU32" s="143"/>
      <c r="CIV32" s="143"/>
      <c r="CIW32" s="143"/>
      <c r="CIX32" s="143"/>
      <c r="CIY32" s="143"/>
      <c r="CIZ32" s="143"/>
      <c r="CJA32" s="143"/>
      <c r="CJB32" s="143"/>
      <c r="CJC32" s="143"/>
      <c r="CJD32" s="143"/>
      <c r="CJE32" s="143"/>
      <c r="CJF32" s="143"/>
      <c r="CJG32" s="143"/>
      <c r="CJH32" s="143"/>
      <c r="CJI32" s="143"/>
      <c r="CJJ32" s="143"/>
      <c r="CJK32" s="143"/>
      <c r="CJL32" s="143"/>
      <c r="CJM32" s="143"/>
      <c r="CJN32" s="143"/>
      <c r="CJO32" s="143"/>
      <c r="CJP32" s="143"/>
      <c r="CJQ32" s="143"/>
      <c r="CJR32" s="143"/>
      <c r="CJS32" s="143"/>
      <c r="CJT32" s="143"/>
      <c r="CJU32" s="143"/>
      <c r="CJV32" s="143"/>
      <c r="CJW32" s="143"/>
      <c r="CJX32" s="143"/>
      <c r="CJY32" s="143"/>
      <c r="CJZ32" s="143"/>
      <c r="CKA32" s="143"/>
      <c r="CKB32" s="143"/>
      <c r="CKC32" s="143"/>
      <c r="CKD32" s="143"/>
      <c r="CKE32" s="143"/>
      <c r="CKF32" s="143"/>
      <c r="CKG32" s="143"/>
      <c r="CKH32" s="143"/>
      <c r="CKI32" s="143"/>
      <c r="CKJ32" s="143"/>
      <c r="CKK32" s="143"/>
      <c r="CKL32" s="143"/>
      <c r="CKM32" s="143"/>
      <c r="CKN32" s="143"/>
      <c r="CKO32" s="143"/>
      <c r="CKP32" s="143"/>
      <c r="CKQ32" s="143"/>
      <c r="CKR32" s="143"/>
      <c r="CKS32" s="143"/>
      <c r="CKT32" s="143"/>
      <c r="CKU32" s="143"/>
      <c r="CKV32" s="143"/>
      <c r="CKW32" s="143"/>
      <c r="CKX32" s="143"/>
      <c r="CKY32" s="143"/>
      <c r="CKZ32" s="143"/>
      <c r="CLA32" s="143"/>
      <c r="CLB32" s="143"/>
      <c r="CLC32" s="143"/>
      <c r="CLD32" s="143"/>
      <c r="CLE32" s="143"/>
      <c r="CLF32" s="143"/>
      <c r="CLG32" s="143"/>
      <c r="CLH32" s="143"/>
      <c r="CLI32" s="143"/>
      <c r="CLJ32" s="143"/>
      <c r="CLK32" s="143"/>
      <c r="CLL32" s="143"/>
      <c r="CLM32" s="143"/>
      <c r="CLN32" s="143"/>
      <c r="CLO32" s="143"/>
      <c r="CLP32" s="143"/>
      <c r="CLQ32" s="143"/>
      <c r="CLR32" s="143"/>
      <c r="CLS32" s="143"/>
      <c r="CLT32" s="143"/>
      <c r="CLU32" s="143"/>
      <c r="CLV32" s="143"/>
      <c r="CLW32" s="143"/>
      <c r="CLX32" s="143"/>
      <c r="CLY32" s="143"/>
      <c r="CLZ32" s="143"/>
      <c r="CMA32" s="143"/>
      <c r="CMB32" s="143"/>
      <c r="CMC32" s="143"/>
      <c r="CMD32" s="143"/>
      <c r="CME32" s="143"/>
      <c r="CMF32" s="143"/>
      <c r="CMG32" s="143"/>
      <c r="CMH32" s="143"/>
      <c r="CMI32" s="143"/>
      <c r="CMJ32" s="143"/>
      <c r="CMK32" s="143"/>
      <c r="CML32" s="143"/>
      <c r="CMM32" s="143"/>
      <c r="CMN32" s="143"/>
      <c r="CMO32" s="143"/>
      <c r="CMP32" s="143"/>
      <c r="CMQ32" s="143"/>
      <c r="CMR32" s="143"/>
      <c r="CMS32" s="143"/>
      <c r="CMT32" s="143"/>
      <c r="CMU32" s="143"/>
      <c r="CMV32" s="143"/>
      <c r="CMW32" s="143"/>
      <c r="CMX32" s="143"/>
      <c r="CMY32" s="143"/>
      <c r="CMZ32" s="143"/>
      <c r="CNA32" s="143"/>
      <c r="CNB32" s="143"/>
      <c r="CNC32" s="143"/>
      <c r="CND32" s="143"/>
      <c r="CNE32" s="143"/>
      <c r="CNF32" s="143"/>
      <c r="CNG32" s="143"/>
      <c r="CNH32" s="143"/>
      <c r="CNI32" s="143"/>
      <c r="CNJ32" s="143"/>
      <c r="CNK32" s="143"/>
      <c r="CNL32" s="143"/>
      <c r="CNM32" s="143"/>
      <c r="CNN32" s="143"/>
      <c r="CNO32" s="143"/>
      <c r="CNP32" s="143"/>
      <c r="CNQ32" s="143"/>
      <c r="CNR32" s="143"/>
      <c r="CNS32" s="143"/>
      <c r="CNT32" s="143"/>
      <c r="CNU32" s="143"/>
      <c r="CNV32" s="143"/>
      <c r="CNW32" s="143"/>
      <c r="CNX32" s="143"/>
      <c r="CNY32" s="143"/>
      <c r="CNZ32" s="143"/>
      <c r="COA32" s="143"/>
      <c r="COB32" s="143"/>
      <c r="COC32" s="143"/>
      <c r="COD32" s="143"/>
      <c r="COE32" s="143"/>
      <c r="COF32" s="143"/>
      <c r="COG32" s="143"/>
      <c r="COH32" s="143"/>
      <c r="COI32" s="143"/>
      <c r="COJ32" s="143"/>
      <c r="COK32" s="143"/>
      <c r="COL32" s="143"/>
      <c r="COM32" s="143"/>
      <c r="CON32" s="143"/>
      <c r="COO32" s="143"/>
      <c r="COP32" s="143"/>
      <c r="COQ32" s="143"/>
      <c r="COR32" s="143"/>
      <c r="COS32" s="143"/>
      <c r="COT32" s="143"/>
      <c r="COU32" s="143"/>
      <c r="COV32" s="143"/>
      <c r="COW32" s="143"/>
      <c r="COX32" s="143"/>
      <c r="COY32" s="143"/>
      <c r="COZ32" s="143"/>
      <c r="CPA32" s="143"/>
      <c r="CPB32" s="143"/>
      <c r="CPC32" s="143"/>
      <c r="CPD32" s="143"/>
      <c r="CPE32" s="143"/>
      <c r="CPF32" s="143"/>
      <c r="CPG32" s="143"/>
      <c r="CPH32" s="143"/>
      <c r="CPI32" s="143"/>
      <c r="CPJ32" s="143"/>
      <c r="CPK32" s="143"/>
      <c r="CPL32" s="143"/>
      <c r="CPM32" s="143"/>
      <c r="CPN32" s="143"/>
      <c r="CPO32" s="143"/>
      <c r="CPP32" s="143"/>
      <c r="CPQ32" s="143"/>
      <c r="CPR32" s="143"/>
      <c r="CPS32" s="143"/>
      <c r="CPT32" s="143"/>
      <c r="CPU32" s="143"/>
      <c r="CPV32" s="143"/>
      <c r="CPW32" s="143"/>
      <c r="CPX32" s="143"/>
      <c r="CPY32" s="143"/>
      <c r="CPZ32" s="143"/>
      <c r="CQA32" s="143"/>
      <c r="CQB32" s="143"/>
      <c r="CQC32" s="143"/>
      <c r="CQD32" s="143"/>
      <c r="CQE32" s="143"/>
      <c r="CQF32" s="143"/>
      <c r="CQG32" s="143"/>
      <c r="CQH32" s="143"/>
      <c r="CQI32" s="143"/>
      <c r="CQJ32" s="143"/>
      <c r="CQK32" s="143"/>
      <c r="CQL32" s="143"/>
      <c r="CQM32" s="143"/>
      <c r="CQN32" s="143"/>
      <c r="CQO32" s="143"/>
      <c r="CQP32" s="143"/>
      <c r="CQQ32" s="143"/>
      <c r="CQR32" s="143"/>
      <c r="CQS32" s="143"/>
      <c r="CQT32" s="143"/>
      <c r="CQU32" s="143"/>
      <c r="CQV32" s="143"/>
      <c r="CQW32" s="143"/>
      <c r="CQX32" s="143"/>
      <c r="CQY32" s="143"/>
      <c r="CQZ32" s="143"/>
      <c r="CRA32" s="143"/>
      <c r="CRB32" s="143"/>
      <c r="CRC32" s="143"/>
      <c r="CRD32" s="143"/>
      <c r="CRE32" s="143"/>
      <c r="CRF32" s="143"/>
      <c r="CRG32" s="143"/>
      <c r="CRH32" s="143"/>
      <c r="CRI32" s="143"/>
      <c r="CRJ32" s="143"/>
      <c r="CRK32" s="143"/>
      <c r="CRL32" s="143"/>
      <c r="CRM32" s="143"/>
      <c r="CRN32" s="143"/>
      <c r="CRO32" s="143"/>
      <c r="CRP32" s="143"/>
      <c r="CRQ32" s="143"/>
      <c r="CRR32" s="143"/>
      <c r="CRS32" s="143"/>
      <c r="CRT32" s="143"/>
      <c r="CRU32" s="143"/>
      <c r="CRV32" s="143"/>
      <c r="CRW32" s="143"/>
      <c r="CRX32" s="143"/>
      <c r="CRY32" s="143"/>
      <c r="CRZ32" s="143"/>
      <c r="CSA32" s="143"/>
      <c r="CSB32" s="143"/>
      <c r="CSC32" s="143"/>
      <c r="CSD32" s="143"/>
      <c r="CSE32" s="143"/>
      <c r="CSF32" s="143"/>
      <c r="CSG32" s="143"/>
      <c r="CSH32" s="143"/>
      <c r="CSI32" s="143"/>
      <c r="CSJ32" s="143"/>
      <c r="CSK32" s="143"/>
      <c r="CSL32" s="143"/>
      <c r="CSM32" s="143"/>
      <c r="CSN32" s="143"/>
      <c r="CSO32" s="143"/>
      <c r="CSP32" s="143"/>
      <c r="CSQ32" s="143"/>
      <c r="CSR32" s="143"/>
      <c r="CSS32" s="143"/>
      <c r="CST32" s="143"/>
      <c r="CSU32" s="143"/>
      <c r="CSV32" s="143"/>
      <c r="CSW32" s="143"/>
      <c r="CSX32" s="143"/>
      <c r="CSY32" s="143"/>
      <c r="CSZ32" s="143"/>
      <c r="CTA32" s="143"/>
      <c r="CTB32" s="143"/>
      <c r="CTC32" s="143"/>
      <c r="CTD32" s="143"/>
      <c r="CTE32" s="143"/>
      <c r="CTF32" s="143"/>
      <c r="CTG32" s="143"/>
      <c r="CTH32" s="143"/>
      <c r="CTI32" s="143"/>
      <c r="CTJ32" s="143"/>
      <c r="CTK32" s="143"/>
      <c r="CTL32" s="143"/>
      <c r="CTM32" s="143"/>
      <c r="CTN32" s="143"/>
      <c r="CTO32" s="143"/>
      <c r="CTP32" s="143"/>
      <c r="CTQ32" s="143"/>
      <c r="CTR32" s="143"/>
      <c r="CTS32" s="143"/>
      <c r="CTT32" s="143"/>
      <c r="CTU32" s="143"/>
      <c r="CTV32" s="143"/>
      <c r="CTW32" s="143"/>
      <c r="CTX32" s="143"/>
      <c r="CTY32" s="143"/>
      <c r="CTZ32" s="143"/>
      <c r="CUA32" s="143"/>
      <c r="CUB32" s="143"/>
      <c r="CUC32" s="143"/>
      <c r="CUD32" s="143"/>
      <c r="CUE32" s="143"/>
      <c r="CUF32" s="143"/>
      <c r="CUG32" s="143"/>
      <c r="CUH32" s="143"/>
      <c r="CUI32" s="143"/>
      <c r="CUJ32" s="143"/>
      <c r="CUK32" s="143"/>
      <c r="CUL32" s="143"/>
      <c r="CUM32" s="143"/>
      <c r="CUN32" s="143"/>
      <c r="CUO32" s="143"/>
      <c r="CUP32" s="143"/>
      <c r="CUQ32" s="143"/>
      <c r="CUR32" s="143"/>
      <c r="CUS32" s="143"/>
      <c r="CUT32" s="143"/>
      <c r="CUU32" s="143"/>
      <c r="CUV32" s="143"/>
      <c r="CUW32" s="143"/>
      <c r="CUX32" s="143"/>
      <c r="CUY32" s="143"/>
      <c r="CUZ32" s="143"/>
      <c r="CVA32" s="143"/>
      <c r="CVB32" s="143"/>
      <c r="CVC32" s="143"/>
      <c r="CVD32" s="143"/>
      <c r="CVE32" s="143"/>
      <c r="CVF32" s="143"/>
      <c r="CVG32" s="143"/>
      <c r="CVH32" s="143"/>
      <c r="CVI32" s="143"/>
      <c r="CVJ32" s="143"/>
      <c r="CVK32" s="143"/>
      <c r="CVL32" s="143"/>
      <c r="CVM32" s="143"/>
      <c r="CVN32" s="143"/>
      <c r="CVO32" s="143"/>
      <c r="CVP32" s="143"/>
      <c r="CVQ32" s="143"/>
      <c r="CVR32" s="143"/>
      <c r="CVS32" s="143"/>
      <c r="CVT32" s="143"/>
      <c r="CVU32" s="143"/>
      <c r="CVV32" s="143"/>
      <c r="CVW32" s="143"/>
      <c r="CVX32" s="143"/>
      <c r="CVY32" s="143"/>
      <c r="CVZ32" s="143"/>
      <c r="CWA32" s="143"/>
      <c r="CWB32" s="143"/>
      <c r="CWC32" s="143"/>
      <c r="CWD32" s="143"/>
      <c r="CWE32" s="143"/>
      <c r="CWF32" s="143"/>
      <c r="CWG32" s="143"/>
      <c r="CWH32" s="143"/>
      <c r="CWI32" s="143"/>
      <c r="CWJ32" s="143"/>
      <c r="CWK32" s="143"/>
      <c r="CWL32" s="143"/>
      <c r="CWM32" s="143"/>
      <c r="CWN32" s="143"/>
      <c r="CWO32" s="143"/>
      <c r="CWP32" s="143"/>
      <c r="CWQ32" s="143"/>
      <c r="CWR32" s="143"/>
      <c r="CWS32" s="143"/>
      <c r="CWT32" s="143"/>
      <c r="CWU32" s="143"/>
      <c r="CWV32" s="143"/>
      <c r="CWW32" s="143"/>
      <c r="CWX32" s="143"/>
      <c r="CWY32" s="143"/>
      <c r="CWZ32" s="143"/>
      <c r="CXA32" s="143"/>
      <c r="CXB32" s="143"/>
      <c r="CXC32" s="143"/>
      <c r="CXD32" s="143"/>
      <c r="CXE32" s="143"/>
      <c r="CXF32" s="143"/>
      <c r="CXG32" s="143"/>
      <c r="CXH32" s="143"/>
      <c r="CXI32" s="143"/>
      <c r="CXJ32" s="143"/>
      <c r="CXK32" s="143"/>
      <c r="CXL32" s="143"/>
      <c r="CXM32" s="143"/>
      <c r="CXN32" s="143"/>
      <c r="CXO32" s="143"/>
      <c r="CXP32" s="143"/>
      <c r="CXQ32" s="143"/>
      <c r="CXR32" s="143"/>
      <c r="CXS32" s="143"/>
      <c r="CXT32" s="143"/>
      <c r="CXU32" s="143"/>
      <c r="CXV32" s="143"/>
      <c r="CXW32" s="143"/>
      <c r="CXX32" s="143"/>
      <c r="CXY32" s="143"/>
      <c r="CXZ32" s="143"/>
      <c r="CYA32" s="143"/>
      <c r="CYB32" s="143"/>
      <c r="CYC32" s="143"/>
      <c r="CYD32" s="143"/>
      <c r="CYE32" s="143"/>
      <c r="CYF32" s="143"/>
      <c r="CYG32" s="143"/>
      <c r="CYH32" s="143"/>
      <c r="CYI32" s="143"/>
      <c r="CYJ32" s="143"/>
      <c r="CYK32" s="143"/>
      <c r="CYL32" s="143"/>
      <c r="CYM32" s="143"/>
      <c r="CYN32" s="143"/>
      <c r="CYO32" s="143"/>
      <c r="CYP32" s="143"/>
      <c r="CYQ32" s="143"/>
      <c r="CYR32" s="143"/>
      <c r="CYS32" s="143"/>
      <c r="CYT32" s="143"/>
      <c r="CYU32" s="143"/>
      <c r="CYV32" s="143"/>
      <c r="CYW32" s="143"/>
      <c r="CYX32" s="143"/>
      <c r="CYY32" s="143"/>
      <c r="CYZ32" s="143"/>
      <c r="CZA32" s="143"/>
      <c r="CZB32" s="143"/>
      <c r="CZC32" s="143"/>
      <c r="CZD32" s="143"/>
      <c r="CZE32" s="143"/>
      <c r="CZF32" s="143"/>
      <c r="CZG32" s="143"/>
      <c r="CZH32" s="143"/>
      <c r="CZI32" s="143"/>
      <c r="CZJ32" s="143"/>
      <c r="CZK32" s="143"/>
      <c r="CZL32" s="143"/>
      <c r="CZM32" s="143"/>
      <c r="CZN32" s="143"/>
      <c r="CZO32" s="143"/>
      <c r="CZP32" s="143"/>
      <c r="CZQ32" s="143"/>
      <c r="CZR32" s="143"/>
      <c r="CZS32" s="143"/>
      <c r="CZT32" s="143"/>
      <c r="CZU32" s="143"/>
      <c r="CZV32" s="143"/>
      <c r="CZW32" s="143"/>
      <c r="CZX32" s="143"/>
      <c r="CZY32" s="143"/>
      <c r="CZZ32" s="143"/>
      <c r="DAA32" s="143"/>
      <c r="DAB32" s="143"/>
      <c r="DAC32" s="143"/>
      <c r="DAD32" s="143"/>
      <c r="DAE32" s="143"/>
      <c r="DAF32" s="143"/>
      <c r="DAG32" s="143"/>
      <c r="DAH32" s="143"/>
      <c r="DAI32" s="143"/>
      <c r="DAJ32" s="143"/>
      <c r="DAK32" s="143"/>
      <c r="DAL32" s="143"/>
      <c r="DAM32" s="143"/>
      <c r="DAN32" s="143"/>
      <c r="DAO32" s="143"/>
      <c r="DAP32" s="143"/>
      <c r="DAQ32" s="143"/>
      <c r="DAR32" s="143"/>
      <c r="DAS32" s="143"/>
      <c r="DAT32" s="143"/>
      <c r="DAU32" s="143"/>
      <c r="DAV32" s="143"/>
      <c r="DAW32" s="143"/>
      <c r="DAX32" s="143"/>
      <c r="DAY32" s="143"/>
      <c r="DAZ32" s="143"/>
      <c r="DBA32" s="143"/>
      <c r="DBB32" s="143"/>
      <c r="DBC32" s="143"/>
      <c r="DBD32" s="143"/>
      <c r="DBE32" s="143"/>
      <c r="DBF32" s="143"/>
      <c r="DBG32" s="143"/>
      <c r="DBH32" s="143"/>
      <c r="DBI32" s="143"/>
      <c r="DBJ32" s="143"/>
      <c r="DBK32" s="143"/>
      <c r="DBL32" s="143"/>
      <c r="DBM32" s="143"/>
      <c r="DBN32" s="143"/>
      <c r="DBO32" s="143"/>
      <c r="DBP32" s="143"/>
      <c r="DBQ32" s="143"/>
      <c r="DBR32" s="143"/>
      <c r="DBS32" s="143"/>
      <c r="DBT32" s="143"/>
      <c r="DBU32" s="143"/>
      <c r="DBV32" s="143"/>
      <c r="DBW32" s="143"/>
      <c r="DBX32" s="143"/>
      <c r="DBY32" s="143"/>
      <c r="DBZ32" s="143"/>
      <c r="DCA32" s="143"/>
      <c r="DCB32" s="143"/>
      <c r="DCC32" s="143"/>
      <c r="DCD32" s="143"/>
      <c r="DCE32" s="143"/>
      <c r="DCF32" s="143"/>
      <c r="DCG32" s="143"/>
      <c r="DCH32" s="143"/>
      <c r="DCI32" s="143"/>
      <c r="DCJ32" s="143"/>
      <c r="DCK32" s="143"/>
      <c r="DCL32" s="143"/>
      <c r="DCM32" s="143"/>
      <c r="DCN32" s="143"/>
      <c r="DCO32" s="143"/>
      <c r="DCP32" s="143"/>
      <c r="DCQ32" s="143"/>
      <c r="DCR32" s="143"/>
      <c r="DCS32" s="143"/>
      <c r="DCT32" s="143"/>
      <c r="DCU32" s="143"/>
      <c r="DCV32" s="143"/>
      <c r="DCW32" s="143"/>
      <c r="DCX32" s="143"/>
      <c r="DCY32" s="143"/>
      <c r="DCZ32" s="143"/>
      <c r="DDA32" s="143"/>
      <c r="DDB32" s="143"/>
      <c r="DDC32" s="143"/>
      <c r="DDD32" s="143"/>
      <c r="DDE32" s="143"/>
      <c r="DDF32" s="143"/>
      <c r="DDG32" s="143"/>
      <c r="DDH32" s="143"/>
      <c r="DDI32" s="143"/>
      <c r="DDJ32" s="143"/>
      <c r="DDK32" s="143"/>
      <c r="DDL32" s="143"/>
      <c r="DDM32" s="143"/>
      <c r="DDN32" s="143"/>
      <c r="DDO32" s="143"/>
      <c r="DDP32" s="143"/>
      <c r="DDQ32" s="143"/>
      <c r="DDR32" s="143"/>
      <c r="DDS32" s="143"/>
      <c r="DDT32" s="143"/>
      <c r="DDU32" s="143"/>
      <c r="DDV32" s="143"/>
      <c r="DDW32" s="143"/>
      <c r="DDX32" s="143"/>
      <c r="DDY32" s="143"/>
      <c r="DDZ32" s="143"/>
      <c r="DEA32" s="143"/>
      <c r="DEB32" s="143"/>
      <c r="DEC32" s="143"/>
      <c r="DED32" s="143"/>
      <c r="DEE32" s="143"/>
      <c r="DEF32" s="143"/>
      <c r="DEG32" s="143"/>
      <c r="DEH32" s="143"/>
      <c r="DEI32" s="143"/>
      <c r="DEJ32" s="143"/>
      <c r="DEK32" s="143"/>
      <c r="DEL32" s="143"/>
      <c r="DEM32" s="143"/>
      <c r="DEN32" s="143"/>
      <c r="DEO32" s="143"/>
      <c r="DEP32" s="143"/>
      <c r="DEQ32" s="143"/>
      <c r="DER32" s="143"/>
      <c r="DES32" s="143"/>
      <c r="DET32" s="143"/>
      <c r="DEU32" s="143"/>
      <c r="DEV32" s="143"/>
      <c r="DEW32" s="143"/>
      <c r="DEX32" s="143"/>
      <c r="DEY32" s="143"/>
      <c r="DEZ32" s="143"/>
      <c r="DFA32" s="143"/>
      <c r="DFB32" s="143"/>
      <c r="DFC32" s="143"/>
      <c r="DFD32" s="143"/>
      <c r="DFE32" s="143"/>
      <c r="DFF32" s="143"/>
      <c r="DFG32" s="143"/>
      <c r="DFH32" s="143"/>
      <c r="DFI32" s="143"/>
      <c r="DFJ32" s="143"/>
      <c r="DFK32" s="143"/>
      <c r="DFL32" s="143"/>
      <c r="DFM32" s="143"/>
      <c r="DFN32" s="143"/>
      <c r="DFO32" s="143"/>
      <c r="DFP32" s="143"/>
      <c r="DFQ32" s="143"/>
      <c r="DFR32" s="143"/>
      <c r="DFS32" s="143"/>
      <c r="DFT32" s="143"/>
      <c r="DFU32" s="143"/>
      <c r="DFV32" s="143"/>
      <c r="DFW32" s="143"/>
      <c r="DFX32" s="143"/>
      <c r="DFY32" s="143"/>
      <c r="DFZ32" s="143"/>
      <c r="DGA32" s="143"/>
      <c r="DGB32" s="143"/>
      <c r="DGC32" s="143"/>
      <c r="DGD32" s="143"/>
      <c r="DGE32" s="143"/>
      <c r="DGF32" s="143"/>
      <c r="DGG32" s="143"/>
      <c r="DGH32" s="143"/>
      <c r="DGI32" s="143"/>
      <c r="DGJ32" s="143"/>
      <c r="DGK32" s="143"/>
      <c r="DGL32" s="143"/>
      <c r="DGM32" s="143"/>
      <c r="DGN32" s="143"/>
      <c r="DGO32" s="143"/>
      <c r="DGP32" s="143"/>
      <c r="DGQ32" s="143"/>
      <c r="DGR32" s="143"/>
      <c r="DGS32" s="143"/>
      <c r="DGT32" s="143"/>
      <c r="DGU32" s="143"/>
      <c r="DGV32" s="143"/>
      <c r="DGW32" s="143"/>
      <c r="DGX32" s="143"/>
      <c r="DGY32" s="143"/>
      <c r="DGZ32" s="143"/>
      <c r="DHA32" s="143"/>
      <c r="DHB32" s="143"/>
      <c r="DHC32" s="143"/>
      <c r="DHD32" s="143"/>
      <c r="DHE32" s="143"/>
      <c r="DHF32" s="143"/>
      <c r="DHG32" s="143"/>
      <c r="DHH32" s="143"/>
      <c r="DHI32" s="143"/>
      <c r="DHJ32" s="143"/>
      <c r="DHK32" s="143"/>
      <c r="DHL32" s="143"/>
      <c r="DHM32" s="143"/>
      <c r="DHN32" s="143"/>
      <c r="DHO32" s="143"/>
      <c r="DHP32" s="143"/>
      <c r="DHQ32" s="143"/>
      <c r="DHR32" s="143"/>
      <c r="DHS32" s="143"/>
      <c r="DHT32" s="143"/>
      <c r="DHU32" s="143"/>
      <c r="DHV32" s="143"/>
      <c r="DHW32" s="143"/>
      <c r="DHX32" s="143"/>
      <c r="DHY32" s="143"/>
      <c r="DHZ32" s="143"/>
      <c r="DIA32" s="143"/>
      <c r="DIB32" s="143"/>
      <c r="DIC32" s="143"/>
      <c r="DID32" s="143"/>
      <c r="DIE32" s="143"/>
      <c r="DIF32" s="143"/>
      <c r="DIG32" s="143"/>
      <c r="DIH32" s="143"/>
      <c r="DII32" s="143"/>
      <c r="DIJ32" s="143"/>
      <c r="DIK32" s="143"/>
      <c r="DIL32" s="143"/>
      <c r="DIM32" s="143"/>
      <c r="DIN32" s="143"/>
      <c r="DIO32" s="143"/>
      <c r="DIP32" s="143"/>
      <c r="DIQ32" s="143"/>
      <c r="DIR32" s="143"/>
      <c r="DIS32" s="143"/>
      <c r="DIT32" s="143"/>
      <c r="DIU32" s="143"/>
      <c r="DIV32" s="143"/>
      <c r="DIW32" s="143"/>
      <c r="DIX32" s="143"/>
      <c r="DIY32" s="143"/>
      <c r="DIZ32" s="143"/>
      <c r="DJA32" s="143"/>
      <c r="DJB32" s="143"/>
      <c r="DJC32" s="143"/>
      <c r="DJD32" s="143"/>
      <c r="DJE32" s="143"/>
      <c r="DJF32" s="143"/>
      <c r="DJG32" s="143"/>
      <c r="DJH32" s="143"/>
      <c r="DJI32" s="143"/>
      <c r="DJJ32" s="143"/>
      <c r="DJK32" s="143"/>
      <c r="DJL32" s="143"/>
      <c r="DJM32" s="143"/>
      <c r="DJN32" s="143"/>
      <c r="DJO32" s="143"/>
      <c r="DJP32" s="143"/>
      <c r="DJQ32" s="143"/>
      <c r="DJR32" s="143"/>
      <c r="DJS32" s="143"/>
      <c r="DJT32" s="143"/>
      <c r="DJU32" s="143"/>
      <c r="DJV32" s="143"/>
      <c r="DJW32" s="143"/>
      <c r="DJX32" s="143"/>
      <c r="DJY32" s="143"/>
      <c r="DJZ32" s="143"/>
      <c r="DKA32" s="143"/>
      <c r="DKB32" s="143"/>
      <c r="DKC32" s="143"/>
      <c r="DKD32" s="143"/>
      <c r="DKE32" s="143"/>
      <c r="DKF32" s="143"/>
      <c r="DKG32" s="143"/>
      <c r="DKH32" s="143"/>
      <c r="DKI32" s="143"/>
      <c r="DKJ32" s="143"/>
      <c r="DKK32" s="143"/>
      <c r="DKL32" s="143"/>
      <c r="DKM32" s="143"/>
      <c r="DKN32" s="143"/>
      <c r="DKO32" s="143"/>
      <c r="DKP32" s="143"/>
      <c r="DKQ32" s="143"/>
      <c r="DKR32" s="143"/>
      <c r="DKS32" s="143"/>
      <c r="DKT32" s="143"/>
      <c r="DKU32" s="143"/>
      <c r="DKV32" s="143"/>
      <c r="DKW32" s="143"/>
      <c r="DKX32" s="143"/>
      <c r="DKY32" s="143"/>
      <c r="DKZ32" s="143"/>
      <c r="DLA32" s="143"/>
      <c r="DLB32" s="143"/>
      <c r="DLC32" s="143"/>
      <c r="DLD32" s="143"/>
      <c r="DLE32" s="143"/>
      <c r="DLF32" s="143"/>
      <c r="DLG32" s="143"/>
      <c r="DLH32" s="143"/>
      <c r="DLI32" s="143"/>
      <c r="DLJ32" s="143"/>
      <c r="DLK32" s="143"/>
      <c r="DLL32" s="143"/>
      <c r="DLM32" s="143"/>
      <c r="DLN32" s="143"/>
      <c r="DLO32" s="143"/>
      <c r="DLP32" s="143"/>
      <c r="DLQ32" s="143"/>
      <c r="DLR32" s="143"/>
      <c r="DLS32" s="143"/>
      <c r="DLT32" s="143"/>
      <c r="DLU32" s="143"/>
      <c r="DLV32" s="143"/>
      <c r="DLW32" s="143"/>
      <c r="DLX32" s="143"/>
      <c r="DLY32" s="143"/>
      <c r="DLZ32" s="143"/>
      <c r="DMA32" s="143"/>
      <c r="DMB32" s="143"/>
      <c r="DMC32" s="143"/>
      <c r="DMD32" s="143"/>
      <c r="DME32" s="143"/>
      <c r="DMF32" s="143"/>
      <c r="DMG32" s="143"/>
      <c r="DMH32" s="143"/>
      <c r="DMI32" s="143"/>
      <c r="DMJ32" s="143"/>
      <c r="DMK32" s="143"/>
      <c r="DML32" s="143"/>
      <c r="DMM32" s="143"/>
      <c r="DMN32" s="143"/>
      <c r="DMO32" s="143"/>
      <c r="DMP32" s="143"/>
      <c r="DMQ32" s="143"/>
      <c r="DMR32" s="143"/>
      <c r="DMS32" s="143"/>
      <c r="DMT32" s="143"/>
      <c r="DMU32" s="143"/>
      <c r="DMV32" s="143"/>
      <c r="DMW32" s="143"/>
      <c r="DMX32" s="143"/>
      <c r="DMY32" s="143"/>
      <c r="DMZ32" s="143"/>
      <c r="DNA32" s="143"/>
      <c r="DNB32" s="143"/>
      <c r="DNC32" s="143"/>
      <c r="DND32" s="143"/>
      <c r="DNE32" s="143"/>
      <c r="DNF32" s="143"/>
      <c r="DNG32" s="143"/>
      <c r="DNH32" s="143"/>
      <c r="DNI32" s="143"/>
      <c r="DNJ32" s="143"/>
      <c r="DNK32" s="143"/>
      <c r="DNL32" s="143"/>
      <c r="DNM32" s="143"/>
      <c r="DNN32" s="143"/>
      <c r="DNO32" s="143"/>
      <c r="DNP32" s="143"/>
      <c r="DNQ32" s="143"/>
      <c r="DNR32" s="143"/>
      <c r="DNS32" s="143"/>
      <c r="DNT32" s="143"/>
      <c r="DNU32" s="143"/>
      <c r="DNV32" s="143"/>
      <c r="DNW32" s="143"/>
      <c r="DNX32" s="143"/>
      <c r="DNY32" s="143"/>
      <c r="DNZ32" s="143"/>
      <c r="DOA32" s="143"/>
      <c r="DOB32" s="143"/>
      <c r="DOC32" s="143"/>
      <c r="DOD32" s="143"/>
      <c r="DOE32" s="143"/>
      <c r="DOF32" s="143"/>
      <c r="DOG32" s="143"/>
      <c r="DOH32" s="143"/>
      <c r="DOI32" s="143"/>
      <c r="DOJ32" s="143"/>
      <c r="DOK32" s="143"/>
      <c r="DOL32" s="143"/>
      <c r="DOM32" s="143"/>
      <c r="DON32" s="143"/>
      <c r="DOO32" s="143"/>
      <c r="DOP32" s="143"/>
      <c r="DOQ32" s="143"/>
      <c r="DOR32" s="143"/>
      <c r="DOS32" s="143"/>
      <c r="DOT32" s="143"/>
      <c r="DOU32" s="143"/>
      <c r="DOV32" s="143"/>
      <c r="DOW32" s="143"/>
      <c r="DOX32" s="143"/>
      <c r="DOY32" s="143"/>
      <c r="DOZ32" s="143"/>
      <c r="DPA32" s="143"/>
      <c r="DPB32" s="143"/>
      <c r="DPC32" s="143"/>
      <c r="DPD32" s="143"/>
      <c r="DPE32" s="143"/>
      <c r="DPF32" s="143"/>
      <c r="DPG32" s="143"/>
      <c r="DPH32" s="143"/>
      <c r="DPI32" s="143"/>
      <c r="DPJ32" s="143"/>
      <c r="DPK32" s="143"/>
      <c r="DPL32" s="143"/>
      <c r="DPM32" s="143"/>
      <c r="DPN32" s="143"/>
      <c r="DPO32" s="143"/>
      <c r="DPP32" s="143"/>
      <c r="DPQ32" s="143"/>
      <c r="DPR32" s="143"/>
      <c r="DPS32" s="143"/>
      <c r="DPT32" s="143"/>
      <c r="DPU32" s="143"/>
      <c r="DPV32" s="143"/>
      <c r="DPW32" s="143"/>
      <c r="DPX32" s="143"/>
      <c r="DPY32" s="143"/>
      <c r="DPZ32" s="143"/>
      <c r="DQA32" s="143"/>
      <c r="DQB32" s="143"/>
      <c r="DQC32" s="143"/>
      <c r="DQD32" s="143"/>
      <c r="DQE32" s="143"/>
      <c r="DQF32" s="143"/>
      <c r="DQG32" s="143"/>
      <c r="DQH32" s="143"/>
      <c r="DQI32" s="143"/>
      <c r="DQJ32" s="143"/>
      <c r="DQK32" s="143"/>
      <c r="DQL32" s="143"/>
      <c r="DQM32" s="143"/>
      <c r="DQN32" s="143"/>
      <c r="DQO32" s="143"/>
      <c r="DQP32" s="143"/>
      <c r="DQQ32" s="143"/>
      <c r="DQR32" s="143"/>
      <c r="DQS32" s="143"/>
      <c r="DQT32" s="143"/>
      <c r="DQU32" s="143"/>
      <c r="DQV32" s="143"/>
      <c r="DQW32" s="143"/>
      <c r="DQX32" s="143"/>
      <c r="DQY32" s="143"/>
      <c r="DQZ32" s="143"/>
      <c r="DRA32" s="143"/>
      <c r="DRB32" s="143"/>
      <c r="DRC32" s="143"/>
      <c r="DRD32" s="143"/>
      <c r="DRE32" s="143"/>
      <c r="DRF32" s="143"/>
      <c r="DRG32" s="143"/>
      <c r="DRH32" s="143"/>
      <c r="DRI32" s="143"/>
      <c r="DRJ32" s="143"/>
      <c r="DRK32" s="143"/>
      <c r="DRL32" s="143"/>
      <c r="DRM32" s="143"/>
      <c r="DRN32" s="143"/>
      <c r="DRO32" s="143"/>
      <c r="DRP32" s="143"/>
      <c r="DRQ32" s="143"/>
      <c r="DRR32" s="143"/>
      <c r="DRS32" s="143"/>
      <c r="DRT32" s="143"/>
      <c r="DRU32" s="143"/>
      <c r="DRV32" s="143"/>
      <c r="DRW32" s="143"/>
      <c r="DRX32" s="143"/>
      <c r="DRY32" s="143"/>
      <c r="DRZ32" s="143"/>
      <c r="DSA32" s="143"/>
      <c r="DSB32" s="143"/>
      <c r="DSC32" s="143"/>
      <c r="DSD32" s="143"/>
      <c r="DSE32" s="143"/>
      <c r="DSF32" s="143"/>
      <c r="DSG32" s="143"/>
      <c r="DSH32" s="143"/>
      <c r="DSI32" s="143"/>
      <c r="DSJ32" s="143"/>
      <c r="DSK32" s="143"/>
      <c r="DSL32" s="143"/>
      <c r="DSM32" s="143"/>
      <c r="DSN32" s="143"/>
      <c r="DSO32" s="143"/>
      <c r="DSP32" s="143"/>
      <c r="DSQ32" s="143"/>
      <c r="DSR32" s="143"/>
      <c r="DSS32" s="143"/>
      <c r="DST32" s="143"/>
      <c r="DSU32" s="143"/>
      <c r="DSV32" s="143"/>
      <c r="DSW32" s="143"/>
      <c r="DSX32" s="143"/>
      <c r="DSY32" s="143"/>
      <c r="DSZ32" s="143"/>
      <c r="DTA32" s="143"/>
      <c r="DTB32" s="143"/>
      <c r="DTC32" s="143"/>
      <c r="DTD32" s="143"/>
      <c r="DTE32" s="143"/>
      <c r="DTF32" s="143"/>
      <c r="DTG32" s="143"/>
      <c r="DTH32" s="143"/>
      <c r="DTI32" s="143"/>
      <c r="DTJ32" s="143"/>
      <c r="DTK32" s="143"/>
      <c r="DTL32" s="143"/>
      <c r="DTM32" s="143"/>
      <c r="DTN32" s="143"/>
      <c r="DTO32" s="143"/>
      <c r="DTP32" s="143"/>
      <c r="DTQ32" s="143"/>
      <c r="DTR32" s="143"/>
      <c r="DTS32" s="143"/>
      <c r="DTT32" s="143"/>
      <c r="DTU32" s="143"/>
      <c r="DTV32" s="143"/>
      <c r="DTW32" s="143"/>
      <c r="DTX32" s="143"/>
      <c r="DTY32" s="143"/>
      <c r="DTZ32" s="143"/>
      <c r="DUA32" s="143"/>
      <c r="DUB32" s="143"/>
      <c r="DUC32" s="143"/>
      <c r="DUD32" s="143"/>
      <c r="DUE32" s="143"/>
      <c r="DUF32" s="143"/>
      <c r="DUG32" s="143"/>
      <c r="DUH32" s="143"/>
      <c r="DUI32" s="143"/>
      <c r="DUJ32" s="143"/>
      <c r="DUK32" s="143"/>
      <c r="DUL32" s="143"/>
      <c r="DUM32" s="143"/>
      <c r="DUN32" s="143"/>
      <c r="DUO32" s="143"/>
      <c r="DUP32" s="143"/>
      <c r="DUQ32" s="143"/>
      <c r="DUR32" s="143"/>
      <c r="DUS32" s="143"/>
      <c r="DUT32" s="143"/>
      <c r="DUU32" s="143"/>
      <c r="DUV32" s="143"/>
      <c r="DUW32" s="143"/>
      <c r="DUX32" s="143"/>
      <c r="DUY32" s="143"/>
      <c r="DUZ32" s="143"/>
      <c r="DVA32" s="143"/>
      <c r="DVB32" s="143"/>
      <c r="DVC32" s="143"/>
      <c r="DVD32" s="143"/>
      <c r="DVE32" s="143"/>
      <c r="DVF32" s="143"/>
      <c r="DVG32" s="143"/>
      <c r="DVH32" s="143"/>
      <c r="DVI32" s="143"/>
      <c r="DVJ32" s="143"/>
      <c r="DVK32" s="143"/>
      <c r="DVL32" s="143"/>
      <c r="DVM32" s="143"/>
      <c r="DVN32" s="143"/>
      <c r="DVO32" s="143"/>
      <c r="DVP32" s="143"/>
      <c r="DVQ32" s="143"/>
      <c r="DVR32" s="143"/>
      <c r="DVS32" s="143"/>
      <c r="DVT32" s="143"/>
      <c r="DVU32" s="143"/>
      <c r="DVV32" s="143"/>
      <c r="DVW32" s="143"/>
      <c r="DVX32" s="143"/>
      <c r="DVY32" s="143"/>
      <c r="DVZ32" s="143"/>
      <c r="DWA32" s="143"/>
      <c r="DWB32" s="143"/>
      <c r="DWC32" s="143"/>
      <c r="DWD32" s="143"/>
      <c r="DWE32" s="143"/>
      <c r="DWF32" s="143"/>
      <c r="DWG32" s="143"/>
      <c r="DWH32" s="143"/>
      <c r="DWI32" s="143"/>
      <c r="DWJ32" s="143"/>
      <c r="DWK32" s="143"/>
      <c r="DWL32" s="143"/>
      <c r="DWM32" s="143"/>
      <c r="DWN32" s="143"/>
      <c r="DWO32" s="143"/>
      <c r="DWP32" s="143"/>
      <c r="DWQ32" s="143"/>
      <c r="DWR32" s="143"/>
      <c r="DWS32" s="143"/>
      <c r="DWT32" s="143"/>
      <c r="DWU32" s="143"/>
      <c r="DWV32" s="143"/>
      <c r="DWW32" s="143"/>
      <c r="DWX32" s="143"/>
      <c r="DWY32" s="143"/>
      <c r="DWZ32" s="143"/>
      <c r="DXA32" s="143"/>
      <c r="DXB32" s="143"/>
      <c r="DXC32" s="143"/>
      <c r="DXD32" s="143"/>
      <c r="DXE32" s="143"/>
      <c r="DXF32" s="143"/>
      <c r="DXG32" s="143"/>
      <c r="DXH32" s="143"/>
      <c r="DXI32" s="143"/>
      <c r="DXJ32" s="143"/>
      <c r="DXK32" s="143"/>
      <c r="DXL32" s="143"/>
      <c r="DXM32" s="143"/>
      <c r="DXN32" s="143"/>
      <c r="DXO32" s="143"/>
      <c r="DXP32" s="143"/>
      <c r="DXQ32" s="143"/>
      <c r="DXR32" s="143"/>
      <c r="DXS32" s="143"/>
      <c r="DXT32" s="143"/>
      <c r="DXU32" s="143"/>
      <c r="DXV32" s="143"/>
      <c r="DXW32" s="143"/>
      <c r="DXX32" s="143"/>
      <c r="DXY32" s="143"/>
      <c r="DXZ32" s="143"/>
      <c r="DYA32" s="143"/>
      <c r="DYB32" s="143"/>
      <c r="DYC32" s="143"/>
      <c r="DYD32" s="143"/>
      <c r="DYE32" s="143"/>
      <c r="DYF32" s="143"/>
      <c r="DYG32" s="143"/>
      <c r="DYH32" s="143"/>
      <c r="DYI32" s="143"/>
      <c r="DYJ32" s="143"/>
      <c r="DYK32" s="143"/>
      <c r="DYL32" s="143"/>
      <c r="DYM32" s="143"/>
      <c r="DYN32" s="143"/>
      <c r="DYO32" s="143"/>
      <c r="DYP32" s="143"/>
      <c r="DYQ32" s="143"/>
      <c r="DYR32" s="143"/>
      <c r="DYS32" s="143"/>
      <c r="DYT32" s="143"/>
      <c r="DYU32" s="143"/>
      <c r="DYV32" s="143"/>
      <c r="DYW32" s="143"/>
      <c r="DYX32" s="143"/>
      <c r="DYY32" s="143"/>
      <c r="DYZ32" s="143"/>
      <c r="DZA32" s="143"/>
      <c r="DZB32" s="143"/>
      <c r="DZC32" s="143"/>
      <c r="DZD32" s="143"/>
      <c r="DZE32" s="143"/>
      <c r="DZF32" s="143"/>
      <c r="DZG32" s="143"/>
      <c r="DZH32" s="143"/>
      <c r="DZI32" s="143"/>
      <c r="DZJ32" s="143"/>
      <c r="DZK32" s="143"/>
      <c r="DZL32" s="143"/>
      <c r="DZM32" s="143"/>
      <c r="DZN32" s="143"/>
      <c r="DZO32" s="143"/>
      <c r="DZP32" s="143"/>
      <c r="DZQ32" s="143"/>
      <c r="DZR32" s="143"/>
      <c r="DZS32" s="143"/>
      <c r="DZT32" s="143"/>
      <c r="DZU32" s="143"/>
      <c r="DZV32" s="143"/>
      <c r="DZW32" s="143"/>
      <c r="DZX32" s="143"/>
      <c r="DZY32" s="143"/>
      <c r="DZZ32" s="143"/>
      <c r="EAA32" s="143"/>
      <c r="EAB32" s="143"/>
      <c r="EAC32" s="143"/>
      <c r="EAD32" s="143"/>
      <c r="EAE32" s="143"/>
      <c r="EAF32" s="143"/>
      <c r="EAG32" s="143"/>
      <c r="EAH32" s="143"/>
      <c r="EAI32" s="143"/>
      <c r="EAJ32" s="143"/>
      <c r="EAK32" s="143"/>
      <c r="EAL32" s="143"/>
      <c r="EAM32" s="143"/>
      <c r="EAN32" s="143"/>
      <c r="EAO32" s="143"/>
      <c r="EAP32" s="143"/>
      <c r="EAQ32" s="143"/>
      <c r="EAR32" s="143"/>
      <c r="EAS32" s="143"/>
      <c r="EAT32" s="143"/>
      <c r="EAU32" s="143"/>
      <c r="EAV32" s="143"/>
      <c r="EAW32" s="143"/>
      <c r="EAX32" s="143"/>
      <c r="EAY32" s="143"/>
      <c r="EAZ32" s="143"/>
      <c r="EBA32" s="143"/>
      <c r="EBB32" s="143"/>
      <c r="EBC32" s="143"/>
      <c r="EBD32" s="143"/>
      <c r="EBE32" s="143"/>
      <c r="EBF32" s="143"/>
      <c r="EBG32" s="143"/>
      <c r="EBH32" s="143"/>
      <c r="EBI32" s="143"/>
      <c r="EBJ32" s="143"/>
      <c r="EBK32" s="143"/>
      <c r="EBL32" s="143"/>
      <c r="EBM32" s="143"/>
      <c r="EBN32" s="143"/>
      <c r="EBO32" s="143"/>
      <c r="EBP32" s="143"/>
      <c r="EBQ32" s="143"/>
      <c r="EBR32" s="143"/>
      <c r="EBS32" s="143"/>
      <c r="EBT32" s="143"/>
      <c r="EBU32" s="143"/>
      <c r="EBV32" s="143"/>
      <c r="EBW32" s="143"/>
      <c r="EBX32" s="143"/>
      <c r="EBY32" s="143"/>
      <c r="EBZ32" s="143"/>
      <c r="ECA32" s="143"/>
      <c r="ECB32" s="143"/>
      <c r="ECC32" s="143"/>
      <c r="ECD32" s="143"/>
      <c r="ECE32" s="143"/>
      <c r="ECF32" s="143"/>
      <c r="ECG32" s="143"/>
      <c r="ECH32" s="143"/>
      <c r="ECI32" s="143"/>
      <c r="ECJ32" s="143"/>
      <c r="ECK32" s="143"/>
      <c r="ECL32" s="143"/>
      <c r="ECM32" s="143"/>
      <c r="ECN32" s="143"/>
      <c r="ECO32" s="143"/>
      <c r="ECP32" s="143"/>
      <c r="ECQ32" s="143"/>
      <c r="ECR32" s="143"/>
      <c r="ECS32" s="143"/>
      <c r="ECT32" s="143"/>
      <c r="ECU32" s="143"/>
      <c r="ECV32" s="143"/>
      <c r="ECW32" s="143"/>
      <c r="ECX32" s="143"/>
      <c r="ECY32" s="143"/>
      <c r="ECZ32" s="143"/>
      <c r="EDA32" s="143"/>
      <c r="EDB32" s="143"/>
      <c r="EDC32" s="143"/>
      <c r="EDD32" s="143"/>
      <c r="EDE32" s="143"/>
      <c r="EDF32" s="143"/>
      <c r="EDG32" s="143"/>
      <c r="EDH32" s="143"/>
      <c r="EDI32" s="143"/>
      <c r="EDJ32" s="143"/>
      <c r="EDK32" s="143"/>
      <c r="EDL32" s="143"/>
      <c r="EDM32" s="143"/>
      <c r="EDN32" s="143"/>
      <c r="EDO32" s="143"/>
      <c r="EDP32" s="143"/>
      <c r="EDQ32" s="143"/>
      <c r="EDR32" s="143"/>
      <c r="EDS32" s="143"/>
      <c r="EDT32" s="143"/>
      <c r="EDU32" s="143"/>
      <c r="EDV32" s="143"/>
      <c r="EDW32" s="143"/>
      <c r="EDX32" s="143"/>
      <c r="EDY32" s="143"/>
      <c r="EDZ32" s="143"/>
      <c r="EEA32" s="143"/>
      <c r="EEB32" s="143"/>
      <c r="EEC32" s="143"/>
      <c r="EED32" s="143"/>
      <c r="EEE32" s="143"/>
      <c r="EEF32" s="143"/>
      <c r="EEG32" s="143"/>
      <c r="EEH32" s="143"/>
      <c r="EEI32" s="143"/>
      <c r="EEJ32" s="143"/>
      <c r="EEK32" s="143"/>
      <c r="EEL32" s="143"/>
      <c r="EEM32" s="143"/>
      <c r="EEN32" s="143"/>
      <c r="EEO32" s="143"/>
      <c r="EEP32" s="143"/>
      <c r="EEQ32" s="143"/>
      <c r="EER32" s="143"/>
      <c r="EES32" s="143"/>
      <c r="EET32" s="143"/>
      <c r="EEU32" s="143"/>
      <c r="EEV32" s="143"/>
      <c r="EEW32" s="143"/>
      <c r="EEX32" s="143"/>
      <c r="EEY32" s="143"/>
      <c r="EEZ32" s="143"/>
      <c r="EFA32" s="143"/>
      <c r="EFB32" s="143"/>
      <c r="EFC32" s="143"/>
      <c r="EFD32" s="143"/>
      <c r="EFE32" s="143"/>
      <c r="EFF32" s="143"/>
      <c r="EFG32" s="143"/>
      <c r="EFH32" s="143"/>
      <c r="EFI32" s="143"/>
      <c r="EFJ32" s="143"/>
      <c r="EFK32" s="143"/>
      <c r="EFL32" s="143"/>
      <c r="EFM32" s="143"/>
      <c r="EFN32" s="143"/>
      <c r="EFO32" s="143"/>
      <c r="EFP32" s="143"/>
      <c r="EFQ32" s="143"/>
      <c r="EFR32" s="143"/>
      <c r="EFS32" s="143"/>
      <c r="EFT32" s="143"/>
      <c r="EFU32" s="143"/>
      <c r="EFV32" s="143"/>
      <c r="EFW32" s="143"/>
      <c r="EFX32" s="143"/>
      <c r="EFY32" s="143"/>
      <c r="EFZ32" s="143"/>
      <c r="EGA32" s="143"/>
      <c r="EGB32" s="143"/>
      <c r="EGC32" s="143"/>
      <c r="EGD32" s="143"/>
      <c r="EGE32" s="143"/>
      <c r="EGF32" s="143"/>
      <c r="EGG32" s="143"/>
      <c r="EGH32" s="143"/>
      <c r="EGI32" s="143"/>
      <c r="EGJ32" s="143"/>
      <c r="EGK32" s="143"/>
      <c r="EGL32" s="143"/>
      <c r="EGM32" s="143"/>
      <c r="EGN32" s="143"/>
      <c r="EGO32" s="143"/>
      <c r="EGP32" s="143"/>
      <c r="EGQ32" s="143"/>
      <c r="EGR32" s="143"/>
      <c r="EGS32" s="143"/>
      <c r="EGT32" s="143"/>
      <c r="EGU32" s="143"/>
      <c r="EGV32" s="143"/>
      <c r="EGW32" s="143"/>
      <c r="EGX32" s="143"/>
      <c r="EGY32" s="143"/>
      <c r="EGZ32" s="143"/>
      <c r="EHA32" s="143"/>
      <c r="EHB32" s="143"/>
      <c r="EHC32" s="143"/>
      <c r="EHD32" s="143"/>
      <c r="EHE32" s="143"/>
      <c r="EHF32" s="143"/>
      <c r="EHG32" s="143"/>
      <c r="EHH32" s="143"/>
      <c r="EHI32" s="143"/>
      <c r="EHJ32" s="143"/>
      <c r="EHK32" s="143"/>
      <c r="EHL32" s="143"/>
      <c r="EHM32" s="143"/>
      <c r="EHN32" s="143"/>
      <c r="EHO32" s="143"/>
      <c r="EHP32" s="143"/>
      <c r="EHQ32" s="143"/>
      <c r="EHR32" s="143"/>
      <c r="EHS32" s="143"/>
      <c r="EHT32" s="143"/>
      <c r="EHU32" s="143"/>
      <c r="EHV32" s="143"/>
      <c r="EHW32" s="143"/>
      <c r="EHX32" s="143"/>
      <c r="EHY32" s="143"/>
      <c r="EHZ32" s="143"/>
      <c r="EIA32" s="143"/>
      <c r="EIB32" s="143"/>
      <c r="EIC32" s="143"/>
      <c r="EID32" s="143"/>
      <c r="EIE32" s="143"/>
      <c r="EIF32" s="143"/>
      <c r="EIG32" s="143"/>
      <c r="EIH32" s="143"/>
      <c r="EII32" s="143"/>
      <c r="EIJ32" s="143"/>
      <c r="EIK32" s="143"/>
      <c r="EIL32" s="143"/>
      <c r="EIM32" s="143"/>
      <c r="EIN32" s="143"/>
      <c r="EIO32" s="143"/>
      <c r="EIP32" s="143"/>
      <c r="EIQ32" s="143"/>
      <c r="EIR32" s="143"/>
      <c r="EIS32" s="143"/>
      <c r="EIT32" s="143"/>
      <c r="EIU32" s="143"/>
      <c r="EIV32" s="143"/>
      <c r="EIW32" s="143"/>
      <c r="EIX32" s="143"/>
      <c r="EIY32" s="143"/>
      <c r="EIZ32" s="143"/>
      <c r="EJA32" s="143"/>
      <c r="EJB32" s="143"/>
      <c r="EJC32" s="143"/>
      <c r="EJD32" s="143"/>
      <c r="EJE32" s="143"/>
      <c r="EJF32" s="143"/>
      <c r="EJG32" s="143"/>
      <c r="EJH32" s="143"/>
      <c r="EJI32" s="143"/>
      <c r="EJJ32" s="143"/>
      <c r="EJK32" s="143"/>
      <c r="EJL32" s="143"/>
      <c r="EJM32" s="143"/>
      <c r="EJN32" s="143"/>
      <c r="EJO32" s="143"/>
      <c r="EJP32" s="143"/>
      <c r="EJQ32" s="143"/>
      <c r="EJR32" s="143"/>
      <c r="EJS32" s="143"/>
      <c r="EJT32" s="143"/>
      <c r="EJU32" s="143"/>
      <c r="EJV32" s="143"/>
      <c r="EJW32" s="143"/>
      <c r="EJX32" s="143"/>
      <c r="EJY32" s="143"/>
      <c r="EJZ32" s="143"/>
      <c r="EKA32" s="143"/>
      <c r="EKB32" s="143"/>
      <c r="EKC32" s="143"/>
      <c r="EKD32" s="143"/>
      <c r="EKE32" s="143"/>
      <c r="EKF32" s="143"/>
      <c r="EKG32" s="143"/>
      <c r="EKH32" s="143"/>
      <c r="EKI32" s="143"/>
      <c r="EKJ32" s="143"/>
      <c r="EKK32" s="143"/>
      <c r="EKL32" s="143"/>
      <c r="EKM32" s="143"/>
      <c r="EKN32" s="143"/>
      <c r="EKO32" s="143"/>
      <c r="EKP32" s="143"/>
      <c r="EKQ32" s="143"/>
      <c r="EKR32" s="143"/>
      <c r="EKS32" s="143"/>
      <c r="EKT32" s="143"/>
      <c r="EKU32" s="143"/>
      <c r="EKV32" s="143"/>
      <c r="EKW32" s="143"/>
      <c r="EKX32" s="143"/>
      <c r="EKY32" s="143"/>
      <c r="EKZ32" s="143"/>
      <c r="ELA32" s="143"/>
      <c r="ELB32" s="143"/>
      <c r="ELC32" s="143"/>
      <c r="ELD32" s="143"/>
      <c r="ELE32" s="143"/>
      <c r="ELF32" s="143"/>
      <c r="ELG32" s="143"/>
      <c r="ELH32" s="143"/>
      <c r="ELI32" s="143"/>
      <c r="ELJ32" s="143"/>
      <c r="ELK32" s="143"/>
      <c r="ELL32" s="143"/>
      <c r="ELM32" s="143"/>
      <c r="ELN32" s="143"/>
      <c r="ELO32" s="143"/>
      <c r="ELP32" s="143"/>
      <c r="ELQ32" s="143"/>
      <c r="ELR32" s="143"/>
      <c r="ELS32" s="143"/>
      <c r="ELT32" s="143"/>
      <c r="ELU32" s="143"/>
      <c r="ELV32" s="143"/>
      <c r="ELW32" s="143"/>
      <c r="ELX32" s="143"/>
      <c r="ELY32" s="143"/>
      <c r="ELZ32" s="143"/>
      <c r="EMA32" s="143"/>
      <c r="EMB32" s="143"/>
      <c r="EMC32" s="143"/>
      <c r="EMD32" s="143"/>
      <c r="EME32" s="143"/>
      <c r="EMF32" s="143"/>
      <c r="EMG32" s="143"/>
      <c r="EMH32" s="143"/>
      <c r="EMI32" s="143"/>
      <c r="EMJ32" s="143"/>
      <c r="EMK32" s="143"/>
      <c r="EML32" s="143"/>
      <c r="EMM32" s="143"/>
      <c r="EMN32" s="143"/>
      <c r="EMO32" s="143"/>
      <c r="EMP32" s="143"/>
      <c r="EMQ32" s="143"/>
      <c r="EMR32" s="143"/>
      <c r="EMS32" s="143"/>
      <c r="EMT32" s="143"/>
      <c r="EMU32" s="143"/>
      <c r="EMV32" s="143"/>
      <c r="EMW32" s="143"/>
      <c r="EMX32" s="143"/>
      <c r="EMY32" s="143"/>
      <c r="EMZ32" s="143"/>
      <c r="ENA32" s="143"/>
      <c r="ENB32" s="143"/>
      <c r="ENC32" s="143"/>
      <c r="END32" s="143"/>
      <c r="ENE32" s="143"/>
      <c r="ENF32" s="143"/>
      <c r="ENG32" s="143"/>
      <c r="ENH32" s="143"/>
      <c r="ENI32" s="143"/>
      <c r="ENJ32" s="143"/>
      <c r="ENK32" s="143"/>
      <c r="ENL32" s="143"/>
      <c r="ENM32" s="143"/>
      <c r="ENN32" s="143"/>
      <c r="ENO32" s="143"/>
      <c r="ENP32" s="143"/>
      <c r="ENQ32" s="143"/>
      <c r="ENR32" s="143"/>
      <c r="ENS32" s="143"/>
      <c r="ENT32" s="143"/>
      <c r="ENU32" s="143"/>
      <c r="ENV32" s="143"/>
      <c r="ENW32" s="143"/>
      <c r="ENX32" s="143"/>
      <c r="ENY32" s="143"/>
      <c r="ENZ32" s="143"/>
      <c r="EOA32" s="143"/>
      <c r="EOB32" s="143"/>
      <c r="EOC32" s="143"/>
      <c r="EOD32" s="143"/>
      <c r="EOE32" s="143"/>
      <c r="EOF32" s="143"/>
      <c r="EOG32" s="143"/>
      <c r="EOH32" s="143"/>
      <c r="EOI32" s="143"/>
      <c r="EOJ32" s="143"/>
      <c r="EOK32" s="143"/>
      <c r="EOL32" s="143"/>
      <c r="EOM32" s="143"/>
      <c r="EON32" s="143"/>
      <c r="EOO32" s="143"/>
      <c r="EOP32" s="143"/>
      <c r="EOQ32" s="143"/>
      <c r="EOR32" s="143"/>
      <c r="EOS32" s="143"/>
      <c r="EOT32" s="143"/>
      <c r="EOU32" s="143"/>
      <c r="EOV32" s="143"/>
      <c r="EOW32" s="143"/>
      <c r="EOX32" s="143"/>
      <c r="EOY32" s="143"/>
      <c r="EOZ32" s="143"/>
      <c r="EPA32" s="143"/>
      <c r="EPB32" s="143"/>
      <c r="EPC32" s="143"/>
      <c r="EPD32" s="143"/>
      <c r="EPE32" s="143"/>
      <c r="EPF32" s="143"/>
      <c r="EPG32" s="143"/>
      <c r="EPH32" s="143"/>
      <c r="EPI32" s="143"/>
      <c r="EPJ32" s="143"/>
      <c r="EPK32" s="143"/>
      <c r="EPL32" s="143"/>
      <c r="EPM32" s="143"/>
      <c r="EPN32" s="143"/>
      <c r="EPO32" s="143"/>
      <c r="EPP32" s="143"/>
      <c r="EPQ32" s="143"/>
      <c r="EPR32" s="143"/>
      <c r="EPS32" s="143"/>
      <c r="EPT32" s="143"/>
      <c r="EPU32" s="143"/>
      <c r="EPV32" s="143"/>
      <c r="EPW32" s="143"/>
      <c r="EPX32" s="143"/>
      <c r="EPY32" s="143"/>
      <c r="EPZ32" s="143"/>
      <c r="EQA32" s="143"/>
      <c r="EQB32" s="143"/>
      <c r="EQC32" s="143"/>
      <c r="EQD32" s="143"/>
      <c r="EQE32" s="143"/>
      <c r="EQF32" s="143"/>
      <c r="EQG32" s="143"/>
      <c r="EQH32" s="143"/>
      <c r="EQI32" s="143"/>
      <c r="EQJ32" s="143"/>
      <c r="EQK32" s="143"/>
      <c r="EQL32" s="143"/>
      <c r="EQM32" s="143"/>
      <c r="EQN32" s="143"/>
      <c r="EQO32" s="143"/>
      <c r="EQP32" s="143"/>
      <c r="EQQ32" s="143"/>
      <c r="EQR32" s="143"/>
      <c r="EQS32" s="143"/>
      <c r="EQT32" s="143"/>
      <c r="EQU32" s="143"/>
      <c r="EQV32" s="143"/>
      <c r="EQW32" s="143"/>
      <c r="EQX32" s="143"/>
      <c r="EQY32" s="143"/>
      <c r="EQZ32" s="143"/>
      <c r="ERA32" s="143"/>
      <c r="ERB32" s="143"/>
      <c r="ERC32" s="143"/>
      <c r="ERD32" s="143"/>
      <c r="ERE32" s="143"/>
      <c r="ERF32" s="143"/>
      <c r="ERG32" s="143"/>
      <c r="ERH32" s="143"/>
      <c r="ERI32" s="143"/>
      <c r="ERJ32" s="143"/>
      <c r="ERK32" s="143"/>
      <c r="ERL32" s="143"/>
      <c r="ERM32" s="143"/>
      <c r="ERN32" s="143"/>
      <c r="ERO32" s="143"/>
      <c r="ERP32" s="143"/>
      <c r="ERQ32" s="143"/>
      <c r="ERR32" s="143"/>
      <c r="ERS32" s="143"/>
      <c r="ERT32" s="143"/>
      <c r="ERU32" s="143"/>
      <c r="ERV32" s="143"/>
      <c r="ERW32" s="143"/>
      <c r="ERX32" s="143"/>
      <c r="ERY32" s="143"/>
      <c r="ERZ32" s="143"/>
      <c r="ESA32" s="143"/>
      <c r="ESB32" s="143"/>
      <c r="ESC32" s="143"/>
      <c r="ESD32" s="143"/>
      <c r="ESE32" s="143"/>
      <c r="ESF32" s="143"/>
      <c r="ESG32" s="143"/>
      <c r="ESH32" s="143"/>
      <c r="ESI32" s="143"/>
      <c r="ESJ32" s="143"/>
      <c r="ESK32" s="143"/>
      <c r="ESL32" s="143"/>
      <c r="ESM32" s="143"/>
      <c r="ESN32" s="143"/>
      <c r="ESO32" s="143"/>
      <c r="ESP32" s="143"/>
      <c r="ESQ32" s="143"/>
      <c r="ESR32" s="143"/>
      <c r="ESS32" s="143"/>
      <c r="EST32" s="143"/>
      <c r="ESU32" s="143"/>
      <c r="ESV32" s="143"/>
      <c r="ESW32" s="143"/>
      <c r="ESX32" s="143"/>
      <c r="ESY32" s="143"/>
      <c r="ESZ32" s="143"/>
      <c r="ETA32" s="143"/>
      <c r="ETB32" s="143"/>
      <c r="ETC32" s="143"/>
      <c r="ETD32" s="143"/>
      <c r="ETE32" s="143"/>
      <c r="ETF32" s="143"/>
      <c r="ETG32" s="143"/>
      <c r="ETH32" s="143"/>
      <c r="ETI32" s="143"/>
      <c r="ETJ32" s="143"/>
      <c r="ETK32" s="143"/>
      <c r="ETL32" s="143"/>
      <c r="ETM32" s="143"/>
      <c r="ETN32" s="143"/>
      <c r="ETO32" s="143"/>
      <c r="ETP32" s="143"/>
      <c r="ETQ32" s="143"/>
      <c r="ETR32" s="143"/>
      <c r="ETS32" s="143"/>
      <c r="ETT32" s="143"/>
      <c r="ETU32" s="143"/>
      <c r="ETV32" s="143"/>
      <c r="ETW32" s="143"/>
      <c r="ETX32" s="143"/>
      <c r="ETY32" s="143"/>
      <c r="ETZ32" s="143"/>
      <c r="EUA32" s="143"/>
      <c r="EUB32" s="143"/>
      <c r="EUC32" s="143"/>
      <c r="EUD32" s="143"/>
      <c r="EUE32" s="143"/>
      <c r="EUF32" s="143"/>
      <c r="EUG32" s="143"/>
      <c r="EUH32" s="143"/>
      <c r="EUI32" s="143"/>
      <c r="EUJ32" s="143"/>
      <c r="EUK32" s="143"/>
      <c r="EUL32" s="143"/>
      <c r="EUM32" s="143"/>
      <c r="EUN32" s="143"/>
      <c r="EUO32" s="143"/>
      <c r="EUP32" s="143"/>
      <c r="EUQ32" s="143"/>
      <c r="EUR32" s="143"/>
      <c r="EUS32" s="143"/>
      <c r="EUT32" s="143"/>
      <c r="EUU32" s="143"/>
      <c r="EUV32" s="143"/>
      <c r="EUW32" s="143"/>
      <c r="EUX32" s="143"/>
      <c r="EUY32" s="143"/>
      <c r="EUZ32" s="143"/>
      <c r="EVA32" s="143"/>
      <c r="EVB32" s="143"/>
      <c r="EVC32" s="143"/>
      <c r="EVD32" s="143"/>
      <c r="EVE32" s="143"/>
      <c r="EVF32" s="143"/>
      <c r="EVG32" s="143"/>
    </row>
    <row r="33" spans="1:3959" s="146" customFormat="1" ht="15" x14ac:dyDescent="0.25">
      <c r="A33" s="807" t="s">
        <v>1664</v>
      </c>
      <c r="B33" s="609" t="s">
        <v>19</v>
      </c>
      <c r="C33" s="573">
        <v>23</v>
      </c>
      <c r="D33" s="618">
        <f>'Notes BS'!D386</f>
        <v>0</v>
      </c>
      <c r="E33" s="152"/>
      <c r="F33" s="618">
        <f>'Notes BS'!E386</f>
        <v>0</v>
      </c>
      <c r="G33" s="4"/>
      <c r="H33" s="624">
        <f>'Notes BS'!F386</f>
        <v>0</v>
      </c>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c r="IE33" s="143"/>
      <c r="IF33" s="143"/>
      <c r="IG33" s="143"/>
      <c r="IH33" s="143"/>
      <c r="II33" s="143"/>
      <c r="IJ33" s="143"/>
      <c r="IK33" s="143"/>
      <c r="IL33" s="143"/>
      <c r="IM33" s="143"/>
      <c r="IN33" s="143"/>
      <c r="IO33" s="143"/>
      <c r="IP33" s="143"/>
      <c r="IQ33" s="143"/>
      <c r="IR33" s="143"/>
      <c r="IS33" s="143"/>
      <c r="IT33" s="143"/>
      <c r="IU33" s="143"/>
      <c r="IV33" s="143"/>
      <c r="IW33" s="143"/>
      <c r="IX33" s="143"/>
      <c r="IY33" s="143"/>
      <c r="IZ33" s="143"/>
      <c r="JA33" s="143"/>
      <c r="JB33" s="143"/>
      <c r="JC33" s="143"/>
      <c r="JD33" s="143"/>
      <c r="JE33" s="143"/>
      <c r="JF33" s="143"/>
      <c r="JG33" s="143"/>
      <c r="JH33" s="143"/>
      <c r="JI33" s="143"/>
      <c r="JJ33" s="143"/>
      <c r="JK33" s="143"/>
      <c r="JL33" s="143"/>
      <c r="JM33" s="143"/>
      <c r="JN33" s="143"/>
      <c r="JO33" s="143"/>
      <c r="JP33" s="143"/>
      <c r="JQ33" s="143"/>
      <c r="JR33" s="143"/>
      <c r="JS33" s="143"/>
      <c r="JT33" s="143"/>
      <c r="JU33" s="143"/>
      <c r="JV33" s="143"/>
      <c r="JW33" s="143"/>
      <c r="JX33" s="143"/>
      <c r="JY33" s="143"/>
      <c r="JZ33" s="143"/>
      <c r="KA33" s="143"/>
      <c r="KB33" s="143"/>
      <c r="KC33" s="143"/>
      <c r="KD33" s="143"/>
      <c r="KE33" s="143"/>
      <c r="KF33" s="143"/>
      <c r="KG33" s="143"/>
      <c r="KH33" s="143"/>
      <c r="KI33" s="143"/>
      <c r="KJ33" s="143"/>
      <c r="KK33" s="143"/>
      <c r="KL33" s="143"/>
      <c r="KM33" s="143"/>
      <c r="KN33" s="143"/>
      <c r="KO33" s="143"/>
      <c r="KP33" s="143"/>
      <c r="KQ33" s="143"/>
      <c r="KR33" s="143"/>
      <c r="KS33" s="143"/>
      <c r="KT33" s="143"/>
      <c r="KU33" s="143"/>
      <c r="KV33" s="143"/>
      <c r="KW33" s="143"/>
      <c r="KX33" s="143"/>
      <c r="KY33" s="143"/>
      <c r="KZ33" s="143"/>
      <c r="LA33" s="143"/>
      <c r="LB33" s="143"/>
      <c r="LC33" s="143"/>
      <c r="LD33" s="143"/>
      <c r="LE33" s="143"/>
      <c r="LF33" s="143"/>
      <c r="LG33" s="143"/>
      <c r="LH33" s="143"/>
      <c r="LI33" s="143"/>
      <c r="LJ33" s="143"/>
      <c r="LK33" s="143"/>
      <c r="LL33" s="143"/>
      <c r="LM33" s="143"/>
      <c r="LN33" s="143"/>
      <c r="LO33" s="143"/>
      <c r="LP33" s="143"/>
      <c r="LQ33" s="143"/>
      <c r="LR33" s="143"/>
      <c r="LS33" s="143"/>
      <c r="LT33" s="143"/>
      <c r="LU33" s="143"/>
      <c r="LV33" s="143"/>
      <c r="LW33" s="143"/>
      <c r="LX33" s="143"/>
      <c r="LY33" s="143"/>
      <c r="LZ33" s="143"/>
      <c r="MA33" s="143"/>
      <c r="MB33" s="143"/>
      <c r="MC33" s="143"/>
      <c r="MD33" s="143"/>
      <c r="ME33" s="143"/>
      <c r="MF33" s="143"/>
      <c r="MG33" s="143"/>
      <c r="MH33" s="143"/>
      <c r="MI33" s="143"/>
      <c r="MJ33" s="143"/>
      <c r="MK33" s="143"/>
      <c r="ML33" s="143"/>
      <c r="MM33" s="143"/>
      <c r="MN33" s="143"/>
      <c r="MO33" s="143"/>
      <c r="MP33" s="143"/>
      <c r="MQ33" s="143"/>
      <c r="MR33" s="143"/>
      <c r="MS33" s="143"/>
      <c r="MT33" s="143"/>
      <c r="MU33" s="143"/>
      <c r="MV33" s="143"/>
      <c r="MW33" s="143"/>
      <c r="MX33" s="143"/>
      <c r="MY33" s="143"/>
      <c r="MZ33" s="143"/>
      <c r="NA33" s="143"/>
      <c r="NB33" s="143"/>
      <c r="NC33" s="143"/>
      <c r="ND33" s="143"/>
      <c r="NE33" s="143"/>
      <c r="NF33" s="143"/>
      <c r="NG33" s="143"/>
      <c r="NH33" s="143"/>
      <c r="NI33" s="143"/>
      <c r="NJ33" s="143"/>
      <c r="NK33" s="143"/>
      <c r="NL33" s="143"/>
      <c r="NM33" s="143"/>
      <c r="NN33" s="143"/>
      <c r="NO33" s="143"/>
      <c r="NP33" s="143"/>
      <c r="NQ33" s="143"/>
      <c r="NR33" s="143"/>
      <c r="NS33" s="143"/>
      <c r="NT33" s="143"/>
      <c r="NU33" s="143"/>
      <c r="NV33" s="143"/>
      <c r="NW33" s="143"/>
      <c r="NX33" s="143"/>
      <c r="NY33" s="143"/>
      <c r="NZ33" s="143"/>
      <c r="OA33" s="143"/>
      <c r="OB33" s="143"/>
      <c r="OC33" s="143"/>
      <c r="OD33" s="143"/>
      <c r="OE33" s="143"/>
      <c r="OF33" s="143"/>
      <c r="OG33" s="143"/>
      <c r="OH33" s="143"/>
      <c r="OI33" s="143"/>
      <c r="OJ33" s="143"/>
      <c r="OK33" s="143"/>
      <c r="OL33" s="143"/>
      <c r="OM33" s="143"/>
      <c r="ON33" s="143"/>
      <c r="OO33" s="143"/>
      <c r="OP33" s="143"/>
      <c r="OQ33" s="143"/>
      <c r="OR33" s="143"/>
      <c r="OS33" s="143"/>
      <c r="OT33" s="143"/>
      <c r="OU33" s="143"/>
      <c r="OV33" s="143"/>
      <c r="OW33" s="143"/>
      <c r="OX33" s="143"/>
      <c r="OY33" s="143"/>
      <c r="OZ33" s="143"/>
      <c r="PA33" s="143"/>
      <c r="PB33" s="143"/>
      <c r="PC33" s="143"/>
      <c r="PD33" s="143"/>
      <c r="PE33" s="143"/>
      <c r="PF33" s="143"/>
      <c r="PG33" s="143"/>
      <c r="PH33" s="143"/>
      <c r="PI33" s="143"/>
      <c r="PJ33" s="143"/>
      <c r="PK33" s="143"/>
      <c r="PL33" s="143"/>
      <c r="PM33" s="143"/>
      <c r="PN33" s="143"/>
      <c r="PO33" s="143"/>
      <c r="PP33" s="143"/>
      <c r="PQ33" s="143"/>
      <c r="PR33" s="143"/>
      <c r="PS33" s="143"/>
      <c r="PT33" s="143"/>
      <c r="PU33" s="143"/>
      <c r="PV33" s="143"/>
      <c r="PW33" s="143"/>
      <c r="PX33" s="143"/>
      <c r="PY33" s="143"/>
      <c r="PZ33" s="143"/>
      <c r="QA33" s="143"/>
      <c r="QB33" s="143"/>
      <c r="QC33" s="143"/>
      <c r="QD33" s="143"/>
      <c r="QE33" s="143"/>
      <c r="QF33" s="143"/>
      <c r="QG33" s="143"/>
      <c r="QH33" s="143"/>
      <c r="QI33" s="143"/>
      <c r="QJ33" s="143"/>
      <c r="QK33" s="143"/>
      <c r="QL33" s="143"/>
      <c r="QM33" s="143"/>
      <c r="QN33" s="143"/>
      <c r="QO33" s="143"/>
      <c r="QP33" s="143"/>
      <c r="QQ33" s="143"/>
      <c r="QR33" s="143"/>
      <c r="QS33" s="143"/>
      <c r="QT33" s="143"/>
      <c r="QU33" s="143"/>
      <c r="QV33" s="143"/>
      <c r="QW33" s="143"/>
      <c r="QX33" s="143"/>
      <c r="QY33" s="143"/>
      <c r="QZ33" s="143"/>
      <c r="RA33" s="143"/>
      <c r="RB33" s="143"/>
      <c r="RC33" s="143"/>
      <c r="RD33" s="143"/>
      <c r="RE33" s="143"/>
      <c r="RF33" s="143"/>
      <c r="RG33" s="143"/>
      <c r="RH33" s="143"/>
      <c r="RI33" s="143"/>
      <c r="RJ33" s="143"/>
      <c r="RK33" s="143"/>
      <c r="RL33" s="143"/>
      <c r="RM33" s="143"/>
      <c r="RN33" s="143"/>
      <c r="RO33" s="143"/>
      <c r="RP33" s="143"/>
      <c r="RQ33" s="143"/>
      <c r="RR33" s="143"/>
      <c r="RS33" s="143"/>
      <c r="RT33" s="143"/>
      <c r="RU33" s="143"/>
      <c r="RV33" s="143"/>
      <c r="RW33" s="143"/>
      <c r="RX33" s="143"/>
      <c r="RY33" s="143"/>
      <c r="RZ33" s="143"/>
      <c r="SA33" s="143"/>
      <c r="SB33" s="143"/>
      <c r="SC33" s="143"/>
      <c r="SD33" s="143"/>
      <c r="SE33" s="143"/>
      <c r="SF33" s="143"/>
      <c r="SG33" s="143"/>
      <c r="SH33" s="143"/>
      <c r="SI33" s="143"/>
      <c r="SJ33" s="143"/>
      <c r="SK33" s="143"/>
      <c r="SL33" s="143"/>
      <c r="SM33" s="143"/>
      <c r="SN33" s="143"/>
      <c r="SO33" s="143"/>
      <c r="SP33" s="143"/>
      <c r="SQ33" s="143"/>
      <c r="SR33" s="143"/>
      <c r="SS33" s="143"/>
      <c r="ST33" s="143"/>
      <c r="SU33" s="143"/>
      <c r="SV33" s="143"/>
      <c r="SW33" s="143"/>
      <c r="SX33" s="143"/>
      <c r="SY33" s="143"/>
      <c r="SZ33" s="143"/>
      <c r="TA33" s="143"/>
      <c r="TB33" s="143"/>
      <c r="TC33" s="143"/>
      <c r="TD33" s="143"/>
      <c r="TE33" s="143"/>
      <c r="TF33" s="143"/>
      <c r="TG33" s="143"/>
      <c r="TH33" s="143"/>
      <c r="TI33" s="143"/>
      <c r="TJ33" s="143"/>
      <c r="TK33" s="143"/>
      <c r="TL33" s="143"/>
      <c r="TM33" s="143"/>
      <c r="TN33" s="143"/>
      <c r="TO33" s="143"/>
      <c r="TP33" s="143"/>
      <c r="TQ33" s="143"/>
      <c r="TR33" s="143"/>
      <c r="TS33" s="143"/>
      <c r="TT33" s="143"/>
      <c r="TU33" s="143"/>
      <c r="TV33" s="143"/>
      <c r="TW33" s="143"/>
      <c r="TX33" s="143"/>
      <c r="TY33" s="143"/>
      <c r="TZ33" s="143"/>
      <c r="UA33" s="143"/>
      <c r="UB33" s="143"/>
      <c r="UC33" s="143"/>
      <c r="UD33" s="143"/>
      <c r="UE33" s="143"/>
      <c r="UF33" s="143"/>
      <c r="UG33" s="143"/>
      <c r="UH33" s="143"/>
      <c r="UI33" s="143"/>
      <c r="UJ33" s="143"/>
      <c r="UK33" s="143"/>
      <c r="UL33" s="143"/>
      <c r="UM33" s="143"/>
      <c r="UN33" s="143"/>
      <c r="UO33" s="143"/>
      <c r="UP33" s="143"/>
      <c r="UQ33" s="143"/>
      <c r="UR33" s="143"/>
      <c r="US33" s="143"/>
      <c r="UT33" s="143"/>
      <c r="UU33" s="143"/>
      <c r="UV33" s="143"/>
      <c r="UW33" s="143"/>
      <c r="UX33" s="143"/>
      <c r="UY33" s="143"/>
      <c r="UZ33" s="143"/>
      <c r="VA33" s="143"/>
      <c r="VB33" s="143"/>
      <c r="VC33" s="143"/>
      <c r="VD33" s="143"/>
      <c r="VE33" s="143"/>
      <c r="VF33" s="143"/>
      <c r="VG33" s="143"/>
      <c r="VH33" s="143"/>
      <c r="VI33" s="143"/>
      <c r="VJ33" s="143"/>
      <c r="VK33" s="143"/>
      <c r="VL33" s="143"/>
      <c r="VM33" s="143"/>
      <c r="VN33" s="143"/>
      <c r="VO33" s="143"/>
      <c r="VP33" s="143"/>
      <c r="VQ33" s="143"/>
      <c r="VR33" s="143"/>
      <c r="VS33" s="143"/>
      <c r="VT33" s="143"/>
      <c r="VU33" s="143"/>
      <c r="VV33" s="143"/>
      <c r="VW33" s="143"/>
      <c r="VX33" s="143"/>
      <c r="VY33" s="143"/>
      <c r="VZ33" s="143"/>
      <c r="WA33" s="143"/>
      <c r="WB33" s="143"/>
      <c r="WC33" s="143"/>
      <c r="WD33" s="143"/>
      <c r="WE33" s="143"/>
      <c r="WF33" s="143"/>
      <c r="WG33" s="143"/>
      <c r="WH33" s="143"/>
      <c r="WI33" s="143"/>
      <c r="WJ33" s="143"/>
      <c r="WK33" s="143"/>
      <c r="WL33" s="143"/>
      <c r="WM33" s="143"/>
      <c r="WN33" s="143"/>
      <c r="WO33" s="143"/>
      <c r="WP33" s="143"/>
      <c r="WQ33" s="143"/>
      <c r="WR33" s="143"/>
      <c r="WS33" s="143"/>
      <c r="WT33" s="143"/>
      <c r="WU33" s="143"/>
      <c r="WV33" s="143"/>
      <c r="WW33" s="143"/>
      <c r="WX33" s="143"/>
      <c r="WY33" s="143"/>
      <c r="WZ33" s="143"/>
      <c r="XA33" s="143"/>
      <c r="XB33" s="143"/>
      <c r="XC33" s="143"/>
      <c r="XD33" s="143"/>
      <c r="XE33" s="143"/>
      <c r="XF33" s="143"/>
      <c r="XG33" s="143"/>
      <c r="XH33" s="143"/>
      <c r="XI33" s="143"/>
      <c r="XJ33" s="143"/>
      <c r="XK33" s="143"/>
      <c r="XL33" s="143"/>
      <c r="XM33" s="143"/>
      <c r="XN33" s="143"/>
      <c r="XO33" s="143"/>
      <c r="XP33" s="143"/>
      <c r="XQ33" s="143"/>
      <c r="XR33" s="143"/>
      <c r="XS33" s="143"/>
      <c r="XT33" s="143"/>
      <c r="XU33" s="143"/>
      <c r="XV33" s="143"/>
      <c r="XW33" s="143"/>
      <c r="XX33" s="143"/>
      <c r="XY33" s="143"/>
      <c r="XZ33" s="143"/>
      <c r="YA33" s="143"/>
      <c r="YB33" s="143"/>
      <c r="YC33" s="143"/>
      <c r="YD33" s="143"/>
      <c r="YE33" s="143"/>
      <c r="YF33" s="143"/>
      <c r="YG33" s="143"/>
      <c r="YH33" s="143"/>
      <c r="YI33" s="143"/>
      <c r="YJ33" s="143"/>
      <c r="YK33" s="143"/>
      <c r="YL33" s="143"/>
      <c r="YM33" s="143"/>
      <c r="YN33" s="143"/>
      <c r="YO33" s="143"/>
      <c r="YP33" s="143"/>
      <c r="YQ33" s="143"/>
      <c r="YR33" s="143"/>
      <c r="YS33" s="143"/>
      <c r="YT33" s="143"/>
      <c r="YU33" s="143"/>
      <c r="YV33" s="143"/>
      <c r="YW33" s="143"/>
      <c r="YX33" s="143"/>
      <c r="YY33" s="143"/>
      <c r="YZ33" s="143"/>
      <c r="ZA33" s="143"/>
      <c r="ZB33" s="143"/>
      <c r="ZC33" s="143"/>
      <c r="ZD33" s="143"/>
      <c r="ZE33" s="143"/>
      <c r="ZF33" s="143"/>
      <c r="ZG33" s="143"/>
      <c r="ZH33" s="143"/>
      <c r="ZI33" s="143"/>
      <c r="ZJ33" s="143"/>
      <c r="ZK33" s="143"/>
      <c r="ZL33" s="143"/>
      <c r="ZM33" s="143"/>
      <c r="ZN33" s="143"/>
      <c r="ZO33" s="143"/>
      <c r="ZP33" s="143"/>
      <c r="ZQ33" s="143"/>
      <c r="ZR33" s="143"/>
      <c r="ZS33" s="143"/>
      <c r="ZT33" s="143"/>
      <c r="ZU33" s="143"/>
      <c r="ZV33" s="143"/>
      <c r="ZW33" s="143"/>
      <c r="ZX33" s="143"/>
      <c r="ZY33" s="143"/>
      <c r="ZZ33" s="143"/>
      <c r="AAA33" s="143"/>
      <c r="AAB33" s="143"/>
      <c r="AAC33" s="143"/>
      <c r="AAD33" s="143"/>
      <c r="AAE33" s="143"/>
      <c r="AAF33" s="143"/>
      <c r="AAG33" s="143"/>
      <c r="AAH33" s="143"/>
      <c r="AAI33" s="143"/>
      <c r="AAJ33" s="143"/>
      <c r="AAK33" s="143"/>
      <c r="AAL33" s="143"/>
      <c r="AAM33" s="143"/>
      <c r="AAN33" s="143"/>
      <c r="AAO33" s="143"/>
      <c r="AAP33" s="143"/>
      <c r="AAQ33" s="143"/>
      <c r="AAR33" s="143"/>
      <c r="AAS33" s="143"/>
      <c r="AAT33" s="143"/>
      <c r="AAU33" s="143"/>
      <c r="AAV33" s="143"/>
      <c r="AAW33" s="143"/>
      <c r="AAX33" s="143"/>
      <c r="AAY33" s="143"/>
      <c r="AAZ33" s="143"/>
      <c r="ABA33" s="143"/>
      <c r="ABB33" s="143"/>
      <c r="ABC33" s="143"/>
      <c r="ABD33" s="143"/>
      <c r="ABE33" s="143"/>
      <c r="ABF33" s="143"/>
      <c r="ABG33" s="143"/>
      <c r="ABH33" s="143"/>
      <c r="ABI33" s="143"/>
      <c r="ABJ33" s="143"/>
      <c r="ABK33" s="143"/>
      <c r="ABL33" s="143"/>
      <c r="ABM33" s="143"/>
      <c r="ABN33" s="143"/>
      <c r="ABO33" s="143"/>
      <c r="ABP33" s="143"/>
      <c r="ABQ33" s="143"/>
      <c r="ABR33" s="143"/>
      <c r="ABS33" s="143"/>
      <c r="ABT33" s="143"/>
      <c r="ABU33" s="143"/>
      <c r="ABV33" s="143"/>
      <c r="ABW33" s="143"/>
      <c r="ABX33" s="143"/>
      <c r="ABY33" s="143"/>
      <c r="ABZ33" s="143"/>
      <c r="ACA33" s="143"/>
      <c r="ACB33" s="143"/>
      <c r="ACC33" s="143"/>
      <c r="ACD33" s="143"/>
      <c r="ACE33" s="143"/>
      <c r="ACF33" s="143"/>
      <c r="ACG33" s="143"/>
      <c r="ACH33" s="143"/>
      <c r="ACI33" s="143"/>
      <c r="ACJ33" s="143"/>
      <c r="ACK33" s="143"/>
      <c r="ACL33" s="143"/>
      <c r="ACM33" s="143"/>
      <c r="ACN33" s="143"/>
      <c r="ACO33" s="143"/>
      <c r="ACP33" s="143"/>
      <c r="ACQ33" s="143"/>
      <c r="ACR33" s="143"/>
      <c r="ACS33" s="143"/>
      <c r="ACT33" s="143"/>
      <c r="ACU33" s="143"/>
      <c r="ACV33" s="143"/>
      <c r="ACW33" s="143"/>
      <c r="ACX33" s="143"/>
      <c r="ACY33" s="143"/>
      <c r="ACZ33" s="143"/>
      <c r="ADA33" s="143"/>
      <c r="ADB33" s="143"/>
      <c r="ADC33" s="143"/>
      <c r="ADD33" s="143"/>
      <c r="ADE33" s="143"/>
      <c r="ADF33" s="143"/>
      <c r="ADG33" s="143"/>
      <c r="ADH33" s="143"/>
      <c r="ADI33" s="143"/>
      <c r="ADJ33" s="143"/>
      <c r="ADK33" s="143"/>
      <c r="ADL33" s="143"/>
      <c r="ADM33" s="143"/>
      <c r="ADN33" s="143"/>
      <c r="ADO33" s="143"/>
      <c r="ADP33" s="143"/>
      <c r="ADQ33" s="143"/>
      <c r="ADR33" s="143"/>
      <c r="ADS33" s="143"/>
      <c r="ADT33" s="143"/>
      <c r="ADU33" s="143"/>
      <c r="ADV33" s="143"/>
      <c r="ADW33" s="143"/>
      <c r="ADX33" s="143"/>
      <c r="ADY33" s="143"/>
      <c r="ADZ33" s="143"/>
      <c r="AEA33" s="143"/>
      <c r="AEB33" s="143"/>
      <c r="AEC33" s="143"/>
      <c r="AED33" s="143"/>
      <c r="AEE33" s="143"/>
      <c r="AEF33" s="143"/>
      <c r="AEG33" s="143"/>
      <c r="AEH33" s="143"/>
      <c r="AEI33" s="143"/>
      <c r="AEJ33" s="143"/>
      <c r="AEK33" s="143"/>
      <c r="AEL33" s="143"/>
      <c r="AEM33" s="143"/>
      <c r="AEN33" s="143"/>
      <c r="AEO33" s="143"/>
      <c r="AEP33" s="143"/>
      <c r="AEQ33" s="143"/>
      <c r="AER33" s="143"/>
      <c r="AES33" s="143"/>
      <c r="AET33" s="143"/>
      <c r="AEU33" s="143"/>
      <c r="AEV33" s="143"/>
      <c r="AEW33" s="143"/>
      <c r="AEX33" s="143"/>
      <c r="AEY33" s="143"/>
      <c r="AEZ33" s="143"/>
      <c r="AFA33" s="143"/>
      <c r="AFB33" s="143"/>
      <c r="AFC33" s="143"/>
      <c r="AFD33" s="143"/>
      <c r="AFE33" s="143"/>
      <c r="AFF33" s="143"/>
      <c r="AFG33" s="143"/>
      <c r="AFH33" s="143"/>
      <c r="AFI33" s="143"/>
      <c r="AFJ33" s="143"/>
      <c r="AFK33" s="143"/>
      <c r="AFL33" s="143"/>
      <c r="AFM33" s="143"/>
      <c r="AFN33" s="143"/>
      <c r="AFO33" s="143"/>
      <c r="AFP33" s="143"/>
      <c r="AFQ33" s="143"/>
      <c r="AFR33" s="143"/>
      <c r="AFS33" s="143"/>
      <c r="AFT33" s="143"/>
      <c r="AFU33" s="143"/>
      <c r="AFV33" s="143"/>
      <c r="AFW33" s="143"/>
      <c r="AFX33" s="143"/>
      <c r="AFY33" s="143"/>
      <c r="AFZ33" s="143"/>
      <c r="AGA33" s="143"/>
      <c r="AGB33" s="143"/>
      <c r="AGC33" s="143"/>
      <c r="AGD33" s="143"/>
      <c r="AGE33" s="143"/>
      <c r="AGF33" s="143"/>
      <c r="AGG33" s="143"/>
      <c r="AGH33" s="143"/>
      <c r="AGI33" s="143"/>
      <c r="AGJ33" s="143"/>
      <c r="AGK33" s="143"/>
      <c r="AGL33" s="143"/>
      <c r="AGM33" s="143"/>
      <c r="AGN33" s="143"/>
      <c r="AGO33" s="143"/>
      <c r="AGP33" s="143"/>
      <c r="AGQ33" s="143"/>
      <c r="AGR33" s="143"/>
      <c r="AGS33" s="143"/>
      <c r="AGT33" s="143"/>
      <c r="AGU33" s="143"/>
      <c r="AGV33" s="143"/>
      <c r="AGW33" s="143"/>
      <c r="AGX33" s="143"/>
      <c r="AGY33" s="143"/>
      <c r="AGZ33" s="143"/>
      <c r="AHA33" s="143"/>
      <c r="AHB33" s="143"/>
      <c r="AHC33" s="143"/>
      <c r="AHD33" s="143"/>
      <c r="AHE33" s="143"/>
      <c r="AHF33" s="143"/>
      <c r="AHG33" s="143"/>
      <c r="AHH33" s="143"/>
      <c r="AHI33" s="143"/>
      <c r="AHJ33" s="143"/>
      <c r="AHK33" s="143"/>
      <c r="AHL33" s="143"/>
      <c r="AHM33" s="143"/>
      <c r="AHN33" s="143"/>
      <c r="AHO33" s="143"/>
      <c r="AHP33" s="143"/>
      <c r="AHQ33" s="143"/>
      <c r="AHR33" s="143"/>
      <c r="AHS33" s="143"/>
      <c r="AHT33" s="143"/>
      <c r="AHU33" s="143"/>
      <c r="AHV33" s="143"/>
      <c r="AHW33" s="143"/>
      <c r="AHX33" s="143"/>
      <c r="AHY33" s="143"/>
      <c r="AHZ33" s="143"/>
      <c r="AIA33" s="143"/>
      <c r="AIB33" s="143"/>
      <c r="AIC33" s="143"/>
      <c r="AID33" s="143"/>
      <c r="AIE33" s="143"/>
      <c r="AIF33" s="143"/>
      <c r="AIG33" s="143"/>
      <c r="AIH33" s="143"/>
      <c r="AII33" s="143"/>
      <c r="AIJ33" s="143"/>
      <c r="AIK33" s="143"/>
      <c r="AIL33" s="143"/>
      <c r="AIM33" s="143"/>
      <c r="AIN33" s="143"/>
      <c r="AIO33" s="143"/>
      <c r="AIP33" s="143"/>
      <c r="AIQ33" s="143"/>
      <c r="AIR33" s="143"/>
      <c r="AIS33" s="143"/>
      <c r="AIT33" s="143"/>
      <c r="AIU33" s="143"/>
      <c r="AIV33" s="143"/>
      <c r="AIW33" s="143"/>
      <c r="AIX33" s="143"/>
      <c r="AIY33" s="143"/>
      <c r="AIZ33" s="143"/>
      <c r="AJA33" s="143"/>
      <c r="AJB33" s="143"/>
      <c r="AJC33" s="143"/>
      <c r="AJD33" s="143"/>
      <c r="AJE33" s="143"/>
      <c r="AJF33" s="143"/>
      <c r="AJG33" s="143"/>
      <c r="AJH33" s="143"/>
      <c r="AJI33" s="143"/>
      <c r="AJJ33" s="143"/>
      <c r="AJK33" s="143"/>
      <c r="AJL33" s="143"/>
      <c r="AJM33" s="143"/>
      <c r="AJN33" s="143"/>
      <c r="AJO33" s="143"/>
      <c r="AJP33" s="143"/>
      <c r="AJQ33" s="143"/>
      <c r="AJR33" s="143"/>
      <c r="AJS33" s="143"/>
      <c r="AJT33" s="143"/>
      <c r="AJU33" s="143"/>
      <c r="AJV33" s="143"/>
      <c r="AJW33" s="143"/>
      <c r="AJX33" s="143"/>
      <c r="AJY33" s="143"/>
      <c r="AJZ33" s="143"/>
      <c r="AKA33" s="143"/>
      <c r="AKB33" s="143"/>
      <c r="AKC33" s="143"/>
      <c r="AKD33" s="143"/>
      <c r="AKE33" s="143"/>
      <c r="AKF33" s="143"/>
      <c r="AKG33" s="143"/>
      <c r="AKH33" s="143"/>
      <c r="AKI33" s="143"/>
      <c r="AKJ33" s="143"/>
      <c r="AKK33" s="143"/>
      <c r="AKL33" s="143"/>
      <c r="AKM33" s="143"/>
      <c r="AKN33" s="143"/>
      <c r="AKO33" s="143"/>
      <c r="AKP33" s="143"/>
      <c r="AKQ33" s="143"/>
      <c r="AKR33" s="143"/>
      <c r="AKS33" s="143"/>
      <c r="AKT33" s="143"/>
      <c r="AKU33" s="143"/>
      <c r="AKV33" s="143"/>
      <c r="AKW33" s="143"/>
      <c r="AKX33" s="143"/>
      <c r="AKY33" s="143"/>
      <c r="AKZ33" s="143"/>
      <c r="ALA33" s="143"/>
      <c r="ALB33" s="143"/>
      <c r="ALC33" s="143"/>
      <c r="ALD33" s="143"/>
      <c r="ALE33" s="143"/>
      <c r="ALF33" s="143"/>
      <c r="ALG33" s="143"/>
      <c r="ALH33" s="143"/>
      <c r="ALI33" s="143"/>
      <c r="ALJ33" s="143"/>
      <c r="ALK33" s="143"/>
      <c r="ALL33" s="143"/>
      <c r="ALM33" s="143"/>
      <c r="ALN33" s="143"/>
      <c r="ALO33" s="143"/>
      <c r="ALP33" s="143"/>
      <c r="ALQ33" s="143"/>
      <c r="ALR33" s="143"/>
      <c r="ALS33" s="143"/>
      <c r="ALT33" s="143"/>
      <c r="ALU33" s="143"/>
      <c r="ALV33" s="143"/>
      <c r="ALW33" s="143"/>
      <c r="ALX33" s="143"/>
      <c r="ALY33" s="143"/>
      <c r="ALZ33" s="143"/>
      <c r="AMA33" s="143"/>
      <c r="AMB33" s="143"/>
      <c r="AMC33" s="143"/>
      <c r="AMD33" s="143"/>
      <c r="AME33" s="143"/>
      <c r="AMF33" s="143"/>
      <c r="AMG33" s="143"/>
      <c r="AMH33" s="143"/>
      <c r="AMI33" s="143"/>
      <c r="AMJ33" s="143"/>
      <c r="AMK33" s="143"/>
      <c r="AML33" s="143"/>
      <c r="AMM33" s="143"/>
      <c r="AMN33" s="143"/>
      <c r="AMO33" s="143"/>
      <c r="AMP33" s="143"/>
      <c r="AMQ33" s="143"/>
      <c r="AMR33" s="143"/>
      <c r="AMS33" s="143"/>
      <c r="AMT33" s="143"/>
      <c r="AMU33" s="143"/>
      <c r="AMV33" s="143"/>
      <c r="AMW33" s="143"/>
      <c r="AMX33" s="143"/>
      <c r="AMY33" s="143"/>
      <c r="AMZ33" s="143"/>
      <c r="ANA33" s="143"/>
      <c r="ANB33" s="143"/>
      <c r="ANC33" s="143"/>
      <c r="AND33" s="143"/>
      <c r="ANE33" s="143"/>
      <c r="ANF33" s="143"/>
      <c r="ANG33" s="143"/>
      <c r="ANH33" s="143"/>
      <c r="ANI33" s="143"/>
      <c r="ANJ33" s="143"/>
      <c r="ANK33" s="143"/>
      <c r="ANL33" s="143"/>
      <c r="ANM33" s="143"/>
      <c r="ANN33" s="143"/>
      <c r="ANO33" s="143"/>
      <c r="ANP33" s="143"/>
      <c r="ANQ33" s="143"/>
      <c r="ANR33" s="143"/>
      <c r="ANS33" s="143"/>
      <c r="ANT33" s="143"/>
      <c r="ANU33" s="143"/>
      <c r="ANV33" s="143"/>
      <c r="ANW33" s="143"/>
      <c r="ANX33" s="143"/>
      <c r="ANY33" s="143"/>
      <c r="ANZ33" s="143"/>
      <c r="AOA33" s="143"/>
      <c r="AOB33" s="143"/>
      <c r="AOC33" s="143"/>
      <c r="AOD33" s="143"/>
      <c r="AOE33" s="143"/>
      <c r="AOF33" s="143"/>
      <c r="AOG33" s="143"/>
      <c r="AOH33" s="143"/>
      <c r="AOI33" s="143"/>
      <c r="AOJ33" s="143"/>
      <c r="AOK33" s="143"/>
      <c r="AOL33" s="143"/>
      <c r="AOM33" s="143"/>
      <c r="AON33" s="143"/>
      <c r="AOO33" s="143"/>
      <c r="AOP33" s="143"/>
      <c r="AOQ33" s="143"/>
      <c r="AOR33" s="143"/>
      <c r="AOS33" s="143"/>
      <c r="AOT33" s="143"/>
      <c r="AOU33" s="143"/>
      <c r="AOV33" s="143"/>
      <c r="AOW33" s="143"/>
      <c r="AOX33" s="143"/>
      <c r="AOY33" s="143"/>
      <c r="AOZ33" s="143"/>
      <c r="APA33" s="143"/>
      <c r="APB33" s="143"/>
      <c r="APC33" s="143"/>
      <c r="APD33" s="143"/>
      <c r="APE33" s="143"/>
      <c r="APF33" s="143"/>
      <c r="APG33" s="143"/>
      <c r="APH33" s="143"/>
      <c r="API33" s="143"/>
      <c r="APJ33" s="143"/>
      <c r="APK33" s="143"/>
      <c r="APL33" s="143"/>
      <c r="APM33" s="143"/>
      <c r="APN33" s="143"/>
      <c r="APO33" s="143"/>
      <c r="APP33" s="143"/>
      <c r="APQ33" s="143"/>
      <c r="APR33" s="143"/>
      <c r="APS33" s="143"/>
      <c r="APT33" s="143"/>
      <c r="APU33" s="143"/>
      <c r="APV33" s="143"/>
      <c r="APW33" s="143"/>
      <c r="APX33" s="143"/>
      <c r="APY33" s="143"/>
      <c r="APZ33" s="143"/>
      <c r="AQA33" s="143"/>
      <c r="AQB33" s="143"/>
      <c r="AQC33" s="143"/>
      <c r="AQD33" s="143"/>
      <c r="AQE33" s="143"/>
      <c r="AQF33" s="143"/>
      <c r="AQG33" s="143"/>
      <c r="AQH33" s="143"/>
      <c r="AQI33" s="143"/>
      <c r="AQJ33" s="143"/>
      <c r="AQK33" s="143"/>
      <c r="AQL33" s="143"/>
      <c r="AQM33" s="143"/>
      <c r="AQN33" s="143"/>
      <c r="AQO33" s="143"/>
      <c r="AQP33" s="143"/>
      <c r="AQQ33" s="143"/>
      <c r="AQR33" s="143"/>
      <c r="AQS33" s="143"/>
      <c r="AQT33" s="143"/>
      <c r="AQU33" s="143"/>
      <c r="AQV33" s="143"/>
      <c r="AQW33" s="143"/>
      <c r="AQX33" s="143"/>
      <c r="AQY33" s="143"/>
      <c r="AQZ33" s="143"/>
      <c r="ARA33" s="143"/>
      <c r="ARB33" s="143"/>
      <c r="ARC33" s="143"/>
      <c r="ARD33" s="143"/>
      <c r="ARE33" s="143"/>
      <c r="ARF33" s="143"/>
      <c r="ARG33" s="143"/>
      <c r="ARH33" s="143"/>
      <c r="ARI33" s="143"/>
      <c r="ARJ33" s="143"/>
      <c r="ARK33" s="143"/>
      <c r="ARL33" s="143"/>
      <c r="ARM33" s="143"/>
      <c r="ARN33" s="143"/>
      <c r="ARO33" s="143"/>
      <c r="ARP33" s="143"/>
      <c r="ARQ33" s="143"/>
      <c r="ARR33" s="143"/>
      <c r="ARS33" s="143"/>
      <c r="ART33" s="143"/>
      <c r="ARU33" s="143"/>
      <c r="ARV33" s="143"/>
      <c r="ARW33" s="143"/>
      <c r="ARX33" s="143"/>
      <c r="ARY33" s="143"/>
      <c r="ARZ33" s="143"/>
      <c r="ASA33" s="143"/>
      <c r="ASB33" s="143"/>
      <c r="ASC33" s="143"/>
      <c r="ASD33" s="143"/>
      <c r="ASE33" s="143"/>
      <c r="ASF33" s="143"/>
      <c r="ASG33" s="143"/>
      <c r="ASH33" s="143"/>
      <c r="ASI33" s="143"/>
      <c r="ASJ33" s="143"/>
      <c r="ASK33" s="143"/>
      <c r="ASL33" s="143"/>
      <c r="ASM33" s="143"/>
      <c r="ASN33" s="143"/>
      <c r="ASO33" s="143"/>
      <c r="ASP33" s="143"/>
      <c r="ASQ33" s="143"/>
      <c r="ASR33" s="143"/>
      <c r="ASS33" s="143"/>
      <c r="AST33" s="143"/>
      <c r="ASU33" s="143"/>
      <c r="ASV33" s="143"/>
      <c r="ASW33" s="143"/>
      <c r="ASX33" s="143"/>
      <c r="ASY33" s="143"/>
      <c r="ASZ33" s="143"/>
      <c r="ATA33" s="143"/>
      <c r="ATB33" s="143"/>
      <c r="ATC33" s="143"/>
      <c r="ATD33" s="143"/>
      <c r="ATE33" s="143"/>
      <c r="ATF33" s="143"/>
      <c r="ATG33" s="143"/>
      <c r="ATH33" s="143"/>
      <c r="ATI33" s="143"/>
      <c r="ATJ33" s="143"/>
      <c r="ATK33" s="143"/>
      <c r="ATL33" s="143"/>
      <c r="ATM33" s="143"/>
      <c r="ATN33" s="143"/>
      <c r="ATO33" s="143"/>
      <c r="ATP33" s="143"/>
      <c r="ATQ33" s="143"/>
      <c r="ATR33" s="143"/>
      <c r="ATS33" s="143"/>
      <c r="ATT33" s="143"/>
      <c r="ATU33" s="143"/>
      <c r="ATV33" s="143"/>
      <c r="ATW33" s="143"/>
      <c r="ATX33" s="143"/>
      <c r="ATY33" s="143"/>
      <c r="ATZ33" s="143"/>
      <c r="AUA33" s="143"/>
      <c r="AUB33" s="143"/>
      <c r="AUC33" s="143"/>
      <c r="AUD33" s="143"/>
      <c r="AUE33" s="143"/>
      <c r="AUF33" s="143"/>
      <c r="AUG33" s="143"/>
      <c r="AUH33" s="143"/>
      <c r="AUI33" s="143"/>
      <c r="AUJ33" s="143"/>
      <c r="AUK33" s="143"/>
      <c r="AUL33" s="143"/>
      <c r="AUM33" s="143"/>
      <c r="AUN33" s="143"/>
      <c r="AUO33" s="143"/>
      <c r="AUP33" s="143"/>
      <c r="AUQ33" s="143"/>
      <c r="AUR33" s="143"/>
      <c r="AUS33" s="143"/>
      <c r="AUT33" s="143"/>
      <c r="AUU33" s="143"/>
      <c r="AUV33" s="143"/>
      <c r="AUW33" s="143"/>
      <c r="AUX33" s="143"/>
      <c r="AUY33" s="143"/>
      <c r="AUZ33" s="143"/>
      <c r="AVA33" s="143"/>
      <c r="AVB33" s="143"/>
      <c r="AVC33" s="143"/>
      <c r="AVD33" s="143"/>
      <c r="AVE33" s="143"/>
      <c r="AVF33" s="143"/>
      <c r="AVG33" s="143"/>
      <c r="AVH33" s="143"/>
      <c r="AVI33" s="143"/>
      <c r="AVJ33" s="143"/>
      <c r="AVK33" s="143"/>
      <c r="AVL33" s="143"/>
      <c r="AVM33" s="143"/>
      <c r="AVN33" s="143"/>
      <c r="AVO33" s="143"/>
      <c r="AVP33" s="143"/>
      <c r="AVQ33" s="143"/>
      <c r="AVR33" s="143"/>
      <c r="AVS33" s="143"/>
      <c r="AVT33" s="143"/>
      <c r="AVU33" s="143"/>
      <c r="AVV33" s="143"/>
      <c r="AVW33" s="143"/>
      <c r="AVX33" s="143"/>
      <c r="AVY33" s="143"/>
      <c r="AVZ33" s="143"/>
      <c r="AWA33" s="143"/>
      <c r="AWB33" s="143"/>
      <c r="AWC33" s="143"/>
      <c r="AWD33" s="143"/>
      <c r="AWE33" s="143"/>
      <c r="AWF33" s="143"/>
      <c r="AWG33" s="143"/>
      <c r="AWH33" s="143"/>
      <c r="AWI33" s="143"/>
      <c r="AWJ33" s="143"/>
      <c r="AWK33" s="143"/>
      <c r="AWL33" s="143"/>
      <c r="AWM33" s="143"/>
      <c r="AWN33" s="143"/>
      <c r="AWO33" s="143"/>
      <c r="AWP33" s="143"/>
      <c r="AWQ33" s="143"/>
      <c r="AWR33" s="143"/>
      <c r="AWS33" s="143"/>
      <c r="AWT33" s="143"/>
      <c r="AWU33" s="143"/>
      <c r="AWV33" s="143"/>
      <c r="AWW33" s="143"/>
      <c r="AWX33" s="143"/>
      <c r="AWY33" s="143"/>
      <c r="AWZ33" s="143"/>
      <c r="AXA33" s="143"/>
      <c r="AXB33" s="143"/>
      <c r="AXC33" s="143"/>
      <c r="AXD33" s="143"/>
      <c r="AXE33" s="143"/>
      <c r="AXF33" s="143"/>
      <c r="AXG33" s="143"/>
      <c r="AXH33" s="143"/>
      <c r="AXI33" s="143"/>
      <c r="AXJ33" s="143"/>
      <c r="AXK33" s="143"/>
      <c r="AXL33" s="143"/>
      <c r="AXM33" s="143"/>
      <c r="AXN33" s="143"/>
      <c r="AXO33" s="143"/>
      <c r="AXP33" s="143"/>
      <c r="AXQ33" s="143"/>
      <c r="AXR33" s="143"/>
      <c r="AXS33" s="143"/>
      <c r="AXT33" s="143"/>
      <c r="AXU33" s="143"/>
      <c r="AXV33" s="143"/>
      <c r="AXW33" s="143"/>
      <c r="AXX33" s="143"/>
      <c r="AXY33" s="143"/>
      <c r="AXZ33" s="143"/>
      <c r="AYA33" s="143"/>
      <c r="AYB33" s="143"/>
      <c r="AYC33" s="143"/>
      <c r="AYD33" s="143"/>
      <c r="AYE33" s="143"/>
      <c r="AYF33" s="143"/>
      <c r="AYG33" s="143"/>
      <c r="AYH33" s="143"/>
      <c r="AYI33" s="143"/>
      <c r="AYJ33" s="143"/>
      <c r="AYK33" s="143"/>
      <c r="AYL33" s="143"/>
      <c r="AYM33" s="143"/>
      <c r="AYN33" s="143"/>
      <c r="AYO33" s="143"/>
      <c r="AYP33" s="143"/>
      <c r="AYQ33" s="143"/>
      <c r="AYR33" s="143"/>
      <c r="AYS33" s="143"/>
      <c r="AYT33" s="143"/>
      <c r="AYU33" s="143"/>
      <c r="AYV33" s="143"/>
      <c r="AYW33" s="143"/>
      <c r="AYX33" s="143"/>
      <c r="AYY33" s="143"/>
      <c r="AYZ33" s="143"/>
      <c r="AZA33" s="143"/>
      <c r="AZB33" s="143"/>
      <c r="AZC33" s="143"/>
      <c r="AZD33" s="143"/>
      <c r="AZE33" s="143"/>
      <c r="AZF33" s="143"/>
      <c r="AZG33" s="143"/>
      <c r="AZH33" s="143"/>
      <c r="AZI33" s="143"/>
      <c r="AZJ33" s="143"/>
      <c r="AZK33" s="143"/>
      <c r="AZL33" s="143"/>
      <c r="AZM33" s="143"/>
      <c r="AZN33" s="143"/>
      <c r="AZO33" s="143"/>
      <c r="AZP33" s="143"/>
      <c r="AZQ33" s="143"/>
      <c r="AZR33" s="143"/>
      <c r="AZS33" s="143"/>
      <c r="AZT33" s="143"/>
      <c r="AZU33" s="143"/>
      <c r="AZV33" s="143"/>
      <c r="AZW33" s="143"/>
      <c r="AZX33" s="143"/>
      <c r="AZY33" s="143"/>
      <c r="AZZ33" s="143"/>
      <c r="BAA33" s="143"/>
      <c r="BAB33" s="143"/>
      <c r="BAC33" s="143"/>
      <c r="BAD33" s="143"/>
      <c r="BAE33" s="143"/>
      <c r="BAF33" s="143"/>
      <c r="BAG33" s="143"/>
      <c r="BAH33" s="143"/>
      <c r="BAI33" s="143"/>
      <c r="BAJ33" s="143"/>
      <c r="BAK33" s="143"/>
      <c r="BAL33" s="143"/>
      <c r="BAM33" s="143"/>
      <c r="BAN33" s="143"/>
      <c r="BAO33" s="143"/>
      <c r="BAP33" s="143"/>
      <c r="BAQ33" s="143"/>
      <c r="BAR33" s="143"/>
      <c r="BAS33" s="143"/>
      <c r="BAT33" s="143"/>
      <c r="BAU33" s="143"/>
      <c r="BAV33" s="143"/>
      <c r="BAW33" s="143"/>
      <c r="BAX33" s="143"/>
      <c r="BAY33" s="143"/>
      <c r="BAZ33" s="143"/>
      <c r="BBA33" s="143"/>
      <c r="BBB33" s="143"/>
      <c r="BBC33" s="143"/>
      <c r="BBD33" s="143"/>
      <c r="BBE33" s="143"/>
      <c r="BBF33" s="143"/>
      <c r="BBG33" s="143"/>
      <c r="BBH33" s="143"/>
      <c r="BBI33" s="143"/>
      <c r="BBJ33" s="143"/>
      <c r="BBK33" s="143"/>
      <c r="BBL33" s="143"/>
      <c r="BBM33" s="143"/>
      <c r="BBN33" s="143"/>
      <c r="BBO33" s="143"/>
      <c r="BBP33" s="143"/>
      <c r="BBQ33" s="143"/>
      <c r="BBR33" s="143"/>
      <c r="BBS33" s="143"/>
      <c r="BBT33" s="143"/>
      <c r="BBU33" s="143"/>
      <c r="BBV33" s="143"/>
      <c r="BBW33" s="143"/>
      <c r="BBX33" s="143"/>
      <c r="BBY33" s="143"/>
      <c r="BBZ33" s="143"/>
      <c r="BCA33" s="143"/>
      <c r="BCB33" s="143"/>
      <c r="BCC33" s="143"/>
      <c r="BCD33" s="143"/>
      <c r="BCE33" s="143"/>
      <c r="BCF33" s="143"/>
      <c r="BCG33" s="143"/>
      <c r="BCH33" s="143"/>
      <c r="BCI33" s="143"/>
      <c r="BCJ33" s="143"/>
      <c r="BCK33" s="143"/>
      <c r="BCL33" s="143"/>
      <c r="BCM33" s="143"/>
      <c r="BCN33" s="143"/>
      <c r="BCO33" s="143"/>
      <c r="BCP33" s="143"/>
      <c r="BCQ33" s="143"/>
      <c r="BCR33" s="143"/>
      <c r="BCS33" s="143"/>
      <c r="BCT33" s="143"/>
      <c r="BCU33" s="143"/>
      <c r="BCV33" s="143"/>
      <c r="BCW33" s="143"/>
      <c r="BCX33" s="143"/>
      <c r="BCY33" s="143"/>
      <c r="BCZ33" s="143"/>
      <c r="BDA33" s="143"/>
      <c r="BDB33" s="143"/>
      <c r="BDC33" s="143"/>
      <c r="BDD33" s="143"/>
      <c r="BDE33" s="143"/>
      <c r="BDF33" s="143"/>
      <c r="BDG33" s="143"/>
      <c r="BDH33" s="143"/>
      <c r="BDI33" s="143"/>
      <c r="BDJ33" s="143"/>
      <c r="BDK33" s="143"/>
      <c r="BDL33" s="143"/>
      <c r="BDM33" s="143"/>
      <c r="BDN33" s="143"/>
      <c r="BDO33" s="143"/>
      <c r="BDP33" s="143"/>
      <c r="BDQ33" s="143"/>
      <c r="BDR33" s="143"/>
      <c r="BDS33" s="143"/>
      <c r="BDT33" s="143"/>
      <c r="BDU33" s="143"/>
      <c r="BDV33" s="143"/>
      <c r="BDW33" s="143"/>
      <c r="BDX33" s="143"/>
      <c r="BDY33" s="143"/>
      <c r="BDZ33" s="143"/>
      <c r="BEA33" s="143"/>
      <c r="BEB33" s="143"/>
      <c r="BEC33" s="143"/>
      <c r="BED33" s="143"/>
      <c r="BEE33" s="143"/>
      <c r="BEF33" s="143"/>
      <c r="BEG33" s="143"/>
      <c r="BEH33" s="143"/>
      <c r="BEI33" s="143"/>
      <c r="BEJ33" s="143"/>
      <c r="BEK33" s="143"/>
      <c r="BEL33" s="143"/>
      <c r="BEM33" s="143"/>
      <c r="BEN33" s="143"/>
      <c r="BEO33" s="143"/>
      <c r="BEP33" s="143"/>
      <c r="BEQ33" s="143"/>
      <c r="BER33" s="143"/>
      <c r="BES33" s="143"/>
      <c r="BET33" s="143"/>
      <c r="BEU33" s="143"/>
      <c r="BEV33" s="143"/>
      <c r="BEW33" s="143"/>
      <c r="BEX33" s="143"/>
      <c r="BEY33" s="143"/>
      <c r="BEZ33" s="143"/>
      <c r="BFA33" s="143"/>
      <c r="BFB33" s="143"/>
      <c r="BFC33" s="143"/>
      <c r="BFD33" s="143"/>
      <c r="BFE33" s="143"/>
      <c r="BFF33" s="143"/>
      <c r="BFG33" s="143"/>
      <c r="BFH33" s="143"/>
      <c r="BFI33" s="143"/>
      <c r="BFJ33" s="143"/>
      <c r="BFK33" s="143"/>
      <c r="BFL33" s="143"/>
      <c r="BFM33" s="143"/>
      <c r="BFN33" s="143"/>
      <c r="BFO33" s="143"/>
      <c r="BFP33" s="143"/>
      <c r="BFQ33" s="143"/>
      <c r="BFR33" s="143"/>
      <c r="BFS33" s="143"/>
      <c r="BFT33" s="143"/>
      <c r="BFU33" s="143"/>
      <c r="BFV33" s="143"/>
      <c r="BFW33" s="143"/>
      <c r="BFX33" s="143"/>
      <c r="BFY33" s="143"/>
      <c r="BFZ33" s="143"/>
      <c r="BGA33" s="143"/>
      <c r="BGB33" s="143"/>
      <c r="BGC33" s="143"/>
      <c r="BGD33" s="143"/>
      <c r="BGE33" s="143"/>
      <c r="BGF33" s="143"/>
      <c r="BGG33" s="143"/>
      <c r="BGH33" s="143"/>
      <c r="BGI33" s="143"/>
      <c r="BGJ33" s="143"/>
      <c r="BGK33" s="143"/>
      <c r="BGL33" s="143"/>
      <c r="BGM33" s="143"/>
      <c r="BGN33" s="143"/>
      <c r="BGO33" s="143"/>
      <c r="BGP33" s="143"/>
      <c r="BGQ33" s="143"/>
      <c r="BGR33" s="143"/>
      <c r="BGS33" s="143"/>
      <c r="BGT33" s="143"/>
      <c r="BGU33" s="143"/>
      <c r="BGV33" s="143"/>
      <c r="BGW33" s="143"/>
      <c r="BGX33" s="143"/>
      <c r="BGY33" s="143"/>
      <c r="BGZ33" s="143"/>
      <c r="BHA33" s="143"/>
      <c r="BHB33" s="143"/>
      <c r="BHC33" s="143"/>
      <c r="BHD33" s="143"/>
      <c r="BHE33" s="143"/>
      <c r="BHF33" s="143"/>
      <c r="BHG33" s="143"/>
      <c r="BHH33" s="143"/>
      <c r="BHI33" s="143"/>
      <c r="BHJ33" s="143"/>
      <c r="BHK33" s="143"/>
      <c r="BHL33" s="143"/>
      <c r="BHM33" s="143"/>
      <c r="BHN33" s="143"/>
      <c r="BHO33" s="143"/>
      <c r="BHP33" s="143"/>
      <c r="BHQ33" s="143"/>
      <c r="BHR33" s="143"/>
      <c r="BHS33" s="143"/>
      <c r="BHT33" s="143"/>
      <c r="BHU33" s="143"/>
      <c r="BHV33" s="143"/>
      <c r="BHW33" s="143"/>
      <c r="BHX33" s="143"/>
      <c r="BHY33" s="143"/>
      <c r="BHZ33" s="143"/>
      <c r="BIA33" s="143"/>
      <c r="BIB33" s="143"/>
      <c r="BIC33" s="143"/>
      <c r="BID33" s="143"/>
      <c r="BIE33" s="143"/>
      <c r="BIF33" s="143"/>
      <c r="BIG33" s="143"/>
      <c r="BIH33" s="143"/>
      <c r="BII33" s="143"/>
      <c r="BIJ33" s="143"/>
      <c r="BIK33" s="143"/>
      <c r="BIL33" s="143"/>
      <c r="BIM33" s="143"/>
      <c r="BIN33" s="143"/>
      <c r="BIO33" s="143"/>
      <c r="BIP33" s="143"/>
      <c r="BIQ33" s="143"/>
      <c r="BIR33" s="143"/>
      <c r="BIS33" s="143"/>
      <c r="BIT33" s="143"/>
      <c r="BIU33" s="143"/>
      <c r="BIV33" s="143"/>
      <c r="BIW33" s="143"/>
      <c r="BIX33" s="143"/>
      <c r="BIY33" s="143"/>
      <c r="BIZ33" s="143"/>
      <c r="BJA33" s="143"/>
      <c r="BJB33" s="143"/>
      <c r="BJC33" s="143"/>
      <c r="BJD33" s="143"/>
      <c r="BJE33" s="143"/>
      <c r="BJF33" s="143"/>
      <c r="BJG33" s="143"/>
      <c r="BJH33" s="143"/>
      <c r="BJI33" s="143"/>
      <c r="BJJ33" s="143"/>
      <c r="BJK33" s="143"/>
      <c r="BJL33" s="143"/>
      <c r="BJM33" s="143"/>
      <c r="BJN33" s="143"/>
      <c r="BJO33" s="143"/>
      <c r="BJP33" s="143"/>
      <c r="BJQ33" s="143"/>
      <c r="BJR33" s="143"/>
      <c r="BJS33" s="143"/>
      <c r="BJT33" s="143"/>
      <c r="BJU33" s="143"/>
      <c r="BJV33" s="143"/>
      <c r="BJW33" s="143"/>
      <c r="BJX33" s="143"/>
      <c r="BJY33" s="143"/>
      <c r="BJZ33" s="143"/>
      <c r="BKA33" s="143"/>
      <c r="BKB33" s="143"/>
      <c r="BKC33" s="143"/>
      <c r="BKD33" s="143"/>
      <c r="BKE33" s="143"/>
      <c r="BKF33" s="143"/>
      <c r="BKG33" s="143"/>
      <c r="BKH33" s="143"/>
      <c r="BKI33" s="143"/>
      <c r="BKJ33" s="143"/>
      <c r="BKK33" s="143"/>
      <c r="BKL33" s="143"/>
      <c r="BKM33" s="143"/>
      <c r="BKN33" s="143"/>
      <c r="BKO33" s="143"/>
      <c r="BKP33" s="143"/>
      <c r="BKQ33" s="143"/>
      <c r="BKR33" s="143"/>
      <c r="BKS33" s="143"/>
      <c r="BKT33" s="143"/>
      <c r="BKU33" s="143"/>
      <c r="BKV33" s="143"/>
      <c r="BKW33" s="143"/>
      <c r="BKX33" s="143"/>
      <c r="BKY33" s="143"/>
      <c r="BKZ33" s="143"/>
      <c r="BLA33" s="143"/>
      <c r="BLB33" s="143"/>
      <c r="BLC33" s="143"/>
      <c r="BLD33" s="143"/>
      <c r="BLE33" s="143"/>
      <c r="BLF33" s="143"/>
      <c r="BLG33" s="143"/>
      <c r="BLH33" s="143"/>
      <c r="BLI33" s="143"/>
      <c r="BLJ33" s="143"/>
      <c r="BLK33" s="143"/>
      <c r="BLL33" s="143"/>
      <c r="BLM33" s="143"/>
      <c r="BLN33" s="143"/>
      <c r="BLO33" s="143"/>
      <c r="BLP33" s="143"/>
      <c r="BLQ33" s="143"/>
      <c r="BLR33" s="143"/>
      <c r="BLS33" s="143"/>
      <c r="BLT33" s="143"/>
      <c r="BLU33" s="143"/>
      <c r="BLV33" s="143"/>
      <c r="BLW33" s="143"/>
      <c r="BLX33" s="143"/>
      <c r="BLY33" s="143"/>
      <c r="BLZ33" s="143"/>
      <c r="BMA33" s="143"/>
      <c r="BMB33" s="143"/>
      <c r="BMC33" s="143"/>
      <c r="BMD33" s="143"/>
      <c r="BME33" s="143"/>
      <c r="BMF33" s="143"/>
      <c r="BMG33" s="143"/>
      <c r="BMH33" s="143"/>
      <c r="BMI33" s="143"/>
      <c r="BMJ33" s="143"/>
      <c r="BMK33" s="143"/>
      <c r="BML33" s="143"/>
      <c r="BMM33" s="143"/>
      <c r="BMN33" s="143"/>
      <c r="BMO33" s="143"/>
      <c r="BMP33" s="143"/>
      <c r="BMQ33" s="143"/>
      <c r="BMR33" s="143"/>
      <c r="BMS33" s="143"/>
      <c r="BMT33" s="143"/>
      <c r="BMU33" s="143"/>
      <c r="BMV33" s="143"/>
      <c r="BMW33" s="143"/>
      <c r="BMX33" s="143"/>
      <c r="BMY33" s="143"/>
      <c r="BMZ33" s="143"/>
      <c r="BNA33" s="143"/>
      <c r="BNB33" s="143"/>
      <c r="BNC33" s="143"/>
      <c r="BND33" s="143"/>
      <c r="BNE33" s="143"/>
      <c r="BNF33" s="143"/>
      <c r="BNG33" s="143"/>
      <c r="BNH33" s="143"/>
      <c r="BNI33" s="143"/>
      <c r="BNJ33" s="143"/>
      <c r="BNK33" s="143"/>
      <c r="BNL33" s="143"/>
      <c r="BNM33" s="143"/>
      <c r="BNN33" s="143"/>
      <c r="BNO33" s="143"/>
      <c r="BNP33" s="143"/>
      <c r="BNQ33" s="143"/>
      <c r="BNR33" s="143"/>
      <c r="BNS33" s="143"/>
      <c r="BNT33" s="143"/>
      <c r="BNU33" s="143"/>
      <c r="BNV33" s="143"/>
      <c r="BNW33" s="143"/>
      <c r="BNX33" s="143"/>
      <c r="BNY33" s="143"/>
      <c r="BNZ33" s="143"/>
      <c r="BOA33" s="143"/>
      <c r="BOB33" s="143"/>
      <c r="BOC33" s="143"/>
      <c r="BOD33" s="143"/>
      <c r="BOE33" s="143"/>
      <c r="BOF33" s="143"/>
      <c r="BOG33" s="143"/>
      <c r="BOH33" s="143"/>
      <c r="BOI33" s="143"/>
      <c r="BOJ33" s="143"/>
      <c r="BOK33" s="143"/>
      <c r="BOL33" s="143"/>
      <c r="BOM33" s="143"/>
      <c r="BON33" s="143"/>
      <c r="BOO33" s="143"/>
      <c r="BOP33" s="143"/>
      <c r="BOQ33" s="143"/>
      <c r="BOR33" s="143"/>
      <c r="BOS33" s="143"/>
      <c r="BOT33" s="143"/>
      <c r="BOU33" s="143"/>
      <c r="BOV33" s="143"/>
      <c r="BOW33" s="143"/>
      <c r="BOX33" s="143"/>
      <c r="BOY33" s="143"/>
      <c r="BOZ33" s="143"/>
      <c r="BPA33" s="143"/>
      <c r="BPB33" s="143"/>
      <c r="BPC33" s="143"/>
      <c r="BPD33" s="143"/>
      <c r="BPE33" s="143"/>
      <c r="BPF33" s="143"/>
      <c r="BPG33" s="143"/>
      <c r="BPH33" s="143"/>
      <c r="BPI33" s="143"/>
      <c r="BPJ33" s="143"/>
      <c r="BPK33" s="143"/>
      <c r="BPL33" s="143"/>
      <c r="BPM33" s="143"/>
      <c r="BPN33" s="143"/>
      <c r="BPO33" s="143"/>
      <c r="BPP33" s="143"/>
      <c r="BPQ33" s="143"/>
      <c r="BPR33" s="143"/>
      <c r="BPS33" s="143"/>
      <c r="BPT33" s="143"/>
      <c r="BPU33" s="143"/>
      <c r="BPV33" s="143"/>
      <c r="BPW33" s="143"/>
      <c r="BPX33" s="143"/>
      <c r="BPY33" s="143"/>
      <c r="BPZ33" s="143"/>
      <c r="BQA33" s="143"/>
      <c r="BQB33" s="143"/>
      <c r="BQC33" s="143"/>
      <c r="BQD33" s="143"/>
      <c r="BQE33" s="143"/>
      <c r="BQF33" s="143"/>
      <c r="BQG33" s="143"/>
      <c r="BQH33" s="143"/>
      <c r="BQI33" s="143"/>
      <c r="BQJ33" s="143"/>
      <c r="BQK33" s="143"/>
      <c r="BQL33" s="143"/>
      <c r="BQM33" s="143"/>
      <c r="BQN33" s="143"/>
      <c r="BQO33" s="143"/>
      <c r="BQP33" s="143"/>
      <c r="BQQ33" s="143"/>
      <c r="BQR33" s="143"/>
      <c r="BQS33" s="143"/>
      <c r="BQT33" s="143"/>
      <c r="BQU33" s="143"/>
      <c r="BQV33" s="143"/>
      <c r="BQW33" s="143"/>
      <c r="BQX33" s="143"/>
      <c r="BQY33" s="143"/>
      <c r="BQZ33" s="143"/>
      <c r="BRA33" s="143"/>
      <c r="BRB33" s="143"/>
      <c r="BRC33" s="143"/>
      <c r="BRD33" s="143"/>
      <c r="BRE33" s="143"/>
      <c r="BRF33" s="143"/>
      <c r="BRG33" s="143"/>
      <c r="BRH33" s="143"/>
      <c r="BRI33" s="143"/>
      <c r="BRJ33" s="143"/>
      <c r="BRK33" s="143"/>
      <c r="BRL33" s="143"/>
      <c r="BRM33" s="143"/>
      <c r="BRN33" s="143"/>
      <c r="BRO33" s="143"/>
      <c r="BRP33" s="143"/>
      <c r="BRQ33" s="143"/>
      <c r="BRR33" s="143"/>
      <c r="BRS33" s="143"/>
      <c r="BRT33" s="143"/>
      <c r="BRU33" s="143"/>
      <c r="BRV33" s="143"/>
      <c r="BRW33" s="143"/>
      <c r="BRX33" s="143"/>
      <c r="BRY33" s="143"/>
      <c r="BRZ33" s="143"/>
      <c r="BSA33" s="143"/>
      <c r="BSB33" s="143"/>
      <c r="BSC33" s="143"/>
      <c r="BSD33" s="143"/>
      <c r="BSE33" s="143"/>
      <c r="BSF33" s="143"/>
      <c r="BSG33" s="143"/>
      <c r="BSH33" s="143"/>
      <c r="BSI33" s="143"/>
      <c r="BSJ33" s="143"/>
      <c r="BSK33" s="143"/>
      <c r="BSL33" s="143"/>
      <c r="BSM33" s="143"/>
      <c r="BSN33" s="143"/>
      <c r="BSO33" s="143"/>
      <c r="BSP33" s="143"/>
      <c r="BSQ33" s="143"/>
      <c r="BSR33" s="143"/>
      <c r="BSS33" s="143"/>
      <c r="BST33" s="143"/>
      <c r="BSU33" s="143"/>
      <c r="BSV33" s="143"/>
      <c r="BSW33" s="143"/>
      <c r="BSX33" s="143"/>
      <c r="BSY33" s="143"/>
      <c r="BSZ33" s="143"/>
      <c r="BTA33" s="143"/>
      <c r="BTB33" s="143"/>
      <c r="BTC33" s="143"/>
      <c r="BTD33" s="143"/>
      <c r="BTE33" s="143"/>
      <c r="BTF33" s="143"/>
      <c r="BTG33" s="143"/>
      <c r="BTH33" s="143"/>
      <c r="BTI33" s="143"/>
      <c r="BTJ33" s="143"/>
      <c r="BTK33" s="143"/>
      <c r="BTL33" s="143"/>
      <c r="BTM33" s="143"/>
      <c r="BTN33" s="143"/>
      <c r="BTO33" s="143"/>
      <c r="BTP33" s="143"/>
      <c r="BTQ33" s="143"/>
      <c r="BTR33" s="143"/>
      <c r="BTS33" s="143"/>
      <c r="BTT33" s="143"/>
      <c r="BTU33" s="143"/>
      <c r="BTV33" s="143"/>
      <c r="BTW33" s="143"/>
      <c r="BTX33" s="143"/>
      <c r="BTY33" s="143"/>
      <c r="BTZ33" s="143"/>
      <c r="BUA33" s="143"/>
      <c r="BUB33" s="143"/>
      <c r="BUC33" s="143"/>
      <c r="BUD33" s="143"/>
      <c r="BUE33" s="143"/>
      <c r="BUF33" s="143"/>
      <c r="BUG33" s="143"/>
      <c r="BUH33" s="143"/>
      <c r="BUI33" s="143"/>
      <c r="BUJ33" s="143"/>
      <c r="BUK33" s="143"/>
      <c r="BUL33" s="143"/>
      <c r="BUM33" s="143"/>
      <c r="BUN33" s="143"/>
      <c r="BUO33" s="143"/>
      <c r="BUP33" s="143"/>
      <c r="BUQ33" s="143"/>
      <c r="BUR33" s="143"/>
      <c r="BUS33" s="143"/>
      <c r="BUT33" s="143"/>
      <c r="BUU33" s="143"/>
      <c r="BUV33" s="143"/>
      <c r="BUW33" s="143"/>
      <c r="BUX33" s="143"/>
      <c r="BUY33" s="143"/>
      <c r="BUZ33" s="143"/>
      <c r="BVA33" s="143"/>
      <c r="BVB33" s="143"/>
      <c r="BVC33" s="143"/>
      <c r="BVD33" s="143"/>
      <c r="BVE33" s="143"/>
      <c r="BVF33" s="143"/>
      <c r="BVG33" s="143"/>
      <c r="BVH33" s="143"/>
      <c r="BVI33" s="143"/>
      <c r="BVJ33" s="143"/>
      <c r="BVK33" s="143"/>
      <c r="BVL33" s="143"/>
      <c r="BVM33" s="143"/>
      <c r="BVN33" s="143"/>
      <c r="BVO33" s="143"/>
      <c r="BVP33" s="143"/>
      <c r="BVQ33" s="143"/>
      <c r="BVR33" s="143"/>
      <c r="BVS33" s="143"/>
      <c r="BVT33" s="143"/>
      <c r="BVU33" s="143"/>
      <c r="BVV33" s="143"/>
      <c r="BVW33" s="143"/>
      <c r="BVX33" s="143"/>
      <c r="BVY33" s="143"/>
      <c r="BVZ33" s="143"/>
      <c r="BWA33" s="143"/>
      <c r="BWB33" s="143"/>
      <c r="BWC33" s="143"/>
      <c r="BWD33" s="143"/>
      <c r="BWE33" s="143"/>
      <c r="BWF33" s="143"/>
      <c r="BWG33" s="143"/>
      <c r="BWH33" s="143"/>
      <c r="BWI33" s="143"/>
      <c r="BWJ33" s="143"/>
      <c r="BWK33" s="143"/>
      <c r="BWL33" s="143"/>
      <c r="BWM33" s="143"/>
      <c r="BWN33" s="143"/>
      <c r="BWO33" s="143"/>
      <c r="BWP33" s="143"/>
      <c r="BWQ33" s="143"/>
      <c r="BWR33" s="143"/>
      <c r="BWS33" s="143"/>
      <c r="BWT33" s="143"/>
      <c r="BWU33" s="143"/>
      <c r="BWV33" s="143"/>
      <c r="BWW33" s="143"/>
      <c r="BWX33" s="143"/>
      <c r="BWY33" s="143"/>
      <c r="BWZ33" s="143"/>
      <c r="BXA33" s="143"/>
      <c r="BXB33" s="143"/>
      <c r="BXC33" s="143"/>
      <c r="BXD33" s="143"/>
      <c r="BXE33" s="143"/>
      <c r="BXF33" s="143"/>
      <c r="BXG33" s="143"/>
      <c r="BXH33" s="143"/>
      <c r="BXI33" s="143"/>
      <c r="BXJ33" s="143"/>
      <c r="BXK33" s="143"/>
      <c r="BXL33" s="143"/>
      <c r="BXM33" s="143"/>
      <c r="BXN33" s="143"/>
      <c r="BXO33" s="143"/>
      <c r="BXP33" s="143"/>
      <c r="BXQ33" s="143"/>
      <c r="BXR33" s="143"/>
      <c r="BXS33" s="143"/>
      <c r="BXT33" s="143"/>
      <c r="BXU33" s="143"/>
      <c r="BXV33" s="143"/>
      <c r="BXW33" s="143"/>
      <c r="BXX33" s="143"/>
      <c r="BXY33" s="143"/>
      <c r="BXZ33" s="143"/>
      <c r="BYA33" s="143"/>
      <c r="BYB33" s="143"/>
      <c r="BYC33" s="143"/>
      <c r="BYD33" s="143"/>
      <c r="BYE33" s="143"/>
      <c r="BYF33" s="143"/>
      <c r="BYG33" s="143"/>
      <c r="BYH33" s="143"/>
      <c r="BYI33" s="143"/>
      <c r="BYJ33" s="143"/>
      <c r="BYK33" s="143"/>
      <c r="BYL33" s="143"/>
      <c r="BYM33" s="143"/>
      <c r="BYN33" s="143"/>
      <c r="BYO33" s="143"/>
      <c r="BYP33" s="143"/>
      <c r="BYQ33" s="143"/>
      <c r="BYR33" s="143"/>
      <c r="BYS33" s="143"/>
      <c r="BYT33" s="143"/>
      <c r="BYU33" s="143"/>
      <c r="BYV33" s="143"/>
      <c r="BYW33" s="143"/>
      <c r="BYX33" s="143"/>
      <c r="BYY33" s="143"/>
      <c r="BYZ33" s="143"/>
      <c r="BZA33" s="143"/>
      <c r="BZB33" s="143"/>
      <c r="BZC33" s="143"/>
      <c r="BZD33" s="143"/>
      <c r="BZE33" s="143"/>
      <c r="BZF33" s="143"/>
      <c r="BZG33" s="143"/>
      <c r="BZH33" s="143"/>
      <c r="BZI33" s="143"/>
      <c r="BZJ33" s="143"/>
      <c r="BZK33" s="143"/>
      <c r="BZL33" s="143"/>
      <c r="BZM33" s="143"/>
      <c r="BZN33" s="143"/>
      <c r="BZO33" s="143"/>
      <c r="BZP33" s="143"/>
      <c r="BZQ33" s="143"/>
      <c r="BZR33" s="143"/>
      <c r="BZS33" s="143"/>
      <c r="BZT33" s="143"/>
      <c r="BZU33" s="143"/>
      <c r="BZV33" s="143"/>
      <c r="BZW33" s="143"/>
      <c r="BZX33" s="143"/>
      <c r="BZY33" s="143"/>
      <c r="BZZ33" s="143"/>
      <c r="CAA33" s="143"/>
      <c r="CAB33" s="143"/>
      <c r="CAC33" s="143"/>
      <c r="CAD33" s="143"/>
      <c r="CAE33" s="143"/>
      <c r="CAF33" s="143"/>
      <c r="CAG33" s="143"/>
      <c r="CAH33" s="143"/>
      <c r="CAI33" s="143"/>
      <c r="CAJ33" s="143"/>
      <c r="CAK33" s="143"/>
      <c r="CAL33" s="143"/>
      <c r="CAM33" s="143"/>
      <c r="CAN33" s="143"/>
      <c r="CAO33" s="143"/>
      <c r="CAP33" s="143"/>
      <c r="CAQ33" s="143"/>
      <c r="CAR33" s="143"/>
      <c r="CAS33" s="143"/>
      <c r="CAT33" s="143"/>
      <c r="CAU33" s="143"/>
      <c r="CAV33" s="143"/>
      <c r="CAW33" s="143"/>
      <c r="CAX33" s="143"/>
      <c r="CAY33" s="143"/>
      <c r="CAZ33" s="143"/>
      <c r="CBA33" s="143"/>
      <c r="CBB33" s="143"/>
      <c r="CBC33" s="143"/>
      <c r="CBD33" s="143"/>
      <c r="CBE33" s="143"/>
      <c r="CBF33" s="143"/>
      <c r="CBG33" s="143"/>
      <c r="CBH33" s="143"/>
      <c r="CBI33" s="143"/>
      <c r="CBJ33" s="143"/>
      <c r="CBK33" s="143"/>
      <c r="CBL33" s="143"/>
      <c r="CBM33" s="143"/>
      <c r="CBN33" s="143"/>
      <c r="CBO33" s="143"/>
      <c r="CBP33" s="143"/>
      <c r="CBQ33" s="143"/>
      <c r="CBR33" s="143"/>
      <c r="CBS33" s="143"/>
      <c r="CBT33" s="143"/>
      <c r="CBU33" s="143"/>
      <c r="CBV33" s="143"/>
      <c r="CBW33" s="143"/>
      <c r="CBX33" s="143"/>
      <c r="CBY33" s="143"/>
      <c r="CBZ33" s="143"/>
      <c r="CCA33" s="143"/>
      <c r="CCB33" s="143"/>
      <c r="CCC33" s="143"/>
      <c r="CCD33" s="143"/>
      <c r="CCE33" s="143"/>
      <c r="CCF33" s="143"/>
      <c r="CCG33" s="143"/>
      <c r="CCH33" s="143"/>
      <c r="CCI33" s="143"/>
      <c r="CCJ33" s="143"/>
      <c r="CCK33" s="143"/>
      <c r="CCL33" s="143"/>
      <c r="CCM33" s="143"/>
      <c r="CCN33" s="143"/>
      <c r="CCO33" s="143"/>
      <c r="CCP33" s="143"/>
      <c r="CCQ33" s="143"/>
      <c r="CCR33" s="143"/>
      <c r="CCS33" s="143"/>
      <c r="CCT33" s="143"/>
      <c r="CCU33" s="143"/>
      <c r="CCV33" s="143"/>
      <c r="CCW33" s="143"/>
      <c r="CCX33" s="143"/>
      <c r="CCY33" s="143"/>
      <c r="CCZ33" s="143"/>
      <c r="CDA33" s="143"/>
      <c r="CDB33" s="143"/>
      <c r="CDC33" s="143"/>
      <c r="CDD33" s="143"/>
      <c r="CDE33" s="143"/>
      <c r="CDF33" s="143"/>
      <c r="CDG33" s="143"/>
      <c r="CDH33" s="143"/>
      <c r="CDI33" s="143"/>
      <c r="CDJ33" s="143"/>
      <c r="CDK33" s="143"/>
      <c r="CDL33" s="143"/>
      <c r="CDM33" s="143"/>
      <c r="CDN33" s="143"/>
      <c r="CDO33" s="143"/>
      <c r="CDP33" s="143"/>
      <c r="CDQ33" s="143"/>
      <c r="CDR33" s="143"/>
      <c r="CDS33" s="143"/>
      <c r="CDT33" s="143"/>
      <c r="CDU33" s="143"/>
      <c r="CDV33" s="143"/>
      <c r="CDW33" s="143"/>
      <c r="CDX33" s="143"/>
      <c r="CDY33" s="143"/>
      <c r="CDZ33" s="143"/>
      <c r="CEA33" s="143"/>
      <c r="CEB33" s="143"/>
      <c r="CEC33" s="143"/>
      <c r="CED33" s="143"/>
      <c r="CEE33" s="143"/>
      <c r="CEF33" s="143"/>
      <c r="CEG33" s="143"/>
      <c r="CEH33" s="143"/>
      <c r="CEI33" s="143"/>
      <c r="CEJ33" s="143"/>
      <c r="CEK33" s="143"/>
      <c r="CEL33" s="143"/>
      <c r="CEM33" s="143"/>
      <c r="CEN33" s="143"/>
      <c r="CEO33" s="143"/>
      <c r="CEP33" s="143"/>
      <c r="CEQ33" s="143"/>
      <c r="CER33" s="143"/>
      <c r="CES33" s="143"/>
      <c r="CET33" s="143"/>
      <c r="CEU33" s="143"/>
      <c r="CEV33" s="143"/>
      <c r="CEW33" s="143"/>
      <c r="CEX33" s="143"/>
      <c r="CEY33" s="143"/>
      <c r="CEZ33" s="143"/>
      <c r="CFA33" s="143"/>
      <c r="CFB33" s="143"/>
      <c r="CFC33" s="143"/>
      <c r="CFD33" s="143"/>
      <c r="CFE33" s="143"/>
      <c r="CFF33" s="143"/>
      <c r="CFG33" s="143"/>
      <c r="CFH33" s="143"/>
      <c r="CFI33" s="143"/>
      <c r="CFJ33" s="143"/>
      <c r="CFK33" s="143"/>
      <c r="CFL33" s="143"/>
      <c r="CFM33" s="143"/>
      <c r="CFN33" s="143"/>
      <c r="CFO33" s="143"/>
      <c r="CFP33" s="143"/>
      <c r="CFQ33" s="143"/>
      <c r="CFR33" s="143"/>
      <c r="CFS33" s="143"/>
      <c r="CFT33" s="143"/>
      <c r="CFU33" s="143"/>
      <c r="CFV33" s="143"/>
      <c r="CFW33" s="143"/>
      <c r="CFX33" s="143"/>
      <c r="CFY33" s="143"/>
      <c r="CFZ33" s="143"/>
      <c r="CGA33" s="143"/>
      <c r="CGB33" s="143"/>
      <c r="CGC33" s="143"/>
      <c r="CGD33" s="143"/>
      <c r="CGE33" s="143"/>
      <c r="CGF33" s="143"/>
      <c r="CGG33" s="143"/>
      <c r="CGH33" s="143"/>
      <c r="CGI33" s="143"/>
      <c r="CGJ33" s="143"/>
      <c r="CGK33" s="143"/>
      <c r="CGL33" s="143"/>
      <c r="CGM33" s="143"/>
      <c r="CGN33" s="143"/>
      <c r="CGO33" s="143"/>
      <c r="CGP33" s="143"/>
      <c r="CGQ33" s="143"/>
      <c r="CGR33" s="143"/>
      <c r="CGS33" s="143"/>
      <c r="CGT33" s="143"/>
      <c r="CGU33" s="143"/>
      <c r="CGV33" s="143"/>
      <c r="CGW33" s="143"/>
      <c r="CGX33" s="143"/>
      <c r="CGY33" s="143"/>
      <c r="CGZ33" s="143"/>
      <c r="CHA33" s="143"/>
      <c r="CHB33" s="143"/>
      <c r="CHC33" s="143"/>
      <c r="CHD33" s="143"/>
      <c r="CHE33" s="143"/>
      <c r="CHF33" s="143"/>
      <c r="CHG33" s="143"/>
      <c r="CHH33" s="143"/>
      <c r="CHI33" s="143"/>
      <c r="CHJ33" s="143"/>
      <c r="CHK33" s="143"/>
      <c r="CHL33" s="143"/>
      <c r="CHM33" s="143"/>
      <c r="CHN33" s="143"/>
      <c r="CHO33" s="143"/>
      <c r="CHP33" s="143"/>
      <c r="CHQ33" s="143"/>
      <c r="CHR33" s="143"/>
      <c r="CHS33" s="143"/>
      <c r="CHT33" s="143"/>
      <c r="CHU33" s="143"/>
      <c r="CHV33" s="143"/>
      <c r="CHW33" s="143"/>
      <c r="CHX33" s="143"/>
      <c r="CHY33" s="143"/>
      <c r="CHZ33" s="143"/>
      <c r="CIA33" s="143"/>
      <c r="CIB33" s="143"/>
      <c r="CIC33" s="143"/>
      <c r="CID33" s="143"/>
      <c r="CIE33" s="143"/>
      <c r="CIF33" s="143"/>
      <c r="CIG33" s="143"/>
      <c r="CIH33" s="143"/>
      <c r="CII33" s="143"/>
      <c r="CIJ33" s="143"/>
      <c r="CIK33" s="143"/>
      <c r="CIL33" s="143"/>
      <c r="CIM33" s="143"/>
      <c r="CIN33" s="143"/>
      <c r="CIO33" s="143"/>
      <c r="CIP33" s="143"/>
      <c r="CIQ33" s="143"/>
      <c r="CIR33" s="143"/>
      <c r="CIS33" s="143"/>
      <c r="CIT33" s="143"/>
      <c r="CIU33" s="143"/>
      <c r="CIV33" s="143"/>
      <c r="CIW33" s="143"/>
      <c r="CIX33" s="143"/>
      <c r="CIY33" s="143"/>
      <c r="CIZ33" s="143"/>
      <c r="CJA33" s="143"/>
      <c r="CJB33" s="143"/>
      <c r="CJC33" s="143"/>
      <c r="CJD33" s="143"/>
      <c r="CJE33" s="143"/>
      <c r="CJF33" s="143"/>
      <c r="CJG33" s="143"/>
      <c r="CJH33" s="143"/>
      <c r="CJI33" s="143"/>
      <c r="CJJ33" s="143"/>
      <c r="CJK33" s="143"/>
      <c r="CJL33" s="143"/>
      <c r="CJM33" s="143"/>
      <c r="CJN33" s="143"/>
      <c r="CJO33" s="143"/>
      <c r="CJP33" s="143"/>
      <c r="CJQ33" s="143"/>
      <c r="CJR33" s="143"/>
      <c r="CJS33" s="143"/>
      <c r="CJT33" s="143"/>
      <c r="CJU33" s="143"/>
      <c r="CJV33" s="143"/>
      <c r="CJW33" s="143"/>
      <c r="CJX33" s="143"/>
      <c r="CJY33" s="143"/>
      <c r="CJZ33" s="143"/>
      <c r="CKA33" s="143"/>
      <c r="CKB33" s="143"/>
      <c r="CKC33" s="143"/>
      <c r="CKD33" s="143"/>
      <c r="CKE33" s="143"/>
      <c r="CKF33" s="143"/>
      <c r="CKG33" s="143"/>
      <c r="CKH33" s="143"/>
      <c r="CKI33" s="143"/>
      <c r="CKJ33" s="143"/>
      <c r="CKK33" s="143"/>
      <c r="CKL33" s="143"/>
      <c r="CKM33" s="143"/>
      <c r="CKN33" s="143"/>
      <c r="CKO33" s="143"/>
      <c r="CKP33" s="143"/>
      <c r="CKQ33" s="143"/>
      <c r="CKR33" s="143"/>
      <c r="CKS33" s="143"/>
      <c r="CKT33" s="143"/>
      <c r="CKU33" s="143"/>
      <c r="CKV33" s="143"/>
      <c r="CKW33" s="143"/>
      <c r="CKX33" s="143"/>
      <c r="CKY33" s="143"/>
      <c r="CKZ33" s="143"/>
      <c r="CLA33" s="143"/>
      <c r="CLB33" s="143"/>
      <c r="CLC33" s="143"/>
      <c r="CLD33" s="143"/>
      <c r="CLE33" s="143"/>
      <c r="CLF33" s="143"/>
      <c r="CLG33" s="143"/>
      <c r="CLH33" s="143"/>
      <c r="CLI33" s="143"/>
      <c r="CLJ33" s="143"/>
      <c r="CLK33" s="143"/>
      <c r="CLL33" s="143"/>
      <c r="CLM33" s="143"/>
      <c r="CLN33" s="143"/>
      <c r="CLO33" s="143"/>
      <c r="CLP33" s="143"/>
      <c r="CLQ33" s="143"/>
      <c r="CLR33" s="143"/>
      <c r="CLS33" s="143"/>
      <c r="CLT33" s="143"/>
      <c r="CLU33" s="143"/>
      <c r="CLV33" s="143"/>
      <c r="CLW33" s="143"/>
      <c r="CLX33" s="143"/>
      <c r="CLY33" s="143"/>
      <c r="CLZ33" s="143"/>
      <c r="CMA33" s="143"/>
      <c r="CMB33" s="143"/>
      <c r="CMC33" s="143"/>
      <c r="CMD33" s="143"/>
      <c r="CME33" s="143"/>
      <c r="CMF33" s="143"/>
      <c r="CMG33" s="143"/>
      <c r="CMH33" s="143"/>
      <c r="CMI33" s="143"/>
      <c r="CMJ33" s="143"/>
      <c r="CMK33" s="143"/>
      <c r="CML33" s="143"/>
      <c r="CMM33" s="143"/>
      <c r="CMN33" s="143"/>
      <c r="CMO33" s="143"/>
      <c r="CMP33" s="143"/>
      <c r="CMQ33" s="143"/>
      <c r="CMR33" s="143"/>
      <c r="CMS33" s="143"/>
      <c r="CMT33" s="143"/>
      <c r="CMU33" s="143"/>
      <c r="CMV33" s="143"/>
      <c r="CMW33" s="143"/>
      <c r="CMX33" s="143"/>
      <c r="CMY33" s="143"/>
      <c r="CMZ33" s="143"/>
      <c r="CNA33" s="143"/>
      <c r="CNB33" s="143"/>
      <c r="CNC33" s="143"/>
      <c r="CND33" s="143"/>
      <c r="CNE33" s="143"/>
      <c r="CNF33" s="143"/>
      <c r="CNG33" s="143"/>
      <c r="CNH33" s="143"/>
      <c r="CNI33" s="143"/>
      <c r="CNJ33" s="143"/>
      <c r="CNK33" s="143"/>
      <c r="CNL33" s="143"/>
      <c r="CNM33" s="143"/>
      <c r="CNN33" s="143"/>
      <c r="CNO33" s="143"/>
      <c r="CNP33" s="143"/>
      <c r="CNQ33" s="143"/>
      <c r="CNR33" s="143"/>
      <c r="CNS33" s="143"/>
      <c r="CNT33" s="143"/>
      <c r="CNU33" s="143"/>
      <c r="CNV33" s="143"/>
      <c r="CNW33" s="143"/>
      <c r="CNX33" s="143"/>
      <c r="CNY33" s="143"/>
      <c r="CNZ33" s="143"/>
      <c r="COA33" s="143"/>
      <c r="COB33" s="143"/>
      <c r="COC33" s="143"/>
      <c r="COD33" s="143"/>
      <c r="COE33" s="143"/>
      <c r="COF33" s="143"/>
      <c r="COG33" s="143"/>
      <c r="COH33" s="143"/>
      <c r="COI33" s="143"/>
      <c r="COJ33" s="143"/>
      <c r="COK33" s="143"/>
      <c r="COL33" s="143"/>
      <c r="COM33" s="143"/>
      <c r="CON33" s="143"/>
      <c r="COO33" s="143"/>
      <c r="COP33" s="143"/>
      <c r="COQ33" s="143"/>
      <c r="COR33" s="143"/>
      <c r="COS33" s="143"/>
      <c r="COT33" s="143"/>
      <c r="COU33" s="143"/>
      <c r="COV33" s="143"/>
      <c r="COW33" s="143"/>
      <c r="COX33" s="143"/>
      <c r="COY33" s="143"/>
      <c r="COZ33" s="143"/>
      <c r="CPA33" s="143"/>
      <c r="CPB33" s="143"/>
      <c r="CPC33" s="143"/>
      <c r="CPD33" s="143"/>
      <c r="CPE33" s="143"/>
      <c r="CPF33" s="143"/>
      <c r="CPG33" s="143"/>
      <c r="CPH33" s="143"/>
      <c r="CPI33" s="143"/>
      <c r="CPJ33" s="143"/>
      <c r="CPK33" s="143"/>
      <c r="CPL33" s="143"/>
      <c r="CPM33" s="143"/>
      <c r="CPN33" s="143"/>
      <c r="CPO33" s="143"/>
      <c r="CPP33" s="143"/>
      <c r="CPQ33" s="143"/>
      <c r="CPR33" s="143"/>
      <c r="CPS33" s="143"/>
      <c r="CPT33" s="143"/>
      <c r="CPU33" s="143"/>
      <c r="CPV33" s="143"/>
      <c r="CPW33" s="143"/>
      <c r="CPX33" s="143"/>
      <c r="CPY33" s="143"/>
      <c r="CPZ33" s="143"/>
      <c r="CQA33" s="143"/>
      <c r="CQB33" s="143"/>
      <c r="CQC33" s="143"/>
      <c r="CQD33" s="143"/>
      <c r="CQE33" s="143"/>
      <c r="CQF33" s="143"/>
      <c r="CQG33" s="143"/>
      <c r="CQH33" s="143"/>
      <c r="CQI33" s="143"/>
      <c r="CQJ33" s="143"/>
      <c r="CQK33" s="143"/>
      <c r="CQL33" s="143"/>
      <c r="CQM33" s="143"/>
      <c r="CQN33" s="143"/>
      <c r="CQO33" s="143"/>
      <c r="CQP33" s="143"/>
      <c r="CQQ33" s="143"/>
      <c r="CQR33" s="143"/>
      <c r="CQS33" s="143"/>
      <c r="CQT33" s="143"/>
      <c r="CQU33" s="143"/>
      <c r="CQV33" s="143"/>
      <c r="CQW33" s="143"/>
      <c r="CQX33" s="143"/>
      <c r="CQY33" s="143"/>
      <c r="CQZ33" s="143"/>
      <c r="CRA33" s="143"/>
      <c r="CRB33" s="143"/>
      <c r="CRC33" s="143"/>
      <c r="CRD33" s="143"/>
      <c r="CRE33" s="143"/>
      <c r="CRF33" s="143"/>
      <c r="CRG33" s="143"/>
      <c r="CRH33" s="143"/>
      <c r="CRI33" s="143"/>
      <c r="CRJ33" s="143"/>
      <c r="CRK33" s="143"/>
      <c r="CRL33" s="143"/>
      <c r="CRM33" s="143"/>
      <c r="CRN33" s="143"/>
      <c r="CRO33" s="143"/>
      <c r="CRP33" s="143"/>
      <c r="CRQ33" s="143"/>
      <c r="CRR33" s="143"/>
      <c r="CRS33" s="143"/>
      <c r="CRT33" s="143"/>
      <c r="CRU33" s="143"/>
      <c r="CRV33" s="143"/>
      <c r="CRW33" s="143"/>
      <c r="CRX33" s="143"/>
      <c r="CRY33" s="143"/>
      <c r="CRZ33" s="143"/>
      <c r="CSA33" s="143"/>
      <c r="CSB33" s="143"/>
      <c r="CSC33" s="143"/>
      <c r="CSD33" s="143"/>
      <c r="CSE33" s="143"/>
      <c r="CSF33" s="143"/>
      <c r="CSG33" s="143"/>
      <c r="CSH33" s="143"/>
      <c r="CSI33" s="143"/>
      <c r="CSJ33" s="143"/>
      <c r="CSK33" s="143"/>
      <c r="CSL33" s="143"/>
      <c r="CSM33" s="143"/>
      <c r="CSN33" s="143"/>
      <c r="CSO33" s="143"/>
      <c r="CSP33" s="143"/>
      <c r="CSQ33" s="143"/>
      <c r="CSR33" s="143"/>
      <c r="CSS33" s="143"/>
      <c r="CST33" s="143"/>
      <c r="CSU33" s="143"/>
      <c r="CSV33" s="143"/>
      <c r="CSW33" s="143"/>
      <c r="CSX33" s="143"/>
      <c r="CSY33" s="143"/>
      <c r="CSZ33" s="143"/>
      <c r="CTA33" s="143"/>
      <c r="CTB33" s="143"/>
      <c r="CTC33" s="143"/>
      <c r="CTD33" s="143"/>
      <c r="CTE33" s="143"/>
      <c r="CTF33" s="143"/>
      <c r="CTG33" s="143"/>
      <c r="CTH33" s="143"/>
      <c r="CTI33" s="143"/>
      <c r="CTJ33" s="143"/>
      <c r="CTK33" s="143"/>
      <c r="CTL33" s="143"/>
      <c r="CTM33" s="143"/>
      <c r="CTN33" s="143"/>
      <c r="CTO33" s="143"/>
      <c r="CTP33" s="143"/>
      <c r="CTQ33" s="143"/>
      <c r="CTR33" s="143"/>
      <c r="CTS33" s="143"/>
      <c r="CTT33" s="143"/>
      <c r="CTU33" s="143"/>
      <c r="CTV33" s="143"/>
      <c r="CTW33" s="143"/>
      <c r="CTX33" s="143"/>
      <c r="CTY33" s="143"/>
      <c r="CTZ33" s="143"/>
      <c r="CUA33" s="143"/>
      <c r="CUB33" s="143"/>
      <c r="CUC33" s="143"/>
      <c r="CUD33" s="143"/>
      <c r="CUE33" s="143"/>
      <c r="CUF33" s="143"/>
      <c r="CUG33" s="143"/>
      <c r="CUH33" s="143"/>
      <c r="CUI33" s="143"/>
      <c r="CUJ33" s="143"/>
      <c r="CUK33" s="143"/>
      <c r="CUL33" s="143"/>
      <c r="CUM33" s="143"/>
      <c r="CUN33" s="143"/>
      <c r="CUO33" s="143"/>
      <c r="CUP33" s="143"/>
      <c r="CUQ33" s="143"/>
      <c r="CUR33" s="143"/>
      <c r="CUS33" s="143"/>
      <c r="CUT33" s="143"/>
      <c r="CUU33" s="143"/>
      <c r="CUV33" s="143"/>
      <c r="CUW33" s="143"/>
      <c r="CUX33" s="143"/>
      <c r="CUY33" s="143"/>
      <c r="CUZ33" s="143"/>
      <c r="CVA33" s="143"/>
      <c r="CVB33" s="143"/>
      <c r="CVC33" s="143"/>
      <c r="CVD33" s="143"/>
      <c r="CVE33" s="143"/>
      <c r="CVF33" s="143"/>
      <c r="CVG33" s="143"/>
      <c r="CVH33" s="143"/>
      <c r="CVI33" s="143"/>
      <c r="CVJ33" s="143"/>
      <c r="CVK33" s="143"/>
      <c r="CVL33" s="143"/>
      <c r="CVM33" s="143"/>
      <c r="CVN33" s="143"/>
      <c r="CVO33" s="143"/>
      <c r="CVP33" s="143"/>
      <c r="CVQ33" s="143"/>
      <c r="CVR33" s="143"/>
      <c r="CVS33" s="143"/>
      <c r="CVT33" s="143"/>
      <c r="CVU33" s="143"/>
      <c r="CVV33" s="143"/>
      <c r="CVW33" s="143"/>
      <c r="CVX33" s="143"/>
      <c r="CVY33" s="143"/>
      <c r="CVZ33" s="143"/>
      <c r="CWA33" s="143"/>
      <c r="CWB33" s="143"/>
      <c r="CWC33" s="143"/>
      <c r="CWD33" s="143"/>
      <c r="CWE33" s="143"/>
      <c r="CWF33" s="143"/>
      <c r="CWG33" s="143"/>
      <c r="CWH33" s="143"/>
      <c r="CWI33" s="143"/>
      <c r="CWJ33" s="143"/>
      <c r="CWK33" s="143"/>
      <c r="CWL33" s="143"/>
      <c r="CWM33" s="143"/>
      <c r="CWN33" s="143"/>
      <c r="CWO33" s="143"/>
      <c r="CWP33" s="143"/>
      <c r="CWQ33" s="143"/>
      <c r="CWR33" s="143"/>
      <c r="CWS33" s="143"/>
      <c r="CWT33" s="143"/>
      <c r="CWU33" s="143"/>
      <c r="CWV33" s="143"/>
      <c r="CWW33" s="143"/>
      <c r="CWX33" s="143"/>
      <c r="CWY33" s="143"/>
      <c r="CWZ33" s="143"/>
      <c r="CXA33" s="143"/>
      <c r="CXB33" s="143"/>
      <c r="CXC33" s="143"/>
      <c r="CXD33" s="143"/>
      <c r="CXE33" s="143"/>
      <c r="CXF33" s="143"/>
      <c r="CXG33" s="143"/>
      <c r="CXH33" s="143"/>
      <c r="CXI33" s="143"/>
      <c r="CXJ33" s="143"/>
      <c r="CXK33" s="143"/>
      <c r="CXL33" s="143"/>
      <c r="CXM33" s="143"/>
      <c r="CXN33" s="143"/>
      <c r="CXO33" s="143"/>
      <c r="CXP33" s="143"/>
      <c r="CXQ33" s="143"/>
      <c r="CXR33" s="143"/>
      <c r="CXS33" s="143"/>
      <c r="CXT33" s="143"/>
      <c r="CXU33" s="143"/>
      <c r="CXV33" s="143"/>
      <c r="CXW33" s="143"/>
      <c r="CXX33" s="143"/>
      <c r="CXY33" s="143"/>
      <c r="CXZ33" s="143"/>
      <c r="CYA33" s="143"/>
      <c r="CYB33" s="143"/>
      <c r="CYC33" s="143"/>
      <c r="CYD33" s="143"/>
      <c r="CYE33" s="143"/>
      <c r="CYF33" s="143"/>
      <c r="CYG33" s="143"/>
      <c r="CYH33" s="143"/>
      <c r="CYI33" s="143"/>
      <c r="CYJ33" s="143"/>
      <c r="CYK33" s="143"/>
      <c r="CYL33" s="143"/>
      <c r="CYM33" s="143"/>
      <c r="CYN33" s="143"/>
      <c r="CYO33" s="143"/>
      <c r="CYP33" s="143"/>
      <c r="CYQ33" s="143"/>
      <c r="CYR33" s="143"/>
      <c r="CYS33" s="143"/>
      <c r="CYT33" s="143"/>
      <c r="CYU33" s="143"/>
      <c r="CYV33" s="143"/>
      <c r="CYW33" s="143"/>
      <c r="CYX33" s="143"/>
      <c r="CYY33" s="143"/>
      <c r="CYZ33" s="143"/>
      <c r="CZA33" s="143"/>
      <c r="CZB33" s="143"/>
      <c r="CZC33" s="143"/>
      <c r="CZD33" s="143"/>
      <c r="CZE33" s="143"/>
      <c r="CZF33" s="143"/>
      <c r="CZG33" s="143"/>
      <c r="CZH33" s="143"/>
      <c r="CZI33" s="143"/>
      <c r="CZJ33" s="143"/>
      <c r="CZK33" s="143"/>
      <c r="CZL33" s="143"/>
      <c r="CZM33" s="143"/>
      <c r="CZN33" s="143"/>
      <c r="CZO33" s="143"/>
      <c r="CZP33" s="143"/>
      <c r="CZQ33" s="143"/>
      <c r="CZR33" s="143"/>
      <c r="CZS33" s="143"/>
      <c r="CZT33" s="143"/>
      <c r="CZU33" s="143"/>
      <c r="CZV33" s="143"/>
      <c r="CZW33" s="143"/>
      <c r="CZX33" s="143"/>
      <c r="CZY33" s="143"/>
      <c r="CZZ33" s="143"/>
      <c r="DAA33" s="143"/>
      <c r="DAB33" s="143"/>
      <c r="DAC33" s="143"/>
      <c r="DAD33" s="143"/>
      <c r="DAE33" s="143"/>
      <c r="DAF33" s="143"/>
      <c r="DAG33" s="143"/>
      <c r="DAH33" s="143"/>
      <c r="DAI33" s="143"/>
      <c r="DAJ33" s="143"/>
      <c r="DAK33" s="143"/>
      <c r="DAL33" s="143"/>
      <c r="DAM33" s="143"/>
      <c r="DAN33" s="143"/>
      <c r="DAO33" s="143"/>
      <c r="DAP33" s="143"/>
      <c r="DAQ33" s="143"/>
      <c r="DAR33" s="143"/>
      <c r="DAS33" s="143"/>
      <c r="DAT33" s="143"/>
      <c r="DAU33" s="143"/>
      <c r="DAV33" s="143"/>
      <c r="DAW33" s="143"/>
      <c r="DAX33" s="143"/>
      <c r="DAY33" s="143"/>
      <c r="DAZ33" s="143"/>
      <c r="DBA33" s="143"/>
      <c r="DBB33" s="143"/>
      <c r="DBC33" s="143"/>
      <c r="DBD33" s="143"/>
      <c r="DBE33" s="143"/>
      <c r="DBF33" s="143"/>
      <c r="DBG33" s="143"/>
      <c r="DBH33" s="143"/>
      <c r="DBI33" s="143"/>
      <c r="DBJ33" s="143"/>
      <c r="DBK33" s="143"/>
      <c r="DBL33" s="143"/>
      <c r="DBM33" s="143"/>
      <c r="DBN33" s="143"/>
      <c r="DBO33" s="143"/>
      <c r="DBP33" s="143"/>
      <c r="DBQ33" s="143"/>
      <c r="DBR33" s="143"/>
      <c r="DBS33" s="143"/>
      <c r="DBT33" s="143"/>
      <c r="DBU33" s="143"/>
      <c r="DBV33" s="143"/>
      <c r="DBW33" s="143"/>
      <c r="DBX33" s="143"/>
      <c r="DBY33" s="143"/>
      <c r="DBZ33" s="143"/>
      <c r="DCA33" s="143"/>
      <c r="DCB33" s="143"/>
      <c r="DCC33" s="143"/>
      <c r="DCD33" s="143"/>
      <c r="DCE33" s="143"/>
      <c r="DCF33" s="143"/>
      <c r="DCG33" s="143"/>
      <c r="DCH33" s="143"/>
      <c r="DCI33" s="143"/>
      <c r="DCJ33" s="143"/>
      <c r="DCK33" s="143"/>
      <c r="DCL33" s="143"/>
      <c r="DCM33" s="143"/>
      <c r="DCN33" s="143"/>
      <c r="DCO33" s="143"/>
      <c r="DCP33" s="143"/>
      <c r="DCQ33" s="143"/>
      <c r="DCR33" s="143"/>
      <c r="DCS33" s="143"/>
      <c r="DCT33" s="143"/>
      <c r="DCU33" s="143"/>
      <c r="DCV33" s="143"/>
      <c r="DCW33" s="143"/>
      <c r="DCX33" s="143"/>
      <c r="DCY33" s="143"/>
      <c r="DCZ33" s="143"/>
      <c r="DDA33" s="143"/>
      <c r="DDB33" s="143"/>
      <c r="DDC33" s="143"/>
      <c r="DDD33" s="143"/>
      <c r="DDE33" s="143"/>
      <c r="DDF33" s="143"/>
      <c r="DDG33" s="143"/>
      <c r="DDH33" s="143"/>
      <c r="DDI33" s="143"/>
      <c r="DDJ33" s="143"/>
      <c r="DDK33" s="143"/>
      <c r="DDL33" s="143"/>
      <c r="DDM33" s="143"/>
      <c r="DDN33" s="143"/>
      <c r="DDO33" s="143"/>
      <c r="DDP33" s="143"/>
      <c r="DDQ33" s="143"/>
      <c r="DDR33" s="143"/>
      <c r="DDS33" s="143"/>
      <c r="DDT33" s="143"/>
      <c r="DDU33" s="143"/>
      <c r="DDV33" s="143"/>
      <c r="DDW33" s="143"/>
      <c r="DDX33" s="143"/>
      <c r="DDY33" s="143"/>
      <c r="DDZ33" s="143"/>
      <c r="DEA33" s="143"/>
      <c r="DEB33" s="143"/>
      <c r="DEC33" s="143"/>
      <c r="DED33" s="143"/>
      <c r="DEE33" s="143"/>
      <c r="DEF33" s="143"/>
      <c r="DEG33" s="143"/>
      <c r="DEH33" s="143"/>
      <c r="DEI33" s="143"/>
      <c r="DEJ33" s="143"/>
      <c r="DEK33" s="143"/>
      <c r="DEL33" s="143"/>
      <c r="DEM33" s="143"/>
      <c r="DEN33" s="143"/>
      <c r="DEO33" s="143"/>
      <c r="DEP33" s="143"/>
      <c r="DEQ33" s="143"/>
      <c r="DER33" s="143"/>
      <c r="DES33" s="143"/>
      <c r="DET33" s="143"/>
      <c r="DEU33" s="143"/>
      <c r="DEV33" s="143"/>
      <c r="DEW33" s="143"/>
      <c r="DEX33" s="143"/>
      <c r="DEY33" s="143"/>
      <c r="DEZ33" s="143"/>
      <c r="DFA33" s="143"/>
      <c r="DFB33" s="143"/>
      <c r="DFC33" s="143"/>
      <c r="DFD33" s="143"/>
      <c r="DFE33" s="143"/>
      <c r="DFF33" s="143"/>
      <c r="DFG33" s="143"/>
      <c r="DFH33" s="143"/>
      <c r="DFI33" s="143"/>
      <c r="DFJ33" s="143"/>
      <c r="DFK33" s="143"/>
      <c r="DFL33" s="143"/>
      <c r="DFM33" s="143"/>
      <c r="DFN33" s="143"/>
      <c r="DFO33" s="143"/>
      <c r="DFP33" s="143"/>
      <c r="DFQ33" s="143"/>
      <c r="DFR33" s="143"/>
      <c r="DFS33" s="143"/>
      <c r="DFT33" s="143"/>
      <c r="DFU33" s="143"/>
      <c r="DFV33" s="143"/>
      <c r="DFW33" s="143"/>
      <c r="DFX33" s="143"/>
      <c r="DFY33" s="143"/>
      <c r="DFZ33" s="143"/>
      <c r="DGA33" s="143"/>
      <c r="DGB33" s="143"/>
      <c r="DGC33" s="143"/>
      <c r="DGD33" s="143"/>
      <c r="DGE33" s="143"/>
      <c r="DGF33" s="143"/>
      <c r="DGG33" s="143"/>
      <c r="DGH33" s="143"/>
      <c r="DGI33" s="143"/>
      <c r="DGJ33" s="143"/>
      <c r="DGK33" s="143"/>
      <c r="DGL33" s="143"/>
      <c r="DGM33" s="143"/>
      <c r="DGN33" s="143"/>
      <c r="DGO33" s="143"/>
      <c r="DGP33" s="143"/>
      <c r="DGQ33" s="143"/>
      <c r="DGR33" s="143"/>
      <c r="DGS33" s="143"/>
      <c r="DGT33" s="143"/>
      <c r="DGU33" s="143"/>
      <c r="DGV33" s="143"/>
      <c r="DGW33" s="143"/>
      <c r="DGX33" s="143"/>
      <c r="DGY33" s="143"/>
      <c r="DGZ33" s="143"/>
      <c r="DHA33" s="143"/>
      <c r="DHB33" s="143"/>
      <c r="DHC33" s="143"/>
      <c r="DHD33" s="143"/>
      <c r="DHE33" s="143"/>
      <c r="DHF33" s="143"/>
      <c r="DHG33" s="143"/>
      <c r="DHH33" s="143"/>
      <c r="DHI33" s="143"/>
      <c r="DHJ33" s="143"/>
      <c r="DHK33" s="143"/>
      <c r="DHL33" s="143"/>
      <c r="DHM33" s="143"/>
      <c r="DHN33" s="143"/>
      <c r="DHO33" s="143"/>
      <c r="DHP33" s="143"/>
      <c r="DHQ33" s="143"/>
      <c r="DHR33" s="143"/>
      <c r="DHS33" s="143"/>
      <c r="DHT33" s="143"/>
      <c r="DHU33" s="143"/>
      <c r="DHV33" s="143"/>
      <c r="DHW33" s="143"/>
      <c r="DHX33" s="143"/>
      <c r="DHY33" s="143"/>
      <c r="DHZ33" s="143"/>
      <c r="DIA33" s="143"/>
      <c r="DIB33" s="143"/>
      <c r="DIC33" s="143"/>
      <c r="DID33" s="143"/>
      <c r="DIE33" s="143"/>
      <c r="DIF33" s="143"/>
      <c r="DIG33" s="143"/>
      <c r="DIH33" s="143"/>
      <c r="DII33" s="143"/>
      <c r="DIJ33" s="143"/>
      <c r="DIK33" s="143"/>
      <c r="DIL33" s="143"/>
      <c r="DIM33" s="143"/>
      <c r="DIN33" s="143"/>
      <c r="DIO33" s="143"/>
      <c r="DIP33" s="143"/>
      <c r="DIQ33" s="143"/>
      <c r="DIR33" s="143"/>
      <c r="DIS33" s="143"/>
      <c r="DIT33" s="143"/>
      <c r="DIU33" s="143"/>
      <c r="DIV33" s="143"/>
      <c r="DIW33" s="143"/>
      <c r="DIX33" s="143"/>
      <c r="DIY33" s="143"/>
      <c r="DIZ33" s="143"/>
      <c r="DJA33" s="143"/>
      <c r="DJB33" s="143"/>
      <c r="DJC33" s="143"/>
      <c r="DJD33" s="143"/>
      <c r="DJE33" s="143"/>
      <c r="DJF33" s="143"/>
      <c r="DJG33" s="143"/>
      <c r="DJH33" s="143"/>
      <c r="DJI33" s="143"/>
      <c r="DJJ33" s="143"/>
      <c r="DJK33" s="143"/>
      <c r="DJL33" s="143"/>
      <c r="DJM33" s="143"/>
      <c r="DJN33" s="143"/>
      <c r="DJO33" s="143"/>
      <c r="DJP33" s="143"/>
      <c r="DJQ33" s="143"/>
      <c r="DJR33" s="143"/>
      <c r="DJS33" s="143"/>
      <c r="DJT33" s="143"/>
      <c r="DJU33" s="143"/>
      <c r="DJV33" s="143"/>
      <c r="DJW33" s="143"/>
      <c r="DJX33" s="143"/>
      <c r="DJY33" s="143"/>
      <c r="DJZ33" s="143"/>
      <c r="DKA33" s="143"/>
      <c r="DKB33" s="143"/>
      <c r="DKC33" s="143"/>
      <c r="DKD33" s="143"/>
      <c r="DKE33" s="143"/>
      <c r="DKF33" s="143"/>
      <c r="DKG33" s="143"/>
      <c r="DKH33" s="143"/>
      <c r="DKI33" s="143"/>
      <c r="DKJ33" s="143"/>
      <c r="DKK33" s="143"/>
      <c r="DKL33" s="143"/>
      <c r="DKM33" s="143"/>
      <c r="DKN33" s="143"/>
      <c r="DKO33" s="143"/>
      <c r="DKP33" s="143"/>
      <c r="DKQ33" s="143"/>
      <c r="DKR33" s="143"/>
      <c r="DKS33" s="143"/>
      <c r="DKT33" s="143"/>
      <c r="DKU33" s="143"/>
      <c r="DKV33" s="143"/>
      <c r="DKW33" s="143"/>
      <c r="DKX33" s="143"/>
      <c r="DKY33" s="143"/>
      <c r="DKZ33" s="143"/>
      <c r="DLA33" s="143"/>
      <c r="DLB33" s="143"/>
      <c r="DLC33" s="143"/>
      <c r="DLD33" s="143"/>
      <c r="DLE33" s="143"/>
      <c r="DLF33" s="143"/>
      <c r="DLG33" s="143"/>
      <c r="DLH33" s="143"/>
      <c r="DLI33" s="143"/>
      <c r="DLJ33" s="143"/>
      <c r="DLK33" s="143"/>
      <c r="DLL33" s="143"/>
      <c r="DLM33" s="143"/>
      <c r="DLN33" s="143"/>
      <c r="DLO33" s="143"/>
      <c r="DLP33" s="143"/>
      <c r="DLQ33" s="143"/>
      <c r="DLR33" s="143"/>
      <c r="DLS33" s="143"/>
      <c r="DLT33" s="143"/>
      <c r="DLU33" s="143"/>
      <c r="DLV33" s="143"/>
      <c r="DLW33" s="143"/>
      <c r="DLX33" s="143"/>
      <c r="DLY33" s="143"/>
      <c r="DLZ33" s="143"/>
      <c r="DMA33" s="143"/>
      <c r="DMB33" s="143"/>
      <c r="DMC33" s="143"/>
      <c r="DMD33" s="143"/>
      <c r="DME33" s="143"/>
      <c r="DMF33" s="143"/>
      <c r="DMG33" s="143"/>
      <c r="DMH33" s="143"/>
      <c r="DMI33" s="143"/>
      <c r="DMJ33" s="143"/>
      <c r="DMK33" s="143"/>
      <c r="DML33" s="143"/>
      <c r="DMM33" s="143"/>
      <c r="DMN33" s="143"/>
      <c r="DMO33" s="143"/>
      <c r="DMP33" s="143"/>
      <c r="DMQ33" s="143"/>
      <c r="DMR33" s="143"/>
      <c r="DMS33" s="143"/>
      <c r="DMT33" s="143"/>
      <c r="DMU33" s="143"/>
      <c r="DMV33" s="143"/>
      <c r="DMW33" s="143"/>
      <c r="DMX33" s="143"/>
      <c r="DMY33" s="143"/>
      <c r="DMZ33" s="143"/>
      <c r="DNA33" s="143"/>
      <c r="DNB33" s="143"/>
      <c r="DNC33" s="143"/>
      <c r="DND33" s="143"/>
      <c r="DNE33" s="143"/>
      <c r="DNF33" s="143"/>
      <c r="DNG33" s="143"/>
      <c r="DNH33" s="143"/>
      <c r="DNI33" s="143"/>
      <c r="DNJ33" s="143"/>
      <c r="DNK33" s="143"/>
      <c r="DNL33" s="143"/>
      <c r="DNM33" s="143"/>
      <c r="DNN33" s="143"/>
      <c r="DNO33" s="143"/>
      <c r="DNP33" s="143"/>
      <c r="DNQ33" s="143"/>
      <c r="DNR33" s="143"/>
      <c r="DNS33" s="143"/>
      <c r="DNT33" s="143"/>
      <c r="DNU33" s="143"/>
      <c r="DNV33" s="143"/>
      <c r="DNW33" s="143"/>
      <c r="DNX33" s="143"/>
      <c r="DNY33" s="143"/>
      <c r="DNZ33" s="143"/>
      <c r="DOA33" s="143"/>
      <c r="DOB33" s="143"/>
      <c r="DOC33" s="143"/>
      <c r="DOD33" s="143"/>
      <c r="DOE33" s="143"/>
      <c r="DOF33" s="143"/>
      <c r="DOG33" s="143"/>
      <c r="DOH33" s="143"/>
      <c r="DOI33" s="143"/>
      <c r="DOJ33" s="143"/>
      <c r="DOK33" s="143"/>
      <c r="DOL33" s="143"/>
      <c r="DOM33" s="143"/>
      <c r="DON33" s="143"/>
      <c r="DOO33" s="143"/>
      <c r="DOP33" s="143"/>
      <c r="DOQ33" s="143"/>
      <c r="DOR33" s="143"/>
      <c r="DOS33" s="143"/>
      <c r="DOT33" s="143"/>
      <c r="DOU33" s="143"/>
      <c r="DOV33" s="143"/>
      <c r="DOW33" s="143"/>
      <c r="DOX33" s="143"/>
      <c r="DOY33" s="143"/>
      <c r="DOZ33" s="143"/>
      <c r="DPA33" s="143"/>
      <c r="DPB33" s="143"/>
      <c r="DPC33" s="143"/>
      <c r="DPD33" s="143"/>
      <c r="DPE33" s="143"/>
      <c r="DPF33" s="143"/>
      <c r="DPG33" s="143"/>
      <c r="DPH33" s="143"/>
      <c r="DPI33" s="143"/>
      <c r="DPJ33" s="143"/>
      <c r="DPK33" s="143"/>
      <c r="DPL33" s="143"/>
      <c r="DPM33" s="143"/>
      <c r="DPN33" s="143"/>
      <c r="DPO33" s="143"/>
      <c r="DPP33" s="143"/>
      <c r="DPQ33" s="143"/>
      <c r="DPR33" s="143"/>
      <c r="DPS33" s="143"/>
      <c r="DPT33" s="143"/>
      <c r="DPU33" s="143"/>
      <c r="DPV33" s="143"/>
      <c r="DPW33" s="143"/>
      <c r="DPX33" s="143"/>
      <c r="DPY33" s="143"/>
      <c r="DPZ33" s="143"/>
      <c r="DQA33" s="143"/>
      <c r="DQB33" s="143"/>
      <c r="DQC33" s="143"/>
      <c r="DQD33" s="143"/>
      <c r="DQE33" s="143"/>
      <c r="DQF33" s="143"/>
      <c r="DQG33" s="143"/>
      <c r="DQH33" s="143"/>
      <c r="DQI33" s="143"/>
      <c r="DQJ33" s="143"/>
      <c r="DQK33" s="143"/>
      <c r="DQL33" s="143"/>
      <c r="DQM33" s="143"/>
      <c r="DQN33" s="143"/>
      <c r="DQO33" s="143"/>
      <c r="DQP33" s="143"/>
      <c r="DQQ33" s="143"/>
      <c r="DQR33" s="143"/>
      <c r="DQS33" s="143"/>
      <c r="DQT33" s="143"/>
      <c r="DQU33" s="143"/>
      <c r="DQV33" s="143"/>
      <c r="DQW33" s="143"/>
      <c r="DQX33" s="143"/>
      <c r="DQY33" s="143"/>
      <c r="DQZ33" s="143"/>
      <c r="DRA33" s="143"/>
      <c r="DRB33" s="143"/>
      <c r="DRC33" s="143"/>
      <c r="DRD33" s="143"/>
      <c r="DRE33" s="143"/>
      <c r="DRF33" s="143"/>
      <c r="DRG33" s="143"/>
      <c r="DRH33" s="143"/>
      <c r="DRI33" s="143"/>
      <c r="DRJ33" s="143"/>
      <c r="DRK33" s="143"/>
      <c r="DRL33" s="143"/>
      <c r="DRM33" s="143"/>
      <c r="DRN33" s="143"/>
      <c r="DRO33" s="143"/>
      <c r="DRP33" s="143"/>
      <c r="DRQ33" s="143"/>
      <c r="DRR33" s="143"/>
      <c r="DRS33" s="143"/>
      <c r="DRT33" s="143"/>
      <c r="DRU33" s="143"/>
      <c r="DRV33" s="143"/>
      <c r="DRW33" s="143"/>
      <c r="DRX33" s="143"/>
      <c r="DRY33" s="143"/>
      <c r="DRZ33" s="143"/>
      <c r="DSA33" s="143"/>
      <c r="DSB33" s="143"/>
      <c r="DSC33" s="143"/>
      <c r="DSD33" s="143"/>
      <c r="DSE33" s="143"/>
      <c r="DSF33" s="143"/>
      <c r="DSG33" s="143"/>
      <c r="DSH33" s="143"/>
      <c r="DSI33" s="143"/>
      <c r="DSJ33" s="143"/>
      <c r="DSK33" s="143"/>
      <c r="DSL33" s="143"/>
      <c r="DSM33" s="143"/>
      <c r="DSN33" s="143"/>
      <c r="DSO33" s="143"/>
      <c r="DSP33" s="143"/>
      <c r="DSQ33" s="143"/>
      <c r="DSR33" s="143"/>
      <c r="DSS33" s="143"/>
      <c r="DST33" s="143"/>
      <c r="DSU33" s="143"/>
      <c r="DSV33" s="143"/>
      <c r="DSW33" s="143"/>
      <c r="DSX33" s="143"/>
      <c r="DSY33" s="143"/>
      <c r="DSZ33" s="143"/>
      <c r="DTA33" s="143"/>
      <c r="DTB33" s="143"/>
      <c r="DTC33" s="143"/>
      <c r="DTD33" s="143"/>
      <c r="DTE33" s="143"/>
      <c r="DTF33" s="143"/>
      <c r="DTG33" s="143"/>
      <c r="DTH33" s="143"/>
      <c r="DTI33" s="143"/>
      <c r="DTJ33" s="143"/>
      <c r="DTK33" s="143"/>
      <c r="DTL33" s="143"/>
      <c r="DTM33" s="143"/>
      <c r="DTN33" s="143"/>
      <c r="DTO33" s="143"/>
      <c r="DTP33" s="143"/>
      <c r="DTQ33" s="143"/>
      <c r="DTR33" s="143"/>
      <c r="DTS33" s="143"/>
      <c r="DTT33" s="143"/>
      <c r="DTU33" s="143"/>
      <c r="DTV33" s="143"/>
      <c r="DTW33" s="143"/>
      <c r="DTX33" s="143"/>
      <c r="DTY33" s="143"/>
      <c r="DTZ33" s="143"/>
      <c r="DUA33" s="143"/>
      <c r="DUB33" s="143"/>
      <c r="DUC33" s="143"/>
      <c r="DUD33" s="143"/>
      <c r="DUE33" s="143"/>
      <c r="DUF33" s="143"/>
      <c r="DUG33" s="143"/>
      <c r="DUH33" s="143"/>
      <c r="DUI33" s="143"/>
      <c r="DUJ33" s="143"/>
      <c r="DUK33" s="143"/>
      <c r="DUL33" s="143"/>
      <c r="DUM33" s="143"/>
      <c r="DUN33" s="143"/>
      <c r="DUO33" s="143"/>
      <c r="DUP33" s="143"/>
      <c r="DUQ33" s="143"/>
      <c r="DUR33" s="143"/>
      <c r="DUS33" s="143"/>
      <c r="DUT33" s="143"/>
      <c r="DUU33" s="143"/>
      <c r="DUV33" s="143"/>
      <c r="DUW33" s="143"/>
      <c r="DUX33" s="143"/>
      <c r="DUY33" s="143"/>
      <c r="DUZ33" s="143"/>
      <c r="DVA33" s="143"/>
      <c r="DVB33" s="143"/>
      <c r="DVC33" s="143"/>
      <c r="DVD33" s="143"/>
      <c r="DVE33" s="143"/>
      <c r="DVF33" s="143"/>
      <c r="DVG33" s="143"/>
      <c r="DVH33" s="143"/>
      <c r="DVI33" s="143"/>
      <c r="DVJ33" s="143"/>
      <c r="DVK33" s="143"/>
      <c r="DVL33" s="143"/>
      <c r="DVM33" s="143"/>
      <c r="DVN33" s="143"/>
      <c r="DVO33" s="143"/>
      <c r="DVP33" s="143"/>
      <c r="DVQ33" s="143"/>
      <c r="DVR33" s="143"/>
      <c r="DVS33" s="143"/>
      <c r="DVT33" s="143"/>
      <c r="DVU33" s="143"/>
      <c r="DVV33" s="143"/>
      <c r="DVW33" s="143"/>
      <c r="DVX33" s="143"/>
      <c r="DVY33" s="143"/>
      <c r="DVZ33" s="143"/>
      <c r="DWA33" s="143"/>
      <c r="DWB33" s="143"/>
      <c r="DWC33" s="143"/>
      <c r="DWD33" s="143"/>
      <c r="DWE33" s="143"/>
      <c r="DWF33" s="143"/>
      <c r="DWG33" s="143"/>
      <c r="DWH33" s="143"/>
      <c r="DWI33" s="143"/>
      <c r="DWJ33" s="143"/>
      <c r="DWK33" s="143"/>
      <c r="DWL33" s="143"/>
      <c r="DWM33" s="143"/>
      <c r="DWN33" s="143"/>
      <c r="DWO33" s="143"/>
      <c r="DWP33" s="143"/>
      <c r="DWQ33" s="143"/>
      <c r="DWR33" s="143"/>
      <c r="DWS33" s="143"/>
      <c r="DWT33" s="143"/>
      <c r="DWU33" s="143"/>
      <c r="DWV33" s="143"/>
      <c r="DWW33" s="143"/>
      <c r="DWX33" s="143"/>
      <c r="DWY33" s="143"/>
      <c r="DWZ33" s="143"/>
      <c r="DXA33" s="143"/>
      <c r="DXB33" s="143"/>
      <c r="DXC33" s="143"/>
      <c r="DXD33" s="143"/>
      <c r="DXE33" s="143"/>
      <c r="DXF33" s="143"/>
      <c r="DXG33" s="143"/>
      <c r="DXH33" s="143"/>
      <c r="DXI33" s="143"/>
      <c r="DXJ33" s="143"/>
      <c r="DXK33" s="143"/>
      <c r="DXL33" s="143"/>
      <c r="DXM33" s="143"/>
      <c r="DXN33" s="143"/>
      <c r="DXO33" s="143"/>
      <c r="DXP33" s="143"/>
      <c r="DXQ33" s="143"/>
      <c r="DXR33" s="143"/>
      <c r="DXS33" s="143"/>
      <c r="DXT33" s="143"/>
      <c r="DXU33" s="143"/>
      <c r="DXV33" s="143"/>
      <c r="DXW33" s="143"/>
      <c r="DXX33" s="143"/>
      <c r="DXY33" s="143"/>
      <c r="DXZ33" s="143"/>
      <c r="DYA33" s="143"/>
      <c r="DYB33" s="143"/>
      <c r="DYC33" s="143"/>
      <c r="DYD33" s="143"/>
      <c r="DYE33" s="143"/>
      <c r="DYF33" s="143"/>
      <c r="DYG33" s="143"/>
      <c r="DYH33" s="143"/>
      <c r="DYI33" s="143"/>
      <c r="DYJ33" s="143"/>
      <c r="DYK33" s="143"/>
      <c r="DYL33" s="143"/>
      <c r="DYM33" s="143"/>
      <c r="DYN33" s="143"/>
      <c r="DYO33" s="143"/>
      <c r="DYP33" s="143"/>
      <c r="DYQ33" s="143"/>
      <c r="DYR33" s="143"/>
      <c r="DYS33" s="143"/>
      <c r="DYT33" s="143"/>
      <c r="DYU33" s="143"/>
      <c r="DYV33" s="143"/>
      <c r="DYW33" s="143"/>
      <c r="DYX33" s="143"/>
      <c r="DYY33" s="143"/>
      <c r="DYZ33" s="143"/>
      <c r="DZA33" s="143"/>
      <c r="DZB33" s="143"/>
      <c r="DZC33" s="143"/>
      <c r="DZD33" s="143"/>
      <c r="DZE33" s="143"/>
      <c r="DZF33" s="143"/>
      <c r="DZG33" s="143"/>
      <c r="DZH33" s="143"/>
      <c r="DZI33" s="143"/>
      <c r="DZJ33" s="143"/>
      <c r="DZK33" s="143"/>
      <c r="DZL33" s="143"/>
      <c r="DZM33" s="143"/>
      <c r="DZN33" s="143"/>
      <c r="DZO33" s="143"/>
      <c r="DZP33" s="143"/>
      <c r="DZQ33" s="143"/>
      <c r="DZR33" s="143"/>
      <c r="DZS33" s="143"/>
      <c r="DZT33" s="143"/>
      <c r="DZU33" s="143"/>
      <c r="DZV33" s="143"/>
      <c r="DZW33" s="143"/>
      <c r="DZX33" s="143"/>
      <c r="DZY33" s="143"/>
      <c r="DZZ33" s="143"/>
      <c r="EAA33" s="143"/>
      <c r="EAB33" s="143"/>
      <c r="EAC33" s="143"/>
      <c r="EAD33" s="143"/>
      <c r="EAE33" s="143"/>
      <c r="EAF33" s="143"/>
      <c r="EAG33" s="143"/>
      <c r="EAH33" s="143"/>
      <c r="EAI33" s="143"/>
      <c r="EAJ33" s="143"/>
      <c r="EAK33" s="143"/>
      <c r="EAL33" s="143"/>
      <c r="EAM33" s="143"/>
      <c r="EAN33" s="143"/>
      <c r="EAO33" s="143"/>
      <c r="EAP33" s="143"/>
      <c r="EAQ33" s="143"/>
      <c r="EAR33" s="143"/>
      <c r="EAS33" s="143"/>
      <c r="EAT33" s="143"/>
      <c r="EAU33" s="143"/>
      <c r="EAV33" s="143"/>
      <c r="EAW33" s="143"/>
      <c r="EAX33" s="143"/>
      <c r="EAY33" s="143"/>
      <c r="EAZ33" s="143"/>
      <c r="EBA33" s="143"/>
      <c r="EBB33" s="143"/>
      <c r="EBC33" s="143"/>
      <c r="EBD33" s="143"/>
      <c r="EBE33" s="143"/>
      <c r="EBF33" s="143"/>
      <c r="EBG33" s="143"/>
      <c r="EBH33" s="143"/>
      <c r="EBI33" s="143"/>
      <c r="EBJ33" s="143"/>
      <c r="EBK33" s="143"/>
      <c r="EBL33" s="143"/>
      <c r="EBM33" s="143"/>
      <c r="EBN33" s="143"/>
      <c r="EBO33" s="143"/>
      <c r="EBP33" s="143"/>
      <c r="EBQ33" s="143"/>
      <c r="EBR33" s="143"/>
      <c r="EBS33" s="143"/>
      <c r="EBT33" s="143"/>
      <c r="EBU33" s="143"/>
      <c r="EBV33" s="143"/>
      <c r="EBW33" s="143"/>
      <c r="EBX33" s="143"/>
      <c r="EBY33" s="143"/>
      <c r="EBZ33" s="143"/>
      <c r="ECA33" s="143"/>
      <c r="ECB33" s="143"/>
      <c r="ECC33" s="143"/>
      <c r="ECD33" s="143"/>
      <c r="ECE33" s="143"/>
      <c r="ECF33" s="143"/>
      <c r="ECG33" s="143"/>
      <c r="ECH33" s="143"/>
      <c r="ECI33" s="143"/>
      <c r="ECJ33" s="143"/>
      <c r="ECK33" s="143"/>
      <c r="ECL33" s="143"/>
      <c r="ECM33" s="143"/>
      <c r="ECN33" s="143"/>
      <c r="ECO33" s="143"/>
      <c r="ECP33" s="143"/>
      <c r="ECQ33" s="143"/>
      <c r="ECR33" s="143"/>
      <c r="ECS33" s="143"/>
      <c r="ECT33" s="143"/>
      <c r="ECU33" s="143"/>
      <c r="ECV33" s="143"/>
      <c r="ECW33" s="143"/>
      <c r="ECX33" s="143"/>
      <c r="ECY33" s="143"/>
      <c r="ECZ33" s="143"/>
      <c r="EDA33" s="143"/>
      <c r="EDB33" s="143"/>
      <c r="EDC33" s="143"/>
      <c r="EDD33" s="143"/>
      <c r="EDE33" s="143"/>
      <c r="EDF33" s="143"/>
      <c r="EDG33" s="143"/>
      <c r="EDH33" s="143"/>
      <c r="EDI33" s="143"/>
      <c r="EDJ33" s="143"/>
      <c r="EDK33" s="143"/>
      <c r="EDL33" s="143"/>
      <c r="EDM33" s="143"/>
      <c r="EDN33" s="143"/>
      <c r="EDO33" s="143"/>
      <c r="EDP33" s="143"/>
      <c r="EDQ33" s="143"/>
      <c r="EDR33" s="143"/>
      <c r="EDS33" s="143"/>
      <c r="EDT33" s="143"/>
      <c r="EDU33" s="143"/>
      <c r="EDV33" s="143"/>
      <c r="EDW33" s="143"/>
      <c r="EDX33" s="143"/>
      <c r="EDY33" s="143"/>
      <c r="EDZ33" s="143"/>
      <c r="EEA33" s="143"/>
      <c r="EEB33" s="143"/>
      <c r="EEC33" s="143"/>
      <c r="EED33" s="143"/>
      <c r="EEE33" s="143"/>
      <c r="EEF33" s="143"/>
      <c r="EEG33" s="143"/>
      <c r="EEH33" s="143"/>
      <c r="EEI33" s="143"/>
      <c r="EEJ33" s="143"/>
      <c r="EEK33" s="143"/>
      <c r="EEL33" s="143"/>
      <c r="EEM33" s="143"/>
      <c r="EEN33" s="143"/>
      <c r="EEO33" s="143"/>
      <c r="EEP33" s="143"/>
      <c r="EEQ33" s="143"/>
      <c r="EER33" s="143"/>
      <c r="EES33" s="143"/>
      <c r="EET33" s="143"/>
      <c r="EEU33" s="143"/>
      <c r="EEV33" s="143"/>
      <c r="EEW33" s="143"/>
      <c r="EEX33" s="143"/>
      <c r="EEY33" s="143"/>
      <c r="EEZ33" s="143"/>
      <c r="EFA33" s="143"/>
      <c r="EFB33" s="143"/>
      <c r="EFC33" s="143"/>
      <c r="EFD33" s="143"/>
      <c r="EFE33" s="143"/>
      <c r="EFF33" s="143"/>
      <c r="EFG33" s="143"/>
      <c r="EFH33" s="143"/>
      <c r="EFI33" s="143"/>
      <c r="EFJ33" s="143"/>
      <c r="EFK33" s="143"/>
      <c r="EFL33" s="143"/>
      <c r="EFM33" s="143"/>
      <c r="EFN33" s="143"/>
      <c r="EFO33" s="143"/>
      <c r="EFP33" s="143"/>
      <c r="EFQ33" s="143"/>
      <c r="EFR33" s="143"/>
      <c r="EFS33" s="143"/>
      <c r="EFT33" s="143"/>
      <c r="EFU33" s="143"/>
      <c r="EFV33" s="143"/>
      <c r="EFW33" s="143"/>
      <c r="EFX33" s="143"/>
      <c r="EFY33" s="143"/>
      <c r="EFZ33" s="143"/>
      <c r="EGA33" s="143"/>
      <c r="EGB33" s="143"/>
      <c r="EGC33" s="143"/>
      <c r="EGD33" s="143"/>
      <c r="EGE33" s="143"/>
      <c r="EGF33" s="143"/>
      <c r="EGG33" s="143"/>
      <c r="EGH33" s="143"/>
      <c r="EGI33" s="143"/>
      <c r="EGJ33" s="143"/>
      <c r="EGK33" s="143"/>
      <c r="EGL33" s="143"/>
      <c r="EGM33" s="143"/>
      <c r="EGN33" s="143"/>
      <c r="EGO33" s="143"/>
      <c r="EGP33" s="143"/>
      <c r="EGQ33" s="143"/>
      <c r="EGR33" s="143"/>
      <c r="EGS33" s="143"/>
      <c r="EGT33" s="143"/>
      <c r="EGU33" s="143"/>
      <c r="EGV33" s="143"/>
      <c r="EGW33" s="143"/>
      <c r="EGX33" s="143"/>
      <c r="EGY33" s="143"/>
      <c r="EGZ33" s="143"/>
      <c r="EHA33" s="143"/>
      <c r="EHB33" s="143"/>
      <c r="EHC33" s="143"/>
      <c r="EHD33" s="143"/>
      <c r="EHE33" s="143"/>
      <c r="EHF33" s="143"/>
      <c r="EHG33" s="143"/>
      <c r="EHH33" s="143"/>
      <c r="EHI33" s="143"/>
      <c r="EHJ33" s="143"/>
      <c r="EHK33" s="143"/>
      <c r="EHL33" s="143"/>
      <c r="EHM33" s="143"/>
      <c r="EHN33" s="143"/>
      <c r="EHO33" s="143"/>
      <c r="EHP33" s="143"/>
      <c r="EHQ33" s="143"/>
      <c r="EHR33" s="143"/>
      <c r="EHS33" s="143"/>
      <c r="EHT33" s="143"/>
      <c r="EHU33" s="143"/>
      <c r="EHV33" s="143"/>
      <c r="EHW33" s="143"/>
      <c r="EHX33" s="143"/>
      <c r="EHY33" s="143"/>
      <c r="EHZ33" s="143"/>
      <c r="EIA33" s="143"/>
      <c r="EIB33" s="143"/>
      <c r="EIC33" s="143"/>
      <c r="EID33" s="143"/>
      <c r="EIE33" s="143"/>
      <c r="EIF33" s="143"/>
      <c r="EIG33" s="143"/>
      <c r="EIH33" s="143"/>
      <c r="EII33" s="143"/>
      <c r="EIJ33" s="143"/>
      <c r="EIK33" s="143"/>
      <c r="EIL33" s="143"/>
      <c r="EIM33" s="143"/>
      <c r="EIN33" s="143"/>
      <c r="EIO33" s="143"/>
      <c r="EIP33" s="143"/>
      <c r="EIQ33" s="143"/>
      <c r="EIR33" s="143"/>
      <c r="EIS33" s="143"/>
      <c r="EIT33" s="143"/>
      <c r="EIU33" s="143"/>
      <c r="EIV33" s="143"/>
      <c r="EIW33" s="143"/>
      <c r="EIX33" s="143"/>
      <c r="EIY33" s="143"/>
      <c r="EIZ33" s="143"/>
      <c r="EJA33" s="143"/>
      <c r="EJB33" s="143"/>
      <c r="EJC33" s="143"/>
      <c r="EJD33" s="143"/>
      <c r="EJE33" s="143"/>
      <c r="EJF33" s="143"/>
      <c r="EJG33" s="143"/>
      <c r="EJH33" s="143"/>
      <c r="EJI33" s="143"/>
      <c r="EJJ33" s="143"/>
      <c r="EJK33" s="143"/>
      <c r="EJL33" s="143"/>
      <c r="EJM33" s="143"/>
      <c r="EJN33" s="143"/>
      <c r="EJO33" s="143"/>
      <c r="EJP33" s="143"/>
      <c r="EJQ33" s="143"/>
      <c r="EJR33" s="143"/>
      <c r="EJS33" s="143"/>
      <c r="EJT33" s="143"/>
      <c r="EJU33" s="143"/>
      <c r="EJV33" s="143"/>
      <c r="EJW33" s="143"/>
      <c r="EJX33" s="143"/>
      <c r="EJY33" s="143"/>
      <c r="EJZ33" s="143"/>
      <c r="EKA33" s="143"/>
      <c r="EKB33" s="143"/>
      <c r="EKC33" s="143"/>
      <c r="EKD33" s="143"/>
      <c r="EKE33" s="143"/>
      <c r="EKF33" s="143"/>
      <c r="EKG33" s="143"/>
      <c r="EKH33" s="143"/>
      <c r="EKI33" s="143"/>
      <c r="EKJ33" s="143"/>
      <c r="EKK33" s="143"/>
      <c r="EKL33" s="143"/>
      <c r="EKM33" s="143"/>
      <c r="EKN33" s="143"/>
      <c r="EKO33" s="143"/>
      <c r="EKP33" s="143"/>
      <c r="EKQ33" s="143"/>
      <c r="EKR33" s="143"/>
      <c r="EKS33" s="143"/>
      <c r="EKT33" s="143"/>
      <c r="EKU33" s="143"/>
      <c r="EKV33" s="143"/>
      <c r="EKW33" s="143"/>
      <c r="EKX33" s="143"/>
      <c r="EKY33" s="143"/>
      <c r="EKZ33" s="143"/>
      <c r="ELA33" s="143"/>
      <c r="ELB33" s="143"/>
      <c r="ELC33" s="143"/>
      <c r="ELD33" s="143"/>
      <c r="ELE33" s="143"/>
      <c r="ELF33" s="143"/>
      <c r="ELG33" s="143"/>
      <c r="ELH33" s="143"/>
      <c r="ELI33" s="143"/>
      <c r="ELJ33" s="143"/>
      <c r="ELK33" s="143"/>
      <c r="ELL33" s="143"/>
      <c r="ELM33" s="143"/>
      <c r="ELN33" s="143"/>
      <c r="ELO33" s="143"/>
      <c r="ELP33" s="143"/>
      <c r="ELQ33" s="143"/>
      <c r="ELR33" s="143"/>
      <c r="ELS33" s="143"/>
      <c r="ELT33" s="143"/>
      <c r="ELU33" s="143"/>
      <c r="ELV33" s="143"/>
      <c r="ELW33" s="143"/>
      <c r="ELX33" s="143"/>
      <c r="ELY33" s="143"/>
      <c r="ELZ33" s="143"/>
      <c r="EMA33" s="143"/>
      <c r="EMB33" s="143"/>
      <c r="EMC33" s="143"/>
      <c r="EMD33" s="143"/>
      <c r="EME33" s="143"/>
      <c r="EMF33" s="143"/>
      <c r="EMG33" s="143"/>
      <c r="EMH33" s="143"/>
      <c r="EMI33" s="143"/>
      <c r="EMJ33" s="143"/>
      <c r="EMK33" s="143"/>
      <c r="EML33" s="143"/>
      <c r="EMM33" s="143"/>
      <c r="EMN33" s="143"/>
      <c r="EMO33" s="143"/>
      <c r="EMP33" s="143"/>
      <c r="EMQ33" s="143"/>
      <c r="EMR33" s="143"/>
      <c r="EMS33" s="143"/>
      <c r="EMT33" s="143"/>
      <c r="EMU33" s="143"/>
      <c r="EMV33" s="143"/>
      <c r="EMW33" s="143"/>
      <c r="EMX33" s="143"/>
      <c r="EMY33" s="143"/>
      <c r="EMZ33" s="143"/>
      <c r="ENA33" s="143"/>
      <c r="ENB33" s="143"/>
      <c r="ENC33" s="143"/>
      <c r="END33" s="143"/>
      <c r="ENE33" s="143"/>
      <c r="ENF33" s="143"/>
      <c r="ENG33" s="143"/>
      <c r="ENH33" s="143"/>
      <c r="ENI33" s="143"/>
      <c r="ENJ33" s="143"/>
      <c r="ENK33" s="143"/>
      <c r="ENL33" s="143"/>
      <c r="ENM33" s="143"/>
      <c r="ENN33" s="143"/>
      <c r="ENO33" s="143"/>
      <c r="ENP33" s="143"/>
      <c r="ENQ33" s="143"/>
      <c r="ENR33" s="143"/>
      <c r="ENS33" s="143"/>
      <c r="ENT33" s="143"/>
      <c r="ENU33" s="143"/>
      <c r="ENV33" s="143"/>
      <c r="ENW33" s="143"/>
      <c r="ENX33" s="143"/>
      <c r="ENY33" s="143"/>
      <c r="ENZ33" s="143"/>
      <c r="EOA33" s="143"/>
      <c r="EOB33" s="143"/>
      <c r="EOC33" s="143"/>
      <c r="EOD33" s="143"/>
      <c r="EOE33" s="143"/>
      <c r="EOF33" s="143"/>
      <c r="EOG33" s="143"/>
      <c r="EOH33" s="143"/>
      <c r="EOI33" s="143"/>
      <c r="EOJ33" s="143"/>
      <c r="EOK33" s="143"/>
      <c r="EOL33" s="143"/>
      <c r="EOM33" s="143"/>
      <c r="EON33" s="143"/>
      <c r="EOO33" s="143"/>
      <c r="EOP33" s="143"/>
      <c r="EOQ33" s="143"/>
      <c r="EOR33" s="143"/>
      <c r="EOS33" s="143"/>
      <c r="EOT33" s="143"/>
      <c r="EOU33" s="143"/>
      <c r="EOV33" s="143"/>
      <c r="EOW33" s="143"/>
      <c r="EOX33" s="143"/>
      <c r="EOY33" s="143"/>
      <c r="EOZ33" s="143"/>
      <c r="EPA33" s="143"/>
      <c r="EPB33" s="143"/>
      <c r="EPC33" s="143"/>
      <c r="EPD33" s="143"/>
      <c r="EPE33" s="143"/>
      <c r="EPF33" s="143"/>
      <c r="EPG33" s="143"/>
      <c r="EPH33" s="143"/>
      <c r="EPI33" s="143"/>
      <c r="EPJ33" s="143"/>
      <c r="EPK33" s="143"/>
      <c r="EPL33" s="143"/>
      <c r="EPM33" s="143"/>
      <c r="EPN33" s="143"/>
      <c r="EPO33" s="143"/>
      <c r="EPP33" s="143"/>
      <c r="EPQ33" s="143"/>
      <c r="EPR33" s="143"/>
      <c r="EPS33" s="143"/>
      <c r="EPT33" s="143"/>
      <c r="EPU33" s="143"/>
      <c r="EPV33" s="143"/>
      <c r="EPW33" s="143"/>
      <c r="EPX33" s="143"/>
      <c r="EPY33" s="143"/>
      <c r="EPZ33" s="143"/>
      <c r="EQA33" s="143"/>
      <c r="EQB33" s="143"/>
      <c r="EQC33" s="143"/>
      <c r="EQD33" s="143"/>
      <c r="EQE33" s="143"/>
      <c r="EQF33" s="143"/>
      <c r="EQG33" s="143"/>
      <c r="EQH33" s="143"/>
      <c r="EQI33" s="143"/>
      <c r="EQJ33" s="143"/>
      <c r="EQK33" s="143"/>
      <c r="EQL33" s="143"/>
      <c r="EQM33" s="143"/>
      <c r="EQN33" s="143"/>
      <c r="EQO33" s="143"/>
      <c r="EQP33" s="143"/>
      <c r="EQQ33" s="143"/>
      <c r="EQR33" s="143"/>
      <c r="EQS33" s="143"/>
      <c r="EQT33" s="143"/>
      <c r="EQU33" s="143"/>
      <c r="EQV33" s="143"/>
      <c r="EQW33" s="143"/>
      <c r="EQX33" s="143"/>
      <c r="EQY33" s="143"/>
      <c r="EQZ33" s="143"/>
      <c r="ERA33" s="143"/>
      <c r="ERB33" s="143"/>
      <c r="ERC33" s="143"/>
      <c r="ERD33" s="143"/>
      <c r="ERE33" s="143"/>
      <c r="ERF33" s="143"/>
      <c r="ERG33" s="143"/>
      <c r="ERH33" s="143"/>
      <c r="ERI33" s="143"/>
      <c r="ERJ33" s="143"/>
      <c r="ERK33" s="143"/>
      <c r="ERL33" s="143"/>
      <c r="ERM33" s="143"/>
      <c r="ERN33" s="143"/>
      <c r="ERO33" s="143"/>
      <c r="ERP33" s="143"/>
      <c r="ERQ33" s="143"/>
      <c r="ERR33" s="143"/>
      <c r="ERS33" s="143"/>
      <c r="ERT33" s="143"/>
      <c r="ERU33" s="143"/>
      <c r="ERV33" s="143"/>
      <c r="ERW33" s="143"/>
      <c r="ERX33" s="143"/>
      <c r="ERY33" s="143"/>
      <c r="ERZ33" s="143"/>
      <c r="ESA33" s="143"/>
      <c r="ESB33" s="143"/>
      <c r="ESC33" s="143"/>
      <c r="ESD33" s="143"/>
      <c r="ESE33" s="143"/>
      <c r="ESF33" s="143"/>
      <c r="ESG33" s="143"/>
      <c r="ESH33" s="143"/>
      <c r="ESI33" s="143"/>
      <c r="ESJ33" s="143"/>
      <c r="ESK33" s="143"/>
      <c r="ESL33" s="143"/>
      <c r="ESM33" s="143"/>
      <c r="ESN33" s="143"/>
      <c r="ESO33" s="143"/>
      <c r="ESP33" s="143"/>
      <c r="ESQ33" s="143"/>
      <c r="ESR33" s="143"/>
      <c r="ESS33" s="143"/>
      <c r="EST33" s="143"/>
      <c r="ESU33" s="143"/>
      <c r="ESV33" s="143"/>
      <c r="ESW33" s="143"/>
      <c r="ESX33" s="143"/>
      <c r="ESY33" s="143"/>
      <c r="ESZ33" s="143"/>
      <c r="ETA33" s="143"/>
      <c r="ETB33" s="143"/>
      <c r="ETC33" s="143"/>
      <c r="ETD33" s="143"/>
      <c r="ETE33" s="143"/>
      <c r="ETF33" s="143"/>
      <c r="ETG33" s="143"/>
      <c r="ETH33" s="143"/>
      <c r="ETI33" s="143"/>
      <c r="ETJ33" s="143"/>
      <c r="ETK33" s="143"/>
      <c r="ETL33" s="143"/>
      <c r="ETM33" s="143"/>
      <c r="ETN33" s="143"/>
      <c r="ETO33" s="143"/>
      <c r="ETP33" s="143"/>
      <c r="ETQ33" s="143"/>
      <c r="ETR33" s="143"/>
      <c r="ETS33" s="143"/>
      <c r="ETT33" s="143"/>
      <c r="ETU33" s="143"/>
      <c r="ETV33" s="143"/>
      <c r="ETW33" s="143"/>
      <c r="ETX33" s="143"/>
      <c r="ETY33" s="143"/>
      <c r="ETZ33" s="143"/>
      <c r="EUA33" s="143"/>
      <c r="EUB33" s="143"/>
      <c r="EUC33" s="143"/>
      <c r="EUD33" s="143"/>
      <c r="EUE33" s="143"/>
      <c r="EUF33" s="143"/>
      <c r="EUG33" s="143"/>
      <c r="EUH33" s="143"/>
      <c r="EUI33" s="143"/>
      <c r="EUJ33" s="143"/>
      <c r="EUK33" s="143"/>
      <c r="EUL33" s="143"/>
      <c r="EUM33" s="143"/>
      <c r="EUN33" s="143"/>
      <c r="EUO33" s="143"/>
      <c r="EUP33" s="143"/>
      <c r="EUQ33" s="143"/>
      <c r="EUR33" s="143"/>
      <c r="EUS33" s="143"/>
      <c r="EUT33" s="143"/>
      <c r="EUU33" s="143"/>
      <c r="EUV33" s="143"/>
      <c r="EUW33" s="143"/>
      <c r="EUX33" s="143"/>
      <c r="EUY33" s="143"/>
      <c r="EUZ33" s="143"/>
      <c r="EVA33" s="143"/>
      <c r="EVB33" s="143"/>
      <c r="EVC33" s="143"/>
      <c r="EVD33" s="143"/>
      <c r="EVE33" s="143"/>
      <c r="EVF33" s="143"/>
      <c r="EVG33" s="143"/>
    </row>
    <row r="34" spans="1:3959" s="146" customFormat="1" ht="15" x14ac:dyDescent="0.25">
      <c r="A34" s="807" t="s">
        <v>1664</v>
      </c>
      <c r="B34" s="609" t="s">
        <v>51</v>
      </c>
      <c r="C34" s="573">
        <v>24</v>
      </c>
      <c r="D34" s="618">
        <f>'Notes BS'!D406</f>
        <v>0</v>
      </c>
      <c r="E34" s="152"/>
      <c r="F34" s="618">
        <f>'Notes BS'!E406</f>
        <v>0</v>
      </c>
      <c r="G34" s="4"/>
      <c r="H34" s="624">
        <f>'Notes BS'!F406</f>
        <v>0</v>
      </c>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3"/>
      <c r="GC34" s="143"/>
      <c r="GD34" s="143"/>
      <c r="GE34" s="143"/>
      <c r="GF34" s="143"/>
      <c r="GG34" s="143"/>
      <c r="GH34" s="143"/>
      <c r="GI34" s="143"/>
      <c r="GJ34" s="143"/>
      <c r="GK34" s="143"/>
      <c r="GL34" s="143"/>
      <c r="GM34" s="143"/>
      <c r="GN34" s="143"/>
      <c r="GO34" s="143"/>
      <c r="GP34" s="143"/>
      <c r="GQ34" s="143"/>
      <c r="GR34" s="143"/>
      <c r="GS34" s="143"/>
      <c r="GT34" s="143"/>
      <c r="GU34" s="143"/>
      <c r="GV34" s="143"/>
      <c r="GW34" s="143"/>
      <c r="GX34" s="143"/>
      <c r="GY34" s="143"/>
      <c r="GZ34" s="143"/>
      <c r="HA34" s="143"/>
      <c r="HB34" s="143"/>
      <c r="HC34" s="143"/>
      <c r="HD34" s="143"/>
      <c r="HE34" s="143"/>
      <c r="HF34" s="143"/>
      <c r="HG34" s="143"/>
      <c r="HH34" s="143"/>
      <c r="HI34" s="143"/>
      <c r="HJ34" s="143"/>
      <c r="HK34" s="143"/>
      <c r="HL34" s="143"/>
      <c r="HM34" s="143"/>
      <c r="HN34" s="143"/>
      <c r="HO34" s="143"/>
      <c r="HP34" s="143"/>
      <c r="HQ34" s="143"/>
      <c r="HR34" s="143"/>
      <c r="HS34" s="143"/>
      <c r="HT34" s="143"/>
      <c r="HU34" s="143"/>
      <c r="HV34" s="143"/>
      <c r="HW34" s="143"/>
      <c r="HX34" s="143"/>
      <c r="HY34" s="143"/>
      <c r="HZ34" s="143"/>
      <c r="IA34" s="143"/>
      <c r="IB34" s="143"/>
      <c r="IC34" s="143"/>
      <c r="ID34" s="143"/>
      <c r="IE34" s="143"/>
      <c r="IF34" s="143"/>
      <c r="IG34" s="143"/>
      <c r="IH34" s="143"/>
      <c r="II34" s="143"/>
      <c r="IJ34" s="143"/>
      <c r="IK34" s="143"/>
      <c r="IL34" s="143"/>
      <c r="IM34" s="143"/>
      <c r="IN34" s="143"/>
      <c r="IO34" s="143"/>
      <c r="IP34" s="143"/>
      <c r="IQ34" s="143"/>
      <c r="IR34" s="143"/>
      <c r="IS34" s="143"/>
      <c r="IT34" s="143"/>
      <c r="IU34" s="143"/>
      <c r="IV34" s="143"/>
      <c r="IW34" s="143"/>
      <c r="IX34" s="143"/>
      <c r="IY34" s="143"/>
      <c r="IZ34" s="143"/>
      <c r="JA34" s="143"/>
      <c r="JB34" s="143"/>
      <c r="JC34" s="143"/>
      <c r="JD34" s="143"/>
      <c r="JE34" s="143"/>
      <c r="JF34" s="143"/>
      <c r="JG34" s="143"/>
      <c r="JH34" s="143"/>
      <c r="JI34" s="143"/>
      <c r="JJ34" s="143"/>
      <c r="JK34" s="143"/>
      <c r="JL34" s="143"/>
      <c r="JM34" s="143"/>
      <c r="JN34" s="143"/>
      <c r="JO34" s="143"/>
      <c r="JP34" s="143"/>
      <c r="JQ34" s="143"/>
      <c r="JR34" s="143"/>
      <c r="JS34" s="143"/>
      <c r="JT34" s="143"/>
      <c r="JU34" s="143"/>
      <c r="JV34" s="143"/>
      <c r="JW34" s="143"/>
      <c r="JX34" s="143"/>
      <c r="JY34" s="143"/>
      <c r="JZ34" s="143"/>
      <c r="KA34" s="143"/>
      <c r="KB34" s="143"/>
      <c r="KC34" s="143"/>
      <c r="KD34" s="143"/>
      <c r="KE34" s="143"/>
      <c r="KF34" s="143"/>
      <c r="KG34" s="143"/>
      <c r="KH34" s="143"/>
      <c r="KI34" s="143"/>
      <c r="KJ34" s="143"/>
      <c r="KK34" s="143"/>
      <c r="KL34" s="143"/>
      <c r="KM34" s="143"/>
      <c r="KN34" s="143"/>
      <c r="KO34" s="143"/>
      <c r="KP34" s="143"/>
      <c r="KQ34" s="143"/>
      <c r="KR34" s="143"/>
      <c r="KS34" s="143"/>
      <c r="KT34" s="143"/>
      <c r="KU34" s="143"/>
      <c r="KV34" s="143"/>
      <c r="KW34" s="143"/>
      <c r="KX34" s="143"/>
      <c r="KY34" s="143"/>
      <c r="KZ34" s="143"/>
      <c r="LA34" s="143"/>
      <c r="LB34" s="143"/>
      <c r="LC34" s="143"/>
      <c r="LD34" s="143"/>
      <c r="LE34" s="143"/>
      <c r="LF34" s="143"/>
      <c r="LG34" s="143"/>
      <c r="LH34" s="143"/>
      <c r="LI34" s="143"/>
      <c r="LJ34" s="143"/>
      <c r="LK34" s="143"/>
      <c r="LL34" s="143"/>
      <c r="LM34" s="143"/>
      <c r="LN34" s="143"/>
      <c r="LO34" s="143"/>
      <c r="LP34" s="143"/>
      <c r="LQ34" s="143"/>
      <c r="LR34" s="143"/>
      <c r="LS34" s="143"/>
      <c r="LT34" s="143"/>
      <c r="LU34" s="143"/>
      <c r="LV34" s="143"/>
      <c r="LW34" s="143"/>
      <c r="LX34" s="143"/>
      <c r="LY34" s="143"/>
      <c r="LZ34" s="143"/>
      <c r="MA34" s="143"/>
      <c r="MB34" s="143"/>
      <c r="MC34" s="143"/>
      <c r="MD34" s="143"/>
      <c r="ME34" s="143"/>
      <c r="MF34" s="143"/>
      <c r="MG34" s="143"/>
      <c r="MH34" s="143"/>
      <c r="MI34" s="143"/>
      <c r="MJ34" s="143"/>
      <c r="MK34" s="143"/>
      <c r="ML34" s="143"/>
      <c r="MM34" s="143"/>
      <c r="MN34" s="143"/>
      <c r="MO34" s="143"/>
      <c r="MP34" s="143"/>
      <c r="MQ34" s="143"/>
      <c r="MR34" s="143"/>
      <c r="MS34" s="143"/>
      <c r="MT34" s="143"/>
      <c r="MU34" s="143"/>
      <c r="MV34" s="143"/>
      <c r="MW34" s="143"/>
      <c r="MX34" s="143"/>
      <c r="MY34" s="143"/>
      <c r="MZ34" s="143"/>
      <c r="NA34" s="143"/>
      <c r="NB34" s="143"/>
      <c r="NC34" s="143"/>
      <c r="ND34" s="143"/>
      <c r="NE34" s="143"/>
      <c r="NF34" s="143"/>
      <c r="NG34" s="143"/>
      <c r="NH34" s="143"/>
      <c r="NI34" s="143"/>
      <c r="NJ34" s="143"/>
      <c r="NK34" s="143"/>
      <c r="NL34" s="143"/>
      <c r="NM34" s="143"/>
      <c r="NN34" s="143"/>
      <c r="NO34" s="143"/>
      <c r="NP34" s="143"/>
      <c r="NQ34" s="143"/>
      <c r="NR34" s="143"/>
      <c r="NS34" s="143"/>
      <c r="NT34" s="143"/>
      <c r="NU34" s="143"/>
      <c r="NV34" s="143"/>
      <c r="NW34" s="143"/>
      <c r="NX34" s="143"/>
      <c r="NY34" s="143"/>
      <c r="NZ34" s="143"/>
      <c r="OA34" s="143"/>
      <c r="OB34" s="143"/>
      <c r="OC34" s="143"/>
      <c r="OD34" s="143"/>
      <c r="OE34" s="143"/>
      <c r="OF34" s="143"/>
      <c r="OG34" s="143"/>
      <c r="OH34" s="143"/>
      <c r="OI34" s="143"/>
      <c r="OJ34" s="143"/>
      <c r="OK34" s="143"/>
      <c r="OL34" s="143"/>
      <c r="OM34" s="143"/>
      <c r="ON34" s="143"/>
      <c r="OO34" s="143"/>
      <c r="OP34" s="143"/>
      <c r="OQ34" s="143"/>
      <c r="OR34" s="143"/>
      <c r="OS34" s="143"/>
      <c r="OT34" s="143"/>
      <c r="OU34" s="143"/>
      <c r="OV34" s="143"/>
      <c r="OW34" s="143"/>
      <c r="OX34" s="143"/>
      <c r="OY34" s="143"/>
      <c r="OZ34" s="143"/>
      <c r="PA34" s="143"/>
      <c r="PB34" s="143"/>
      <c r="PC34" s="143"/>
      <c r="PD34" s="143"/>
      <c r="PE34" s="143"/>
      <c r="PF34" s="143"/>
      <c r="PG34" s="143"/>
      <c r="PH34" s="143"/>
      <c r="PI34" s="143"/>
      <c r="PJ34" s="143"/>
      <c r="PK34" s="143"/>
      <c r="PL34" s="143"/>
      <c r="PM34" s="143"/>
      <c r="PN34" s="143"/>
      <c r="PO34" s="143"/>
      <c r="PP34" s="143"/>
      <c r="PQ34" s="143"/>
      <c r="PR34" s="143"/>
      <c r="PS34" s="143"/>
      <c r="PT34" s="143"/>
      <c r="PU34" s="143"/>
      <c r="PV34" s="143"/>
      <c r="PW34" s="143"/>
      <c r="PX34" s="143"/>
      <c r="PY34" s="143"/>
      <c r="PZ34" s="143"/>
      <c r="QA34" s="143"/>
      <c r="QB34" s="143"/>
      <c r="QC34" s="143"/>
      <c r="QD34" s="143"/>
      <c r="QE34" s="143"/>
      <c r="QF34" s="143"/>
      <c r="QG34" s="143"/>
      <c r="QH34" s="143"/>
      <c r="QI34" s="143"/>
      <c r="QJ34" s="143"/>
      <c r="QK34" s="143"/>
      <c r="QL34" s="143"/>
      <c r="QM34" s="143"/>
      <c r="QN34" s="143"/>
      <c r="QO34" s="143"/>
      <c r="QP34" s="143"/>
      <c r="QQ34" s="143"/>
      <c r="QR34" s="143"/>
      <c r="QS34" s="143"/>
      <c r="QT34" s="143"/>
      <c r="QU34" s="143"/>
      <c r="QV34" s="143"/>
      <c r="QW34" s="143"/>
      <c r="QX34" s="143"/>
      <c r="QY34" s="143"/>
      <c r="QZ34" s="143"/>
      <c r="RA34" s="143"/>
      <c r="RB34" s="143"/>
      <c r="RC34" s="143"/>
      <c r="RD34" s="143"/>
      <c r="RE34" s="143"/>
      <c r="RF34" s="143"/>
      <c r="RG34" s="143"/>
      <c r="RH34" s="143"/>
      <c r="RI34" s="143"/>
      <c r="RJ34" s="143"/>
      <c r="RK34" s="143"/>
      <c r="RL34" s="143"/>
      <c r="RM34" s="143"/>
      <c r="RN34" s="143"/>
      <c r="RO34" s="143"/>
      <c r="RP34" s="143"/>
      <c r="RQ34" s="143"/>
      <c r="RR34" s="143"/>
      <c r="RS34" s="143"/>
      <c r="RT34" s="143"/>
      <c r="RU34" s="143"/>
      <c r="RV34" s="143"/>
      <c r="RW34" s="143"/>
      <c r="RX34" s="143"/>
      <c r="RY34" s="143"/>
      <c r="RZ34" s="143"/>
      <c r="SA34" s="143"/>
      <c r="SB34" s="143"/>
      <c r="SC34" s="143"/>
      <c r="SD34" s="143"/>
      <c r="SE34" s="143"/>
      <c r="SF34" s="143"/>
      <c r="SG34" s="143"/>
      <c r="SH34" s="143"/>
      <c r="SI34" s="143"/>
      <c r="SJ34" s="143"/>
      <c r="SK34" s="143"/>
      <c r="SL34" s="143"/>
      <c r="SM34" s="143"/>
      <c r="SN34" s="143"/>
      <c r="SO34" s="143"/>
      <c r="SP34" s="143"/>
      <c r="SQ34" s="143"/>
      <c r="SR34" s="143"/>
      <c r="SS34" s="143"/>
      <c r="ST34" s="143"/>
      <c r="SU34" s="143"/>
      <c r="SV34" s="143"/>
      <c r="SW34" s="143"/>
      <c r="SX34" s="143"/>
      <c r="SY34" s="143"/>
      <c r="SZ34" s="143"/>
      <c r="TA34" s="143"/>
      <c r="TB34" s="143"/>
      <c r="TC34" s="143"/>
      <c r="TD34" s="143"/>
      <c r="TE34" s="143"/>
      <c r="TF34" s="143"/>
      <c r="TG34" s="143"/>
      <c r="TH34" s="143"/>
      <c r="TI34" s="143"/>
      <c r="TJ34" s="143"/>
      <c r="TK34" s="143"/>
      <c r="TL34" s="143"/>
      <c r="TM34" s="143"/>
      <c r="TN34" s="143"/>
      <c r="TO34" s="143"/>
      <c r="TP34" s="143"/>
      <c r="TQ34" s="143"/>
      <c r="TR34" s="143"/>
      <c r="TS34" s="143"/>
      <c r="TT34" s="143"/>
      <c r="TU34" s="143"/>
      <c r="TV34" s="143"/>
      <c r="TW34" s="143"/>
      <c r="TX34" s="143"/>
      <c r="TY34" s="143"/>
      <c r="TZ34" s="143"/>
      <c r="UA34" s="143"/>
      <c r="UB34" s="143"/>
      <c r="UC34" s="143"/>
      <c r="UD34" s="143"/>
      <c r="UE34" s="143"/>
      <c r="UF34" s="143"/>
      <c r="UG34" s="143"/>
      <c r="UH34" s="143"/>
      <c r="UI34" s="143"/>
      <c r="UJ34" s="143"/>
      <c r="UK34" s="143"/>
      <c r="UL34" s="143"/>
      <c r="UM34" s="143"/>
      <c r="UN34" s="143"/>
      <c r="UO34" s="143"/>
      <c r="UP34" s="143"/>
      <c r="UQ34" s="143"/>
      <c r="UR34" s="143"/>
      <c r="US34" s="143"/>
      <c r="UT34" s="143"/>
      <c r="UU34" s="143"/>
      <c r="UV34" s="143"/>
      <c r="UW34" s="143"/>
      <c r="UX34" s="143"/>
      <c r="UY34" s="143"/>
      <c r="UZ34" s="143"/>
      <c r="VA34" s="143"/>
      <c r="VB34" s="143"/>
      <c r="VC34" s="143"/>
      <c r="VD34" s="143"/>
      <c r="VE34" s="143"/>
      <c r="VF34" s="143"/>
      <c r="VG34" s="143"/>
      <c r="VH34" s="143"/>
      <c r="VI34" s="143"/>
      <c r="VJ34" s="143"/>
      <c r="VK34" s="143"/>
      <c r="VL34" s="143"/>
      <c r="VM34" s="143"/>
      <c r="VN34" s="143"/>
      <c r="VO34" s="143"/>
      <c r="VP34" s="143"/>
      <c r="VQ34" s="143"/>
      <c r="VR34" s="143"/>
      <c r="VS34" s="143"/>
      <c r="VT34" s="143"/>
      <c r="VU34" s="143"/>
      <c r="VV34" s="143"/>
      <c r="VW34" s="143"/>
      <c r="VX34" s="143"/>
      <c r="VY34" s="143"/>
      <c r="VZ34" s="143"/>
      <c r="WA34" s="143"/>
      <c r="WB34" s="143"/>
      <c r="WC34" s="143"/>
      <c r="WD34" s="143"/>
      <c r="WE34" s="143"/>
      <c r="WF34" s="143"/>
      <c r="WG34" s="143"/>
      <c r="WH34" s="143"/>
      <c r="WI34" s="143"/>
      <c r="WJ34" s="143"/>
      <c r="WK34" s="143"/>
      <c r="WL34" s="143"/>
      <c r="WM34" s="143"/>
      <c r="WN34" s="143"/>
      <c r="WO34" s="143"/>
      <c r="WP34" s="143"/>
      <c r="WQ34" s="143"/>
      <c r="WR34" s="143"/>
      <c r="WS34" s="143"/>
      <c r="WT34" s="143"/>
      <c r="WU34" s="143"/>
      <c r="WV34" s="143"/>
      <c r="WW34" s="143"/>
      <c r="WX34" s="143"/>
      <c r="WY34" s="143"/>
      <c r="WZ34" s="143"/>
      <c r="XA34" s="143"/>
      <c r="XB34" s="143"/>
      <c r="XC34" s="143"/>
      <c r="XD34" s="143"/>
      <c r="XE34" s="143"/>
      <c r="XF34" s="143"/>
      <c r="XG34" s="143"/>
      <c r="XH34" s="143"/>
      <c r="XI34" s="143"/>
      <c r="XJ34" s="143"/>
      <c r="XK34" s="143"/>
      <c r="XL34" s="143"/>
      <c r="XM34" s="143"/>
      <c r="XN34" s="143"/>
      <c r="XO34" s="143"/>
      <c r="XP34" s="143"/>
      <c r="XQ34" s="143"/>
      <c r="XR34" s="143"/>
      <c r="XS34" s="143"/>
      <c r="XT34" s="143"/>
      <c r="XU34" s="143"/>
      <c r="XV34" s="143"/>
      <c r="XW34" s="143"/>
      <c r="XX34" s="143"/>
      <c r="XY34" s="143"/>
      <c r="XZ34" s="143"/>
      <c r="YA34" s="143"/>
      <c r="YB34" s="143"/>
      <c r="YC34" s="143"/>
      <c r="YD34" s="143"/>
      <c r="YE34" s="143"/>
      <c r="YF34" s="143"/>
      <c r="YG34" s="143"/>
      <c r="YH34" s="143"/>
      <c r="YI34" s="143"/>
      <c r="YJ34" s="143"/>
      <c r="YK34" s="143"/>
      <c r="YL34" s="143"/>
      <c r="YM34" s="143"/>
      <c r="YN34" s="143"/>
      <c r="YO34" s="143"/>
      <c r="YP34" s="143"/>
      <c r="YQ34" s="143"/>
      <c r="YR34" s="143"/>
      <c r="YS34" s="143"/>
      <c r="YT34" s="143"/>
      <c r="YU34" s="143"/>
      <c r="YV34" s="143"/>
      <c r="YW34" s="143"/>
      <c r="YX34" s="143"/>
      <c r="YY34" s="143"/>
      <c r="YZ34" s="143"/>
      <c r="ZA34" s="143"/>
      <c r="ZB34" s="143"/>
      <c r="ZC34" s="143"/>
      <c r="ZD34" s="143"/>
      <c r="ZE34" s="143"/>
      <c r="ZF34" s="143"/>
      <c r="ZG34" s="143"/>
      <c r="ZH34" s="143"/>
      <c r="ZI34" s="143"/>
      <c r="ZJ34" s="143"/>
      <c r="ZK34" s="143"/>
      <c r="ZL34" s="143"/>
      <c r="ZM34" s="143"/>
      <c r="ZN34" s="143"/>
      <c r="ZO34" s="143"/>
      <c r="ZP34" s="143"/>
      <c r="ZQ34" s="143"/>
      <c r="ZR34" s="143"/>
      <c r="ZS34" s="143"/>
      <c r="ZT34" s="143"/>
      <c r="ZU34" s="143"/>
      <c r="ZV34" s="143"/>
      <c r="ZW34" s="143"/>
      <c r="ZX34" s="143"/>
      <c r="ZY34" s="143"/>
      <c r="ZZ34" s="143"/>
      <c r="AAA34" s="143"/>
      <c r="AAB34" s="143"/>
      <c r="AAC34" s="143"/>
      <c r="AAD34" s="143"/>
      <c r="AAE34" s="143"/>
      <c r="AAF34" s="143"/>
      <c r="AAG34" s="143"/>
      <c r="AAH34" s="143"/>
      <c r="AAI34" s="143"/>
      <c r="AAJ34" s="143"/>
      <c r="AAK34" s="143"/>
      <c r="AAL34" s="143"/>
      <c r="AAM34" s="143"/>
      <c r="AAN34" s="143"/>
      <c r="AAO34" s="143"/>
      <c r="AAP34" s="143"/>
      <c r="AAQ34" s="143"/>
      <c r="AAR34" s="143"/>
      <c r="AAS34" s="143"/>
      <c r="AAT34" s="143"/>
      <c r="AAU34" s="143"/>
      <c r="AAV34" s="143"/>
      <c r="AAW34" s="143"/>
      <c r="AAX34" s="143"/>
      <c r="AAY34" s="143"/>
      <c r="AAZ34" s="143"/>
      <c r="ABA34" s="143"/>
      <c r="ABB34" s="143"/>
      <c r="ABC34" s="143"/>
      <c r="ABD34" s="143"/>
      <c r="ABE34" s="143"/>
      <c r="ABF34" s="143"/>
      <c r="ABG34" s="143"/>
      <c r="ABH34" s="143"/>
      <c r="ABI34" s="143"/>
      <c r="ABJ34" s="143"/>
      <c r="ABK34" s="143"/>
      <c r="ABL34" s="143"/>
      <c r="ABM34" s="143"/>
      <c r="ABN34" s="143"/>
      <c r="ABO34" s="143"/>
      <c r="ABP34" s="143"/>
      <c r="ABQ34" s="143"/>
      <c r="ABR34" s="143"/>
      <c r="ABS34" s="143"/>
      <c r="ABT34" s="143"/>
      <c r="ABU34" s="143"/>
      <c r="ABV34" s="143"/>
      <c r="ABW34" s="143"/>
      <c r="ABX34" s="143"/>
      <c r="ABY34" s="143"/>
      <c r="ABZ34" s="143"/>
      <c r="ACA34" s="143"/>
      <c r="ACB34" s="143"/>
      <c r="ACC34" s="143"/>
      <c r="ACD34" s="143"/>
      <c r="ACE34" s="143"/>
      <c r="ACF34" s="143"/>
      <c r="ACG34" s="143"/>
      <c r="ACH34" s="143"/>
      <c r="ACI34" s="143"/>
      <c r="ACJ34" s="143"/>
      <c r="ACK34" s="143"/>
      <c r="ACL34" s="143"/>
      <c r="ACM34" s="143"/>
      <c r="ACN34" s="143"/>
      <c r="ACO34" s="143"/>
      <c r="ACP34" s="143"/>
      <c r="ACQ34" s="143"/>
      <c r="ACR34" s="143"/>
      <c r="ACS34" s="143"/>
      <c r="ACT34" s="143"/>
      <c r="ACU34" s="143"/>
      <c r="ACV34" s="143"/>
      <c r="ACW34" s="143"/>
      <c r="ACX34" s="143"/>
      <c r="ACY34" s="143"/>
      <c r="ACZ34" s="143"/>
      <c r="ADA34" s="143"/>
      <c r="ADB34" s="143"/>
      <c r="ADC34" s="143"/>
      <c r="ADD34" s="143"/>
      <c r="ADE34" s="143"/>
      <c r="ADF34" s="143"/>
      <c r="ADG34" s="143"/>
      <c r="ADH34" s="143"/>
      <c r="ADI34" s="143"/>
      <c r="ADJ34" s="143"/>
      <c r="ADK34" s="143"/>
      <c r="ADL34" s="143"/>
      <c r="ADM34" s="143"/>
      <c r="ADN34" s="143"/>
      <c r="ADO34" s="143"/>
      <c r="ADP34" s="143"/>
      <c r="ADQ34" s="143"/>
      <c r="ADR34" s="143"/>
      <c r="ADS34" s="143"/>
      <c r="ADT34" s="143"/>
      <c r="ADU34" s="143"/>
      <c r="ADV34" s="143"/>
      <c r="ADW34" s="143"/>
      <c r="ADX34" s="143"/>
      <c r="ADY34" s="143"/>
      <c r="ADZ34" s="143"/>
      <c r="AEA34" s="143"/>
      <c r="AEB34" s="143"/>
      <c r="AEC34" s="143"/>
      <c r="AED34" s="143"/>
      <c r="AEE34" s="143"/>
      <c r="AEF34" s="143"/>
      <c r="AEG34" s="143"/>
      <c r="AEH34" s="143"/>
      <c r="AEI34" s="143"/>
      <c r="AEJ34" s="143"/>
      <c r="AEK34" s="143"/>
      <c r="AEL34" s="143"/>
      <c r="AEM34" s="143"/>
      <c r="AEN34" s="143"/>
      <c r="AEO34" s="143"/>
      <c r="AEP34" s="143"/>
      <c r="AEQ34" s="143"/>
      <c r="AER34" s="143"/>
      <c r="AES34" s="143"/>
      <c r="AET34" s="143"/>
      <c r="AEU34" s="143"/>
      <c r="AEV34" s="143"/>
      <c r="AEW34" s="143"/>
      <c r="AEX34" s="143"/>
      <c r="AEY34" s="143"/>
      <c r="AEZ34" s="143"/>
      <c r="AFA34" s="143"/>
      <c r="AFB34" s="143"/>
      <c r="AFC34" s="143"/>
      <c r="AFD34" s="143"/>
      <c r="AFE34" s="143"/>
      <c r="AFF34" s="143"/>
      <c r="AFG34" s="143"/>
      <c r="AFH34" s="143"/>
      <c r="AFI34" s="143"/>
      <c r="AFJ34" s="143"/>
      <c r="AFK34" s="143"/>
      <c r="AFL34" s="143"/>
      <c r="AFM34" s="143"/>
      <c r="AFN34" s="143"/>
      <c r="AFO34" s="143"/>
      <c r="AFP34" s="143"/>
      <c r="AFQ34" s="143"/>
      <c r="AFR34" s="143"/>
      <c r="AFS34" s="143"/>
      <c r="AFT34" s="143"/>
      <c r="AFU34" s="143"/>
      <c r="AFV34" s="143"/>
      <c r="AFW34" s="143"/>
      <c r="AFX34" s="143"/>
      <c r="AFY34" s="143"/>
      <c r="AFZ34" s="143"/>
      <c r="AGA34" s="143"/>
      <c r="AGB34" s="143"/>
      <c r="AGC34" s="143"/>
      <c r="AGD34" s="143"/>
      <c r="AGE34" s="143"/>
      <c r="AGF34" s="143"/>
      <c r="AGG34" s="143"/>
      <c r="AGH34" s="143"/>
      <c r="AGI34" s="143"/>
      <c r="AGJ34" s="143"/>
      <c r="AGK34" s="143"/>
      <c r="AGL34" s="143"/>
      <c r="AGM34" s="143"/>
      <c r="AGN34" s="143"/>
      <c r="AGO34" s="143"/>
      <c r="AGP34" s="143"/>
      <c r="AGQ34" s="143"/>
      <c r="AGR34" s="143"/>
      <c r="AGS34" s="143"/>
      <c r="AGT34" s="143"/>
      <c r="AGU34" s="143"/>
      <c r="AGV34" s="143"/>
      <c r="AGW34" s="143"/>
      <c r="AGX34" s="143"/>
      <c r="AGY34" s="143"/>
      <c r="AGZ34" s="143"/>
      <c r="AHA34" s="143"/>
      <c r="AHB34" s="143"/>
      <c r="AHC34" s="143"/>
      <c r="AHD34" s="143"/>
      <c r="AHE34" s="143"/>
      <c r="AHF34" s="143"/>
      <c r="AHG34" s="143"/>
      <c r="AHH34" s="143"/>
      <c r="AHI34" s="143"/>
      <c r="AHJ34" s="143"/>
      <c r="AHK34" s="143"/>
      <c r="AHL34" s="143"/>
      <c r="AHM34" s="143"/>
      <c r="AHN34" s="143"/>
      <c r="AHO34" s="143"/>
      <c r="AHP34" s="143"/>
      <c r="AHQ34" s="143"/>
      <c r="AHR34" s="143"/>
      <c r="AHS34" s="143"/>
      <c r="AHT34" s="143"/>
      <c r="AHU34" s="143"/>
      <c r="AHV34" s="143"/>
      <c r="AHW34" s="143"/>
      <c r="AHX34" s="143"/>
      <c r="AHY34" s="143"/>
      <c r="AHZ34" s="143"/>
      <c r="AIA34" s="143"/>
      <c r="AIB34" s="143"/>
      <c r="AIC34" s="143"/>
      <c r="AID34" s="143"/>
      <c r="AIE34" s="143"/>
      <c r="AIF34" s="143"/>
      <c r="AIG34" s="143"/>
      <c r="AIH34" s="143"/>
      <c r="AII34" s="143"/>
      <c r="AIJ34" s="143"/>
      <c r="AIK34" s="143"/>
      <c r="AIL34" s="143"/>
      <c r="AIM34" s="143"/>
      <c r="AIN34" s="143"/>
      <c r="AIO34" s="143"/>
      <c r="AIP34" s="143"/>
      <c r="AIQ34" s="143"/>
      <c r="AIR34" s="143"/>
      <c r="AIS34" s="143"/>
      <c r="AIT34" s="143"/>
      <c r="AIU34" s="143"/>
      <c r="AIV34" s="143"/>
      <c r="AIW34" s="143"/>
      <c r="AIX34" s="143"/>
      <c r="AIY34" s="143"/>
      <c r="AIZ34" s="143"/>
      <c r="AJA34" s="143"/>
      <c r="AJB34" s="143"/>
      <c r="AJC34" s="143"/>
      <c r="AJD34" s="143"/>
      <c r="AJE34" s="143"/>
      <c r="AJF34" s="143"/>
      <c r="AJG34" s="143"/>
      <c r="AJH34" s="143"/>
      <c r="AJI34" s="143"/>
      <c r="AJJ34" s="143"/>
      <c r="AJK34" s="143"/>
      <c r="AJL34" s="143"/>
      <c r="AJM34" s="143"/>
      <c r="AJN34" s="143"/>
      <c r="AJO34" s="143"/>
      <c r="AJP34" s="143"/>
      <c r="AJQ34" s="143"/>
      <c r="AJR34" s="143"/>
      <c r="AJS34" s="143"/>
      <c r="AJT34" s="143"/>
      <c r="AJU34" s="143"/>
      <c r="AJV34" s="143"/>
      <c r="AJW34" s="143"/>
      <c r="AJX34" s="143"/>
      <c r="AJY34" s="143"/>
      <c r="AJZ34" s="143"/>
      <c r="AKA34" s="143"/>
      <c r="AKB34" s="143"/>
      <c r="AKC34" s="143"/>
      <c r="AKD34" s="143"/>
      <c r="AKE34" s="143"/>
      <c r="AKF34" s="143"/>
      <c r="AKG34" s="143"/>
      <c r="AKH34" s="143"/>
      <c r="AKI34" s="143"/>
      <c r="AKJ34" s="143"/>
      <c r="AKK34" s="143"/>
      <c r="AKL34" s="143"/>
      <c r="AKM34" s="143"/>
      <c r="AKN34" s="143"/>
      <c r="AKO34" s="143"/>
      <c r="AKP34" s="143"/>
      <c r="AKQ34" s="143"/>
      <c r="AKR34" s="143"/>
      <c r="AKS34" s="143"/>
      <c r="AKT34" s="143"/>
      <c r="AKU34" s="143"/>
      <c r="AKV34" s="143"/>
      <c r="AKW34" s="143"/>
      <c r="AKX34" s="143"/>
      <c r="AKY34" s="143"/>
      <c r="AKZ34" s="143"/>
      <c r="ALA34" s="143"/>
      <c r="ALB34" s="143"/>
      <c r="ALC34" s="143"/>
      <c r="ALD34" s="143"/>
      <c r="ALE34" s="143"/>
      <c r="ALF34" s="143"/>
      <c r="ALG34" s="143"/>
      <c r="ALH34" s="143"/>
      <c r="ALI34" s="143"/>
      <c r="ALJ34" s="143"/>
      <c r="ALK34" s="143"/>
      <c r="ALL34" s="143"/>
      <c r="ALM34" s="143"/>
      <c r="ALN34" s="143"/>
      <c r="ALO34" s="143"/>
      <c r="ALP34" s="143"/>
      <c r="ALQ34" s="143"/>
      <c r="ALR34" s="143"/>
      <c r="ALS34" s="143"/>
      <c r="ALT34" s="143"/>
      <c r="ALU34" s="143"/>
      <c r="ALV34" s="143"/>
      <c r="ALW34" s="143"/>
      <c r="ALX34" s="143"/>
      <c r="ALY34" s="143"/>
      <c r="ALZ34" s="143"/>
      <c r="AMA34" s="143"/>
      <c r="AMB34" s="143"/>
      <c r="AMC34" s="143"/>
      <c r="AMD34" s="143"/>
      <c r="AME34" s="143"/>
      <c r="AMF34" s="143"/>
      <c r="AMG34" s="143"/>
      <c r="AMH34" s="143"/>
      <c r="AMI34" s="143"/>
      <c r="AMJ34" s="143"/>
      <c r="AMK34" s="143"/>
      <c r="AML34" s="143"/>
      <c r="AMM34" s="143"/>
      <c r="AMN34" s="143"/>
      <c r="AMO34" s="143"/>
      <c r="AMP34" s="143"/>
      <c r="AMQ34" s="143"/>
      <c r="AMR34" s="143"/>
      <c r="AMS34" s="143"/>
      <c r="AMT34" s="143"/>
      <c r="AMU34" s="143"/>
      <c r="AMV34" s="143"/>
      <c r="AMW34" s="143"/>
      <c r="AMX34" s="143"/>
      <c r="AMY34" s="143"/>
      <c r="AMZ34" s="143"/>
      <c r="ANA34" s="143"/>
      <c r="ANB34" s="143"/>
      <c r="ANC34" s="143"/>
      <c r="AND34" s="143"/>
      <c r="ANE34" s="143"/>
      <c r="ANF34" s="143"/>
      <c r="ANG34" s="143"/>
      <c r="ANH34" s="143"/>
      <c r="ANI34" s="143"/>
      <c r="ANJ34" s="143"/>
      <c r="ANK34" s="143"/>
      <c r="ANL34" s="143"/>
      <c r="ANM34" s="143"/>
      <c r="ANN34" s="143"/>
      <c r="ANO34" s="143"/>
      <c r="ANP34" s="143"/>
      <c r="ANQ34" s="143"/>
      <c r="ANR34" s="143"/>
      <c r="ANS34" s="143"/>
      <c r="ANT34" s="143"/>
      <c r="ANU34" s="143"/>
      <c r="ANV34" s="143"/>
      <c r="ANW34" s="143"/>
      <c r="ANX34" s="143"/>
      <c r="ANY34" s="143"/>
      <c r="ANZ34" s="143"/>
      <c r="AOA34" s="143"/>
      <c r="AOB34" s="143"/>
      <c r="AOC34" s="143"/>
      <c r="AOD34" s="143"/>
      <c r="AOE34" s="143"/>
      <c r="AOF34" s="143"/>
      <c r="AOG34" s="143"/>
      <c r="AOH34" s="143"/>
      <c r="AOI34" s="143"/>
      <c r="AOJ34" s="143"/>
      <c r="AOK34" s="143"/>
      <c r="AOL34" s="143"/>
      <c r="AOM34" s="143"/>
      <c r="AON34" s="143"/>
      <c r="AOO34" s="143"/>
      <c r="AOP34" s="143"/>
      <c r="AOQ34" s="143"/>
      <c r="AOR34" s="143"/>
      <c r="AOS34" s="143"/>
      <c r="AOT34" s="143"/>
      <c r="AOU34" s="143"/>
      <c r="AOV34" s="143"/>
      <c r="AOW34" s="143"/>
      <c r="AOX34" s="143"/>
      <c r="AOY34" s="143"/>
      <c r="AOZ34" s="143"/>
      <c r="APA34" s="143"/>
      <c r="APB34" s="143"/>
      <c r="APC34" s="143"/>
      <c r="APD34" s="143"/>
      <c r="APE34" s="143"/>
      <c r="APF34" s="143"/>
      <c r="APG34" s="143"/>
      <c r="APH34" s="143"/>
      <c r="API34" s="143"/>
      <c r="APJ34" s="143"/>
      <c r="APK34" s="143"/>
      <c r="APL34" s="143"/>
      <c r="APM34" s="143"/>
      <c r="APN34" s="143"/>
      <c r="APO34" s="143"/>
      <c r="APP34" s="143"/>
      <c r="APQ34" s="143"/>
      <c r="APR34" s="143"/>
      <c r="APS34" s="143"/>
      <c r="APT34" s="143"/>
      <c r="APU34" s="143"/>
      <c r="APV34" s="143"/>
      <c r="APW34" s="143"/>
      <c r="APX34" s="143"/>
      <c r="APY34" s="143"/>
      <c r="APZ34" s="143"/>
      <c r="AQA34" s="143"/>
      <c r="AQB34" s="143"/>
      <c r="AQC34" s="143"/>
      <c r="AQD34" s="143"/>
      <c r="AQE34" s="143"/>
      <c r="AQF34" s="143"/>
      <c r="AQG34" s="143"/>
      <c r="AQH34" s="143"/>
      <c r="AQI34" s="143"/>
      <c r="AQJ34" s="143"/>
      <c r="AQK34" s="143"/>
      <c r="AQL34" s="143"/>
      <c r="AQM34" s="143"/>
      <c r="AQN34" s="143"/>
      <c r="AQO34" s="143"/>
      <c r="AQP34" s="143"/>
      <c r="AQQ34" s="143"/>
      <c r="AQR34" s="143"/>
      <c r="AQS34" s="143"/>
      <c r="AQT34" s="143"/>
      <c r="AQU34" s="143"/>
      <c r="AQV34" s="143"/>
      <c r="AQW34" s="143"/>
      <c r="AQX34" s="143"/>
      <c r="AQY34" s="143"/>
      <c r="AQZ34" s="143"/>
      <c r="ARA34" s="143"/>
      <c r="ARB34" s="143"/>
      <c r="ARC34" s="143"/>
      <c r="ARD34" s="143"/>
      <c r="ARE34" s="143"/>
      <c r="ARF34" s="143"/>
      <c r="ARG34" s="143"/>
      <c r="ARH34" s="143"/>
      <c r="ARI34" s="143"/>
      <c r="ARJ34" s="143"/>
      <c r="ARK34" s="143"/>
      <c r="ARL34" s="143"/>
      <c r="ARM34" s="143"/>
      <c r="ARN34" s="143"/>
      <c r="ARO34" s="143"/>
      <c r="ARP34" s="143"/>
      <c r="ARQ34" s="143"/>
      <c r="ARR34" s="143"/>
      <c r="ARS34" s="143"/>
      <c r="ART34" s="143"/>
      <c r="ARU34" s="143"/>
      <c r="ARV34" s="143"/>
      <c r="ARW34" s="143"/>
      <c r="ARX34" s="143"/>
      <c r="ARY34" s="143"/>
      <c r="ARZ34" s="143"/>
      <c r="ASA34" s="143"/>
      <c r="ASB34" s="143"/>
      <c r="ASC34" s="143"/>
      <c r="ASD34" s="143"/>
      <c r="ASE34" s="143"/>
      <c r="ASF34" s="143"/>
      <c r="ASG34" s="143"/>
      <c r="ASH34" s="143"/>
      <c r="ASI34" s="143"/>
      <c r="ASJ34" s="143"/>
      <c r="ASK34" s="143"/>
      <c r="ASL34" s="143"/>
      <c r="ASM34" s="143"/>
      <c r="ASN34" s="143"/>
      <c r="ASO34" s="143"/>
      <c r="ASP34" s="143"/>
      <c r="ASQ34" s="143"/>
      <c r="ASR34" s="143"/>
      <c r="ASS34" s="143"/>
      <c r="AST34" s="143"/>
      <c r="ASU34" s="143"/>
      <c r="ASV34" s="143"/>
      <c r="ASW34" s="143"/>
      <c r="ASX34" s="143"/>
      <c r="ASY34" s="143"/>
      <c r="ASZ34" s="143"/>
      <c r="ATA34" s="143"/>
      <c r="ATB34" s="143"/>
      <c r="ATC34" s="143"/>
      <c r="ATD34" s="143"/>
      <c r="ATE34" s="143"/>
      <c r="ATF34" s="143"/>
      <c r="ATG34" s="143"/>
      <c r="ATH34" s="143"/>
      <c r="ATI34" s="143"/>
      <c r="ATJ34" s="143"/>
      <c r="ATK34" s="143"/>
      <c r="ATL34" s="143"/>
      <c r="ATM34" s="143"/>
      <c r="ATN34" s="143"/>
      <c r="ATO34" s="143"/>
      <c r="ATP34" s="143"/>
      <c r="ATQ34" s="143"/>
      <c r="ATR34" s="143"/>
      <c r="ATS34" s="143"/>
      <c r="ATT34" s="143"/>
      <c r="ATU34" s="143"/>
      <c r="ATV34" s="143"/>
      <c r="ATW34" s="143"/>
      <c r="ATX34" s="143"/>
      <c r="ATY34" s="143"/>
      <c r="ATZ34" s="143"/>
      <c r="AUA34" s="143"/>
      <c r="AUB34" s="143"/>
      <c r="AUC34" s="143"/>
      <c r="AUD34" s="143"/>
      <c r="AUE34" s="143"/>
      <c r="AUF34" s="143"/>
      <c r="AUG34" s="143"/>
      <c r="AUH34" s="143"/>
      <c r="AUI34" s="143"/>
      <c r="AUJ34" s="143"/>
      <c r="AUK34" s="143"/>
      <c r="AUL34" s="143"/>
      <c r="AUM34" s="143"/>
      <c r="AUN34" s="143"/>
      <c r="AUO34" s="143"/>
      <c r="AUP34" s="143"/>
      <c r="AUQ34" s="143"/>
      <c r="AUR34" s="143"/>
      <c r="AUS34" s="143"/>
      <c r="AUT34" s="143"/>
      <c r="AUU34" s="143"/>
      <c r="AUV34" s="143"/>
      <c r="AUW34" s="143"/>
      <c r="AUX34" s="143"/>
      <c r="AUY34" s="143"/>
      <c r="AUZ34" s="143"/>
      <c r="AVA34" s="143"/>
      <c r="AVB34" s="143"/>
      <c r="AVC34" s="143"/>
      <c r="AVD34" s="143"/>
      <c r="AVE34" s="143"/>
      <c r="AVF34" s="143"/>
      <c r="AVG34" s="143"/>
      <c r="AVH34" s="143"/>
      <c r="AVI34" s="143"/>
      <c r="AVJ34" s="143"/>
      <c r="AVK34" s="143"/>
      <c r="AVL34" s="143"/>
      <c r="AVM34" s="143"/>
      <c r="AVN34" s="143"/>
      <c r="AVO34" s="143"/>
      <c r="AVP34" s="143"/>
      <c r="AVQ34" s="143"/>
      <c r="AVR34" s="143"/>
      <c r="AVS34" s="143"/>
      <c r="AVT34" s="143"/>
      <c r="AVU34" s="143"/>
      <c r="AVV34" s="143"/>
      <c r="AVW34" s="143"/>
      <c r="AVX34" s="143"/>
      <c r="AVY34" s="143"/>
      <c r="AVZ34" s="143"/>
      <c r="AWA34" s="143"/>
      <c r="AWB34" s="143"/>
      <c r="AWC34" s="143"/>
      <c r="AWD34" s="143"/>
      <c r="AWE34" s="143"/>
      <c r="AWF34" s="143"/>
      <c r="AWG34" s="143"/>
      <c r="AWH34" s="143"/>
      <c r="AWI34" s="143"/>
      <c r="AWJ34" s="143"/>
      <c r="AWK34" s="143"/>
      <c r="AWL34" s="143"/>
      <c r="AWM34" s="143"/>
      <c r="AWN34" s="143"/>
      <c r="AWO34" s="143"/>
      <c r="AWP34" s="143"/>
      <c r="AWQ34" s="143"/>
      <c r="AWR34" s="143"/>
      <c r="AWS34" s="143"/>
      <c r="AWT34" s="143"/>
      <c r="AWU34" s="143"/>
      <c r="AWV34" s="143"/>
      <c r="AWW34" s="143"/>
      <c r="AWX34" s="143"/>
      <c r="AWY34" s="143"/>
      <c r="AWZ34" s="143"/>
      <c r="AXA34" s="143"/>
      <c r="AXB34" s="143"/>
      <c r="AXC34" s="143"/>
      <c r="AXD34" s="143"/>
      <c r="AXE34" s="143"/>
      <c r="AXF34" s="143"/>
      <c r="AXG34" s="143"/>
      <c r="AXH34" s="143"/>
      <c r="AXI34" s="143"/>
      <c r="AXJ34" s="143"/>
      <c r="AXK34" s="143"/>
      <c r="AXL34" s="143"/>
      <c r="AXM34" s="143"/>
      <c r="AXN34" s="143"/>
      <c r="AXO34" s="143"/>
      <c r="AXP34" s="143"/>
      <c r="AXQ34" s="143"/>
      <c r="AXR34" s="143"/>
      <c r="AXS34" s="143"/>
      <c r="AXT34" s="143"/>
      <c r="AXU34" s="143"/>
      <c r="AXV34" s="143"/>
      <c r="AXW34" s="143"/>
      <c r="AXX34" s="143"/>
      <c r="AXY34" s="143"/>
      <c r="AXZ34" s="143"/>
      <c r="AYA34" s="143"/>
      <c r="AYB34" s="143"/>
      <c r="AYC34" s="143"/>
      <c r="AYD34" s="143"/>
      <c r="AYE34" s="143"/>
      <c r="AYF34" s="143"/>
      <c r="AYG34" s="143"/>
      <c r="AYH34" s="143"/>
      <c r="AYI34" s="143"/>
      <c r="AYJ34" s="143"/>
      <c r="AYK34" s="143"/>
      <c r="AYL34" s="143"/>
      <c r="AYM34" s="143"/>
      <c r="AYN34" s="143"/>
      <c r="AYO34" s="143"/>
      <c r="AYP34" s="143"/>
      <c r="AYQ34" s="143"/>
      <c r="AYR34" s="143"/>
      <c r="AYS34" s="143"/>
      <c r="AYT34" s="143"/>
      <c r="AYU34" s="143"/>
      <c r="AYV34" s="143"/>
      <c r="AYW34" s="143"/>
      <c r="AYX34" s="143"/>
      <c r="AYY34" s="143"/>
      <c r="AYZ34" s="143"/>
      <c r="AZA34" s="143"/>
      <c r="AZB34" s="143"/>
      <c r="AZC34" s="143"/>
      <c r="AZD34" s="143"/>
      <c r="AZE34" s="143"/>
      <c r="AZF34" s="143"/>
      <c r="AZG34" s="143"/>
      <c r="AZH34" s="143"/>
      <c r="AZI34" s="143"/>
      <c r="AZJ34" s="143"/>
      <c r="AZK34" s="143"/>
      <c r="AZL34" s="143"/>
      <c r="AZM34" s="143"/>
      <c r="AZN34" s="143"/>
      <c r="AZO34" s="143"/>
      <c r="AZP34" s="143"/>
      <c r="AZQ34" s="143"/>
      <c r="AZR34" s="143"/>
      <c r="AZS34" s="143"/>
      <c r="AZT34" s="143"/>
      <c r="AZU34" s="143"/>
      <c r="AZV34" s="143"/>
      <c r="AZW34" s="143"/>
      <c r="AZX34" s="143"/>
      <c r="AZY34" s="143"/>
      <c r="AZZ34" s="143"/>
      <c r="BAA34" s="143"/>
      <c r="BAB34" s="143"/>
      <c r="BAC34" s="143"/>
      <c r="BAD34" s="143"/>
      <c r="BAE34" s="143"/>
      <c r="BAF34" s="143"/>
      <c r="BAG34" s="143"/>
      <c r="BAH34" s="143"/>
      <c r="BAI34" s="143"/>
      <c r="BAJ34" s="143"/>
      <c r="BAK34" s="143"/>
      <c r="BAL34" s="143"/>
      <c r="BAM34" s="143"/>
      <c r="BAN34" s="143"/>
      <c r="BAO34" s="143"/>
      <c r="BAP34" s="143"/>
      <c r="BAQ34" s="143"/>
      <c r="BAR34" s="143"/>
      <c r="BAS34" s="143"/>
      <c r="BAT34" s="143"/>
      <c r="BAU34" s="143"/>
      <c r="BAV34" s="143"/>
      <c r="BAW34" s="143"/>
      <c r="BAX34" s="143"/>
      <c r="BAY34" s="143"/>
      <c r="BAZ34" s="143"/>
      <c r="BBA34" s="143"/>
      <c r="BBB34" s="143"/>
      <c r="BBC34" s="143"/>
      <c r="BBD34" s="143"/>
      <c r="BBE34" s="143"/>
      <c r="BBF34" s="143"/>
      <c r="BBG34" s="143"/>
      <c r="BBH34" s="143"/>
      <c r="BBI34" s="143"/>
      <c r="BBJ34" s="143"/>
      <c r="BBK34" s="143"/>
      <c r="BBL34" s="143"/>
      <c r="BBM34" s="143"/>
      <c r="BBN34" s="143"/>
      <c r="BBO34" s="143"/>
      <c r="BBP34" s="143"/>
      <c r="BBQ34" s="143"/>
      <c r="BBR34" s="143"/>
      <c r="BBS34" s="143"/>
      <c r="BBT34" s="143"/>
      <c r="BBU34" s="143"/>
      <c r="BBV34" s="143"/>
      <c r="BBW34" s="143"/>
      <c r="BBX34" s="143"/>
      <c r="BBY34" s="143"/>
      <c r="BBZ34" s="143"/>
      <c r="BCA34" s="143"/>
      <c r="BCB34" s="143"/>
      <c r="BCC34" s="143"/>
      <c r="BCD34" s="143"/>
      <c r="BCE34" s="143"/>
      <c r="BCF34" s="143"/>
      <c r="BCG34" s="143"/>
      <c r="BCH34" s="143"/>
      <c r="BCI34" s="143"/>
      <c r="BCJ34" s="143"/>
      <c r="BCK34" s="143"/>
      <c r="BCL34" s="143"/>
      <c r="BCM34" s="143"/>
      <c r="BCN34" s="143"/>
      <c r="BCO34" s="143"/>
      <c r="BCP34" s="143"/>
      <c r="BCQ34" s="143"/>
      <c r="BCR34" s="143"/>
      <c r="BCS34" s="143"/>
      <c r="BCT34" s="143"/>
      <c r="BCU34" s="143"/>
      <c r="BCV34" s="143"/>
      <c r="BCW34" s="143"/>
      <c r="BCX34" s="143"/>
      <c r="BCY34" s="143"/>
      <c r="BCZ34" s="143"/>
      <c r="BDA34" s="143"/>
      <c r="BDB34" s="143"/>
      <c r="BDC34" s="143"/>
      <c r="BDD34" s="143"/>
      <c r="BDE34" s="143"/>
      <c r="BDF34" s="143"/>
      <c r="BDG34" s="143"/>
      <c r="BDH34" s="143"/>
      <c r="BDI34" s="143"/>
      <c r="BDJ34" s="143"/>
      <c r="BDK34" s="143"/>
      <c r="BDL34" s="143"/>
      <c r="BDM34" s="143"/>
      <c r="BDN34" s="143"/>
      <c r="BDO34" s="143"/>
      <c r="BDP34" s="143"/>
      <c r="BDQ34" s="143"/>
      <c r="BDR34" s="143"/>
      <c r="BDS34" s="143"/>
      <c r="BDT34" s="143"/>
      <c r="BDU34" s="143"/>
      <c r="BDV34" s="143"/>
      <c r="BDW34" s="143"/>
      <c r="BDX34" s="143"/>
      <c r="BDY34" s="143"/>
      <c r="BDZ34" s="143"/>
      <c r="BEA34" s="143"/>
      <c r="BEB34" s="143"/>
      <c r="BEC34" s="143"/>
      <c r="BED34" s="143"/>
      <c r="BEE34" s="143"/>
      <c r="BEF34" s="143"/>
      <c r="BEG34" s="143"/>
      <c r="BEH34" s="143"/>
      <c r="BEI34" s="143"/>
      <c r="BEJ34" s="143"/>
      <c r="BEK34" s="143"/>
      <c r="BEL34" s="143"/>
      <c r="BEM34" s="143"/>
      <c r="BEN34" s="143"/>
      <c r="BEO34" s="143"/>
      <c r="BEP34" s="143"/>
      <c r="BEQ34" s="143"/>
      <c r="BER34" s="143"/>
      <c r="BES34" s="143"/>
      <c r="BET34" s="143"/>
      <c r="BEU34" s="143"/>
      <c r="BEV34" s="143"/>
      <c r="BEW34" s="143"/>
      <c r="BEX34" s="143"/>
      <c r="BEY34" s="143"/>
      <c r="BEZ34" s="143"/>
      <c r="BFA34" s="143"/>
      <c r="BFB34" s="143"/>
      <c r="BFC34" s="143"/>
      <c r="BFD34" s="143"/>
      <c r="BFE34" s="143"/>
      <c r="BFF34" s="143"/>
      <c r="BFG34" s="143"/>
      <c r="BFH34" s="143"/>
      <c r="BFI34" s="143"/>
      <c r="BFJ34" s="143"/>
      <c r="BFK34" s="143"/>
      <c r="BFL34" s="143"/>
      <c r="BFM34" s="143"/>
      <c r="BFN34" s="143"/>
      <c r="BFO34" s="143"/>
      <c r="BFP34" s="143"/>
      <c r="BFQ34" s="143"/>
      <c r="BFR34" s="143"/>
      <c r="BFS34" s="143"/>
      <c r="BFT34" s="143"/>
      <c r="BFU34" s="143"/>
      <c r="BFV34" s="143"/>
      <c r="BFW34" s="143"/>
      <c r="BFX34" s="143"/>
      <c r="BFY34" s="143"/>
      <c r="BFZ34" s="143"/>
      <c r="BGA34" s="143"/>
      <c r="BGB34" s="143"/>
      <c r="BGC34" s="143"/>
      <c r="BGD34" s="143"/>
      <c r="BGE34" s="143"/>
      <c r="BGF34" s="143"/>
      <c r="BGG34" s="143"/>
      <c r="BGH34" s="143"/>
      <c r="BGI34" s="143"/>
      <c r="BGJ34" s="143"/>
      <c r="BGK34" s="143"/>
      <c r="BGL34" s="143"/>
      <c r="BGM34" s="143"/>
      <c r="BGN34" s="143"/>
      <c r="BGO34" s="143"/>
      <c r="BGP34" s="143"/>
      <c r="BGQ34" s="143"/>
      <c r="BGR34" s="143"/>
      <c r="BGS34" s="143"/>
      <c r="BGT34" s="143"/>
      <c r="BGU34" s="143"/>
      <c r="BGV34" s="143"/>
      <c r="BGW34" s="143"/>
      <c r="BGX34" s="143"/>
      <c r="BGY34" s="143"/>
      <c r="BGZ34" s="143"/>
      <c r="BHA34" s="143"/>
      <c r="BHB34" s="143"/>
      <c r="BHC34" s="143"/>
      <c r="BHD34" s="143"/>
      <c r="BHE34" s="143"/>
      <c r="BHF34" s="143"/>
      <c r="BHG34" s="143"/>
      <c r="BHH34" s="143"/>
      <c r="BHI34" s="143"/>
      <c r="BHJ34" s="143"/>
      <c r="BHK34" s="143"/>
      <c r="BHL34" s="143"/>
      <c r="BHM34" s="143"/>
      <c r="BHN34" s="143"/>
      <c r="BHO34" s="143"/>
      <c r="BHP34" s="143"/>
      <c r="BHQ34" s="143"/>
      <c r="BHR34" s="143"/>
      <c r="BHS34" s="143"/>
      <c r="BHT34" s="143"/>
      <c r="BHU34" s="143"/>
      <c r="BHV34" s="143"/>
      <c r="BHW34" s="143"/>
      <c r="BHX34" s="143"/>
      <c r="BHY34" s="143"/>
      <c r="BHZ34" s="143"/>
      <c r="BIA34" s="143"/>
      <c r="BIB34" s="143"/>
      <c r="BIC34" s="143"/>
      <c r="BID34" s="143"/>
      <c r="BIE34" s="143"/>
      <c r="BIF34" s="143"/>
      <c r="BIG34" s="143"/>
      <c r="BIH34" s="143"/>
      <c r="BII34" s="143"/>
      <c r="BIJ34" s="143"/>
      <c r="BIK34" s="143"/>
      <c r="BIL34" s="143"/>
      <c r="BIM34" s="143"/>
      <c r="BIN34" s="143"/>
      <c r="BIO34" s="143"/>
      <c r="BIP34" s="143"/>
      <c r="BIQ34" s="143"/>
      <c r="BIR34" s="143"/>
      <c r="BIS34" s="143"/>
      <c r="BIT34" s="143"/>
      <c r="BIU34" s="143"/>
      <c r="BIV34" s="143"/>
      <c r="BIW34" s="143"/>
      <c r="BIX34" s="143"/>
      <c r="BIY34" s="143"/>
      <c r="BIZ34" s="143"/>
      <c r="BJA34" s="143"/>
      <c r="BJB34" s="143"/>
      <c r="BJC34" s="143"/>
      <c r="BJD34" s="143"/>
      <c r="BJE34" s="143"/>
      <c r="BJF34" s="143"/>
      <c r="BJG34" s="143"/>
      <c r="BJH34" s="143"/>
      <c r="BJI34" s="143"/>
      <c r="BJJ34" s="143"/>
      <c r="BJK34" s="143"/>
      <c r="BJL34" s="143"/>
      <c r="BJM34" s="143"/>
      <c r="BJN34" s="143"/>
      <c r="BJO34" s="143"/>
      <c r="BJP34" s="143"/>
      <c r="BJQ34" s="143"/>
      <c r="BJR34" s="143"/>
      <c r="BJS34" s="143"/>
      <c r="BJT34" s="143"/>
      <c r="BJU34" s="143"/>
      <c r="BJV34" s="143"/>
      <c r="BJW34" s="143"/>
      <c r="BJX34" s="143"/>
      <c r="BJY34" s="143"/>
      <c r="BJZ34" s="143"/>
      <c r="BKA34" s="143"/>
      <c r="BKB34" s="143"/>
      <c r="BKC34" s="143"/>
      <c r="BKD34" s="143"/>
      <c r="BKE34" s="143"/>
      <c r="BKF34" s="143"/>
      <c r="BKG34" s="143"/>
      <c r="BKH34" s="143"/>
      <c r="BKI34" s="143"/>
      <c r="BKJ34" s="143"/>
      <c r="BKK34" s="143"/>
      <c r="BKL34" s="143"/>
      <c r="BKM34" s="143"/>
      <c r="BKN34" s="143"/>
      <c r="BKO34" s="143"/>
      <c r="BKP34" s="143"/>
      <c r="BKQ34" s="143"/>
      <c r="BKR34" s="143"/>
      <c r="BKS34" s="143"/>
      <c r="BKT34" s="143"/>
      <c r="BKU34" s="143"/>
      <c r="BKV34" s="143"/>
      <c r="BKW34" s="143"/>
      <c r="BKX34" s="143"/>
      <c r="BKY34" s="143"/>
      <c r="BKZ34" s="143"/>
      <c r="BLA34" s="143"/>
      <c r="BLB34" s="143"/>
      <c r="BLC34" s="143"/>
      <c r="BLD34" s="143"/>
      <c r="BLE34" s="143"/>
      <c r="BLF34" s="143"/>
      <c r="BLG34" s="143"/>
      <c r="BLH34" s="143"/>
      <c r="BLI34" s="143"/>
      <c r="BLJ34" s="143"/>
      <c r="BLK34" s="143"/>
      <c r="BLL34" s="143"/>
      <c r="BLM34" s="143"/>
      <c r="BLN34" s="143"/>
      <c r="BLO34" s="143"/>
      <c r="BLP34" s="143"/>
      <c r="BLQ34" s="143"/>
      <c r="BLR34" s="143"/>
      <c r="BLS34" s="143"/>
      <c r="BLT34" s="143"/>
      <c r="BLU34" s="143"/>
      <c r="BLV34" s="143"/>
      <c r="BLW34" s="143"/>
      <c r="BLX34" s="143"/>
      <c r="BLY34" s="143"/>
      <c r="BLZ34" s="143"/>
      <c r="BMA34" s="143"/>
      <c r="BMB34" s="143"/>
      <c r="BMC34" s="143"/>
      <c r="BMD34" s="143"/>
      <c r="BME34" s="143"/>
      <c r="BMF34" s="143"/>
      <c r="BMG34" s="143"/>
      <c r="BMH34" s="143"/>
      <c r="BMI34" s="143"/>
      <c r="BMJ34" s="143"/>
      <c r="BMK34" s="143"/>
      <c r="BML34" s="143"/>
      <c r="BMM34" s="143"/>
      <c r="BMN34" s="143"/>
      <c r="BMO34" s="143"/>
      <c r="BMP34" s="143"/>
      <c r="BMQ34" s="143"/>
      <c r="BMR34" s="143"/>
      <c r="BMS34" s="143"/>
      <c r="BMT34" s="143"/>
      <c r="BMU34" s="143"/>
      <c r="BMV34" s="143"/>
      <c r="BMW34" s="143"/>
      <c r="BMX34" s="143"/>
      <c r="BMY34" s="143"/>
      <c r="BMZ34" s="143"/>
      <c r="BNA34" s="143"/>
      <c r="BNB34" s="143"/>
      <c r="BNC34" s="143"/>
      <c r="BND34" s="143"/>
      <c r="BNE34" s="143"/>
      <c r="BNF34" s="143"/>
      <c r="BNG34" s="143"/>
      <c r="BNH34" s="143"/>
      <c r="BNI34" s="143"/>
      <c r="BNJ34" s="143"/>
      <c r="BNK34" s="143"/>
      <c r="BNL34" s="143"/>
      <c r="BNM34" s="143"/>
      <c r="BNN34" s="143"/>
      <c r="BNO34" s="143"/>
      <c r="BNP34" s="143"/>
      <c r="BNQ34" s="143"/>
      <c r="BNR34" s="143"/>
      <c r="BNS34" s="143"/>
      <c r="BNT34" s="143"/>
      <c r="BNU34" s="143"/>
      <c r="BNV34" s="143"/>
      <c r="BNW34" s="143"/>
      <c r="BNX34" s="143"/>
      <c r="BNY34" s="143"/>
      <c r="BNZ34" s="143"/>
      <c r="BOA34" s="143"/>
      <c r="BOB34" s="143"/>
      <c r="BOC34" s="143"/>
      <c r="BOD34" s="143"/>
      <c r="BOE34" s="143"/>
      <c r="BOF34" s="143"/>
      <c r="BOG34" s="143"/>
      <c r="BOH34" s="143"/>
      <c r="BOI34" s="143"/>
      <c r="BOJ34" s="143"/>
      <c r="BOK34" s="143"/>
      <c r="BOL34" s="143"/>
      <c r="BOM34" s="143"/>
      <c r="BON34" s="143"/>
      <c r="BOO34" s="143"/>
      <c r="BOP34" s="143"/>
      <c r="BOQ34" s="143"/>
      <c r="BOR34" s="143"/>
      <c r="BOS34" s="143"/>
      <c r="BOT34" s="143"/>
      <c r="BOU34" s="143"/>
      <c r="BOV34" s="143"/>
      <c r="BOW34" s="143"/>
      <c r="BOX34" s="143"/>
      <c r="BOY34" s="143"/>
      <c r="BOZ34" s="143"/>
      <c r="BPA34" s="143"/>
      <c r="BPB34" s="143"/>
      <c r="BPC34" s="143"/>
      <c r="BPD34" s="143"/>
      <c r="BPE34" s="143"/>
      <c r="BPF34" s="143"/>
      <c r="BPG34" s="143"/>
      <c r="BPH34" s="143"/>
      <c r="BPI34" s="143"/>
      <c r="BPJ34" s="143"/>
      <c r="BPK34" s="143"/>
      <c r="BPL34" s="143"/>
      <c r="BPM34" s="143"/>
      <c r="BPN34" s="143"/>
      <c r="BPO34" s="143"/>
      <c r="BPP34" s="143"/>
      <c r="BPQ34" s="143"/>
      <c r="BPR34" s="143"/>
      <c r="BPS34" s="143"/>
      <c r="BPT34" s="143"/>
      <c r="BPU34" s="143"/>
      <c r="BPV34" s="143"/>
      <c r="BPW34" s="143"/>
      <c r="BPX34" s="143"/>
      <c r="BPY34" s="143"/>
      <c r="BPZ34" s="143"/>
      <c r="BQA34" s="143"/>
      <c r="BQB34" s="143"/>
      <c r="BQC34" s="143"/>
      <c r="BQD34" s="143"/>
      <c r="BQE34" s="143"/>
      <c r="BQF34" s="143"/>
      <c r="BQG34" s="143"/>
      <c r="BQH34" s="143"/>
      <c r="BQI34" s="143"/>
      <c r="BQJ34" s="143"/>
      <c r="BQK34" s="143"/>
      <c r="BQL34" s="143"/>
      <c r="BQM34" s="143"/>
      <c r="BQN34" s="143"/>
      <c r="BQO34" s="143"/>
      <c r="BQP34" s="143"/>
      <c r="BQQ34" s="143"/>
      <c r="BQR34" s="143"/>
      <c r="BQS34" s="143"/>
      <c r="BQT34" s="143"/>
      <c r="BQU34" s="143"/>
      <c r="BQV34" s="143"/>
      <c r="BQW34" s="143"/>
      <c r="BQX34" s="143"/>
      <c r="BQY34" s="143"/>
      <c r="BQZ34" s="143"/>
      <c r="BRA34" s="143"/>
      <c r="BRB34" s="143"/>
      <c r="BRC34" s="143"/>
      <c r="BRD34" s="143"/>
      <c r="BRE34" s="143"/>
      <c r="BRF34" s="143"/>
      <c r="BRG34" s="143"/>
      <c r="BRH34" s="143"/>
      <c r="BRI34" s="143"/>
      <c r="BRJ34" s="143"/>
      <c r="BRK34" s="143"/>
      <c r="BRL34" s="143"/>
      <c r="BRM34" s="143"/>
      <c r="BRN34" s="143"/>
      <c r="BRO34" s="143"/>
      <c r="BRP34" s="143"/>
      <c r="BRQ34" s="143"/>
      <c r="BRR34" s="143"/>
      <c r="BRS34" s="143"/>
      <c r="BRT34" s="143"/>
      <c r="BRU34" s="143"/>
      <c r="BRV34" s="143"/>
      <c r="BRW34" s="143"/>
      <c r="BRX34" s="143"/>
      <c r="BRY34" s="143"/>
      <c r="BRZ34" s="143"/>
      <c r="BSA34" s="143"/>
      <c r="BSB34" s="143"/>
      <c r="BSC34" s="143"/>
      <c r="BSD34" s="143"/>
      <c r="BSE34" s="143"/>
      <c r="BSF34" s="143"/>
      <c r="BSG34" s="143"/>
      <c r="BSH34" s="143"/>
      <c r="BSI34" s="143"/>
      <c r="BSJ34" s="143"/>
      <c r="BSK34" s="143"/>
      <c r="BSL34" s="143"/>
      <c r="BSM34" s="143"/>
      <c r="BSN34" s="143"/>
      <c r="BSO34" s="143"/>
      <c r="BSP34" s="143"/>
      <c r="BSQ34" s="143"/>
      <c r="BSR34" s="143"/>
      <c r="BSS34" s="143"/>
      <c r="BST34" s="143"/>
      <c r="BSU34" s="143"/>
      <c r="BSV34" s="143"/>
      <c r="BSW34" s="143"/>
      <c r="BSX34" s="143"/>
      <c r="BSY34" s="143"/>
      <c r="BSZ34" s="143"/>
      <c r="BTA34" s="143"/>
      <c r="BTB34" s="143"/>
      <c r="BTC34" s="143"/>
      <c r="BTD34" s="143"/>
      <c r="BTE34" s="143"/>
      <c r="BTF34" s="143"/>
      <c r="BTG34" s="143"/>
      <c r="BTH34" s="143"/>
      <c r="BTI34" s="143"/>
      <c r="BTJ34" s="143"/>
      <c r="BTK34" s="143"/>
      <c r="BTL34" s="143"/>
      <c r="BTM34" s="143"/>
      <c r="BTN34" s="143"/>
      <c r="BTO34" s="143"/>
      <c r="BTP34" s="143"/>
      <c r="BTQ34" s="143"/>
      <c r="BTR34" s="143"/>
      <c r="BTS34" s="143"/>
      <c r="BTT34" s="143"/>
      <c r="BTU34" s="143"/>
      <c r="BTV34" s="143"/>
      <c r="BTW34" s="143"/>
      <c r="BTX34" s="143"/>
      <c r="BTY34" s="143"/>
      <c r="BTZ34" s="143"/>
      <c r="BUA34" s="143"/>
      <c r="BUB34" s="143"/>
      <c r="BUC34" s="143"/>
      <c r="BUD34" s="143"/>
      <c r="BUE34" s="143"/>
      <c r="BUF34" s="143"/>
      <c r="BUG34" s="143"/>
      <c r="BUH34" s="143"/>
      <c r="BUI34" s="143"/>
      <c r="BUJ34" s="143"/>
      <c r="BUK34" s="143"/>
      <c r="BUL34" s="143"/>
      <c r="BUM34" s="143"/>
      <c r="BUN34" s="143"/>
      <c r="BUO34" s="143"/>
      <c r="BUP34" s="143"/>
      <c r="BUQ34" s="143"/>
      <c r="BUR34" s="143"/>
      <c r="BUS34" s="143"/>
      <c r="BUT34" s="143"/>
      <c r="BUU34" s="143"/>
      <c r="BUV34" s="143"/>
      <c r="BUW34" s="143"/>
      <c r="BUX34" s="143"/>
      <c r="BUY34" s="143"/>
      <c r="BUZ34" s="143"/>
      <c r="BVA34" s="143"/>
      <c r="BVB34" s="143"/>
      <c r="BVC34" s="143"/>
      <c r="BVD34" s="143"/>
      <c r="BVE34" s="143"/>
      <c r="BVF34" s="143"/>
      <c r="BVG34" s="143"/>
      <c r="BVH34" s="143"/>
      <c r="BVI34" s="143"/>
      <c r="BVJ34" s="143"/>
      <c r="BVK34" s="143"/>
      <c r="BVL34" s="143"/>
      <c r="BVM34" s="143"/>
      <c r="BVN34" s="143"/>
      <c r="BVO34" s="143"/>
      <c r="BVP34" s="143"/>
      <c r="BVQ34" s="143"/>
      <c r="BVR34" s="143"/>
      <c r="BVS34" s="143"/>
      <c r="BVT34" s="143"/>
      <c r="BVU34" s="143"/>
      <c r="BVV34" s="143"/>
      <c r="BVW34" s="143"/>
      <c r="BVX34" s="143"/>
      <c r="BVY34" s="143"/>
      <c r="BVZ34" s="143"/>
      <c r="BWA34" s="143"/>
      <c r="BWB34" s="143"/>
      <c r="BWC34" s="143"/>
      <c r="BWD34" s="143"/>
      <c r="BWE34" s="143"/>
      <c r="BWF34" s="143"/>
      <c r="BWG34" s="143"/>
      <c r="BWH34" s="143"/>
      <c r="BWI34" s="143"/>
      <c r="BWJ34" s="143"/>
      <c r="BWK34" s="143"/>
      <c r="BWL34" s="143"/>
      <c r="BWM34" s="143"/>
      <c r="BWN34" s="143"/>
      <c r="BWO34" s="143"/>
      <c r="BWP34" s="143"/>
      <c r="BWQ34" s="143"/>
      <c r="BWR34" s="143"/>
      <c r="BWS34" s="143"/>
      <c r="BWT34" s="143"/>
      <c r="BWU34" s="143"/>
      <c r="BWV34" s="143"/>
      <c r="BWW34" s="143"/>
      <c r="BWX34" s="143"/>
      <c r="BWY34" s="143"/>
      <c r="BWZ34" s="143"/>
      <c r="BXA34" s="143"/>
      <c r="BXB34" s="143"/>
      <c r="BXC34" s="143"/>
      <c r="BXD34" s="143"/>
      <c r="BXE34" s="143"/>
      <c r="BXF34" s="143"/>
      <c r="BXG34" s="143"/>
      <c r="BXH34" s="143"/>
      <c r="BXI34" s="143"/>
      <c r="BXJ34" s="143"/>
      <c r="BXK34" s="143"/>
      <c r="BXL34" s="143"/>
      <c r="BXM34" s="143"/>
      <c r="BXN34" s="143"/>
      <c r="BXO34" s="143"/>
      <c r="BXP34" s="143"/>
      <c r="BXQ34" s="143"/>
      <c r="BXR34" s="143"/>
      <c r="BXS34" s="143"/>
      <c r="BXT34" s="143"/>
      <c r="BXU34" s="143"/>
      <c r="BXV34" s="143"/>
      <c r="BXW34" s="143"/>
      <c r="BXX34" s="143"/>
      <c r="BXY34" s="143"/>
      <c r="BXZ34" s="143"/>
      <c r="BYA34" s="143"/>
      <c r="BYB34" s="143"/>
      <c r="BYC34" s="143"/>
      <c r="BYD34" s="143"/>
      <c r="BYE34" s="143"/>
      <c r="BYF34" s="143"/>
      <c r="BYG34" s="143"/>
      <c r="BYH34" s="143"/>
      <c r="BYI34" s="143"/>
      <c r="BYJ34" s="143"/>
      <c r="BYK34" s="143"/>
      <c r="BYL34" s="143"/>
      <c r="BYM34" s="143"/>
      <c r="BYN34" s="143"/>
      <c r="BYO34" s="143"/>
      <c r="BYP34" s="143"/>
      <c r="BYQ34" s="143"/>
      <c r="BYR34" s="143"/>
      <c r="BYS34" s="143"/>
      <c r="BYT34" s="143"/>
      <c r="BYU34" s="143"/>
      <c r="BYV34" s="143"/>
      <c r="BYW34" s="143"/>
      <c r="BYX34" s="143"/>
      <c r="BYY34" s="143"/>
      <c r="BYZ34" s="143"/>
      <c r="BZA34" s="143"/>
      <c r="BZB34" s="143"/>
      <c r="BZC34" s="143"/>
      <c r="BZD34" s="143"/>
      <c r="BZE34" s="143"/>
      <c r="BZF34" s="143"/>
      <c r="BZG34" s="143"/>
      <c r="BZH34" s="143"/>
      <c r="BZI34" s="143"/>
      <c r="BZJ34" s="143"/>
      <c r="BZK34" s="143"/>
      <c r="BZL34" s="143"/>
      <c r="BZM34" s="143"/>
      <c r="BZN34" s="143"/>
      <c r="BZO34" s="143"/>
      <c r="BZP34" s="143"/>
      <c r="BZQ34" s="143"/>
      <c r="BZR34" s="143"/>
      <c r="BZS34" s="143"/>
      <c r="BZT34" s="143"/>
      <c r="BZU34" s="143"/>
      <c r="BZV34" s="143"/>
      <c r="BZW34" s="143"/>
      <c r="BZX34" s="143"/>
      <c r="BZY34" s="143"/>
      <c r="BZZ34" s="143"/>
      <c r="CAA34" s="143"/>
      <c r="CAB34" s="143"/>
      <c r="CAC34" s="143"/>
      <c r="CAD34" s="143"/>
      <c r="CAE34" s="143"/>
      <c r="CAF34" s="143"/>
      <c r="CAG34" s="143"/>
      <c r="CAH34" s="143"/>
      <c r="CAI34" s="143"/>
      <c r="CAJ34" s="143"/>
      <c r="CAK34" s="143"/>
      <c r="CAL34" s="143"/>
      <c r="CAM34" s="143"/>
      <c r="CAN34" s="143"/>
      <c r="CAO34" s="143"/>
      <c r="CAP34" s="143"/>
      <c r="CAQ34" s="143"/>
      <c r="CAR34" s="143"/>
      <c r="CAS34" s="143"/>
      <c r="CAT34" s="143"/>
      <c r="CAU34" s="143"/>
      <c r="CAV34" s="143"/>
      <c r="CAW34" s="143"/>
      <c r="CAX34" s="143"/>
      <c r="CAY34" s="143"/>
      <c r="CAZ34" s="143"/>
      <c r="CBA34" s="143"/>
      <c r="CBB34" s="143"/>
      <c r="CBC34" s="143"/>
      <c r="CBD34" s="143"/>
      <c r="CBE34" s="143"/>
      <c r="CBF34" s="143"/>
      <c r="CBG34" s="143"/>
      <c r="CBH34" s="143"/>
      <c r="CBI34" s="143"/>
      <c r="CBJ34" s="143"/>
      <c r="CBK34" s="143"/>
      <c r="CBL34" s="143"/>
      <c r="CBM34" s="143"/>
      <c r="CBN34" s="143"/>
      <c r="CBO34" s="143"/>
      <c r="CBP34" s="143"/>
      <c r="CBQ34" s="143"/>
      <c r="CBR34" s="143"/>
      <c r="CBS34" s="143"/>
      <c r="CBT34" s="143"/>
      <c r="CBU34" s="143"/>
      <c r="CBV34" s="143"/>
      <c r="CBW34" s="143"/>
      <c r="CBX34" s="143"/>
      <c r="CBY34" s="143"/>
      <c r="CBZ34" s="143"/>
      <c r="CCA34" s="143"/>
      <c r="CCB34" s="143"/>
      <c r="CCC34" s="143"/>
      <c r="CCD34" s="143"/>
      <c r="CCE34" s="143"/>
      <c r="CCF34" s="143"/>
      <c r="CCG34" s="143"/>
      <c r="CCH34" s="143"/>
      <c r="CCI34" s="143"/>
      <c r="CCJ34" s="143"/>
      <c r="CCK34" s="143"/>
      <c r="CCL34" s="143"/>
      <c r="CCM34" s="143"/>
      <c r="CCN34" s="143"/>
      <c r="CCO34" s="143"/>
      <c r="CCP34" s="143"/>
      <c r="CCQ34" s="143"/>
      <c r="CCR34" s="143"/>
      <c r="CCS34" s="143"/>
      <c r="CCT34" s="143"/>
      <c r="CCU34" s="143"/>
      <c r="CCV34" s="143"/>
      <c r="CCW34" s="143"/>
      <c r="CCX34" s="143"/>
      <c r="CCY34" s="143"/>
      <c r="CCZ34" s="143"/>
      <c r="CDA34" s="143"/>
      <c r="CDB34" s="143"/>
      <c r="CDC34" s="143"/>
      <c r="CDD34" s="143"/>
      <c r="CDE34" s="143"/>
      <c r="CDF34" s="143"/>
      <c r="CDG34" s="143"/>
      <c r="CDH34" s="143"/>
      <c r="CDI34" s="143"/>
      <c r="CDJ34" s="143"/>
      <c r="CDK34" s="143"/>
      <c r="CDL34" s="143"/>
      <c r="CDM34" s="143"/>
      <c r="CDN34" s="143"/>
      <c r="CDO34" s="143"/>
      <c r="CDP34" s="143"/>
      <c r="CDQ34" s="143"/>
      <c r="CDR34" s="143"/>
      <c r="CDS34" s="143"/>
      <c r="CDT34" s="143"/>
      <c r="CDU34" s="143"/>
      <c r="CDV34" s="143"/>
      <c r="CDW34" s="143"/>
      <c r="CDX34" s="143"/>
      <c r="CDY34" s="143"/>
      <c r="CDZ34" s="143"/>
      <c r="CEA34" s="143"/>
      <c r="CEB34" s="143"/>
      <c r="CEC34" s="143"/>
      <c r="CED34" s="143"/>
      <c r="CEE34" s="143"/>
      <c r="CEF34" s="143"/>
      <c r="CEG34" s="143"/>
      <c r="CEH34" s="143"/>
      <c r="CEI34" s="143"/>
      <c r="CEJ34" s="143"/>
      <c r="CEK34" s="143"/>
      <c r="CEL34" s="143"/>
      <c r="CEM34" s="143"/>
      <c r="CEN34" s="143"/>
      <c r="CEO34" s="143"/>
      <c r="CEP34" s="143"/>
      <c r="CEQ34" s="143"/>
      <c r="CER34" s="143"/>
      <c r="CES34" s="143"/>
      <c r="CET34" s="143"/>
      <c r="CEU34" s="143"/>
      <c r="CEV34" s="143"/>
      <c r="CEW34" s="143"/>
      <c r="CEX34" s="143"/>
      <c r="CEY34" s="143"/>
      <c r="CEZ34" s="143"/>
      <c r="CFA34" s="143"/>
      <c r="CFB34" s="143"/>
      <c r="CFC34" s="143"/>
      <c r="CFD34" s="143"/>
      <c r="CFE34" s="143"/>
      <c r="CFF34" s="143"/>
      <c r="CFG34" s="143"/>
      <c r="CFH34" s="143"/>
      <c r="CFI34" s="143"/>
      <c r="CFJ34" s="143"/>
      <c r="CFK34" s="143"/>
      <c r="CFL34" s="143"/>
      <c r="CFM34" s="143"/>
      <c r="CFN34" s="143"/>
      <c r="CFO34" s="143"/>
      <c r="CFP34" s="143"/>
      <c r="CFQ34" s="143"/>
      <c r="CFR34" s="143"/>
      <c r="CFS34" s="143"/>
      <c r="CFT34" s="143"/>
      <c r="CFU34" s="143"/>
      <c r="CFV34" s="143"/>
      <c r="CFW34" s="143"/>
      <c r="CFX34" s="143"/>
      <c r="CFY34" s="143"/>
      <c r="CFZ34" s="143"/>
      <c r="CGA34" s="143"/>
      <c r="CGB34" s="143"/>
      <c r="CGC34" s="143"/>
      <c r="CGD34" s="143"/>
      <c r="CGE34" s="143"/>
      <c r="CGF34" s="143"/>
      <c r="CGG34" s="143"/>
      <c r="CGH34" s="143"/>
      <c r="CGI34" s="143"/>
      <c r="CGJ34" s="143"/>
      <c r="CGK34" s="143"/>
      <c r="CGL34" s="143"/>
      <c r="CGM34" s="143"/>
      <c r="CGN34" s="143"/>
      <c r="CGO34" s="143"/>
      <c r="CGP34" s="143"/>
      <c r="CGQ34" s="143"/>
      <c r="CGR34" s="143"/>
      <c r="CGS34" s="143"/>
      <c r="CGT34" s="143"/>
      <c r="CGU34" s="143"/>
      <c r="CGV34" s="143"/>
      <c r="CGW34" s="143"/>
      <c r="CGX34" s="143"/>
      <c r="CGY34" s="143"/>
      <c r="CGZ34" s="143"/>
      <c r="CHA34" s="143"/>
      <c r="CHB34" s="143"/>
      <c r="CHC34" s="143"/>
      <c r="CHD34" s="143"/>
      <c r="CHE34" s="143"/>
      <c r="CHF34" s="143"/>
      <c r="CHG34" s="143"/>
      <c r="CHH34" s="143"/>
      <c r="CHI34" s="143"/>
      <c r="CHJ34" s="143"/>
      <c r="CHK34" s="143"/>
      <c r="CHL34" s="143"/>
      <c r="CHM34" s="143"/>
      <c r="CHN34" s="143"/>
      <c r="CHO34" s="143"/>
      <c r="CHP34" s="143"/>
      <c r="CHQ34" s="143"/>
      <c r="CHR34" s="143"/>
      <c r="CHS34" s="143"/>
      <c r="CHT34" s="143"/>
      <c r="CHU34" s="143"/>
      <c r="CHV34" s="143"/>
      <c r="CHW34" s="143"/>
      <c r="CHX34" s="143"/>
      <c r="CHY34" s="143"/>
      <c r="CHZ34" s="143"/>
      <c r="CIA34" s="143"/>
      <c r="CIB34" s="143"/>
      <c r="CIC34" s="143"/>
      <c r="CID34" s="143"/>
      <c r="CIE34" s="143"/>
      <c r="CIF34" s="143"/>
      <c r="CIG34" s="143"/>
      <c r="CIH34" s="143"/>
      <c r="CII34" s="143"/>
      <c r="CIJ34" s="143"/>
      <c r="CIK34" s="143"/>
      <c r="CIL34" s="143"/>
      <c r="CIM34" s="143"/>
      <c r="CIN34" s="143"/>
      <c r="CIO34" s="143"/>
      <c r="CIP34" s="143"/>
      <c r="CIQ34" s="143"/>
      <c r="CIR34" s="143"/>
      <c r="CIS34" s="143"/>
      <c r="CIT34" s="143"/>
      <c r="CIU34" s="143"/>
      <c r="CIV34" s="143"/>
      <c r="CIW34" s="143"/>
      <c r="CIX34" s="143"/>
      <c r="CIY34" s="143"/>
      <c r="CIZ34" s="143"/>
      <c r="CJA34" s="143"/>
      <c r="CJB34" s="143"/>
      <c r="CJC34" s="143"/>
      <c r="CJD34" s="143"/>
      <c r="CJE34" s="143"/>
      <c r="CJF34" s="143"/>
      <c r="CJG34" s="143"/>
      <c r="CJH34" s="143"/>
      <c r="CJI34" s="143"/>
      <c r="CJJ34" s="143"/>
      <c r="CJK34" s="143"/>
      <c r="CJL34" s="143"/>
      <c r="CJM34" s="143"/>
      <c r="CJN34" s="143"/>
      <c r="CJO34" s="143"/>
      <c r="CJP34" s="143"/>
      <c r="CJQ34" s="143"/>
      <c r="CJR34" s="143"/>
      <c r="CJS34" s="143"/>
      <c r="CJT34" s="143"/>
      <c r="CJU34" s="143"/>
      <c r="CJV34" s="143"/>
      <c r="CJW34" s="143"/>
      <c r="CJX34" s="143"/>
      <c r="CJY34" s="143"/>
      <c r="CJZ34" s="143"/>
      <c r="CKA34" s="143"/>
      <c r="CKB34" s="143"/>
      <c r="CKC34" s="143"/>
      <c r="CKD34" s="143"/>
      <c r="CKE34" s="143"/>
      <c r="CKF34" s="143"/>
      <c r="CKG34" s="143"/>
      <c r="CKH34" s="143"/>
      <c r="CKI34" s="143"/>
      <c r="CKJ34" s="143"/>
      <c r="CKK34" s="143"/>
      <c r="CKL34" s="143"/>
      <c r="CKM34" s="143"/>
      <c r="CKN34" s="143"/>
      <c r="CKO34" s="143"/>
      <c r="CKP34" s="143"/>
      <c r="CKQ34" s="143"/>
      <c r="CKR34" s="143"/>
      <c r="CKS34" s="143"/>
      <c r="CKT34" s="143"/>
      <c r="CKU34" s="143"/>
      <c r="CKV34" s="143"/>
      <c r="CKW34" s="143"/>
      <c r="CKX34" s="143"/>
      <c r="CKY34" s="143"/>
      <c r="CKZ34" s="143"/>
      <c r="CLA34" s="143"/>
      <c r="CLB34" s="143"/>
      <c r="CLC34" s="143"/>
      <c r="CLD34" s="143"/>
      <c r="CLE34" s="143"/>
      <c r="CLF34" s="143"/>
      <c r="CLG34" s="143"/>
      <c r="CLH34" s="143"/>
      <c r="CLI34" s="143"/>
      <c r="CLJ34" s="143"/>
      <c r="CLK34" s="143"/>
      <c r="CLL34" s="143"/>
      <c r="CLM34" s="143"/>
      <c r="CLN34" s="143"/>
      <c r="CLO34" s="143"/>
      <c r="CLP34" s="143"/>
      <c r="CLQ34" s="143"/>
      <c r="CLR34" s="143"/>
      <c r="CLS34" s="143"/>
      <c r="CLT34" s="143"/>
      <c r="CLU34" s="143"/>
      <c r="CLV34" s="143"/>
      <c r="CLW34" s="143"/>
      <c r="CLX34" s="143"/>
      <c r="CLY34" s="143"/>
      <c r="CLZ34" s="143"/>
      <c r="CMA34" s="143"/>
      <c r="CMB34" s="143"/>
      <c r="CMC34" s="143"/>
      <c r="CMD34" s="143"/>
      <c r="CME34" s="143"/>
      <c r="CMF34" s="143"/>
      <c r="CMG34" s="143"/>
      <c r="CMH34" s="143"/>
      <c r="CMI34" s="143"/>
      <c r="CMJ34" s="143"/>
      <c r="CMK34" s="143"/>
      <c r="CML34" s="143"/>
      <c r="CMM34" s="143"/>
      <c r="CMN34" s="143"/>
      <c r="CMO34" s="143"/>
      <c r="CMP34" s="143"/>
      <c r="CMQ34" s="143"/>
      <c r="CMR34" s="143"/>
      <c r="CMS34" s="143"/>
      <c r="CMT34" s="143"/>
      <c r="CMU34" s="143"/>
      <c r="CMV34" s="143"/>
      <c r="CMW34" s="143"/>
      <c r="CMX34" s="143"/>
      <c r="CMY34" s="143"/>
      <c r="CMZ34" s="143"/>
      <c r="CNA34" s="143"/>
      <c r="CNB34" s="143"/>
      <c r="CNC34" s="143"/>
      <c r="CND34" s="143"/>
      <c r="CNE34" s="143"/>
      <c r="CNF34" s="143"/>
      <c r="CNG34" s="143"/>
      <c r="CNH34" s="143"/>
      <c r="CNI34" s="143"/>
      <c r="CNJ34" s="143"/>
      <c r="CNK34" s="143"/>
      <c r="CNL34" s="143"/>
      <c r="CNM34" s="143"/>
      <c r="CNN34" s="143"/>
      <c r="CNO34" s="143"/>
      <c r="CNP34" s="143"/>
      <c r="CNQ34" s="143"/>
      <c r="CNR34" s="143"/>
      <c r="CNS34" s="143"/>
      <c r="CNT34" s="143"/>
      <c r="CNU34" s="143"/>
      <c r="CNV34" s="143"/>
      <c r="CNW34" s="143"/>
      <c r="CNX34" s="143"/>
      <c r="CNY34" s="143"/>
      <c r="CNZ34" s="143"/>
      <c r="COA34" s="143"/>
      <c r="COB34" s="143"/>
      <c r="COC34" s="143"/>
      <c r="COD34" s="143"/>
      <c r="COE34" s="143"/>
      <c r="COF34" s="143"/>
      <c r="COG34" s="143"/>
      <c r="COH34" s="143"/>
      <c r="COI34" s="143"/>
      <c r="COJ34" s="143"/>
      <c r="COK34" s="143"/>
      <c r="COL34" s="143"/>
      <c r="COM34" s="143"/>
      <c r="CON34" s="143"/>
      <c r="COO34" s="143"/>
      <c r="COP34" s="143"/>
      <c r="COQ34" s="143"/>
      <c r="COR34" s="143"/>
      <c r="COS34" s="143"/>
      <c r="COT34" s="143"/>
      <c r="COU34" s="143"/>
      <c r="COV34" s="143"/>
      <c r="COW34" s="143"/>
      <c r="COX34" s="143"/>
      <c r="COY34" s="143"/>
      <c r="COZ34" s="143"/>
      <c r="CPA34" s="143"/>
      <c r="CPB34" s="143"/>
      <c r="CPC34" s="143"/>
      <c r="CPD34" s="143"/>
      <c r="CPE34" s="143"/>
      <c r="CPF34" s="143"/>
      <c r="CPG34" s="143"/>
      <c r="CPH34" s="143"/>
      <c r="CPI34" s="143"/>
      <c r="CPJ34" s="143"/>
      <c r="CPK34" s="143"/>
      <c r="CPL34" s="143"/>
      <c r="CPM34" s="143"/>
      <c r="CPN34" s="143"/>
      <c r="CPO34" s="143"/>
      <c r="CPP34" s="143"/>
      <c r="CPQ34" s="143"/>
      <c r="CPR34" s="143"/>
      <c r="CPS34" s="143"/>
      <c r="CPT34" s="143"/>
      <c r="CPU34" s="143"/>
      <c r="CPV34" s="143"/>
      <c r="CPW34" s="143"/>
      <c r="CPX34" s="143"/>
      <c r="CPY34" s="143"/>
      <c r="CPZ34" s="143"/>
      <c r="CQA34" s="143"/>
      <c r="CQB34" s="143"/>
      <c r="CQC34" s="143"/>
      <c r="CQD34" s="143"/>
      <c r="CQE34" s="143"/>
      <c r="CQF34" s="143"/>
      <c r="CQG34" s="143"/>
      <c r="CQH34" s="143"/>
      <c r="CQI34" s="143"/>
      <c r="CQJ34" s="143"/>
      <c r="CQK34" s="143"/>
      <c r="CQL34" s="143"/>
      <c r="CQM34" s="143"/>
      <c r="CQN34" s="143"/>
      <c r="CQO34" s="143"/>
      <c r="CQP34" s="143"/>
      <c r="CQQ34" s="143"/>
      <c r="CQR34" s="143"/>
      <c r="CQS34" s="143"/>
      <c r="CQT34" s="143"/>
      <c r="CQU34" s="143"/>
      <c r="CQV34" s="143"/>
      <c r="CQW34" s="143"/>
      <c r="CQX34" s="143"/>
      <c r="CQY34" s="143"/>
      <c r="CQZ34" s="143"/>
      <c r="CRA34" s="143"/>
      <c r="CRB34" s="143"/>
      <c r="CRC34" s="143"/>
      <c r="CRD34" s="143"/>
      <c r="CRE34" s="143"/>
      <c r="CRF34" s="143"/>
      <c r="CRG34" s="143"/>
      <c r="CRH34" s="143"/>
      <c r="CRI34" s="143"/>
      <c r="CRJ34" s="143"/>
      <c r="CRK34" s="143"/>
      <c r="CRL34" s="143"/>
      <c r="CRM34" s="143"/>
      <c r="CRN34" s="143"/>
      <c r="CRO34" s="143"/>
      <c r="CRP34" s="143"/>
      <c r="CRQ34" s="143"/>
      <c r="CRR34" s="143"/>
      <c r="CRS34" s="143"/>
      <c r="CRT34" s="143"/>
      <c r="CRU34" s="143"/>
      <c r="CRV34" s="143"/>
      <c r="CRW34" s="143"/>
      <c r="CRX34" s="143"/>
      <c r="CRY34" s="143"/>
      <c r="CRZ34" s="143"/>
      <c r="CSA34" s="143"/>
      <c r="CSB34" s="143"/>
      <c r="CSC34" s="143"/>
      <c r="CSD34" s="143"/>
      <c r="CSE34" s="143"/>
      <c r="CSF34" s="143"/>
      <c r="CSG34" s="143"/>
      <c r="CSH34" s="143"/>
      <c r="CSI34" s="143"/>
      <c r="CSJ34" s="143"/>
      <c r="CSK34" s="143"/>
      <c r="CSL34" s="143"/>
      <c r="CSM34" s="143"/>
      <c r="CSN34" s="143"/>
      <c r="CSO34" s="143"/>
      <c r="CSP34" s="143"/>
      <c r="CSQ34" s="143"/>
      <c r="CSR34" s="143"/>
      <c r="CSS34" s="143"/>
      <c r="CST34" s="143"/>
      <c r="CSU34" s="143"/>
      <c r="CSV34" s="143"/>
      <c r="CSW34" s="143"/>
      <c r="CSX34" s="143"/>
      <c r="CSY34" s="143"/>
      <c r="CSZ34" s="143"/>
      <c r="CTA34" s="143"/>
      <c r="CTB34" s="143"/>
      <c r="CTC34" s="143"/>
      <c r="CTD34" s="143"/>
      <c r="CTE34" s="143"/>
      <c r="CTF34" s="143"/>
      <c r="CTG34" s="143"/>
      <c r="CTH34" s="143"/>
      <c r="CTI34" s="143"/>
      <c r="CTJ34" s="143"/>
      <c r="CTK34" s="143"/>
      <c r="CTL34" s="143"/>
      <c r="CTM34" s="143"/>
      <c r="CTN34" s="143"/>
      <c r="CTO34" s="143"/>
      <c r="CTP34" s="143"/>
      <c r="CTQ34" s="143"/>
      <c r="CTR34" s="143"/>
      <c r="CTS34" s="143"/>
      <c r="CTT34" s="143"/>
      <c r="CTU34" s="143"/>
      <c r="CTV34" s="143"/>
      <c r="CTW34" s="143"/>
      <c r="CTX34" s="143"/>
      <c r="CTY34" s="143"/>
      <c r="CTZ34" s="143"/>
      <c r="CUA34" s="143"/>
      <c r="CUB34" s="143"/>
      <c r="CUC34" s="143"/>
      <c r="CUD34" s="143"/>
      <c r="CUE34" s="143"/>
      <c r="CUF34" s="143"/>
      <c r="CUG34" s="143"/>
      <c r="CUH34" s="143"/>
      <c r="CUI34" s="143"/>
      <c r="CUJ34" s="143"/>
      <c r="CUK34" s="143"/>
      <c r="CUL34" s="143"/>
      <c r="CUM34" s="143"/>
      <c r="CUN34" s="143"/>
      <c r="CUO34" s="143"/>
      <c r="CUP34" s="143"/>
      <c r="CUQ34" s="143"/>
      <c r="CUR34" s="143"/>
      <c r="CUS34" s="143"/>
      <c r="CUT34" s="143"/>
      <c r="CUU34" s="143"/>
      <c r="CUV34" s="143"/>
      <c r="CUW34" s="143"/>
      <c r="CUX34" s="143"/>
      <c r="CUY34" s="143"/>
      <c r="CUZ34" s="143"/>
      <c r="CVA34" s="143"/>
      <c r="CVB34" s="143"/>
      <c r="CVC34" s="143"/>
      <c r="CVD34" s="143"/>
      <c r="CVE34" s="143"/>
      <c r="CVF34" s="143"/>
      <c r="CVG34" s="143"/>
      <c r="CVH34" s="143"/>
      <c r="CVI34" s="143"/>
      <c r="CVJ34" s="143"/>
      <c r="CVK34" s="143"/>
      <c r="CVL34" s="143"/>
      <c r="CVM34" s="143"/>
      <c r="CVN34" s="143"/>
      <c r="CVO34" s="143"/>
      <c r="CVP34" s="143"/>
      <c r="CVQ34" s="143"/>
      <c r="CVR34" s="143"/>
      <c r="CVS34" s="143"/>
      <c r="CVT34" s="143"/>
      <c r="CVU34" s="143"/>
      <c r="CVV34" s="143"/>
      <c r="CVW34" s="143"/>
      <c r="CVX34" s="143"/>
      <c r="CVY34" s="143"/>
      <c r="CVZ34" s="143"/>
      <c r="CWA34" s="143"/>
      <c r="CWB34" s="143"/>
      <c r="CWC34" s="143"/>
      <c r="CWD34" s="143"/>
      <c r="CWE34" s="143"/>
      <c r="CWF34" s="143"/>
      <c r="CWG34" s="143"/>
      <c r="CWH34" s="143"/>
      <c r="CWI34" s="143"/>
      <c r="CWJ34" s="143"/>
      <c r="CWK34" s="143"/>
      <c r="CWL34" s="143"/>
      <c r="CWM34" s="143"/>
      <c r="CWN34" s="143"/>
      <c r="CWO34" s="143"/>
      <c r="CWP34" s="143"/>
      <c r="CWQ34" s="143"/>
      <c r="CWR34" s="143"/>
      <c r="CWS34" s="143"/>
      <c r="CWT34" s="143"/>
      <c r="CWU34" s="143"/>
      <c r="CWV34" s="143"/>
      <c r="CWW34" s="143"/>
      <c r="CWX34" s="143"/>
      <c r="CWY34" s="143"/>
      <c r="CWZ34" s="143"/>
      <c r="CXA34" s="143"/>
      <c r="CXB34" s="143"/>
      <c r="CXC34" s="143"/>
      <c r="CXD34" s="143"/>
      <c r="CXE34" s="143"/>
      <c r="CXF34" s="143"/>
      <c r="CXG34" s="143"/>
      <c r="CXH34" s="143"/>
      <c r="CXI34" s="143"/>
      <c r="CXJ34" s="143"/>
      <c r="CXK34" s="143"/>
      <c r="CXL34" s="143"/>
      <c r="CXM34" s="143"/>
      <c r="CXN34" s="143"/>
      <c r="CXO34" s="143"/>
      <c r="CXP34" s="143"/>
      <c r="CXQ34" s="143"/>
      <c r="CXR34" s="143"/>
      <c r="CXS34" s="143"/>
      <c r="CXT34" s="143"/>
      <c r="CXU34" s="143"/>
      <c r="CXV34" s="143"/>
      <c r="CXW34" s="143"/>
      <c r="CXX34" s="143"/>
      <c r="CXY34" s="143"/>
      <c r="CXZ34" s="143"/>
      <c r="CYA34" s="143"/>
      <c r="CYB34" s="143"/>
      <c r="CYC34" s="143"/>
      <c r="CYD34" s="143"/>
      <c r="CYE34" s="143"/>
      <c r="CYF34" s="143"/>
      <c r="CYG34" s="143"/>
      <c r="CYH34" s="143"/>
      <c r="CYI34" s="143"/>
      <c r="CYJ34" s="143"/>
      <c r="CYK34" s="143"/>
      <c r="CYL34" s="143"/>
      <c r="CYM34" s="143"/>
      <c r="CYN34" s="143"/>
      <c r="CYO34" s="143"/>
      <c r="CYP34" s="143"/>
      <c r="CYQ34" s="143"/>
      <c r="CYR34" s="143"/>
      <c r="CYS34" s="143"/>
      <c r="CYT34" s="143"/>
      <c r="CYU34" s="143"/>
      <c r="CYV34" s="143"/>
      <c r="CYW34" s="143"/>
      <c r="CYX34" s="143"/>
      <c r="CYY34" s="143"/>
      <c r="CYZ34" s="143"/>
      <c r="CZA34" s="143"/>
      <c r="CZB34" s="143"/>
      <c r="CZC34" s="143"/>
      <c r="CZD34" s="143"/>
      <c r="CZE34" s="143"/>
      <c r="CZF34" s="143"/>
      <c r="CZG34" s="143"/>
      <c r="CZH34" s="143"/>
      <c r="CZI34" s="143"/>
      <c r="CZJ34" s="143"/>
      <c r="CZK34" s="143"/>
      <c r="CZL34" s="143"/>
      <c r="CZM34" s="143"/>
      <c r="CZN34" s="143"/>
      <c r="CZO34" s="143"/>
      <c r="CZP34" s="143"/>
      <c r="CZQ34" s="143"/>
      <c r="CZR34" s="143"/>
      <c r="CZS34" s="143"/>
      <c r="CZT34" s="143"/>
      <c r="CZU34" s="143"/>
      <c r="CZV34" s="143"/>
      <c r="CZW34" s="143"/>
      <c r="CZX34" s="143"/>
      <c r="CZY34" s="143"/>
      <c r="CZZ34" s="143"/>
      <c r="DAA34" s="143"/>
      <c r="DAB34" s="143"/>
      <c r="DAC34" s="143"/>
      <c r="DAD34" s="143"/>
      <c r="DAE34" s="143"/>
      <c r="DAF34" s="143"/>
      <c r="DAG34" s="143"/>
      <c r="DAH34" s="143"/>
      <c r="DAI34" s="143"/>
      <c r="DAJ34" s="143"/>
      <c r="DAK34" s="143"/>
      <c r="DAL34" s="143"/>
      <c r="DAM34" s="143"/>
      <c r="DAN34" s="143"/>
      <c r="DAO34" s="143"/>
      <c r="DAP34" s="143"/>
      <c r="DAQ34" s="143"/>
      <c r="DAR34" s="143"/>
      <c r="DAS34" s="143"/>
      <c r="DAT34" s="143"/>
      <c r="DAU34" s="143"/>
      <c r="DAV34" s="143"/>
      <c r="DAW34" s="143"/>
      <c r="DAX34" s="143"/>
      <c r="DAY34" s="143"/>
      <c r="DAZ34" s="143"/>
      <c r="DBA34" s="143"/>
      <c r="DBB34" s="143"/>
      <c r="DBC34" s="143"/>
      <c r="DBD34" s="143"/>
      <c r="DBE34" s="143"/>
      <c r="DBF34" s="143"/>
      <c r="DBG34" s="143"/>
      <c r="DBH34" s="143"/>
      <c r="DBI34" s="143"/>
      <c r="DBJ34" s="143"/>
      <c r="DBK34" s="143"/>
      <c r="DBL34" s="143"/>
      <c r="DBM34" s="143"/>
      <c r="DBN34" s="143"/>
      <c r="DBO34" s="143"/>
      <c r="DBP34" s="143"/>
      <c r="DBQ34" s="143"/>
      <c r="DBR34" s="143"/>
      <c r="DBS34" s="143"/>
      <c r="DBT34" s="143"/>
      <c r="DBU34" s="143"/>
      <c r="DBV34" s="143"/>
      <c r="DBW34" s="143"/>
      <c r="DBX34" s="143"/>
      <c r="DBY34" s="143"/>
      <c r="DBZ34" s="143"/>
      <c r="DCA34" s="143"/>
      <c r="DCB34" s="143"/>
      <c r="DCC34" s="143"/>
      <c r="DCD34" s="143"/>
      <c r="DCE34" s="143"/>
      <c r="DCF34" s="143"/>
      <c r="DCG34" s="143"/>
      <c r="DCH34" s="143"/>
      <c r="DCI34" s="143"/>
      <c r="DCJ34" s="143"/>
      <c r="DCK34" s="143"/>
      <c r="DCL34" s="143"/>
      <c r="DCM34" s="143"/>
      <c r="DCN34" s="143"/>
      <c r="DCO34" s="143"/>
      <c r="DCP34" s="143"/>
      <c r="DCQ34" s="143"/>
      <c r="DCR34" s="143"/>
      <c r="DCS34" s="143"/>
      <c r="DCT34" s="143"/>
      <c r="DCU34" s="143"/>
      <c r="DCV34" s="143"/>
      <c r="DCW34" s="143"/>
      <c r="DCX34" s="143"/>
      <c r="DCY34" s="143"/>
      <c r="DCZ34" s="143"/>
      <c r="DDA34" s="143"/>
      <c r="DDB34" s="143"/>
      <c r="DDC34" s="143"/>
      <c r="DDD34" s="143"/>
      <c r="DDE34" s="143"/>
      <c r="DDF34" s="143"/>
      <c r="DDG34" s="143"/>
      <c r="DDH34" s="143"/>
      <c r="DDI34" s="143"/>
      <c r="DDJ34" s="143"/>
      <c r="DDK34" s="143"/>
      <c r="DDL34" s="143"/>
      <c r="DDM34" s="143"/>
      <c r="DDN34" s="143"/>
      <c r="DDO34" s="143"/>
      <c r="DDP34" s="143"/>
      <c r="DDQ34" s="143"/>
      <c r="DDR34" s="143"/>
      <c r="DDS34" s="143"/>
      <c r="DDT34" s="143"/>
      <c r="DDU34" s="143"/>
      <c r="DDV34" s="143"/>
      <c r="DDW34" s="143"/>
      <c r="DDX34" s="143"/>
      <c r="DDY34" s="143"/>
      <c r="DDZ34" s="143"/>
      <c r="DEA34" s="143"/>
      <c r="DEB34" s="143"/>
      <c r="DEC34" s="143"/>
      <c r="DED34" s="143"/>
      <c r="DEE34" s="143"/>
      <c r="DEF34" s="143"/>
      <c r="DEG34" s="143"/>
      <c r="DEH34" s="143"/>
      <c r="DEI34" s="143"/>
      <c r="DEJ34" s="143"/>
      <c r="DEK34" s="143"/>
      <c r="DEL34" s="143"/>
      <c r="DEM34" s="143"/>
      <c r="DEN34" s="143"/>
      <c r="DEO34" s="143"/>
      <c r="DEP34" s="143"/>
      <c r="DEQ34" s="143"/>
      <c r="DER34" s="143"/>
      <c r="DES34" s="143"/>
      <c r="DET34" s="143"/>
      <c r="DEU34" s="143"/>
      <c r="DEV34" s="143"/>
      <c r="DEW34" s="143"/>
      <c r="DEX34" s="143"/>
      <c r="DEY34" s="143"/>
      <c r="DEZ34" s="143"/>
      <c r="DFA34" s="143"/>
      <c r="DFB34" s="143"/>
      <c r="DFC34" s="143"/>
      <c r="DFD34" s="143"/>
      <c r="DFE34" s="143"/>
      <c r="DFF34" s="143"/>
      <c r="DFG34" s="143"/>
      <c r="DFH34" s="143"/>
      <c r="DFI34" s="143"/>
      <c r="DFJ34" s="143"/>
      <c r="DFK34" s="143"/>
      <c r="DFL34" s="143"/>
      <c r="DFM34" s="143"/>
      <c r="DFN34" s="143"/>
      <c r="DFO34" s="143"/>
      <c r="DFP34" s="143"/>
      <c r="DFQ34" s="143"/>
      <c r="DFR34" s="143"/>
      <c r="DFS34" s="143"/>
      <c r="DFT34" s="143"/>
      <c r="DFU34" s="143"/>
      <c r="DFV34" s="143"/>
      <c r="DFW34" s="143"/>
      <c r="DFX34" s="143"/>
      <c r="DFY34" s="143"/>
      <c r="DFZ34" s="143"/>
      <c r="DGA34" s="143"/>
      <c r="DGB34" s="143"/>
      <c r="DGC34" s="143"/>
      <c r="DGD34" s="143"/>
      <c r="DGE34" s="143"/>
      <c r="DGF34" s="143"/>
      <c r="DGG34" s="143"/>
      <c r="DGH34" s="143"/>
      <c r="DGI34" s="143"/>
      <c r="DGJ34" s="143"/>
      <c r="DGK34" s="143"/>
      <c r="DGL34" s="143"/>
      <c r="DGM34" s="143"/>
      <c r="DGN34" s="143"/>
      <c r="DGO34" s="143"/>
      <c r="DGP34" s="143"/>
      <c r="DGQ34" s="143"/>
      <c r="DGR34" s="143"/>
      <c r="DGS34" s="143"/>
      <c r="DGT34" s="143"/>
      <c r="DGU34" s="143"/>
      <c r="DGV34" s="143"/>
      <c r="DGW34" s="143"/>
      <c r="DGX34" s="143"/>
      <c r="DGY34" s="143"/>
      <c r="DGZ34" s="143"/>
      <c r="DHA34" s="143"/>
      <c r="DHB34" s="143"/>
      <c r="DHC34" s="143"/>
      <c r="DHD34" s="143"/>
      <c r="DHE34" s="143"/>
      <c r="DHF34" s="143"/>
      <c r="DHG34" s="143"/>
      <c r="DHH34" s="143"/>
      <c r="DHI34" s="143"/>
      <c r="DHJ34" s="143"/>
      <c r="DHK34" s="143"/>
      <c r="DHL34" s="143"/>
      <c r="DHM34" s="143"/>
      <c r="DHN34" s="143"/>
      <c r="DHO34" s="143"/>
      <c r="DHP34" s="143"/>
      <c r="DHQ34" s="143"/>
      <c r="DHR34" s="143"/>
      <c r="DHS34" s="143"/>
      <c r="DHT34" s="143"/>
      <c r="DHU34" s="143"/>
      <c r="DHV34" s="143"/>
      <c r="DHW34" s="143"/>
      <c r="DHX34" s="143"/>
      <c r="DHY34" s="143"/>
      <c r="DHZ34" s="143"/>
      <c r="DIA34" s="143"/>
      <c r="DIB34" s="143"/>
      <c r="DIC34" s="143"/>
      <c r="DID34" s="143"/>
      <c r="DIE34" s="143"/>
      <c r="DIF34" s="143"/>
      <c r="DIG34" s="143"/>
      <c r="DIH34" s="143"/>
      <c r="DII34" s="143"/>
      <c r="DIJ34" s="143"/>
      <c r="DIK34" s="143"/>
      <c r="DIL34" s="143"/>
      <c r="DIM34" s="143"/>
      <c r="DIN34" s="143"/>
      <c r="DIO34" s="143"/>
      <c r="DIP34" s="143"/>
      <c r="DIQ34" s="143"/>
      <c r="DIR34" s="143"/>
      <c r="DIS34" s="143"/>
      <c r="DIT34" s="143"/>
      <c r="DIU34" s="143"/>
      <c r="DIV34" s="143"/>
      <c r="DIW34" s="143"/>
      <c r="DIX34" s="143"/>
      <c r="DIY34" s="143"/>
      <c r="DIZ34" s="143"/>
      <c r="DJA34" s="143"/>
      <c r="DJB34" s="143"/>
      <c r="DJC34" s="143"/>
      <c r="DJD34" s="143"/>
      <c r="DJE34" s="143"/>
      <c r="DJF34" s="143"/>
      <c r="DJG34" s="143"/>
      <c r="DJH34" s="143"/>
      <c r="DJI34" s="143"/>
      <c r="DJJ34" s="143"/>
      <c r="DJK34" s="143"/>
      <c r="DJL34" s="143"/>
      <c r="DJM34" s="143"/>
      <c r="DJN34" s="143"/>
      <c r="DJO34" s="143"/>
      <c r="DJP34" s="143"/>
      <c r="DJQ34" s="143"/>
      <c r="DJR34" s="143"/>
      <c r="DJS34" s="143"/>
      <c r="DJT34" s="143"/>
      <c r="DJU34" s="143"/>
      <c r="DJV34" s="143"/>
      <c r="DJW34" s="143"/>
      <c r="DJX34" s="143"/>
      <c r="DJY34" s="143"/>
      <c r="DJZ34" s="143"/>
      <c r="DKA34" s="143"/>
      <c r="DKB34" s="143"/>
      <c r="DKC34" s="143"/>
      <c r="DKD34" s="143"/>
      <c r="DKE34" s="143"/>
      <c r="DKF34" s="143"/>
      <c r="DKG34" s="143"/>
      <c r="DKH34" s="143"/>
      <c r="DKI34" s="143"/>
      <c r="DKJ34" s="143"/>
      <c r="DKK34" s="143"/>
      <c r="DKL34" s="143"/>
      <c r="DKM34" s="143"/>
      <c r="DKN34" s="143"/>
      <c r="DKO34" s="143"/>
      <c r="DKP34" s="143"/>
      <c r="DKQ34" s="143"/>
      <c r="DKR34" s="143"/>
      <c r="DKS34" s="143"/>
      <c r="DKT34" s="143"/>
      <c r="DKU34" s="143"/>
      <c r="DKV34" s="143"/>
      <c r="DKW34" s="143"/>
      <c r="DKX34" s="143"/>
      <c r="DKY34" s="143"/>
      <c r="DKZ34" s="143"/>
      <c r="DLA34" s="143"/>
      <c r="DLB34" s="143"/>
      <c r="DLC34" s="143"/>
      <c r="DLD34" s="143"/>
      <c r="DLE34" s="143"/>
      <c r="DLF34" s="143"/>
      <c r="DLG34" s="143"/>
      <c r="DLH34" s="143"/>
      <c r="DLI34" s="143"/>
      <c r="DLJ34" s="143"/>
      <c r="DLK34" s="143"/>
      <c r="DLL34" s="143"/>
      <c r="DLM34" s="143"/>
      <c r="DLN34" s="143"/>
      <c r="DLO34" s="143"/>
      <c r="DLP34" s="143"/>
      <c r="DLQ34" s="143"/>
      <c r="DLR34" s="143"/>
      <c r="DLS34" s="143"/>
      <c r="DLT34" s="143"/>
      <c r="DLU34" s="143"/>
      <c r="DLV34" s="143"/>
      <c r="DLW34" s="143"/>
      <c r="DLX34" s="143"/>
      <c r="DLY34" s="143"/>
      <c r="DLZ34" s="143"/>
      <c r="DMA34" s="143"/>
      <c r="DMB34" s="143"/>
      <c r="DMC34" s="143"/>
      <c r="DMD34" s="143"/>
      <c r="DME34" s="143"/>
      <c r="DMF34" s="143"/>
      <c r="DMG34" s="143"/>
      <c r="DMH34" s="143"/>
      <c r="DMI34" s="143"/>
      <c r="DMJ34" s="143"/>
      <c r="DMK34" s="143"/>
      <c r="DML34" s="143"/>
      <c r="DMM34" s="143"/>
      <c r="DMN34" s="143"/>
      <c r="DMO34" s="143"/>
      <c r="DMP34" s="143"/>
      <c r="DMQ34" s="143"/>
      <c r="DMR34" s="143"/>
      <c r="DMS34" s="143"/>
      <c r="DMT34" s="143"/>
      <c r="DMU34" s="143"/>
      <c r="DMV34" s="143"/>
      <c r="DMW34" s="143"/>
      <c r="DMX34" s="143"/>
      <c r="DMY34" s="143"/>
      <c r="DMZ34" s="143"/>
      <c r="DNA34" s="143"/>
      <c r="DNB34" s="143"/>
      <c r="DNC34" s="143"/>
      <c r="DND34" s="143"/>
      <c r="DNE34" s="143"/>
      <c r="DNF34" s="143"/>
      <c r="DNG34" s="143"/>
      <c r="DNH34" s="143"/>
      <c r="DNI34" s="143"/>
      <c r="DNJ34" s="143"/>
      <c r="DNK34" s="143"/>
      <c r="DNL34" s="143"/>
      <c r="DNM34" s="143"/>
      <c r="DNN34" s="143"/>
      <c r="DNO34" s="143"/>
      <c r="DNP34" s="143"/>
      <c r="DNQ34" s="143"/>
      <c r="DNR34" s="143"/>
      <c r="DNS34" s="143"/>
      <c r="DNT34" s="143"/>
      <c r="DNU34" s="143"/>
      <c r="DNV34" s="143"/>
      <c r="DNW34" s="143"/>
      <c r="DNX34" s="143"/>
      <c r="DNY34" s="143"/>
      <c r="DNZ34" s="143"/>
      <c r="DOA34" s="143"/>
      <c r="DOB34" s="143"/>
      <c r="DOC34" s="143"/>
      <c r="DOD34" s="143"/>
      <c r="DOE34" s="143"/>
      <c r="DOF34" s="143"/>
      <c r="DOG34" s="143"/>
      <c r="DOH34" s="143"/>
      <c r="DOI34" s="143"/>
      <c r="DOJ34" s="143"/>
      <c r="DOK34" s="143"/>
      <c r="DOL34" s="143"/>
      <c r="DOM34" s="143"/>
      <c r="DON34" s="143"/>
      <c r="DOO34" s="143"/>
      <c r="DOP34" s="143"/>
      <c r="DOQ34" s="143"/>
      <c r="DOR34" s="143"/>
      <c r="DOS34" s="143"/>
      <c r="DOT34" s="143"/>
      <c r="DOU34" s="143"/>
      <c r="DOV34" s="143"/>
      <c r="DOW34" s="143"/>
      <c r="DOX34" s="143"/>
      <c r="DOY34" s="143"/>
      <c r="DOZ34" s="143"/>
      <c r="DPA34" s="143"/>
      <c r="DPB34" s="143"/>
      <c r="DPC34" s="143"/>
      <c r="DPD34" s="143"/>
      <c r="DPE34" s="143"/>
      <c r="DPF34" s="143"/>
      <c r="DPG34" s="143"/>
      <c r="DPH34" s="143"/>
      <c r="DPI34" s="143"/>
      <c r="DPJ34" s="143"/>
      <c r="DPK34" s="143"/>
      <c r="DPL34" s="143"/>
      <c r="DPM34" s="143"/>
      <c r="DPN34" s="143"/>
      <c r="DPO34" s="143"/>
      <c r="DPP34" s="143"/>
      <c r="DPQ34" s="143"/>
      <c r="DPR34" s="143"/>
      <c r="DPS34" s="143"/>
      <c r="DPT34" s="143"/>
      <c r="DPU34" s="143"/>
      <c r="DPV34" s="143"/>
      <c r="DPW34" s="143"/>
      <c r="DPX34" s="143"/>
      <c r="DPY34" s="143"/>
      <c r="DPZ34" s="143"/>
      <c r="DQA34" s="143"/>
      <c r="DQB34" s="143"/>
      <c r="DQC34" s="143"/>
      <c r="DQD34" s="143"/>
      <c r="DQE34" s="143"/>
      <c r="DQF34" s="143"/>
      <c r="DQG34" s="143"/>
      <c r="DQH34" s="143"/>
      <c r="DQI34" s="143"/>
      <c r="DQJ34" s="143"/>
      <c r="DQK34" s="143"/>
      <c r="DQL34" s="143"/>
      <c r="DQM34" s="143"/>
      <c r="DQN34" s="143"/>
      <c r="DQO34" s="143"/>
      <c r="DQP34" s="143"/>
      <c r="DQQ34" s="143"/>
      <c r="DQR34" s="143"/>
      <c r="DQS34" s="143"/>
      <c r="DQT34" s="143"/>
      <c r="DQU34" s="143"/>
      <c r="DQV34" s="143"/>
      <c r="DQW34" s="143"/>
      <c r="DQX34" s="143"/>
      <c r="DQY34" s="143"/>
      <c r="DQZ34" s="143"/>
      <c r="DRA34" s="143"/>
      <c r="DRB34" s="143"/>
      <c r="DRC34" s="143"/>
      <c r="DRD34" s="143"/>
      <c r="DRE34" s="143"/>
      <c r="DRF34" s="143"/>
      <c r="DRG34" s="143"/>
      <c r="DRH34" s="143"/>
      <c r="DRI34" s="143"/>
      <c r="DRJ34" s="143"/>
      <c r="DRK34" s="143"/>
      <c r="DRL34" s="143"/>
      <c r="DRM34" s="143"/>
      <c r="DRN34" s="143"/>
      <c r="DRO34" s="143"/>
      <c r="DRP34" s="143"/>
      <c r="DRQ34" s="143"/>
      <c r="DRR34" s="143"/>
      <c r="DRS34" s="143"/>
      <c r="DRT34" s="143"/>
      <c r="DRU34" s="143"/>
      <c r="DRV34" s="143"/>
      <c r="DRW34" s="143"/>
      <c r="DRX34" s="143"/>
      <c r="DRY34" s="143"/>
      <c r="DRZ34" s="143"/>
      <c r="DSA34" s="143"/>
      <c r="DSB34" s="143"/>
      <c r="DSC34" s="143"/>
      <c r="DSD34" s="143"/>
      <c r="DSE34" s="143"/>
      <c r="DSF34" s="143"/>
      <c r="DSG34" s="143"/>
      <c r="DSH34" s="143"/>
      <c r="DSI34" s="143"/>
      <c r="DSJ34" s="143"/>
      <c r="DSK34" s="143"/>
      <c r="DSL34" s="143"/>
      <c r="DSM34" s="143"/>
      <c r="DSN34" s="143"/>
      <c r="DSO34" s="143"/>
      <c r="DSP34" s="143"/>
      <c r="DSQ34" s="143"/>
      <c r="DSR34" s="143"/>
      <c r="DSS34" s="143"/>
      <c r="DST34" s="143"/>
      <c r="DSU34" s="143"/>
      <c r="DSV34" s="143"/>
      <c r="DSW34" s="143"/>
      <c r="DSX34" s="143"/>
      <c r="DSY34" s="143"/>
      <c r="DSZ34" s="143"/>
      <c r="DTA34" s="143"/>
      <c r="DTB34" s="143"/>
      <c r="DTC34" s="143"/>
      <c r="DTD34" s="143"/>
      <c r="DTE34" s="143"/>
      <c r="DTF34" s="143"/>
      <c r="DTG34" s="143"/>
      <c r="DTH34" s="143"/>
      <c r="DTI34" s="143"/>
      <c r="DTJ34" s="143"/>
      <c r="DTK34" s="143"/>
      <c r="DTL34" s="143"/>
      <c r="DTM34" s="143"/>
      <c r="DTN34" s="143"/>
      <c r="DTO34" s="143"/>
      <c r="DTP34" s="143"/>
      <c r="DTQ34" s="143"/>
      <c r="DTR34" s="143"/>
      <c r="DTS34" s="143"/>
      <c r="DTT34" s="143"/>
      <c r="DTU34" s="143"/>
      <c r="DTV34" s="143"/>
      <c r="DTW34" s="143"/>
      <c r="DTX34" s="143"/>
      <c r="DTY34" s="143"/>
      <c r="DTZ34" s="143"/>
      <c r="DUA34" s="143"/>
      <c r="DUB34" s="143"/>
      <c r="DUC34" s="143"/>
      <c r="DUD34" s="143"/>
      <c r="DUE34" s="143"/>
      <c r="DUF34" s="143"/>
      <c r="DUG34" s="143"/>
      <c r="DUH34" s="143"/>
      <c r="DUI34" s="143"/>
      <c r="DUJ34" s="143"/>
      <c r="DUK34" s="143"/>
      <c r="DUL34" s="143"/>
      <c r="DUM34" s="143"/>
      <c r="DUN34" s="143"/>
      <c r="DUO34" s="143"/>
      <c r="DUP34" s="143"/>
      <c r="DUQ34" s="143"/>
      <c r="DUR34" s="143"/>
      <c r="DUS34" s="143"/>
      <c r="DUT34" s="143"/>
      <c r="DUU34" s="143"/>
      <c r="DUV34" s="143"/>
      <c r="DUW34" s="143"/>
      <c r="DUX34" s="143"/>
      <c r="DUY34" s="143"/>
      <c r="DUZ34" s="143"/>
      <c r="DVA34" s="143"/>
      <c r="DVB34" s="143"/>
      <c r="DVC34" s="143"/>
      <c r="DVD34" s="143"/>
      <c r="DVE34" s="143"/>
      <c r="DVF34" s="143"/>
      <c r="DVG34" s="143"/>
      <c r="DVH34" s="143"/>
      <c r="DVI34" s="143"/>
      <c r="DVJ34" s="143"/>
      <c r="DVK34" s="143"/>
      <c r="DVL34" s="143"/>
      <c r="DVM34" s="143"/>
      <c r="DVN34" s="143"/>
      <c r="DVO34" s="143"/>
      <c r="DVP34" s="143"/>
      <c r="DVQ34" s="143"/>
      <c r="DVR34" s="143"/>
      <c r="DVS34" s="143"/>
      <c r="DVT34" s="143"/>
      <c r="DVU34" s="143"/>
      <c r="DVV34" s="143"/>
      <c r="DVW34" s="143"/>
      <c r="DVX34" s="143"/>
      <c r="DVY34" s="143"/>
      <c r="DVZ34" s="143"/>
      <c r="DWA34" s="143"/>
      <c r="DWB34" s="143"/>
      <c r="DWC34" s="143"/>
      <c r="DWD34" s="143"/>
      <c r="DWE34" s="143"/>
      <c r="DWF34" s="143"/>
      <c r="DWG34" s="143"/>
      <c r="DWH34" s="143"/>
      <c r="DWI34" s="143"/>
      <c r="DWJ34" s="143"/>
      <c r="DWK34" s="143"/>
      <c r="DWL34" s="143"/>
      <c r="DWM34" s="143"/>
      <c r="DWN34" s="143"/>
      <c r="DWO34" s="143"/>
      <c r="DWP34" s="143"/>
      <c r="DWQ34" s="143"/>
      <c r="DWR34" s="143"/>
      <c r="DWS34" s="143"/>
      <c r="DWT34" s="143"/>
      <c r="DWU34" s="143"/>
      <c r="DWV34" s="143"/>
      <c r="DWW34" s="143"/>
      <c r="DWX34" s="143"/>
      <c r="DWY34" s="143"/>
      <c r="DWZ34" s="143"/>
      <c r="DXA34" s="143"/>
      <c r="DXB34" s="143"/>
      <c r="DXC34" s="143"/>
      <c r="DXD34" s="143"/>
      <c r="DXE34" s="143"/>
      <c r="DXF34" s="143"/>
      <c r="DXG34" s="143"/>
      <c r="DXH34" s="143"/>
      <c r="DXI34" s="143"/>
      <c r="DXJ34" s="143"/>
      <c r="DXK34" s="143"/>
      <c r="DXL34" s="143"/>
      <c r="DXM34" s="143"/>
      <c r="DXN34" s="143"/>
      <c r="DXO34" s="143"/>
      <c r="DXP34" s="143"/>
      <c r="DXQ34" s="143"/>
      <c r="DXR34" s="143"/>
      <c r="DXS34" s="143"/>
      <c r="DXT34" s="143"/>
      <c r="DXU34" s="143"/>
      <c r="DXV34" s="143"/>
      <c r="DXW34" s="143"/>
      <c r="DXX34" s="143"/>
      <c r="DXY34" s="143"/>
      <c r="DXZ34" s="143"/>
      <c r="DYA34" s="143"/>
      <c r="DYB34" s="143"/>
      <c r="DYC34" s="143"/>
      <c r="DYD34" s="143"/>
      <c r="DYE34" s="143"/>
      <c r="DYF34" s="143"/>
      <c r="DYG34" s="143"/>
      <c r="DYH34" s="143"/>
      <c r="DYI34" s="143"/>
      <c r="DYJ34" s="143"/>
      <c r="DYK34" s="143"/>
      <c r="DYL34" s="143"/>
      <c r="DYM34" s="143"/>
      <c r="DYN34" s="143"/>
      <c r="DYO34" s="143"/>
      <c r="DYP34" s="143"/>
      <c r="DYQ34" s="143"/>
      <c r="DYR34" s="143"/>
      <c r="DYS34" s="143"/>
      <c r="DYT34" s="143"/>
      <c r="DYU34" s="143"/>
      <c r="DYV34" s="143"/>
      <c r="DYW34" s="143"/>
      <c r="DYX34" s="143"/>
      <c r="DYY34" s="143"/>
      <c r="DYZ34" s="143"/>
      <c r="DZA34" s="143"/>
      <c r="DZB34" s="143"/>
      <c r="DZC34" s="143"/>
      <c r="DZD34" s="143"/>
      <c r="DZE34" s="143"/>
      <c r="DZF34" s="143"/>
      <c r="DZG34" s="143"/>
      <c r="DZH34" s="143"/>
      <c r="DZI34" s="143"/>
      <c r="DZJ34" s="143"/>
      <c r="DZK34" s="143"/>
      <c r="DZL34" s="143"/>
      <c r="DZM34" s="143"/>
      <c r="DZN34" s="143"/>
      <c r="DZO34" s="143"/>
      <c r="DZP34" s="143"/>
      <c r="DZQ34" s="143"/>
      <c r="DZR34" s="143"/>
      <c r="DZS34" s="143"/>
      <c r="DZT34" s="143"/>
      <c r="DZU34" s="143"/>
      <c r="DZV34" s="143"/>
      <c r="DZW34" s="143"/>
      <c r="DZX34" s="143"/>
      <c r="DZY34" s="143"/>
      <c r="DZZ34" s="143"/>
      <c r="EAA34" s="143"/>
      <c r="EAB34" s="143"/>
      <c r="EAC34" s="143"/>
      <c r="EAD34" s="143"/>
      <c r="EAE34" s="143"/>
      <c r="EAF34" s="143"/>
      <c r="EAG34" s="143"/>
      <c r="EAH34" s="143"/>
      <c r="EAI34" s="143"/>
      <c r="EAJ34" s="143"/>
      <c r="EAK34" s="143"/>
      <c r="EAL34" s="143"/>
      <c r="EAM34" s="143"/>
      <c r="EAN34" s="143"/>
      <c r="EAO34" s="143"/>
      <c r="EAP34" s="143"/>
      <c r="EAQ34" s="143"/>
      <c r="EAR34" s="143"/>
      <c r="EAS34" s="143"/>
      <c r="EAT34" s="143"/>
      <c r="EAU34" s="143"/>
      <c r="EAV34" s="143"/>
      <c r="EAW34" s="143"/>
      <c r="EAX34" s="143"/>
      <c r="EAY34" s="143"/>
      <c r="EAZ34" s="143"/>
      <c r="EBA34" s="143"/>
      <c r="EBB34" s="143"/>
      <c r="EBC34" s="143"/>
      <c r="EBD34" s="143"/>
      <c r="EBE34" s="143"/>
      <c r="EBF34" s="143"/>
      <c r="EBG34" s="143"/>
      <c r="EBH34" s="143"/>
      <c r="EBI34" s="143"/>
      <c r="EBJ34" s="143"/>
      <c r="EBK34" s="143"/>
      <c r="EBL34" s="143"/>
      <c r="EBM34" s="143"/>
      <c r="EBN34" s="143"/>
      <c r="EBO34" s="143"/>
      <c r="EBP34" s="143"/>
      <c r="EBQ34" s="143"/>
      <c r="EBR34" s="143"/>
      <c r="EBS34" s="143"/>
      <c r="EBT34" s="143"/>
      <c r="EBU34" s="143"/>
      <c r="EBV34" s="143"/>
      <c r="EBW34" s="143"/>
      <c r="EBX34" s="143"/>
      <c r="EBY34" s="143"/>
      <c r="EBZ34" s="143"/>
      <c r="ECA34" s="143"/>
      <c r="ECB34" s="143"/>
      <c r="ECC34" s="143"/>
      <c r="ECD34" s="143"/>
      <c r="ECE34" s="143"/>
      <c r="ECF34" s="143"/>
      <c r="ECG34" s="143"/>
      <c r="ECH34" s="143"/>
      <c r="ECI34" s="143"/>
      <c r="ECJ34" s="143"/>
      <c r="ECK34" s="143"/>
      <c r="ECL34" s="143"/>
      <c r="ECM34" s="143"/>
      <c r="ECN34" s="143"/>
      <c r="ECO34" s="143"/>
      <c r="ECP34" s="143"/>
      <c r="ECQ34" s="143"/>
      <c r="ECR34" s="143"/>
      <c r="ECS34" s="143"/>
      <c r="ECT34" s="143"/>
      <c r="ECU34" s="143"/>
      <c r="ECV34" s="143"/>
      <c r="ECW34" s="143"/>
      <c r="ECX34" s="143"/>
      <c r="ECY34" s="143"/>
      <c r="ECZ34" s="143"/>
      <c r="EDA34" s="143"/>
      <c r="EDB34" s="143"/>
      <c r="EDC34" s="143"/>
      <c r="EDD34" s="143"/>
      <c r="EDE34" s="143"/>
      <c r="EDF34" s="143"/>
      <c r="EDG34" s="143"/>
      <c r="EDH34" s="143"/>
      <c r="EDI34" s="143"/>
      <c r="EDJ34" s="143"/>
      <c r="EDK34" s="143"/>
      <c r="EDL34" s="143"/>
      <c r="EDM34" s="143"/>
      <c r="EDN34" s="143"/>
      <c r="EDO34" s="143"/>
      <c r="EDP34" s="143"/>
      <c r="EDQ34" s="143"/>
      <c r="EDR34" s="143"/>
      <c r="EDS34" s="143"/>
      <c r="EDT34" s="143"/>
      <c r="EDU34" s="143"/>
      <c r="EDV34" s="143"/>
      <c r="EDW34" s="143"/>
      <c r="EDX34" s="143"/>
      <c r="EDY34" s="143"/>
      <c r="EDZ34" s="143"/>
      <c r="EEA34" s="143"/>
      <c r="EEB34" s="143"/>
      <c r="EEC34" s="143"/>
      <c r="EED34" s="143"/>
      <c r="EEE34" s="143"/>
      <c r="EEF34" s="143"/>
      <c r="EEG34" s="143"/>
      <c r="EEH34" s="143"/>
      <c r="EEI34" s="143"/>
      <c r="EEJ34" s="143"/>
      <c r="EEK34" s="143"/>
      <c r="EEL34" s="143"/>
      <c r="EEM34" s="143"/>
      <c r="EEN34" s="143"/>
      <c r="EEO34" s="143"/>
      <c r="EEP34" s="143"/>
      <c r="EEQ34" s="143"/>
      <c r="EER34" s="143"/>
      <c r="EES34" s="143"/>
      <c r="EET34" s="143"/>
      <c r="EEU34" s="143"/>
      <c r="EEV34" s="143"/>
      <c r="EEW34" s="143"/>
      <c r="EEX34" s="143"/>
      <c r="EEY34" s="143"/>
      <c r="EEZ34" s="143"/>
      <c r="EFA34" s="143"/>
      <c r="EFB34" s="143"/>
      <c r="EFC34" s="143"/>
      <c r="EFD34" s="143"/>
      <c r="EFE34" s="143"/>
      <c r="EFF34" s="143"/>
      <c r="EFG34" s="143"/>
      <c r="EFH34" s="143"/>
      <c r="EFI34" s="143"/>
      <c r="EFJ34" s="143"/>
      <c r="EFK34" s="143"/>
      <c r="EFL34" s="143"/>
      <c r="EFM34" s="143"/>
      <c r="EFN34" s="143"/>
      <c r="EFO34" s="143"/>
      <c r="EFP34" s="143"/>
      <c r="EFQ34" s="143"/>
      <c r="EFR34" s="143"/>
      <c r="EFS34" s="143"/>
      <c r="EFT34" s="143"/>
      <c r="EFU34" s="143"/>
      <c r="EFV34" s="143"/>
      <c r="EFW34" s="143"/>
      <c r="EFX34" s="143"/>
      <c r="EFY34" s="143"/>
      <c r="EFZ34" s="143"/>
      <c r="EGA34" s="143"/>
      <c r="EGB34" s="143"/>
      <c r="EGC34" s="143"/>
      <c r="EGD34" s="143"/>
      <c r="EGE34" s="143"/>
      <c r="EGF34" s="143"/>
      <c r="EGG34" s="143"/>
      <c r="EGH34" s="143"/>
      <c r="EGI34" s="143"/>
      <c r="EGJ34" s="143"/>
      <c r="EGK34" s="143"/>
      <c r="EGL34" s="143"/>
      <c r="EGM34" s="143"/>
      <c r="EGN34" s="143"/>
      <c r="EGO34" s="143"/>
      <c r="EGP34" s="143"/>
      <c r="EGQ34" s="143"/>
      <c r="EGR34" s="143"/>
      <c r="EGS34" s="143"/>
      <c r="EGT34" s="143"/>
      <c r="EGU34" s="143"/>
      <c r="EGV34" s="143"/>
      <c r="EGW34" s="143"/>
      <c r="EGX34" s="143"/>
      <c r="EGY34" s="143"/>
      <c r="EGZ34" s="143"/>
      <c r="EHA34" s="143"/>
      <c r="EHB34" s="143"/>
      <c r="EHC34" s="143"/>
      <c r="EHD34" s="143"/>
      <c r="EHE34" s="143"/>
      <c r="EHF34" s="143"/>
      <c r="EHG34" s="143"/>
      <c r="EHH34" s="143"/>
      <c r="EHI34" s="143"/>
      <c r="EHJ34" s="143"/>
      <c r="EHK34" s="143"/>
      <c r="EHL34" s="143"/>
      <c r="EHM34" s="143"/>
      <c r="EHN34" s="143"/>
      <c r="EHO34" s="143"/>
      <c r="EHP34" s="143"/>
      <c r="EHQ34" s="143"/>
      <c r="EHR34" s="143"/>
      <c r="EHS34" s="143"/>
      <c r="EHT34" s="143"/>
      <c r="EHU34" s="143"/>
      <c r="EHV34" s="143"/>
      <c r="EHW34" s="143"/>
      <c r="EHX34" s="143"/>
      <c r="EHY34" s="143"/>
      <c r="EHZ34" s="143"/>
      <c r="EIA34" s="143"/>
      <c r="EIB34" s="143"/>
      <c r="EIC34" s="143"/>
      <c r="EID34" s="143"/>
      <c r="EIE34" s="143"/>
      <c r="EIF34" s="143"/>
      <c r="EIG34" s="143"/>
      <c r="EIH34" s="143"/>
      <c r="EII34" s="143"/>
      <c r="EIJ34" s="143"/>
      <c r="EIK34" s="143"/>
      <c r="EIL34" s="143"/>
      <c r="EIM34" s="143"/>
      <c r="EIN34" s="143"/>
      <c r="EIO34" s="143"/>
      <c r="EIP34" s="143"/>
      <c r="EIQ34" s="143"/>
      <c r="EIR34" s="143"/>
      <c r="EIS34" s="143"/>
      <c r="EIT34" s="143"/>
      <c r="EIU34" s="143"/>
      <c r="EIV34" s="143"/>
      <c r="EIW34" s="143"/>
      <c r="EIX34" s="143"/>
      <c r="EIY34" s="143"/>
      <c r="EIZ34" s="143"/>
      <c r="EJA34" s="143"/>
      <c r="EJB34" s="143"/>
      <c r="EJC34" s="143"/>
      <c r="EJD34" s="143"/>
      <c r="EJE34" s="143"/>
      <c r="EJF34" s="143"/>
      <c r="EJG34" s="143"/>
      <c r="EJH34" s="143"/>
      <c r="EJI34" s="143"/>
      <c r="EJJ34" s="143"/>
      <c r="EJK34" s="143"/>
      <c r="EJL34" s="143"/>
      <c r="EJM34" s="143"/>
      <c r="EJN34" s="143"/>
      <c r="EJO34" s="143"/>
      <c r="EJP34" s="143"/>
      <c r="EJQ34" s="143"/>
      <c r="EJR34" s="143"/>
      <c r="EJS34" s="143"/>
      <c r="EJT34" s="143"/>
      <c r="EJU34" s="143"/>
      <c r="EJV34" s="143"/>
      <c r="EJW34" s="143"/>
      <c r="EJX34" s="143"/>
      <c r="EJY34" s="143"/>
      <c r="EJZ34" s="143"/>
      <c r="EKA34" s="143"/>
      <c r="EKB34" s="143"/>
      <c r="EKC34" s="143"/>
      <c r="EKD34" s="143"/>
      <c r="EKE34" s="143"/>
      <c r="EKF34" s="143"/>
      <c r="EKG34" s="143"/>
      <c r="EKH34" s="143"/>
      <c r="EKI34" s="143"/>
      <c r="EKJ34" s="143"/>
      <c r="EKK34" s="143"/>
      <c r="EKL34" s="143"/>
      <c r="EKM34" s="143"/>
      <c r="EKN34" s="143"/>
      <c r="EKO34" s="143"/>
      <c r="EKP34" s="143"/>
      <c r="EKQ34" s="143"/>
      <c r="EKR34" s="143"/>
      <c r="EKS34" s="143"/>
      <c r="EKT34" s="143"/>
      <c r="EKU34" s="143"/>
      <c r="EKV34" s="143"/>
      <c r="EKW34" s="143"/>
      <c r="EKX34" s="143"/>
      <c r="EKY34" s="143"/>
      <c r="EKZ34" s="143"/>
      <c r="ELA34" s="143"/>
      <c r="ELB34" s="143"/>
      <c r="ELC34" s="143"/>
      <c r="ELD34" s="143"/>
      <c r="ELE34" s="143"/>
      <c r="ELF34" s="143"/>
      <c r="ELG34" s="143"/>
      <c r="ELH34" s="143"/>
      <c r="ELI34" s="143"/>
      <c r="ELJ34" s="143"/>
      <c r="ELK34" s="143"/>
      <c r="ELL34" s="143"/>
      <c r="ELM34" s="143"/>
      <c r="ELN34" s="143"/>
      <c r="ELO34" s="143"/>
      <c r="ELP34" s="143"/>
      <c r="ELQ34" s="143"/>
      <c r="ELR34" s="143"/>
      <c r="ELS34" s="143"/>
      <c r="ELT34" s="143"/>
      <c r="ELU34" s="143"/>
      <c r="ELV34" s="143"/>
      <c r="ELW34" s="143"/>
      <c r="ELX34" s="143"/>
      <c r="ELY34" s="143"/>
      <c r="ELZ34" s="143"/>
      <c r="EMA34" s="143"/>
      <c r="EMB34" s="143"/>
      <c r="EMC34" s="143"/>
      <c r="EMD34" s="143"/>
      <c r="EME34" s="143"/>
      <c r="EMF34" s="143"/>
      <c r="EMG34" s="143"/>
      <c r="EMH34" s="143"/>
      <c r="EMI34" s="143"/>
      <c r="EMJ34" s="143"/>
      <c r="EMK34" s="143"/>
      <c r="EML34" s="143"/>
      <c r="EMM34" s="143"/>
      <c r="EMN34" s="143"/>
      <c r="EMO34" s="143"/>
      <c r="EMP34" s="143"/>
      <c r="EMQ34" s="143"/>
      <c r="EMR34" s="143"/>
      <c r="EMS34" s="143"/>
      <c r="EMT34" s="143"/>
      <c r="EMU34" s="143"/>
      <c r="EMV34" s="143"/>
      <c r="EMW34" s="143"/>
      <c r="EMX34" s="143"/>
      <c r="EMY34" s="143"/>
      <c r="EMZ34" s="143"/>
      <c r="ENA34" s="143"/>
      <c r="ENB34" s="143"/>
      <c r="ENC34" s="143"/>
      <c r="END34" s="143"/>
      <c r="ENE34" s="143"/>
      <c r="ENF34" s="143"/>
      <c r="ENG34" s="143"/>
      <c r="ENH34" s="143"/>
      <c r="ENI34" s="143"/>
      <c r="ENJ34" s="143"/>
      <c r="ENK34" s="143"/>
      <c r="ENL34" s="143"/>
      <c r="ENM34" s="143"/>
      <c r="ENN34" s="143"/>
      <c r="ENO34" s="143"/>
      <c r="ENP34" s="143"/>
      <c r="ENQ34" s="143"/>
      <c r="ENR34" s="143"/>
      <c r="ENS34" s="143"/>
      <c r="ENT34" s="143"/>
      <c r="ENU34" s="143"/>
      <c r="ENV34" s="143"/>
      <c r="ENW34" s="143"/>
      <c r="ENX34" s="143"/>
      <c r="ENY34" s="143"/>
      <c r="ENZ34" s="143"/>
      <c r="EOA34" s="143"/>
      <c r="EOB34" s="143"/>
      <c r="EOC34" s="143"/>
      <c r="EOD34" s="143"/>
      <c r="EOE34" s="143"/>
      <c r="EOF34" s="143"/>
      <c r="EOG34" s="143"/>
      <c r="EOH34" s="143"/>
      <c r="EOI34" s="143"/>
      <c r="EOJ34" s="143"/>
      <c r="EOK34" s="143"/>
      <c r="EOL34" s="143"/>
      <c r="EOM34" s="143"/>
      <c r="EON34" s="143"/>
      <c r="EOO34" s="143"/>
      <c r="EOP34" s="143"/>
      <c r="EOQ34" s="143"/>
      <c r="EOR34" s="143"/>
      <c r="EOS34" s="143"/>
      <c r="EOT34" s="143"/>
      <c r="EOU34" s="143"/>
      <c r="EOV34" s="143"/>
      <c r="EOW34" s="143"/>
      <c r="EOX34" s="143"/>
      <c r="EOY34" s="143"/>
      <c r="EOZ34" s="143"/>
      <c r="EPA34" s="143"/>
      <c r="EPB34" s="143"/>
      <c r="EPC34" s="143"/>
      <c r="EPD34" s="143"/>
      <c r="EPE34" s="143"/>
      <c r="EPF34" s="143"/>
      <c r="EPG34" s="143"/>
      <c r="EPH34" s="143"/>
      <c r="EPI34" s="143"/>
      <c r="EPJ34" s="143"/>
      <c r="EPK34" s="143"/>
      <c r="EPL34" s="143"/>
      <c r="EPM34" s="143"/>
      <c r="EPN34" s="143"/>
      <c r="EPO34" s="143"/>
      <c r="EPP34" s="143"/>
      <c r="EPQ34" s="143"/>
      <c r="EPR34" s="143"/>
      <c r="EPS34" s="143"/>
      <c r="EPT34" s="143"/>
      <c r="EPU34" s="143"/>
      <c r="EPV34" s="143"/>
      <c r="EPW34" s="143"/>
      <c r="EPX34" s="143"/>
      <c r="EPY34" s="143"/>
      <c r="EPZ34" s="143"/>
      <c r="EQA34" s="143"/>
      <c r="EQB34" s="143"/>
      <c r="EQC34" s="143"/>
      <c r="EQD34" s="143"/>
      <c r="EQE34" s="143"/>
      <c r="EQF34" s="143"/>
      <c r="EQG34" s="143"/>
      <c r="EQH34" s="143"/>
      <c r="EQI34" s="143"/>
      <c r="EQJ34" s="143"/>
      <c r="EQK34" s="143"/>
      <c r="EQL34" s="143"/>
      <c r="EQM34" s="143"/>
      <c r="EQN34" s="143"/>
      <c r="EQO34" s="143"/>
      <c r="EQP34" s="143"/>
      <c r="EQQ34" s="143"/>
      <c r="EQR34" s="143"/>
      <c r="EQS34" s="143"/>
      <c r="EQT34" s="143"/>
      <c r="EQU34" s="143"/>
      <c r="EQV34" s="143"/>
      <c r="EQW34" s="143"/>
      <c r="EQX34" s="143"/>
      <c r="EQY34" s="143"/>
      <c r="EQZ34" s="143"/>
      <c r="ERA34" s="143"/>
      <c r="ERB34" s="143"/>
      <c r="ERC34" s="143"/>
      <c r="ERD34" s="143"/>
      <c r="ERE34" s="143"/>
      <c r="ERF34" s="143"/>
      <c r="ERG34" s="143"/>
      <c r="ERH34" s="143"/>
      <c r="ERI34" s="143"/>
      <c r="ERJ34" s="143"/>
      <c r="ERK34" s="143"/>
      <c r="ERL34" s="143"/>
      <c r="ERM34" s="143"/>
      <c r="ERN34" s="143"/>
      <c r="ERO34" s="143"/>
      <c r="ERP34" s="143"/>
      <c r="ERQ34" s="143"/>
      <c r="ERR34" s="143"/>
      <c r="ERS34" s="143"/>
      <c r="ERT34" s="143"/>
      <c r="ERU34" s="143"/>
      <c r="ERV34" s="143"/>
      <c r="ERW34" s="143"/>
      <c r="ERX34" s="143"/>
      <c r="ERY34" s="143"/>
      <c r="ERZ34" s="143"/>
      <c r="ESA34" s="143"/>
      <c r="ESB34" s="143"/>
      <c r="ESC34" s="143"/>
      <c r="ESD34" s="143"/>
      <c r="ESE34" s="143"/>
      <c r="ESF34" s="143"/>
      <c r="ESG34" s="143"/>
      <c r="ESH34" s="143"/>
      <c r="ESI34" s="143"/>
      <c r="ESJ34" s="143"/>
      <c r="ESK34" s="143"/>
      <c r="ESL34" s="143"/>
      <c r="ESM34" s="143"/>
      <c r="ESN34" s="143"/>
      <c r="ESO34" s="143"/>
      <c r="ESP34" s="143"/>
      <c r="ESQ34" s="143"/>
      <c r="ESR34" s="143"/>
      <c r="ESS34" s="143"/>
      <c r="EST34" s="143"/>
      <c r="ESU34" s="143"/>
      <c r="ESV34" s="143"/>
      <c r="ESW34" s="143"/>
      <c r="ESX34" s="143"/>
      <c r="ESY34" s="143"/>
      <c r="ESZ34" s="143"/>
      <c r="ETA34" s="143"/>
      <c r="ETB34" s="143"/>
      <c r="ETC34" s="143"/>
      <c r="ETD34" s="143"/>
      <c r="ETE34" s="143"/>
      <c r="ETF34" s="143"/>
      <c r="ETG34" s="143"/>
      <c r="ETH34" s="143"/>
      <c r="ETI34" s="143"/>
      <c r="ETJ34" s="143"/>
      <c r="ETK34" s="143"/>
      <c r="ETL34" s="143"/>
      <c r="ETM34" s="143"/>
      <c r="ETN34" s="143"/>
      <c r="ETO34" s="143"/>
      <c r="ETP34" s="143"/>
      <c r="ETQ34" s="143"/>
      <c r="ETR34" s="143"/>
      <c r="ETS34" s="143"/>
      <c r="ETT34" s="143"/>
      <c r="ETU34" s="143"/>
      <c r="ETV34" s="143"/>
      <c r="ETW34" s="143"/>
      <c r="ETX34" s="143"/>
      <c r="ETY34" s="143"/>
      <c r="ETZ34" s="143"/>
      <c r="EUA34" s="143"/>
      <c r="EUB34" s="143"/>
      <c r="EUC34" s="143"/>
      <c r="EUD34" s="143"/>
      <c r="EUE34" s="143"/>
      <c r="EUF34" s="143"/>
      <c r="EUG34" s="143"/>
      <c r="EUH34" s="143"/>
      <c r="EUI34" s="143"/>
      <c r="EUJ34" s="143"/>
      <c r="EUK34" s="143"/>
      <c r="EUL34" s="143"/>
      <c r="EUM34" s="143"/>
      <c r="EUN34" s="143"/>
      <c r="EUO34" s="143"/>
      <c r="EUP34" s="143"/>
      <c r="EUQ34" s="143"/>
      <c r="EUR34" s="143"/>
      <c r="EUS34" s="143"/>
      <c r="EUT34" s="143"/>
      <c r="EUU34" s="143"/>
      <c r="EUV34" s="143"/>
      <c r="EUW34" s="143"/>
      <c r="EUX34" s="143"/>
      <c r="EUY34" s="143"/>
      <c r="EUZ34" s="143"/>
      <c r="EVA34" s="143"/>
      <c r="EVB34" s="143"/>
      <c r="EVC34" s="143"/>
      <c r="EVD34" s="143"/>
      <c r="EVE34" s="143"/>
      <c r="EVF34" s="143"/>
      <c r="EVG34" s="143"/>
    </row>
    <row r="35" spans="1:3959" s="146" customFormat="1" ht="15" x14ac:dyDescent="0.25">
      <c r="A35" s="807"/>
      <c r="B35" s="590" t="s">
        <v>1666</v>
      </c>
      <c r="C35" s="573"/>
      <c r="D35" s="5"/>
      <c r="E35" s="152"/>
      <c r="F35" s="5"/>
      <c r="G35" s="4"/>
      <c r="H35" s="47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143"/>
      <c r="FS35" s="143"/>
      <c r="FT35" s="143"/>
      <c r="FU35" s="143"/>
      <c r="FV35" s="143"/>
      <c r="FW35" s="143"/>
      <c r="FX35" s="143"/>
      <c r="FY35" s="143"/>
      <c r="FZ35" s="143"/>
      <c r="GA35" s="143"/>
      <c r="GB35" s="143"/>
      <c r="GC35" s="143"/>
      <c r="GD35" s="143"/>
      <c r="GE35" s="143"/>
      <c r="GF35" s="143"/>
      <c r="GG35" s="143"/>
      <c r="GH35" s="143"/>
      <c r="GI35" s="143"/>
      <c r="GJ35" s="143"/>
      <c r="GK35" s="143"/>
      <c r="GL35" s="143"/>
      <c r="GM35" s="143"/>
      <c r="GN35" s="143"/>
      <c r="GO35" s="143"/>
      <c r="GP35" s="143"/>
      <c r="GQ35" s="143"/>
      <c r="GR35" s="143"/>
      <c r="GS35" s="143"/>
      <c r="GT35" s="143"/>
      <c r="GU35" s="143"/>
      <c r="GV35" s="143"/>
      <c r="GW35" s="143"/>
      <c r="GX35" s="143"/>
      <c r="GY35" s="143"/>
      <c r="GZ35" s="143"/>
      <c r="HA35" s="143"/>
      <c r="HB35" s="143"/>
      <c r="HC35" s="143"/>
      <c r="HD35" s="143"/>
      <c r="HE35" s="143"/>
      <c r="HF35" s="143"/>
      <c r="HG35" s="143"/>
      <c r="HH35" s="143"/>
      <c r="HI35" s="143"/>
      <c r="HJ35" s="143"/>
      <c r="HK35" s="143"/>
      <c r="HL35" s="143"/>
      <c r="HM35" s="143"/>
      <c r="HN35" s="143"/>
      <c r="HO35" s="143"/>
      <c r="HP35" s="143"/>
      <c r="HQ35" s="143"/>
      <c r="HR35" s="143"/>
      <c r="HS35" s="143"/>
      <c r="HT35" s="143"/>
      <c r="HU35" s="143"/>
      <c r="HV35" s="143"/>
      <c r="HW35" s="143"/>
      <c r="HX35" s="143"/>
      <c r="HY35" s="143"/>
      <c r="HZ35" s="143"/>
      <c r="IA35" s="143"/>
      <c r="IB35" s="143"/>
      <c r="IC35" s="143"/>
      <c r="ID35" s="143"/>
      <c r="IE35" s="143"/>
      <c r="IF35" s="143"/>
      <c r="IG35" s="143"/>
      <c r="IH35" s="143"/>
      <c r="II35" s="143"/>
      <c r="IJ35" s="143"/>
      <c r="IK35" s="143"/>
      <c r="IL35" s="143"/>
      <c r="IM35" s="143"/>
      <c r="IN35" s="143"/>
      <c r="IO35" s="143"/>
      <c r="IP35" s="143"/>
      <c r="IQ35" s="143"/>
      <c r="IR35" s="143"/>
      <c r="IS35" s="143"/>
      <c r="IT35" s="143"/>
      <c r="IU35" s="143"/>
      <c r="IV35" s="143"/>
      <c r="IW35" s="143"/>
      <c r="IX35" s="143"/>
      <c r="IY35" s="143"/>
      <c r="IZ35" s="143"/>
      <c r="JA35" s="143"/>
      <c r="JB35" s="143"/>
      <c r="JC35" s="143"/>
      <c r="JD35" s="143"/>
      <c r="JE35" s="143"/>
      <c r="JF35" s="143"/>
      <c r="JG35" s="143"/>
      <c r="JH35" s="143"/>
      <c r="JI35" s="143"/>
      <c r="JJ35" s="143"/>
      <c r="JK35" s="143"/>
      <c r="JL35" s="143"/>
      <c r="JM35" s="143"/>
      <c r="JN35" s="143"/>
      <c r="JO35" s="143"/>
      <c r="JP35" s="143"/>
      <c r="JQ35" s="143"/>
      <c r="JR35" s="143"/>
      <c r="JS35" s="143"/>
      <c r="JT35" s="143"/>
      <c r="JU35" s="143"/>
      <c r="JV35" s="143"/>
      <c r="JW35" s="143"/>
      <c r="JX35" s="143"/>
      <c r="JY35" s="143"/>
      <c r="JZ35" s="143"/>
      <c r="KA35" s="143"/>
      <c r="KB35" s="143"/>
      <c r="KC35" s="143"/>
      <c r="KD35" s="143"/>
      <c r="KE35" s="143"/>
      <c r="KF35" s="143"/>
      <c r="KG35" s="143"/>
      <c r="KH35" s="143"/>
      <c r="KI35" s="143"/>
      <c r="KJ35" s="143"/>
      <c r="KK35" s="143"/>
      <c r="KL35" s="143"/>
      <c r="KM35" s="143"/>
      <c r="KN35" s="143"/>
      <c r="KO35" s="143"/>
      <c r="KP35" s="143"/>
      <c r="KQ35" s="143"/>
      <c r="KR35" s="143"/>
      <c r="KS35" s="143"/>
      <c r="KT35" s="143"/>
      <c r="KU35" s="143"/>
      <c r="KV35" s="143"/>
      <c r="KW35" s="143"/>
      <c r="KX35" s="143"/>
      <c r="KY35" s="143"/>
      <c r="KZ35" s="143"/>
      <c r="LA35" s="143"/>
      <c r="LB35" s="143"/>
      <c r="LC35" s="143"/>
      <c r="LD35" s="143"/>
      <c r="LE35" s="143"/>
      <c r="LF35" s="143"/>
      <c r="LG35" s="143"/>
      <c r="LH35" s="143"/>
      <c r="LI35" s="143"/>
      <c r="LJ35" s="143"/>
      <c r="LK35" s="143"/>
      <c r="LL35" s="143"/>
      <c r="LM35" s="143"/>
      <c r="LN35" s="143"/>
      <c r="LO35" s="143"/>
      <c r="LP35" s="143"/>
      <c r="LQ35" s="143"/>
      <c r="LR35" s="143"/>
      <c r="LS35" s="143"/>
      <c r="LT35" s="143"/>
      <c r="LU35" s="143"/>
      <c r="LV35" s="143"/>
      <c r="LW35" s="143"/>
      <c r="LX35" s="143"/>
      <c r="LY35" s="143"/>
      <c r="LZ35" s="143"/>
      <c r="MA35" s="143"/>
      <c r="MB35" s="143"/>
      <c r="MC35" s="143"/>
      <c r="MD35" s="143"/>
      <c r="ME35" s="143"/>
      <c r="MF35" s="143"/>
      <c r="MG35" s="143"/>
      <c r="MH35" s="143"/>
      <c r="MI35" s="143"/>
      <c r="MJ35" s="143"/>
      <c r="MK35" s="143"/>
      <c r="ML35" s="143"/>
      <c r="MM35" s="143"/>
      <c r="MN35" s="143"/>
      <c r="MO35" s="143"/>
      <c r="MP35" s="143"/>
      <c r="MQ35" s="143"/>
      <c r="MR35" s="143"/>
      <c r="MS35" s="143"/>
      <c r="MT35" s="143"/>
      <c r="MU35" s="143"/>
      <c r="MV35" s="143"/>
      <c r="MW35" s="143"/>
      <c r="MX35" s="143"/>
      <c r="MY35" s="143"/>
      <c r="MZ35" s="143"/>
      <c r="NA35" s="143"/>
      <c r="NB35" s="143"/>
      <c r="NC35" s="143"/>
      <c r="ND35" s="143"/>
      <c r="NE35" s="143"/>
      <c r="NF35" s="143"/>
      <c r="NG35" s="143"/>
      <c r="NH35" s="143"/>
      <c r="NI35" s="143"/>
      <c r="NJ35" s="143"/>
      <c r="NK35" s="143"/>
      <c r="NL35" s="143"/>
      <c r="NM35" s="143"/>
      <c r="NN35" s="143"/>
      <c r="NO35" s="143"/>
      <c r="NP35" s="143"/>
      <c r="NQ35" s="143"/>
      <c r="NR35" s="143"/>
      <c r="NS35" s="143"/>
      <c r="NT35" s="143"/>
      <c r="NU35" s="143"/>
      <c r="NV35" s="143"/>
      <c r="NW35" s="143"/>
      <c r="NX35" s="143"/>
      <c r="NY35" s="143"/>
      <c r="NZ35" s="143"/>
      <c r="OA35" s="143"/>
      <c r="OB35" s="143"/>
      <c r="OC35" s="143"/>
      <c r="OD35" s="143"/>
      <c r="OE35" s="143"/>
      <c r="OF35" s="143"/>
      <c r="OG35" s="143"/>
      <c r="OH35" s="143"/>
      <c r="OI35" s="143"/>
      <c r="OJ35" s="143"/>
      <c r="OK35" s="143"/>
      <c r="OL35" s="143"/>
      <c r="OM35" s="143"/>
      <c r="ON35" s="143"/>
      <c r="OO35" s="143"/>
      <c r="OP35" s="143"/>
      <c r="OQ35" s="143"/>
      <c r="OR35" s="143"/>
      <c r="OS35" s="143"/>
      <c r="OT35" s="143"/>
      <c r="OU35" s="143"/>
      <c r="OV35" s="143"/>
      <c r="OW35" s="143"/>
      <c r="OX35" s="143"/>
      <c r="OY35" s="143"/>
      <c r="OZ35" s="143"/>
      <c r="PA35" s="143"/>
      <c r="PB35" s="143"/>
      <c r="PC35" s="143"/>
      <c r="PD35" s="143"/>
      <c r="PE35" s="143"/>
      <c r="PF35" s="143"/>
      <c r="PG35" s="143"/>
      <c r="PH35" s="143"/>
      <c r="PI35" s="143"/>
      <c r="PJ35" s="143"/>
      <c r="PK35" s="143"/>
      <c r="PL35" s="143"/>
      <c r="PM35" s="143"/>
      <c r="PN35" s="143"/>
      <c r="PO35" s="143"/>
      <c r="PP35" s="143"/>
      <c r="PQ35" s="143"/>
      <c r="PR35" s="143"/>
      <c r="PS35" s="143"/>
      <c r="PT35" s="143"/>
      <c r="PU35" s="143"/>
      <c r="PV35" s="143"/>
      <c r="PW35" s="143"/>
      <c r="PX35" s="143"/>
      <c r="PY35" s="143"/>
      <c r="PZ35" s="143"/>
      <c r="QA35" s="143"/>
      <c r="QB35" s="143"/>
      <c r="QC35" s="143"/>
      <c r="QD35" s="143"/>
      <c r="QE35" s="143"/>
      <c r="QF35" s="143"/>
      <c r="QG35" s="143"/>
      <c r="QH35" s="143"/>
      <c r="QI35" s="143"/>
      <c r="QJ35" s="143"/>
      <c r="QK35" s="143"/>
      <c r="QL35" s="143"/>
      <c r="QM35" s="143"/>
      <c r="QN35" s="143"/>
      <c r="QO35" s="143"/>
      <c r="QP35" s="143"/>
      <c r="QQ35" s="143"/>
      <c r="QR35" s="143"/>
      <c r="QS35" s="143"/>
      <c r="QT35" s="143"/>
      <c r="QU35" s="143"/>
      <c r="QV35" s="143"/>
      <c r="QW35" s="143"/>
      <c r="QX35" s="143"/>
      <c r="QY35" s="143"/>
      <c r="QZ35" s="143"/>
      <c r="RA35" s="143"/>
      <c r="RB35" s="143"/>
      <c r="RC35" s="143"/>
      <c r="RD35" s="143"/>
      <c r="RE35" s="143"/>
      <c r="RF35" s="143"/>
      <c r="RG35" s="143"/>
      <c r="RH35" s="143"/>
      <c r="RI35" s="143"/>
      <c r="RJ35" s="143"/>
      <c r="RK35" s="143"/>
      <c r="RL35" s="143"/>
      <c r="RM35" s="143"/>
      <c r="RN35" s="143"/>
      <c r="RO35" s="143"/>
      <c r="RP35" s="143"/>
      <c r="RQ35" s="143"/>
      <c r="RR35" s="143"/>
      <c r="RS35" s="143"/>
      <c r="RT35" s="143"/>
      <c r="RU35" s="143"/>
      <c r="RV35" s="143"/>
      <c r="RW35" s="143"/>
      <c r="RX35" s="143"/>
      <c r="RY35" s="143"/>
      <c r="RZ35" s="143"/>
      <c r="SA35" s="143"/>
      <c r="SB35" s="143"/>
      <c r="SC35" s="143"/>
      <c r="SD35" s="143"/>
      <c r="SE35" s="143"/>
      <c r="SF35" s="143"/>
      <c r="SG35" s="143"/>
      <c r="SH35" s="143"/>
      <c r="SI35" s="143"/>
      <c r="SJ35" s="143"/>
      <c r="SK35" s="143"/>
      <c r="SL35" s="143"/>
      <c r="SM35" s="143"/>
      <c r="SN35" s="143"/>
      <c r="SO35" s="143"/>
      <c r="SP35" s="143"/>
      <c r="SQ35" s="143"/>
      <c r="SR35" s="143"/>
      <c r="SS35" s="143"/>
      <c r="ST35" s="143"/>
      <c r="SU35" s="143"/>
      <c r="SV35" s="143"/>
      <c r="SW35" s="143"/>
      <c r="SX35" s="143"/>
      <c r="SY35" s="143"/>
      <c r="SZ35" s="143"/>
      <c r="TA35" s="143"/>
      <c r="TB35" s="143"/>
      <c r="TC35" s="143"/>
      <c r="TD35" s="143"/>
      <c r="TE35" s="143"/>
      <c r="TF35" s="143"/>
      <c r="TG35" s="143"/>
      <c r="TH35" s="143"/>
      <c r="TI35" s="143"/>
      <c r="TJ35" s="143"/>
      <c r="TK35" s="143"/>
      <c r="TL35" s="143"/>
      <c r="TM35" s="143"/>
      <c r="TN35" s="143"/>
      <c r="TO35" s="143"/>
      <c r="TP35" s="143"/>
      <c r="TQ35" s="143"/>
      <c r="TR35" s="143"/>
      <c r="TS35" s="143"/>
      <c r="TT35" s="143"/>
      <c r="TU35" s="143"/>
      <c r="TV35" s="143"/>
      <c r="TW35" s="143"/>
      <c r="TX35" s="143"/>
      <c r="TY35" s="143"/>
      <c r="TZ35" s="143"/>
      <c r="UA35" s="143"/>
      <c r="UB35" s="143"/>
      <c r="UC35" s="143"/>
      <c r="UD35" s="143"/>
      <c r="UE35" s="143"/>
      <c r="UF35" s="143"/>
      <c r="UG35" s="143"/>
      <c r="UH35" s="143"/>
      <c r="UI35" s="143"/>
      <c r="UJ35" s="143"/>
      <c r="UK35" s="143"/>
      <c r="UL35" s="143"/>
      <c r="UM35" s="143"/>
      <c r="UN35" s="143"/>
      <c r="UO35" s="143"/>
      <c r="UP35" s="143"/>
      <c r="UQ35" s="143"/>
      <c r="UR35" s="143"/>
      <c r="US35" s="143"/>
      <c r="UT35" s="143"/>
      <c r="UU35" s="143"/>
      <c r="UV35" s="143"/>
      <c r="UW35" s="143"/>
      <c r="UX35" s="143"/>
      <c r="UY35" s="143"/>
      <c r="UZ35" s="143"/>
      <c r="VA35" s="143"/>
      <c r="VB35" s="143"/>
      <c r="VC35" s="143"/>
      <c r="VD35" s="143"/>
      <c r="VE35" s="143"/>
      <c r="VF35" s="143"/>
      <c r="VG35" s="143"/>
      <c r="VH35" s="143"/>
      <c r="VI35" s="143"/>
      <c r="VJ35" s="143"/>
      <c r="VK35" s="143"/>
      <c r="VL35" s="143"/>
      <c r="VM35" s="143"/>
      <c r="VN35" s="143"/>
      <c r="VO35" s="143"/>
      <c r="VP35" s="143"/>
      <c r="VQ35" s="143"/>
      <c r="VR35" s="143"/>
      <c r="VS35" s="143"/>
      <c r="VT35" s="143"/>
      <c r="VU35" s="143"/>
      <c r="VV35" s="143"/>
      <c r="VW35" s="143"/>
      <c r="VX35" s="143"/>
      <c r="VY35" s="143"/>
      <c r="VZ35" s="143"/>
      <c r="WA35" s="143"/>
      <c r="WB35" s="143"/>
      <c r="WC35" s="143"/>
      <c r="WD35" s="143"/>
      <c r="WE35" s="143"/>
      <c r="WF35" s="143"/>
      <c r="WG35" s="143"/>
      <c r="WH35" s="143"/>
      <c r="WI35" s="143"/>
      <c r="WJ35" s="143"/>
      <c r="WK35" s="143"/>
      <c r="WL35" s="143"/>
      <c r="WM35" s="143"/>
      <c r="WN35" s="143"/>
      <c r="WO35" s="143"/>
      <c r="WP35" s="143"/>
      <c r="WQ35" s="143"/>
      <c r="WR35" s="143"/>
      <c r="WS35" s="143"/>
      <c r="WT35" s="143"/>
      <c r="WU35" s="143"/>
      <c r="WV35" s="143"/>
      <c r="WW35" s="143"/>
      <c r="WX35" s="143"/>
      <c r="WY35" s="143"/>
      <c r="WZ35" s="143"/>
      <c r="XA35" s="143"/>
      <c r="XB35" s="143"/>
      <c r="XC35" s="143"/>
      <c r="XD35" s="143"/>
      <c r="XE35" s="143"/>
      <c r="XF35" s="143"/>
      <c r="XG35" s="143"/>
      <c r="XH35" s="143"/>
      <c r="XI35" s="143"/>
      <c r="XJ35" s="143"/>
      <c r="XK35" s="143"/>
      <c r="XL35" s="143"/>
      <c r="XM35" s="143"/>
      <c r="XN35" s="143"/>
      <c r="XO35" s="143"/>
      <c r="XP35" s="143"/>
      <c r="XQ35" s="143"/>
      <c r="XR35" s="143"/>
      <c r="XS35" s="143"/>
      <c r="XT35" s="143"/>
      <c r="XU35" s="143"/>
      <c r="XV35" s="143"/>
      <c r="XW35" s="143"/>
      <c r="XX35" s="143"/>
      <c r="XY35" s="143"/>
      <c r="XZ35" s="143"/>
      <c r="YA35" s="143"/>
      <c r="YB35" s="143"/>
      <c r="YC35" s="143"/>
      <c r="YD35" s="143"/>
      <c r="YE35" s="143"/>
      <c r="YF35" s="143"/>
      <c r="YG35" s="143"/>
      <c r="YH35" s="143"/>
      <c r="YI35" s="143"/>
      <c r="YJ35" s="143"/>
      <c r="YK35" s="143"/>
      <c r="YL35" s="143"/>
      <c r="YM35" s="143"/>
      <c r="YN35" s="143"/>
      <c r="YO35" s="143"/>
      <c r="YP35" s="143"/>
      <c r="YQ35" s="143"/>
      <c r="YR35" s="143"/>
      <c r="YS35" s="143"/>
      <c r="YT35" s="143"/>
      <c r="YU35" s="143"/>
      <c r="YV35" s="143"/>
      <c r="YW35" s="143"/>
      <c r="YX35" s="143"/>
      <c r="YY35" s="143"/>
      <c r="YZ35" s="143"/>
      <c r="ZA35" s="143"/>
      <c r="ZB35" s="143"/>
      <c r="ZC35" s="143"/>
      <c r="ZD35" s="143"/>
      <c r="ZE35" s="143"/>
      <c r="ZF35" s="143"/>
      <c r="ZG35" s="143"/>
      <c r="ZH35" s="143"/>
      <c r="ZI35" s="143"/>
      <c r="ZJ35" s="143"/>
      <c r="ZK35" s="143"/>
      <c r="ZL35" s="143"/>
      <c r="ZM35" s="143"/>
      <c r="ZN35" s="143"/>
      <c r="ZO35" s="143"/>
      <c r="ZP35" s="143"/>
      <c r="ZQ35" s="143"/>
      <c r="ZR35" s="143"/>
      <c r="ZS35" s="143"/>
      <c r="ZT35" s="143"/>
      <c r="ZU35" s="143"/>
      <c r="ZV35" s="143"/>
      <c r="ZW35" s="143"/>
      <c r="ZX35" s="143"/>
      <c r="ZY35" s="143"/>
      <c r="ZZ35" s="143"/>
      <c r="AAA35" s="143"/>
      <c r="AAB35" s="143"/>
      <c r="AAC35" s="143"/>
      <c r="AAD35" s="143"/>
      <c r="AAE35" s="143"/>
      <c r="AAF35" s="143"/>
      <c r="AAG35" s="143"/>
      <c r="AAH35" s="143"/>
      <c r="AAI35" s="143"/>
      <c r="AAJ35" s="143"/>
      <c r="AAK35" s="143"/>
      <c r="AAL35" s="143"/>
      <c r="AAM35" s="143"/>
      <c r="AAN35" s="143"/>
      <c r="AAO35" s="143"/>
      <c r="AAP35" s="143"/>
      <c r="AAQ35" s="143"/>
      <c r="AAR35" s="143"/>
      <c r="AAS35" s="143"/>
      <c r="AAT35" s="143"/>
      <c r="AAU35" s="143"/>
      <c r="AAV35" s="143"/>
      <c r="AAW35" s="143"/>
      <c r="AAX35" s="143"/>
      <c r="AAY35" s="143"/>
      <c r="AAZ35" s="143"/>
      <c r="ABA35" s="143"/>
      <c r="ABB35" s="143"/>
      <c r="ABC35" s="143"/>
      <c r="ABD35" s="143"/>
      <c r="ABE35" s="143"/>
      <c r="ABF35" s="143"/>
      <c r="ABG35" s="143"/>
      <c r="ABH35" s="143"/>
      <c r="ABI35" s="143"/>
      <c r="ABJ35" s="143"/>
      <c r="ABK35" s="143"/>
      <c r="ABL35" s="143"/>
      <c r="ABM35" s="143"/>
      <c r="ABN35" s="143"/>
      <c r="ABO35" s="143"/>
      <c r="ABP35" s="143"/>
      <c r="ABQ35" s="143"/>
      <c r="ABR35" s="143"/>
      <c r="ABS35" s="143"/>
      <c r="ABT35" s="143"/>
      <c r="ABU35" s="143"/>
      <c r="ABV35" s="143"/>
      <c r="ABW35" s="143"/>
      <c r="ABX35" s="143"/>
      <c r="ABY35" s="143"/>
      <c r="ABZ35" s="143"/>
      <c r="ACA35" s="143"/>
      <c r="ACB35" s="143"/>
      <c r="ACC35" s="143"/>
      <c r="ACD35" s="143"/>
      <c r="ACE35" s="143"/>
      <c r="ACF35" s="143"/>
      <c r="ACG35" s="143"/>
      <c r="ACH35" s="143"/>
      <c r="ACI35" s="143"/>
      <c r="ACJ35" s="143"/>
      <c r="ACK35" s="143"/>
      <c r="ACL35" s="143"/>
      <c r="ACM35" s="143"/>
      <c r="ACN35" s="143"/>
      <c r="ACO35" s="143"/>
      <c r="ACP35" s="143"/>
      <c r="ACQ35" s="143"/>
      <c r="ACR35" s="143"/>
      <c r="ACS35" s="143"/>
      <c r="ACT35" s="143"/>
      <c r="ACU35" s="143"/>
      <c r="ACV35" s="143"/>
      <c r="ACW35" s="143"/>
      <c r="ACX35" s="143"/>
      <c r="ACY35" s="143"/>
      <c r="ACZ35" s="143"/>
      <c r="ADA35" s="143"/>
      <c r="ADB35" s="143"/>
      <c r="ADC35" s="143"/>
      <c r="ADD35" s="143"/>
      <c r="ADE35" s="143"/>
      <c r="ADF35" s="143"/>
      <c r="ADG35" s="143"/>
      <c r="ADH35" s="143"/>
      <c r="ADI35" s="143"/>
      <c r="ADJ35" s="143"/>
      <c r="ADK35" s="143"/>
      <c r="ADL35" s="143"/>
      <c r="ADM35" s="143"/>
      <c r="ADN35" s="143"/>
      <c r="ADO35" s="143"/>
      <c r="ADP35" s="143"/>
      <c r="ADQ35" s="143"/>
      <c r="ADR35" s="143"/>
      <c r="ADS35" s="143"/>
      <c r="ADT35" s="143"/>
      <c r="ADU35" s="143"/>
      <c r="ADV35" s="143"/>
      <c r="ADW35" s="143"/>
      <c r="ADX35" s="143"/>
      <c r="ADY35" s="143"/>
      <c r="ADZ35" s="143"/>
      <c r="AEA35" s="143"/>
      <c r="AEB35" s="143"/>
      <c r="AEC35" s="143"/>
      <c r="AED35" s="143"/>
      <c r="AEE35" s="143"/>
      <c r="AEF35" s="143"/>
      <c r="AEG35" s="143"/>
      <c r="AEH35" s="143"/>
      <c r="AEI35" s="143"/>
      <c r="AEJ35" s="143"/>
      <c r="AEK35" s="143"/>
      <c r="AEL35" s="143"/>
      <c r="AEM35" s="143"/>
      <c r="AEN35" s="143"/>
      <c r="AEO35" s="143"/>
      <c r="AEP35" s="143"/>
      <c r="AEQ35" s="143"/>
      <c r="AER35" s="143"/>
      <c r="AES35" s="143"/>
      <c r="AET35" s="143"/>
      <c r="AEU35" s="143"/>
      <c r="AEV35" s="143"/>
      <c r="AEW35" s="143"/>
      <c r="AEX35" s="143"/>
      <c r="AEY35" s="143"/>
      <c r="AEZ35" s="143"/>
      <c r="AFA35" s="143"/>
      <c r="AFB35" s="143"/>
      <c r="AFC35" s="143"/>
      <c r="AFD35" s="143"/>
      <c r="AFE35" s="143"/>
      <c r="AFF35" s="143"/>
      <c r="AFG35" s="143"/>
      <c r="AFH35" s="143"/>
      <c r="AFI35" s="143"/>
      <c r="AFJ35" s="143"/>
      <c r="AFK35" s="143"/>
      <c r="AFL35" s="143"/>
      <c r="AFM35" s="143"/>
      <c r="AFN35" s="143"/>
      <c r="AFO35" s="143"/>
      <c r="AFP35" s="143"/>
      <c r="AFQ35" s="143"/>
      <c r="AFR35" s="143"/>
      <c r="AFS35" s="143"/>
      <c r="AFT35" s="143"/>
      <c r="AFU35" s="143"/>
      <c r="AFV35" s="143"/>
      <c r="AFW35" s="143"/>
      <c r="AFX35" s="143"/>
      <c r="AFY35" s="143"/>
      <c r="AFZ35" s="143"/>
      <c r="AGA35" s="143"/>
      <c r="AGB35" s="143"/>
      <c r="AGC35" s="143"/>
      <c r="AGD35" s="143"/>
      <c r="AGE35" s="143"/>
      <c r="AGF35" s="143"/>
      <c r="AGG35" s="143"/>
      <c r="AGH35" s="143"/>
      <c r="AGI35" s="143"/>
      <c r="AGJ35" s="143"/>
      <c r="AGK35" s="143"/>
      <c r="AGL35" s="143"/>
      <c r="AGM35" s="143"/>
      <c r="AGN35" s="143"/>
      <c r="AGO35" s="143"/>
      <c r="AGP35" s="143"/>
      <c r="AGQ35" s="143"/>
      <c r="AGR35" s="143"/>
      <c r="AGS35" s="143"/>
      <c r="AGT35" s="143"/>
      <c r="AGU35" s="143"/>
      <c r="AGV35" s="143"/>
      <c r="AGW35" s="143"/>
      <c r="AGX35" s="143"/>
      <c r="AGY35" s="143"/>
      <c r="AGZ35" s="143"/>
      <c r="AHA35" s="143"/>
      <c r="AHB35" s="143"/>
      <c r="AHC35" s="143"/>
      <c r="AHD35" s="143"/>
      <c r="AHE35" s="143"/>
      <c r="AHF35" s="143"/>
      <c r="AHG35" s="143"/>
      <c r="AHH35" s="143"/>
      <c r="AHI35" s="143"/>
      <c r="AHJ35" s="143"/>
      <c r="AHK35" s="143"/>
      <c r="AHL35" s="143"/>
      <c r="AHM35" s="143"/>
      <c r="AHN35" s="143"/>
      <c r="AHO35" s="143"/>
      <c r="AHP35" s="143"/>
      <c r="AHQ35" s="143"/>
      <c r="AHR35" s="143"/>
      <c r="AHS35" s="143"/>
      <c r="AHT35" s="143"/>
      <c r="AHU35" s="143"/>
      <c r="AHV35" s="143"/>
      <c r="AHW35" s="143"/>
      <c r="AHX35" s="143"/>
      <c r="AHY35" s="143"/>
      <c r="AHZ35" s="143"/>
      <c r="AIA35" s="143"/>
      <c r="AIB35" s="143"/>
      <c r="AIC35" s="143"/>
      <c r="AID35" s="143"/>
      <c r="AIE35" s="143"/>
      <c r="AIF35" s="143"/>
      <c r="AIG35" s="143"/>
      <c r="AIH35" s="143"/>
      <c r="AII35" s="143"/>
      <c r="AIJ35" s="143"/>
      <c r="AIK35" s="143"/>
      <c r="AIL35" s="143"/>
      <c r="AIM35" s="143"/>
      <c r="AIN35" s="143"/>
      <c r="AIO35" s="143"/>
      <c r="AIP35" s="143"/>
      <c r="AIQ35" s="143"/>
      <c r="AIR35" s="143"/>
      <c r="AIS35" s="143"/>
      <c r="AIT35" s="143"/>
      <c r="AIU35" s="143"/>
      <c r="AIV35" s="143"/>
      <c r="AIW35" s="143"/>
      <c r="AIX35" s="143"/>
      <c r="AIY35" s="143"/>
      <c r="AIZ35" s="143"/>
      <c r="AJA35" s="143"/>
      <c r="AJB35" s="143"/>
      <c r="AJC35" s="143"/>
      <c r="AJD35" s="143"/>
      <c r="AJE35" s="143"/>
      <c r="AJF35" s="143"/>
      <c r="AJG35" s="143"/>
      <c r="AJH35" s="143"/>
      <c r="AJI35" s="143"/>
      <c r="AJJ35" s="143"/>
      <c r="AJK35" s="143"/>
      <c r="AJL35" s="143"/>
      <c r="AJM35" s="143"/>
      <c r="AJN35" s="143"/>
      <c r="AJO35" s="143"/>
      <c r="AJP35" s="143"/>
      <c r="AJQ35" s="143"/>
      <c r="AJR35" s="143"/>
      <c r="AJS35" s="143"/>
      <c r="AJT35" s="143"/>
      <c r="AJU35" s="143"/>
      <c r="AJV35" s="143"/>
      <c r="AJW35" s="143"/>
      <c r="AJX35" s="143"/>
      <c r="AJY35" s="143"/>
      <c r="AJZ35" s="143"/>
      <c r="AKA35" s="143"/>
      <c r="AKB35" s="143"/>
      <c r="AKC35" s="143"/>
      <c r="AKD35" s="143"/>
      <c r="AKE35" s="143"/>
      <c r="AKF35" s="143"/>
      <c r="AKG35" s="143"/>
      <c r="AKH35" s="143"/>
      <c r="AKI35" s="143"/>
      <c r="AKJ35" s="143"/>
      <c r="AKK35" s="143"/>
      <c r="AKL35" s="143"/>
      <c r="AKM35" s="143"/>
      <c r="AKN35" s="143"/>
      <c r="AKO35" s="143"/>
      <c r="AKP35" s="143"/>
      <c r="AKQ35" s="143"/>
      <c r="AKR35" s="143"/>
      <c r="AKS35" s="143"/>
      <c r="AKT35" s="143"/>
      <c r="AKU35" s="143"/>
      <c r="AKV35" s="143"/>
      <c r="AKW35" s="143"/>
      <c r="AKX35" s="143"/>
      <c r="AKY35" s="143"/>
      <c r="AKZ35" s="143"/>
      <c r="ALA35" s="143"/>
      <c r="ALB35" s="143"/>
      <c r="ALC35" s="143"/>
      <c r="ALD35" s="143"/>
      <c r="ALE35" s="143"/>
      <c r="ALF35" s="143"/>
      <c r="ALG35" s="143"/>
      <c r="ALH35" s="143"/>
      <c r="ALI35" s="143"/>
      <c r="ALJ35" s="143"/>
      <c r="ALK35" s="143"/>
      <c r="ALL35" s="143"/>
      <c r="ALM35" s="143"/>
      <c r="ALN35" s="143"/>
      <c r="ALO35" s="143"/>
      <c r="ALP35" s="143"/>
      <c r="ALQ35" s="143"/>
      <c r="ALR35" s="143"/>
      <c r="ALS35" s="143"/>
      <c r="ALT35" s="143"/>
      <c r="ALU35" s="143"/>
      <c r="ALV35" s="143"/>
      <c r="ALW35" s="143"/>
      <c r="ALX35" s="143"/>
      <c r="ALY35" s="143"/>
      <c r="ALZ35" s="143"/>
      <c r="AMA35" s="143"/>
      <c r="AMB35" s="143"/>
      <c r="AMC35" s="143"/>
      <c r="AMD35" s="143"/>
      <c r="AME35" s="143"/>
      <c r="AMF35" s="143"/>
      <c r="AMG35" s="143"/>
      <c r="AMH35" s="143"/>
      <c r="AMI35" s="143"/>
      <c r="AMJ35" s="143"/>
      <c r="AMK35" s="143"/>
      <c r="AML35" s="143"/>
      <c r="AMM35" s="143"/>
      <c r="AMN35" s="143"/>
      <c r="AMO35" s="143"/>
      <c r="AMP35" s="143"/>
      <c r="AMQ35" s="143"/>
      <c r="AMR35" s="143"/>
      <c r="AMS35" s="143"/>
      <c r="AMT35" s="143"/>
      <c r="AMU35" s="143"/>
      <c r="AMV35" s="143"/>
      <c r="AMW35" s="143"/>
      <c r="AMX35" s="143"/>
      <c r="AMY35" s="143"/>
      <c r="AMZ35" s="143"/>
      <c r="ANA35" s="143"/>
      <c r="ANB35" s="143"/>
      <c r="ANC35" s="143"/>
      <c r="AND35" s="143"/>
      <c r="ANE35" s="143"/>
      <c r="ANF35" s="143"/>
      <c r="ANG35" s="143"/>
      <c r="ANH35" s="143"/>
      <c r="ANI35" s="143"/>
      <c r="ANJ35" s="143"/>
      <c r="ANK35" s="143"/>
      <c r="ANL35" s="143"/>
      <c r="ANM35" s="143"/>
      <c r="ANN35" s="143"/>
      <c r="ANO35" s="143"/>
      <c r="ANP35" s="143"/>
      <c r="ANQ35" s="143"/>
      <c r="ANR35" s="143"/>
      <c r="ANS35" s="143"/>
      <c r="ANT35" s="143"/>
      <c r="ANU35" s="143"/>
      <c r="ANV35" s="143"/>
      <c r="ANW35" s="143"/>
      <c r="ANX35" s="143"/>
      <c r="ANY35" s="143"/>
      <c r="ANZ35" s="143"/>
      <c r="AOA35" s="143"/>
      <c r="AOB35" s="143"/>
      <c r="AOC35" s="143"/>
      <c r="AOD35" s="143"/>
      <c r="AOE35" s="143"/>
      <c r="AOF35" s="143"/>
      <c r="AOG35" s="143"/>
      <c r="AOH35" s="143"/>
      <c r="AOI35" s="143"/>
      <c r="AOJ35" s="143"/>
      <c r="AOK35" s="143"/>
      <c r="AOL35" s="143"/>
      <c r="AOM35" s="143"/>
      <c r="AON35" s="143"/>
      <c r="AOO35" s="143"/>
      <c r="AOP35" s="143"/>
      <c r="AOQ35" s="143"/>
      <c r="AOR35" s="143"/>
      <c r="AOS35" s="143"/>
      <c r="AOT35" s="143"/>
      <c r="AOU35" s="143"/>
      <c r="AOV35" s="143"/>
      <c r="AOW35" s="143"/>
      <c r="AOX35" s="143"/>
      <c r="AOY35" s="143"/>
      <c r="AOZ35" s="143"/>
      <c r="APA35" s="143"/>
      <c r="APB35" s="143"/>
      <c r="APC35" s="143"/>
      <c r="APD35" s="143"/>
      <c r="APE35" s="143"/>
      <c r="APF35" s="143"/>
      <c r="APG35" s="143"/>
      <c r="APH35" s="143"/>
      <c r="API35" s="143"/>
      <c r="APJ35" s="143"/>
      <c r="APK35" s="143"/>
      <c r="APL35" s="143"/>
      <c r="APM35" s="143"/>
      <c r="APN35" s="143"/>
      <c r="APO35" s="143"/>
      <c r="APP35" s="143"/>
      <c r="APQ35" s="143"/>
      <c r="APR35" s="143"/>
      <c r="APS35" s="143"/>
      <c r="APT35" s="143"/>
      <c r="APU35" s="143"/>
      <c r="APV35" s="143"/>
      <c r="APW35" s="143"/>
      <c r="APX35" s="143"/>
      <c r="APY35" s="143"/>
      <c r="APZ35" s="143"/>
      <c r="AQA35" s="143"/>
      <c r="AQB35" s="143"/>
      <c r="AQC35" s="143"/>
      <c r="AQD35" s="143"/>
      <c r="AQE35" s="143"/>
      <c r="AQF35" s="143"/>
      <c r="AQG35" s="143"/>
      <c r="AQH35" s="143"/>
      <c r="AQI35" s="143"/>
      <c r="AQJ35" s="143"/>
      <c r="AQK35" s="143"/>
      <c r="AQL35" s="143"/>
      <c r="AQM35" s="143"/>
      <c r="AQN35" s="143"/>
      <c r="AQO35" s="143"/>
      <c r="AQP35" s="143"/>
      <c r="AQQ35" s="143"/>
      <c r="AQR35" s="143"/>
      <c r="AQS35" s="143"/>
      <c r="AQT35" s="143"/>
      <c r="AQU35" s="143"/>
      <c r="AQV35" s="143"/>
      <c r="AQW35" s="143"/>
      <c r="AQX35" s="143"/>
      <c r="AQY35" s="143"/>
      <c r="AQZ35" s="143"/>
      <c r="ARA35" s="143"/>
      <c r="ARB35" s="143"/>
      <c r="ARC35" s="143"/>
      <c r="ARD35" s="143"/>
      <c r="ARE35" s="143"/>
      <c r="ARF35" s="143"/>
      <c r="ARG35" s="143"/>
      <c r="ARH35" s="143"/>
      <c r="ARI35" s="143"/>
      <c r="ARJ35" s="143"/>
      <c r="ARK35" s="143"/>
      <c r="ARL35" s="143"/>
      <c r="ARM35" s="143"/>
      <c r="ARN35" s="143"/>
      <c r="ARO35" s="143"/>
      <c r="ARP35" s="143"/>
      <c r="ARQ35" s="143"/>
      <c r="ARR35" s="143"/>
      <c r="ARS35" s="143"/>
      <c r="ART35" s="143"/>
      <c r="ARU35" s="143"/>
      <c r="ARV35" s="143"/>
      <c r="ARW35" s="143"/>
      <c r="ARX35" s="143"/>
      <c r="ARY35" s="143"/>
      <c r="ARZ35" s="143"/>
      <c r="ASA35" s="143"/>
      <c r="ASB35" s="143"/>
      <c r="ASC35" s="143"/>
      <c r="ASD35" s="143"/>
      <c r="ASE35" s="143"/>
      <c r="ASF35" s="143"/>
      <c r="ASG35" s="143"/>
      <c r="ASH35" s="143"/>
      <c r="ASI35" s="143"/>
      <c r="ASJ35" s="143"/>
      <c r="ASK35" s="143"/>
      <c r="ASL35" s="143"/>
      <c r="ASM35" s="143"/>
      <c r="ASN35" s="143"/>
      <c r="ASO35" s="143"/>
      <c r="ASP35" s="143"/>
      <c r="ASQ35" s="143"/>
      <c r="ASR35" s="143"/>
      <c r="ASS35" s="143"/>
      <c r="AST35" s="143"/>
      <c r="ASU35" s="143"/>
      <c r="ASV35" s="143"/>
      <c r="ASW35" s="143"/>
      <c r="ASX35" s="143"/>
      <c r="ASY35" s="143"/>
      <c r="ASZ35" s="143"/>
      <c r="ATA35" s="143"/>
      <c r="ATB35" s="143"/>
      <c r="ATC35" s="143"/>
      <c r="ATD35" s="143"/>
      <c r="ATE35" s="143"/>
      <c r="ATF35" s="143"/>
      <c r="ATG35" s="143"/>
      <c r="ATH35" s="143"/>
      <c r="ATI35" s="143"/>
      <c r="ATJ35" s="143"/>
      <c r="ATK35" s="143"/>
      <c r="ATL35" s="143"/>
      <c r="ATM35" s="143"/>
      <c r="ATN35" s="143"/>
      <c r="ATO35" s="143"/>
      <c r="ATP35" s="143"/>
      <c r="ATQ35" s="143"/>
      <c r="ATR35" s="143"/>
      <c r="ATS35" s="143"/>
      <c r="ATT35" s="143"/>
      <c r="ATU35" s="143"/>
      <c r="ATV35" s="143"/>
      <c r="ATW35" s="143"/>
      <c r="ATX35" s="143"/>
      <c r="ATY35" s="143"/>
      <c r="ATZ35" s="143"/>
      <c r="AUA35" s="143"/>
      <c r="AUB35" s="143"/>
      <c r="AUC35" s="143"/>
      <c r="AUD35" s="143"/>
      <c r="AUE35" s="143"/>
      <c r="AUF35" s="143"/>
      <c r="AUG35" s="143"/>
      <c r="AUH35" s="143"/>
      <c r="AUI35" s="143"/>
      <c r="AUJ35" s="143"/>
      <c r="AUK35" s="143"/>
      <c r="AUL35" s="143"/>
      <c r="AUM35" s="143"/>
      <c r="AUN35" s="143"/>
      <c r="AUO35" s="143"/>
      <c r="AUP35" s="143"/>
      <c r="AUQ35" s="143"/>
      <c r="AUR35" s="143"/>
      <c r="AUS35" s="143"/>
      <c r="AUT35" s="143"/>
      <c r="AUU35" s="143"/>
      <c r="AUV35" s="143"/>
      <c r="AUW35" s="143"/>
      <c r="AUX35" s="143"/>
      <c r="AUY35" s="143"/>
      <c r="AUZ35" s="143"/>
      <c r="AVA35" s="143"/>
      <c r="AVB35" s="143"/>
      <c r="AVC35" s="143"/>
      <c r="AVD35" s="143"/>
      <c r="AVE35" s="143"/>
      <c r="AVF35" s="143"/>
      <c r="AVG35" s="143"/>
      <c r="AVH35" s="143"/>
      <c r="AVI35" s="143"/>
      <c r="AVJ35" s="143"/>
      <c r="AVK35" s="143"/>
      <c r="AVL35" s="143"/>
      <c r="AVM35" s="143"/>
      <c r="AVN35" s="143"/>
      <c r="AVO35" s="143"/>
      <c r="AVP35" s="143"/>
      <c r="AVQ35" s="143"/>
      <c r="AVR35" s="143"/>
      <c r="AVS35" s="143"/>
      <c r="AVT35" s="143"/>
      <c r="AVU35" s="143"/>
      <c r="AVV35" s="143"/>
      <c r="AVW35" s="143"/>
      <c r="AVX35" s="143"/>
      <c r="AVY35" s="143"/>
      <c r="AVZ35" s="143"/>
      <c r="AWA35" s="143"/>
      <c r="AWB35" s="143"/>
      <c r="AWC35" s="143"/>
      <c r="AWD35" s="143"/>
      <c r="AWE35" s="143"/>
      <c r="AWF35" s="143"/>
      <c r="AWG35" s="143"/>
      <c r="AWH35" s="143"/>
      <c r="AWI35" s="143"/>
      <c r="AWJ35" s="143"/>
      <c r="AWK35" s="143"/>
      <c r="AWL35" s="143"/>
      <c r="AWM35" s="143"/>
      <c r="AWN35" s="143"/>
      <c r="AWO35" s="143"/>
      <c r="AWP35" s="143"/>
      <c r="AWQ35" s="143"/>
      <c r="AWR35" s="143"/>
      <c r="AWS35" s="143"/>
      <c r="AWT35" s="143"/>
      <c r="AWU35" s="143"/>
      <c r="AWV35" s="143"/>
      <c r="AWW35" s="143"/>
      <c r="AWX35" s="143"/>
      <c r="AWY35" s="143"/>
      <c r="AWZ35" s="143"/>
      <c r="AXA35" s="143"/>
      <c r="AXB35" s="143"/>
      <c r="AXC35" s="143"/>
      <c r="AXD35" s="143"/>
      <c r="AXE35" s="143"/>
      <c r="AXF35" s="143"/>
      <c r="AXG35" s="143"/>
      <c r="AXH35" s="143"/>
      <c r="AXI35" s="143"/>
      <c r="AXJ35" s="143"/>
      <c r="AXK35" s="143"/>
      <c r="AXL35" s="143"/>
      <c r="AXM35" s="143"/>
      <c r="AXN35" s="143"/>
      <c r="AXO35" s="143"/>
      <c r="AXP35" s="143"/>
      <c r="AXQ35" s="143"/>
      <c r="AXR35" s="143"/>
      <c r="AXS35" s="143"/>
      <c r="AXT35" s="143"/>
      <c r="AXU35" s="143"/>
      <c r="AXV35" s="143"/>
      <c r="AXW35" s="143"/>
      <c r="AXX35" s="143"/>
      <c r="AXY35" s="143"/>
      <c r="AXZ35" s="143"/>
      <c r="AYA35" s="143"/>
      <c r="AYB35" s="143"/>
      <c r="AYC35" s="143"/>
      <c r="AYD35" s="143"/>
      <c r="AYE35" s="143"/>
      <c r="AYF35" s="143"/>
      <c r="AYG35" s="143"/>
      <c r="AYH35" s="143"/>
      <c r="AYI35" s="143"/>
      <c r="AYJ35" s="143"/>
      <c r="AYK35" s="143"/>
      <c r="AYL35" s="143"/>
      <c r="AYM35" s="143"/>
      <c r="AYN35" s="143"/>
      <c r="AYO35" s="143"/>
      <c r="AYP35" s="143"/>
      <c r="AYQ35" s="143"/>
      <c r="AYR35" s="143"/>
      <c r="AYS35" s="143"/>
      <c r="AYT35" s="143"/>
      <c r="AYU35" s="143"/>
      <c r="AYV35" s="143"/>
      <c r="AYW35" s="143"/>
      <c r="AYX35" s="143"/>
      <c r="AYY35" s="143"/>
      <c r="AYZ35" s="143"/>
      <c r="AZA35" s="143"/>
      <c r="AZB35" s="143"/>
      <c r="AZC35" s="143"/>
      <c r="AZD35" s="143"/>
      <c r="AZE35" s="143"/>
      <c r="AZF35" s="143"/>
      <c r="AZG35" s="143"/>
      <c r="AZH35" s="143"/>
      <c r="AZI35" s="143"/>
      <c r="AZJ35" s="143"/>
      <c r="AZK35" s="143"/>
      <c r="AZL35" s="143"/>
      <c r="AZM35" s="143"/>
      <c r="AZN35" s="143"/>
      <c r="AZO35" s="143"/>
      <c r="AZP35" s="143"/>
      <c r="AZQ35" s="143"/>
      <c r="AZR35" s="143"/>
      <c r="AZS35" s="143"/>
      <c r="AZT35" s="143"/>
      <c r="AZU35" s="143"/>
      <c r="AZV35" s="143"/>
      <c r="AZW35" s="143"/>
      <c r="AZX35" s="143"/>
      <c r="AZY35" s="143"/>
      <c r="AZZ35" s="143"/>
      <c r="BAA35" s="143"/>
      <c r="BAB35" s="143"/>
      <c r="BAC35" s="143"/>
      <c r="BAD35" s="143"/>
      <c r="BAE35" s="143"/>
      <c r="BAF35" s="143"/>
      <c r="BAG35" s="143"/>
      <c r="BAH35" s="143"/>
      <c r="BAI35" s="143"/>
      <c r="BAJ35" s="143"/>
      <c r="BAK35" s="143"/>
      <c r="BAL35" s="143"/>
      <c r="BAM35" s="143"/>
      <c r="BAN35" s="143"/>
      <c r="BAO35" s="143"/>
      <c r="BAP35" s="143"/>
      <c r="BAQ35" s="143"/>
      <c r="BAR35" s="143"/>
      <c r="BAS35" s="143"/>
      <c r="BAT35" s="143"/>
      <c r="BAU35" s="143"/>
      <c r="BAV35" s="143"/>
      <c r="BAW35" s="143"/>
      <c r="BAX35" s="143"/>
      <c r="BAY35" s="143"/>
      <c r="BAZ35" s="143"/>
      <c r="BBA35" s="143"/>
      <c r="BBB35" s="143"/>
      <c r="BBC35" s="143"/>
      <c r="BBD35" s="143"/>
      <c r="BBE35" s="143"/>
      <c r="BBF35" s="143"/>
      <c r="BBG35" s="143"/>
      <c r="BBH35" s="143"/>
      <c r="BBI35" s="143"/>
      <c r="BBJ35" s="143"/>
      <c r="BBK35" s="143"/>
      <c r="BBL35" s="143"/>
      <c r="BBM35" s="143"/>
      <c r="BBN35" s="143"/>
      <c r="BBO35" s="143"/>
      <c r="BBP35" s="143"/>
      <c r="BBQ35" s="143"/>
      <c r="BBR35" s="143"/>
      <c r="BBS35" s="143"/>
      <c r="BBT35" s="143"/>
      <c r="BBU35" s="143"/>
      <c r="BBV35" s="143"/>
      <c r="BBW35" s="143"/>
      <c r="BBX35" s="143"/>
      <c r="BBY35" s="143"/>
      <c r="BBZ35" s="143"/>
      <c r="BCA35" s="143"/>
      <c r="BCB35" s="143"/>
      <c r="BCC35" s="143"/>
      <c r="BCD35" s="143"/>
      <c r="BCE35" s="143"/>
      <c r="BCF35" s="143"/>
      <c r="BCG35" s="143"/>
      <c r="BCH35" s="143"/>
      <c r="BCI35" s="143"/>
      <c r="BCJ35" s="143"/>
      <c r="BCK35" s="143"/>
      <c r="BCL35" s="143"/>
      <c r="BCM35" s="143"/>
      <c r="BCN35" s="143"/>
      <c r="BCO35" s="143"/>
      <c r="BCP35" s="143"/>
      <c r="BCQ35" s="143"/>
      <c r="BCR35" s="143"/>
      <c r="BCS35" s="143"/>
      <c r="BCT35" s="143"/>
      <c r="BCU35" s="143"/>
      <c r="BCV35" s="143"/>
      <c r="BCW35" s="143"/>
      <c r="BCX35" s="143"/>
      <c r="BCY35" s="143"/>
      <c r="BCZ35" s="143"/>
      <c r="BDA35" s="143"/>
      <c r="BDB35" s="143"/>
      <c r="BDC35" s="143"/>
      <c r="BDD35" s="143"/>
      <c r="BDE35" s="143"/>
      <c r="BDF35" s="143"/>
      <c r="BDG35" s="143"/>
      <c r="BDH35" s="143"/>
      <c r="BDI35" s="143"/>
      <c r="BDJ35" s="143"/>
      <c r="BDK35" s="143"/>
      <c r="BDL35" s="143"/>
      <c r="BDM35" s="143"/>
      <c r="BDN35" s="143"/>
      <c r="BDO35" s="143"/>
      <c r="BDP35" s="143"/>
      <c r="BDQ35" s="143"/>
      <c r="BDR35" s="143"/>
      <c r="BDS35" s="143"/>
      <c r="BDT35" s="143"/>
      <c r="BDU35" s="143"/>
      <c r="BDV35" s="143"/>
      <c r="BDW35" s="143"/>
      <c r="BDX35" s="143"/>
      <c r="BDY35" s="143"/>
      <c r="BDZ35" s="143"/>
      <c r="BEA35" s="143"/>
      <c r="BEB35" s="143"/>
      <c r="BEC35" s="143"/>
      <c r="BED35" s="143"/>
      <c r="BEE35" s="143"/>
      <c r="BEF35" s="143"/>
      <c r="BEG35" s="143"/>
      <c r="BEH35" s="143"/>
      <c r="BEI35" s="143"/>
      <c r="BEJ35" s="143"/>
      <c r="BEK35" s="143"/>
      <c r="BEL35" s="143"/>
      <c r="BEM35" s="143"/>
      <c r="BEN35" s="143"/>
      <c r="BEO35" s="143"/>
      <c r="BEP35" s="143"/>
      <c r="BEQ35" s="143"/>
      <c r="BER35" s="143"/>
      <c r="BES35" s="143"/>
      <c r="BET35" s="143"/>
      <c r="BEU35" s="143"/>
      <c r="BEV35" s="143"/>
      <c r="BEW35" s="143"/>
      <c r="BEX35" s="143"/>
      <c r="BEY35" s="143"/>
      <c r="BEZ35" s="143"/>
      <c r="BFA35" s="143"/>
      <c r="BFB35" s="143"/>
      <c r="BFC35" s="143"/>
      <c r="BFD35" s="143"/>
      <c r="BFE35" s="143"/>
      <c r="BFF35" s="143"/>
      <c r="BFG35" s="143"/>
      <c r="BFH35" s="143"/>
      <c r="BFI35" s="143"/>
      <c r="BFJ35" s="143"/>
      <c r="BFK35" s="143"/>
      <c r="BFL35" s="143"/>
      <c r="BFM35" s="143"/>
      <c r="BFN35" s="143"/>
      <c r="BFO35" s="143"/>
      <c r="BFP35" s="143"/>
      <c r="BFQ35" s="143"/>
      <c r="BFR35" s="143"/>
      <c r="BFS35" s="143"/>
      <c r="BFT35" s="143"/>
      <c r="BFU35" s="143"/>
      <c r="BFV35" s="143"/>
      <c r="BFW35" s="143"/>
      <c r="BFX35" s="143"/>
      <c r="BFY35" s="143"/>
      <c r="BFZ35" s="143"/>
      <c r="BGA35" s="143"/>
      <c r="BGB35" s="143"/>
      <c r="BGC35" s="143"/>
      <c r="BGD35" s="143"/>
      <c r="BGE35" s="143"/>
      <c r="BGF35" s="143"/>
      <c r="BGG35" s="143"/>
      <c r="BGH35" s="143"/>
      <c r="BGI35" s="143"/>
      <c r="BGJ35" s="143"/>
      <c r="BGK35" s="143"/>
      <c r="BGL35" s="143"/>
      <c r="BGM35" s="143"/>
      <c r="BGN35" s="143"/>
      <c r="BGO35" s="143"/>
      <c r="BGP35" s="143"/>
      <c r="BGQ35" s="143"/>
      <c r="BGR35" s="143"/>
      <c r="BGS35" s="143"/>
      <c r="BGT35" s="143"/>
      <c r="BGU35" s="143"/>
      <c r="BGV35" s="143"/>
      <c r="BGW35" s="143"/>
      <c r="BGX35" s="143"/>
      <c r="BGY35" s="143"/>
      <c r="BGZ35" s="143"/>
      <c r="BHA35" s="143"/>
      <c r="BHB35" s="143"/>
      <c r="BHC35" s="143"/>
      <c r="BHD35" s="143"/>
      <c r="BHE35" s="143"/>
      <c r="BHF35" s="143"/>
      <c r="BHG35" s="143"/>
      <c r="BHH35" s="143"/>
      <c r="BHI35" s="143"/>
      <c r="BHJ35" s="143"/>
      <c r="BHK35" s="143"/>
      <c r="BHL35" s="143"/>
      <c r="BHM35" s="143"/>
      <c r="BHN35" s="143"/>
      <c r="BHO35" s="143"/>
      <c r="BHP35" s="143"/>
      <c r="BHQ35" s="143"/>
      <c r="BHR35" s="143"/>
      <c r="BHS35" s="143"/>
      <c r="BHT35" s="143"/>
      <c r="BHU35" s="143"/>
      <c r="BHV35" s="143"/>
      <c r="BHW35" s="143"/>
      <c r="BHX35" s="143"/>
      <c r="BHY35" s="143"/>
      <c r="BHZ35" s="143"/>
      <c r="BIA35" s="143"/>
      <c r="BIB35" s="143"/>
      <c r="BIC35" s="143"/>
      <c r="BID35" s="143"/>
      <c r="BIE35" s="143"/>
      <c r="BIF35" s="143"/>
      <c r="BIG35" s="143"/>
      <c r="BIH35" s="143"/>
      <c r="BII35" s="143"/>
      <c r="BIJ35" s="143"/>
      <c r="BIK35" s="143"/>
      <c r="BIL35" s="143"/>
      <c r="BIM35" s="143"/>
      <c r="BIN35" s="143"/>
      <c r="BIO35" s="143"/>
      <c r="BIP35" s="143"/>
      <c r="BIQ35" s="143"/>
      <c r="BIR35" s="143"/>
      <c r="BIS35" s="143"/>
      <c r="BIT35" s="143"/>
      <c r="BIU35" s="143"/>
      <c r="BIV35" s="143"/>
      <c r="BIW35" s="143"/>
      <c r="BIX35" s="143"/>
      <c r="BIY35" s="143"/>
      <c r="BIZ35" s="143"/>
      <c r="BJA35" s="143"/>
      <c r="BJB35" s="143"/>
      <c r="BJC35" s="143"/>
      <c r="BJD35" s="143"/>
      <c r="BJE35" s="143"/>
      <c r="BJF35" s="143"/>
      <c r="BJG35" s="143"/>
      <c r="BJH35" s="143"/>
      <c r="BJI35" s="143"/>
      <c r="BJJ35" s="143"/>
      <c r="BJK35" s="143"/>
      <c r="BJL35" s="143"/>
      <c r="BJM35" s="143"/>
      <c r="BJN35" s="143"/>
      <c r="BJO35" s="143"/>
      <c r="BJP35" s="143"/>
      <c r="BJQ35" s="143"/>
      <c r="BJR35" s="143"/>
      <c r="BJS35" s="143"/>
      <c r="BJT35" s="143"/>
      <c r="BJU35" s="143"/>
      <c r="BJV35" s="143"/>
      <c r="BJW35" s="143"/>
      <c r="BJX35" s="143"/>
      <c r="BJY35" s="143"/>
      <c r="BJZ35" s="143"/>
      <c r="BKA35" s="143"/>
      <c r="BKB35" s="143"/>
      <c r="BKC35" s="143"/>
      <c r="BKD35" s="143"/>
      <c r="BKE35" s="143"/>
      <c r="BKF35" s="143"/>
      <c r="BKG35" s="143"/>
      <c r="BKH35" s="143"/>
      <c r="BKI35" s="143"/>
      <c r="BKJ35" s="143"/>
      <c r="BKK35" s="143"/>
      <c r="BKL35" s="143"/>
      <c r="BKM35" s="143"/>
      <c r="BKN35" s="143"/>
      <c r="BKO35" s="143"/>
      <c r="BKP35" s="143"/>
      <c r="BKQ35" s="143"/>
      <c r="BKR35" s="143"/>
      <c r="BKS35" s="143"/>
      <c r="BKT35" s="143"/>
      <c r="BKU35" s="143"/>
      <c r="BKV35" s="143"/>
      <c r="BKW35" s="143"/>
      <c r="BKX35" s="143"/>
      <c r="BKY35" s="143"/>
      <c r="BKZ35" s="143"/>
      <c r="BLA35" s="143"/>
      <c r="BLB35" s="143"/>
      <c r="BLC35" s="143"/>
      <c r="BLD35" s="143"/>
      <c r="BLE35" s="143"/>
      <c r="BLF35" s="143"/>
      <c r="BLG35" s="143"/>
      <c r="BLH35" s="143"/>
      <c r="BLI35" s="143"/>
      <c r="BLJ35" s="143"/>
      <c r="BLK35" s="143"/>
      <c r="BLL35" s="143"/>
      <c r="BLM35" s="143"/>
      <c r="BLN35" s="143"/>
      <c r="BLO35" s="143"/>
      <c r="BLP35" s="143"/>
      <c r="BLQ35" s="143"/>
      <c r="BLR35" s="143"/>
      <c r="BLS35" s="143"/>
      <c r="BLT35" s="143"/>
      <c r="BLU35" s="143"/>
      <c r="BLV35" s="143"/>
      <c r="BLW35" s="143"/>
      <c r="BLX35" s="143"/>
      <c r="BLY35" s="143"/>
      <c r="BLZ35" s="143"/>
      <c r="BMA35" s="143"/>
      <c r="BMB35" s="143"/>
      <c r="BMC35" s="143"/>
      <c r="BMD35" s="143"/>
      <c r="BME35" s="143"/>
      <c r="BMF35" s="143"/>
      <c r="BMG35" s="143"/>
      <c r="BMH35" s="143"/>
      <c r="BMI35" s="143"/>
      <c r="BMJ35" s="143"/>
      <c r="BMK35" s="143"/>
      <c r="BML35" s="143"/>
      <c r="BMM35" s="143"/>
      <c r="BMN35" s="143"/>
      <c r="BMO35" s="143"/>
      <c r="BMP35" s="143"/>
      <c r="BMQ35" s="143"/>
      <c r="BMR35" s="143"/>
      <c r="BMS35" s="143"/>
      <c r="BMT35" s="143"/>
      <c r="BMU35" s="143"/>
      <c r="BMV35" s="143"/>
      <c r="BMW35" s="143"/>
      <c r="BMX35" s="143"/>
      <c r="BMY35" s="143"/>
      <c r="BMZ35" s="143"/>
      <c r="BNA35" s="143"/>
      <c r="BNB35" s="143"/>
      <c r="BNC35" s="143"/>
      <c r="BND35" s="143"/>
      <c r="BNE35" s="143"/>
      <c r="BNF35" s="143"/>
      <c r="BNG35" s="143"/>
      <c r="BNH35" s="143"/>
      <c r="BNI35" s="143"/>
      <c r="BNJ35" s="143"/>
      <c r="BNK35" s="143"/>
      <c r="BNL35" s="143"/>
      <c r="BNM35" s="143"/>
      <c r="BNN35" s="143"/>
      <c r="BNO35" s="143"/>
      <c r="BNP35" s="143"/>
      <c r="BNQ35" s="143"/>
      <c r="BNR35" s="143"/>
      <c r="BNS35" s="143"/>
      <c r="BNT35" s="143"/>
      <c r="BNU35" s="143"/>
      <c r="BNV35" s="143"/>
      <c r="BNW35" s="143"/>
      <c r="BNX35" s="143"/>
      <c r="BNY35" s="143"/>
      <c r="BNZ35" s="143"/>
      <c r="BOA35" s="143"/>
      <c r="BOB35" s="143"/>
      <c r="BOC35" s="143"/>
      <c r="BOD35" s="143"/>
      <c r="BOE35" s="143"/>
      <c r="BOF35" s="143"/>
      <c r="BOG35" s="143"/>
      <c r="BOH35" s="143"/>
      <c r="BOI35" s="143"/>
      <c r="BOJ35" s="143"/>
      <c r="BOK35" s="143"/>
      <c r="BOL35" s="143"/>
      <c r="BOM35" s="143"/>
      <c r="BON35" s="143"/>
      <c r="BOO35" s="143"/>
      <c r="BOP35" s="143"/>
      <c r="BOQ35" s="143"/>
      <c r="BOR35" s="143"/>
      <c r="BOS35" s="143"/>
      <c r="BOT35" s="143"/>
      <c r="BOU35" s="143"/>
      <c r="BOV35" s="143"/>
      <c r="BOW35" s="143"/>
      <c r="BOX35" s="143"/>
      <c r="BOY35" s="143"/>
      <c r="BOZ35" s="143"/>
      <c r="BPA35" s="143"/>
      <c r="BPB35" s="143"/>
      <c r="BPC35" s="143"/>
      <c r="BPD35" s="143"/>
      <c r="BPE35" s="143"/>
      <c r="BPF35" s="143"/>
      <c r="BPG35" s="143"/>
      <c r="BPH35" s="143"/>
      <c r="BPI35" s="143"/>
      <c r="BPJ35" s="143"/>
      <c r="BPK35" s="143"/>
      <c r="BPL35" s="143"/>
      <c r="BPM35" s="143"/>
      <c r="BPN35" s="143"/>
      <c r="BPO35" s="143"/>
      <c r="BPP35" s="143"/>
      <c r="BPQ35" s="143"/>
      <c r="BPR35" s="143"/>
      <c r="BPS35" s="143"/>
      <c r="BPT35" s="143"/>
      <c r="BPU35" s="143"/>
      <c r="BPV35" s="143"/>
      <c r="BPW35" s="143"/>
      <c r="BPX35" s="143"/>
      <c r="BPY35" s="143"/>
      <c r="BPZ35" s="143"/>
      <c r="BQA35" s="143"/>
      <c r="BQB35" s="143"/>
      <c r="BQC35" s="143"/>
      <c r="BQD35" s="143"/>
      <c r="BQE35" s="143"/>
      <c r="BQF35" s="143"/>
      <c r="BQG35" s="143"/>
      <c r="BQH35" s="143"/>
      <c r="BQI35" s="143"/>
      <c r="BQJ35" s="143"/>
      <c r="BQK35" s="143"/>
      <c r="BQL35" s="143"/>
      <c r="BQM35" s="143"/>
      <c r="BQN35" s="143"/>
      <c r="BQO35" s="143"/>
      <c r="BQP35" s="143"/>
      <c r="BQQ35" s="143"/>
      <c r="BQR35" s="143"/>
      <c r="BQS35" s="143"/>
      <c r="BQT35" s="143"/>
      <c r="BQU35" s="143"/>
      <c r="BQV35" s="143"/>
      <c r="BQW35" s="143"/>
      <c r="BQX35" s="143"/>
      <c r="BQY35" s="143"/>
      <c r="BQZ35" s="143"/>
      <c r="BRA35" s="143"/>
      <c r="BRB35" s="143"/>
      <c r="BRC35" s="143"/>
      <c r="BRD35" s="143"/>
      <c r="BRE35" s="143"/>
      <c r="BRF35" s="143"/>
      <c r="BRG35" s="143"/>
      <c r="BRH35" s="143"/>
      <c r="BRI35" s="143"/>
      <c r="BRJ35" s="143"/>
      <c r="BRK35" s="143"/>
      <c r="BRL35" s="143"/>
      <c r="BRM35" s="143"/>
      <c r="BRN35" s="143"/>
      <c r="BRO35" s="143"/>
      <c r="BRP35" s="143"/>
      <c r="BRQ35" s="143"/>
      <c r="BRR35" s="143"/>
      <c r="BRS35" s="143"/>
      <c r="BRT35" s="143"/>
      <c r="BRU35" s="143"/>
      <c r="BRV35" s="143"/>
      <c r="BRW35" s="143"/>
      <c r="BRX35" s="143"/>
      <c r="BRY35" s="143"/>
      <c r="BRZ35" s="143"/>
      <c r="BSA35" s="143"/>
      <c r="BSB35" s="143"/>
      <c r="BSC35" s="143"/>
      <c r="BSD35" s="143"/>
      <c r="BSE35" s="143"/>
      <c r="BSF35" s="143"/>
      <c r="BSG35" s="143"/>
      <c r="BSH35" s="143"/>
      <c r="BSI35" s="143"/>
      <c r="BSJ35" s="143"/>
      <c r="BSK35" s="143"/>
      <c r="BSL35" s="143"/>
      <c r="BSM35" s="143"/>
      <c r="BSN35" s="143"/>
      <c r="BSO35" s="143"/>
      <c r="BSP35" s="143"/>
      <c r="BSQ35" s="143"/>
      <c r="BSR35" s="143"/>
      <c r="BSS35" s="143"/>
      <c r="BST35" s="143"/>
      <c r="BSU35" s="143"/>
      <c r="BSV35" s="143"/>
      <c r="BSW35" s="143"/>
      <c r="BSX35" s="143"/>
      <c r="BSY35" s="143"/>
      <c r="BSZ35" s="143"/>
      <c r="BTA35" s="143"/>
      <c r="BTB35" s="143"/>
      <c r="BTC35" s="143"/>
      <c r="BTD35" s="143"/>
      <c r="BTE35" s="143"/>
      <c r="BTF35" s="143"/>
      <c r="BTG35" s="143"/>
      <c r="BTH35" s="143"/>
      <c r="BTI35" s="143"/>
      <c r="BTJ35" s="143"/>
      <c r="BTK35" s="143"/>
      <c r="BTL35" s="143"/>
      <c r="BTM35" s="143"/>
      <c r="BTN35" s="143"/>
      <c r="BTO35" s="143"/>
      <c r="BTP35" s="143"/>
      <c r="BTQ35" s="143"/>
      <c r="BTR35" s="143"/>
      <c r="BTS35" s="143"/>
      <c r="BTT35" s="143"/>
      <c r="BTU35" s="143"/>
      <c r="BTV35" s="143"/>
      <c r="BTW35" s="143"/>
      <c r="BTX35" s="143"/>
      <c r="BTY35" s="143"/>
      <c r="BTZ35" s="143"/>
      <c r="BUA35" s="143"/>
      <c r="BUB35" s="143"/>
      <c r="BUC35" s="143"/>
      <c r="BUD35" s="143"/>
      <c r="BUE35" s="143"/>
      <c r="BUF35" s="143"/>
      <c r="BUG35" s="143"/>
      <c r="BUH35" s="143"/>
      <c r="BUI35" s="143"/>
      <c r="BUJ35" s="143"/>
      <c r="BUK35" s="143"/>
      <c r="BUL35" s="143"/>
      <c r="BUM35" s="143"/>
      <c r="BUN35" s="143"/>
      <c r="BUO35" s="143"/>
      <c r="BUP35" s="143"/>
      <c r="BUQ35" s="143"/>
      <c r="BUR35" s="143"/>
      <c r="BUS35" s="143"/>
      <c r="BUT35" s="143"/>
      <c r="BUU35" s="143"/>
      <c r="BUV35" s="143"/>
      <c r="BUW35" s="143"/>
      <c r="BUX35" s="143"/>
      <c r="BUY35" s="143"/>
      <c r="BUZ35" s="143"/>
      <c r="BVA35" s="143"/>
      <c r="BVB35" s="143"/>
      <c r="BVC35" s="143"/>
      <c r="BVD35" s="143"/>
      <c r="BVE35" s="143"/>
      <c r="BVF35" s="143"/>
      <c r="BVG35" s="143"/>
      <c r="BVH35" s="143"/>
      <c r="BVI35" s="143"/>
      <c r="BVJ35" s="143"/>
      <c r="BVK35" s="143"/>
      <c r="BVL35" s="143"/>
      <c r="BVM35" s="143"/>
      <c r="BVN35" s="143"/>
      <c r="BVO35" s="143"/>
      <c r="BVP35" s="143"/>
      <c r="BVQ35" s="143"/>
      <c r="BVR35" s="143"/>
      <c r="BVS35" s="143"/>
      <c r="BVT35" s="143"/>
      <c r="BVU35" s="143"/>
      <c r="BVV35" s="143"/>
      <c r="BVW35" s="143"/>
      <c r="BVX35" s="143"/>
      <c r="BVY35" s="143"/>
      <c r="BVZ35" s="143"/>
      <c r="BWA35" s="143"/>
      <c r="BWB35" s="143"/>
      <c r="BWC35" s="143"/>
      <c r="BWD35" s="143"/>
      <c r="BWE35" s="143"/>
      <c r="BWF35" s="143"/>
      <c r="BWG35" s="143"/>
      <c r="BWH35" s="143"/>
      <c r="BWI35" s="143"/>
      <c r="BWJ35" s="143"/>
      <c r="BWK35" s="143"/>
      <c r="BWL35" s="143"/>
      <c r="BWM35" s="143"/>
      <c r="BWN35" s="143"/>
      <c r="BWO35" s="143"/>
      <c r="BWP35" s="143"/>
      <c r="BWQ35" s="143"/>
      <c r="BWR35" s="143"/>
      <c r="BWS35" s="143"/>
      <c r="BWT35" s="143"/>
      <c r="BWU35" s="143"/>
      <c r="BWV35" s="143"/>
      <c r="BWW35" s="143"/>
      <c r="BWX35" s="143"/>
      <c r="BWY35" s="143"/>
      <c r="BWZ35" s="143"/>
      <c r="BXA35" s="143"/>
      <c r="BXB35" s="143"/>
      <c r="BXC35" s="143"/>
      <c r="BXD35" s="143"/>
      <c r="BXE35" s="143"/>
      <c r="BXF35" s="143"/>
      <c r="BXG35" s="143"/>
      <c r="BXH35" s="143"/>
      <c r="BXI35" s="143"/>
      <c r="BXJ35" s="143"/>
      <c r="BXK35" s="143"/>
      <c r="BXL35" s="143"/>
      <c r="BXM35" s="143"/>
      <c r="BXN35" s="143"/>
      <c r="BXO35" s="143"/>
      <c r="BXP35" s="143"/>
      <c r="BXQ35" s="143"/>
      <c r="BXR35" s="143"/>
      <c r="BXS35" s="143"/>
      <c r="BXT35" s="143"/>
      <c r="BXU35" s="143"/>
      <c r="BXV35" s="143"/>
      <c r="BXW35" s="143"/>
      <c r="BXX35" s="143"/>
      <c r="BXY35" s="143"/>
      <c r="BXZ35" s="143"/>
      <c r="BYA35" s="143"/>
      <c r="BYB35" s="143"/>
      <c r="BYC35" s="143"/>
      <c r="BYD35" s="143"/>
      <c r="BYE35" s="143"/>
      <c r="BYF35" s="143"/>
      <c r="BYG35" s="143"/>
      <c r="BYH35" s="143"/>
      <c r="BYI35" s="143"/>
      <c r="BYJ35" s="143"/>
      <c r="BYK35" s="143"/>
      <c r="BYL35" s="143"/>
      <c r="BYM35" s="143"/>
      <c r="BYN35" s="143"/>
      <c r="BYO35" s="143"/>
      <c r="BYP35" s="143"/>
      <c r="BYQ35" s="143"/>
      <c r="BYR35" s="143"/>
      <c r="BYS35" s="143"/>
      <c r="BYT35" s="143"/>
      <c r="BYU35" s="143"/>
      <c r="BYV35" s="143"/>
      <c r="BYW35" s="143"/>
      <c r="BYX35" s="143"/>
      <c r="BYY35" s="143"/>
      <c r="BYZ35" s="143"/>
      <c r="BZA35" s="143"/>
      <c r="BZB35" s="143"/>
      <c r="BZC35" s="143"/>
      <c r="BZD35" s="143"/>
      <c r="BZE35" s="143"/>
      <c r="BZF35" s="143"/>
      <c r="BZG35" s="143"/>
      <c r="BZH35" s="143"/>
      <c r="BZI35" s="143"/>
      <c r="BZJ35" s="143"/>
      <c r="BZK35" s="143"/>
      <c r="BZL35" s="143"/>
      <c r="BZM35" s="143"/>
      <c r="BZN35" s="143"/>
      <c r="BZO35" s="143"/>
      <c r="BZP35" s="143"/>
      <c r="BZQ35" s="143"/>
      <c r="BZR35" s="143"/>
      <c r="BZS35" s="143"/>
      <c r="BZT35" s="143"/>
      <c r="BZU35" s="143"/>
      <c r="BZV35" s="143"/>
      <c r="BZW35" s="143"/>
      <c r="BZX35" s="143"/>
      <c r="BZY35" s="143"/>
      <c r="BZZ35" s="143"/>
      <c r="CAA35" s="143"/>
      <c r="CAB35" s="143"/>
      <c r="CAC35" s="143"/>
      <c r="CAD35" s="143"/>
      <c r="CAE35" s="143"/>
      <c r="CAF35" s="143"/>
      <c r="CAG35" s="143"/>
      <c r="CAH35" s="143"/>
      <c r="CAI35" s="143"/>
      <c r="CAJ35" s="143"/>
      <c r="CAK35" s="143"/>
      <c r="CAL35" s="143"/>
      <c r="CAM35" s="143"/>
      <c r="CAN35" s="143"/>
      <c r="CAO35" s="143"/>
      <c r="CAP35" s="143"/>
      <c r="CAQ35" s="143"/>
      <c r="CAR35" s="143"/>
      <c r="CAS35" s="143"/>
      <c r="CAT35" s="143"/>
      <c r="CAU35" s="143"/>
      <c r="CAV35" s="143"/>
      <c r="CAW35" s="143"/>
      <c r="CAX35" s="143"/>
      <c r="CAY35" s="143"/>
      <c r="CAZ35" s="143"/>
      <c r="CBA35" s="143"/>
      <c r="CBB35" s="143"/>
      <c r="CBC35" s="143"/>
      <c r="CBD35" s="143"/>
      <c r="CBE35" s="143"/>
      <c r="CBF35" s="143"/>
      <c r="CBG35" s="143"/>
      <c r="CBH35" s="143"/>
      <c r="CBI35" s="143"/>
      <c r="CBJ35" s="143"/>
      <c r="CBK35" s="143"/>
      <c r="CBL35" s="143"/>
      <c r="CBM35" s="143"/>
      <c r="CBN35" s="143"/>
      <c r="CBO35" s="143"/>
      <c r="CBP35" s="143"/>
      <c r="CBQ35" s="143"/>
      <c r="CBR35" s="143"/>
      <c r="CBS35" s="143"/>
      <c r="CBT35" s="143"/>
      <c r="CBU35" s="143"/>
      <c r="CBV35" s="143"/>
      <c r="CBW35" s="143"/>
      <c r="CBX35" s="143"/>
      <c r="CBY35" s="143"/>
      <c r="CBZ35" s="143"/>
      <c r="CCA35" s="143"/>
      <c r="CCB35" s="143"/>
      <c r="CCC35" s="143"/>
      <c r="CCD35" s="143"/>
      <c r="CCE35" s="143"/>
      <c r="CCF35" s="143"/>
      <c r="CCG35" s="143"/>
      <c r="CCH35" s="143"/>
      <c r="CCI35" s="143"/>
      <c r="CCJ35" s="143"/>
      <c r="CCK35" s="143"/>
      <c r="CCL35" s="143"/>
      <c r="CCM35" s="143"/>
      <c r="CCN35" s="143"/>
      <c r="CCO35" s="143"/>
      <c r="CCP35" s="143"/>
      <c r="CCQ35" s="143"/>
      <c r="CCR35" s="143"/>
      <c r="CCS35" s="143"/>
      <c r="CCT35" s="143"/>
      <c r="CCU35" s="143"/>
      <c r="CCV35" s="143"/>
      <c r="CCW35" s="143"/>
      <c r="CCX35" s="143"/>
      <c r="CCY35" s="143"/>
      <c r="CCZ35" s="143"/>
      <c r="CDA35" s="143"/>
      <c r="CDB35" s="143"/>
      <c r="CDC35" s="143"/>
      <c r="CDD35" s="143"/>
      <c r="CDE35" s="143"/>
      <c r="CDF35" s="143"/>
      <c r="CDG35" s="143"/>
      <c r="CDH35" s="143"/>
      <c r="CDI35" s="143"/>
      <c r="CDJ35" s="143"/>
      <c r="CDK35" s="143"/>
      <c r="CDL35" s="143"/>
      <c r="CDM35" s="143"/>
      <c r="CDN35" s="143"/>
      <c r="CDO35" s="143"/>
      <c r="CDP35" s="143"/>
      <c r="CDQ35" s="143"/>
      <c r="CDR35" s="143"/>
      <c r="CDS35" s="143"/>
      <c r="CDT35" s="143"/>
      <c r="CDU35" s="143"/>
      <c r="CDV35" s="143"/>
      <c r="CDW35" s="143"/>
      <c r="CDX35" s="143"/>
      <c r="CDY35" s="143"/>
      <c r="CDZ35" s="143"/>
      <c r="CEA35" s="143"/>
      <c r="CEB35" s="143"/>
      <c r="CEC35" s="143"/>
      <c r="CED35" s="143"/>
      <c r="CEE35" s="143"/>
      <c r="CEF35" s="143"/>
      <c r="CEG35" s="143"/>
      <c r="CEH35" s="143"/>
      <c r="CEI35" s="143"/>
      <c r="CEJ35" s="143"/>
      <c r="CEK35" s="143"/>
      <c r="CEL35" s="143"/>
      <c r="CEM35" s="143"/>
      <c r="CEN35" s="143"/>
      <c r="CEO35" s="143"/>
      <c r="CEP35" s="143"/>
      <c r="CEQ35" s="143"/>
      <c r="CER35" s="143"/>
      <c r="CES35" s="143"/>
      <c r="CET35" s="143"/>
      <c r="CEU35" s="143"/>
      <c r="CEV35" s="143"/>
      <c r="CEW35" s="143"/>
      <c r="CEX35" s="143"/>
      <c r="CEY35" s="143"/>
      <c r="CEZ35" s="143"/>
      <c r="CFA35" s="143"/>
      <c r="CFB35" s="143"/>
      <c r="CFC35" s="143"/>
      <c r="CFD35" s="143"/>
      <c r="CFE35" s="143"/>
      <c r="CFF35" s="143"/>
      <c r="CFG35" s="143"/>
      <c r="CFH35" s="143"/>
      <c r="CFI35" s="143"/>
      <c r="CFJ35" s="143"/>
      <c r="CFK35" s="143"/>
      <c r="CFL35" s="143"/>
      <c r="CFM35" s="143"/>
      <c r="CFN35" s="143"/>
      <c r="CFO35" s="143"/>
      <c r="CFP35" s="143"/>
      <c r="CFQ35" s="143"/>
      <c r="CFR35" s="143"/>
      <c r="CFS35" s="143"/>
      <c r="CFT35" s="143"/>
      <c r="CFU35" s="143"/>
      <c r="CFV35" s="143"/>
      <c r="CFW35" s="143"/>
      <c r="CFX35" s="143"/>
      <c r="CFY35" s="143"/>
      <c r="CFZ35" s="143"/>
      <c r="CGA35" s="143"/>
      <c r="CGB35" s="143"/>
      <c r="CGC35" s="143"/>
      <c r="CGD35" s="143"/>
      <c r="CGE35" s="143"/>
      <c r="CGF35" s="143"/>
      <c r="CGG35" s="143"/>
      <c r="CGH35" s="143"/>
      <c r="CGI35" s="143"/>
      <c r="CGJ35" s="143"/>
      <c r="CGK35" s="143"/>
      <c r="CGL35" s="143"/>
      <c r="CGM35" s="143"/>
      <c r="CGN35" s="143"/>
      <c r="CGO35" s="143"/>
      <c r="CGP35" s="143"/>
      <c r="CGQ35" s="143"/>
      <c r="CGR35" s="143"/>
      <c r="CGS35" s="143"/>
      <c r="CGT35" s="143"/>
      <c r="CGU35" s="143"/>
      <c r="CGV35" s="143"/>
      <c r="CGW35" s="143"/>
      <c r="CGX35" s="143"/>
      <c r="CGY35" s="143"/>
      <c r="CGZ35" s="143"/>
      <c r="CHA35" s="143"/>
      <c r="CHB35" s="143"/>
      <c r="CHC35" s="143"/>
      <c r="CHD35" s="143"/>
      <c r="CHE35" s="143"/>
      <c r="CHF35" s="143"/>
      <c r="CHG35" s="143"/>
      <c r="CHH35" s="143"/>
      <c r="CHI35" s="143"/>
      <c r="CHJ35" s="143"/>
      <c r="CHK35" s="143"/>
      <c r="CHL35" s="143"/>
      <c r="CHM35" s="143"/>
      <c r="CHN35" s="143"/>
      <c r="CHO35" s="143"/>
      <c r="CHP35" s="143"/>
      <c r="CHQ35" s="143"/>
      <c r="CHR35" s="143"/>
      <c r="CHS35" s="143"/>
      <c r="CHT35" s="143"/>
      <c r="CHU35" s="143"/>
      <c r="CHV35" s="143"/>
      <c r="CHW35" s="143"/>
      <c r="CHX35" s="143"/>
      <c r="CHY35" s="143"/>
      <c r="CHZ35" s="143"/>
      <c r="CIA35" s="143"/>
      <c r="CIB35" s="143"/>
      <c r="CIC35" s="143"/>
      <c r="CID35" s="143"/>
      <c r="CIE35" s="143"/>
      <c r="CIF35" s="143"/>
      <c r="CIG35" s="143"/>
      <c r="CIH35" s="143"/>
      <c r="CII35" s="143"/>
      <c r="CIJ35" s="143"/>
      <c r="CIK35" s="143"/>
      <c r="CIL35" s="143"/>
      <c r="CIM35" s="143"/>
      <c r="CIN35" s="143"/>
      <c r="CIO35" s="143"/>
      <c r="CIP35" s="143"/>
      <c r="CIQ35" s="143"/>
      <c r="CIR35" s="143"/>
      <c r="CIS35" s="143"/>
      <c r="CIT35" s="143"/>
      <c r="CIU35" s="143"/>
      <c r="CIV35" s="143"/>
      <c r="CIW35" s="143"/>
      <c r="CIX35" s="143"/>
      <c r="CIY35" s="143"/>
      <c r="CIZ35" s="143"/>
      <c r="CJA35" s="143"/>
      <c r="CJB35" s="143"/>
      <c r="CJC35" s="143"/>
      <c r="CJD35" s="143"/>
      <c r="CJE35" s="143"/>
      <c r="CJF35" s="143"/>
      <c r="CJG35" s="143"/>
      <c r="CJH35" s="143"/>
      <c r="CJI35" s="143"/>
      <c r="CJJ35" s="143"/>
      <c r="CJK35" s="143"/>
      <c r="CJL35" s="143"/>
      <c r="CJM35" s="143"/>
      <c r="CJN35" s="143"/>
      <c r="CJO35" s="143"/>
      <c r="CJP35" s="143"/>
      <c r="CJQ35" s="143"/>
      <c r="CJR35" s="143"/>
      <c r="CJS35" s="143"/>
      <c r="CJT35" s="143"/>
      <c r="CJU35" s="143"/>
      <c r="CJV35" s="143"/>
      <c r="CJW35" s="143"/>
      <c r="CJX35" s="143"/>
      <c r="CJY35" s="143"/>
      <c r="CJZ35" s="143"/>
      <c r="CKA35" s="143"/>
      <c r="CKB35" s="143"/>
      <c r="CKC35" s="143"/>
      <c r="CKD35" s="143"/>
      <c r="CKE35" s="143"/>
      <c r="CKF35" s="143"/>
      <c r="CKG35" s="143"/>
      <c r="CKH35" s="143"/>
      <c r="CKI35" s="143"/>
      <c r="CKJ35" s="143"/>
      <c r="CKK35" s="143"/>
      <c r="CKL35" s="143"/>
      <c r="CKM35" s="143"/>
      <c r="CKN35" s="143"/>
      <c r="CKO35" s="143"/>
      <c r="CKP35" s="143"/>
      <c r="CKQ35" s="143"/>
      <c r="CKR35" s="143"/>
      <c r="CKS35" s="143"/>
      <c r="CKT35" s="143"/>
      <c r="CKU35" s="143"/>
      <c r="CKV35" s="143"/>
      <c r="CKW35" s="143"/>
      <c r="CKX35" s="143"/>
      <c r="CKY35" s="143"/>
      <c r="CKZ35" s="143"/>
      <c r="CLA35" s="143"/>
      <c r="CLB35" s="143"/>
      <c r="CLC35" s="143"/>
      <c r="CLD35" s="143"/>
      <c r="CLE35" s="143"/>
      <c r="CLF35" s="143"/>
      <c r="CLG35" s="143"/>
      <c r="CLH35" s="143"/>
      <c r="CLI35" s="143"/>
      <c r="CLJ35" s="143"/>
      <c r="CLK35" s="143"/>
      <c r="CLL35" s="143"/>
      <c r="CLM35" s="143"/>
      <c r="CLN35" s="143"/>
      <c r="CLO35" s="143"/>
      <c r="CLP35" s="143"/>
      <c r="CLQ35" s="143"/>
      <c r="CLR35" s="143"/>
      <c r="CLS35" s="143"/>
      <c r="CLT35" s="143"/>
      <c r="CLU35" s="143"/>
      <c r="CLV35" s="143"/>
      <c r="CLW35" s="143"/>
      <c r="CLX35" s="143"/>
      <c r="CLY35" s="143"/>
      <c r="CLZ35" s="143"/>
      <c r="CMA35" s="143"/>
      <c r="CMB35" s="143"/>
      <c r="CMC35" s="143"/>
      <c r="CMD35" s="143"/>
      <c r="CME35" s="143"/>
      <c r="CMF35" s="143"/>
      <c r="CMG35" s="143"/>
      <c r="CMH35" s="143"/>
      <c r="CMI35" s="143"/>
      <c r="CMJ35" s="143"/>
      <c r="CMK35" s="143"/>
      <c r="CML35" s="143"/>
      <c r="CMM35" s="143"/>
      <c r="CMN35" s="143"/>
      <c r="CMO35" s="143"/>
      <c r="CMP35" s="143"/>
      <c r="CMQ35" s="143"/>
      <c r="CMR35" s="143"/>
      <c r="CMS35" s="143"/>
      <c r="CMT35" s="143"/>
      <c r="CMU35" s="143"/>
      <c r="CMV35" s="143"/>
      <c r="CMW35" s="143"/>
      <c r="CMX35" s="143"/>
      <c r="CMY35" s="143"/>
      <c r="CMZ35" s="143"/>
      <c r="CNA35" s="143"/>
      <c r="CNB35" s="143"/>
      <c r="CNC35" s="143"/>
      <c r="CND35" s="143"/>
      <c r="CNE35" s="143"/>
      <c r="CNF35" s="143"/>
      <c r="CNG35" s="143"/>
      <c r="CNH35" s="143"/>
      <c r="CNI35" s="143"/>
      <c r="CNJ35" s="143"/>
      <c r="CNK35" s="143"/>
      <c r="CNL35" s="143"/>
      <c r="CNM35" s="143"/>
      <c r="CNN35" s="143"/>
      <c r="CNO35" s="143"/>
      <c r="CNP35" s="143"/>
      <c r="CNQ35" s="143"/>
      <c r="CNR35" s="143"/>
      <c r="CNS35" s="143"/>
      <c r="CNT35" s="143"/>
      <c r="CNU35" s="143"/>
      <c r="CNV35" s="143"/>
      <c r="CNW35" s="143"/>
      <c r="CNX35" s="143"/>
      <c r="CNY35" s="143"/>
      <c r="CNZ35" s="143"/>
      <c r="COA35" s="143"/>
      <c r="COB35" s="143"/>
      <c r="COC35" s="143"/>
      <c r="COD35" s="143"/>
      <c r="COE35" s="143"/>
      <c r="COF35" s="143"/>
      <c r="COG35" s="143"/>
      <c r="COH35" s="143"/>
      <c r="COI35" s="143"/>
      <c r="COJ35" s="143"/>
      <c r="COK35" s="143"/>
      <c r="COL35" s="143"/>
      <c r="COM35" s="143"/>
      <c r="CON35" s="143"/>
      <c r="COO35" s="143"/>
      <c r="COP35" s="143"/>
      <c r="COQ35" s="143"/>
      <c r="COR35" s="143"/>
      <c r="COS35" s="143"/>
      <c r="COT35" s="143"/>
      <c r="COU35" s="143"/>
      <c r="COV35" s="143"/>
      <c r="COW35" s="143"/>
      <c r="COX35" s="143"/>
      <c r="COY35" s="143"/>
      <c r="COZ35" s="143"/>
      <c r="CPA35" s="143"/>
      <c r="CPB35" s="143"/>
      <c r="CPC35" s="143"/>
      <c r="CPD35" s="143"/>
      <c r="CPE35" s="143"/>
      <c r="CPF35" s="143"/>
      <c r="CPG35" s="143"/>
      <c r="CPH35" s="143"/>
      <c r="CPI35" s="143"/>
      <c r="CPJ35" s="143"/>
      <c r="CPK35" s="143"/>
      <c r="CPL35" s="143"/>
      <c r="CPM35" s="143"/>
      <c r="CPN35" s="143"/>
      <c r="CPO35" s="143"/>
      <c r="CPP35" s="143"/>
      <c r="CPQ35" s="143"/>
      <c r="CPR35" s="143"/>
      <c r="CPS35" s="143"/>
      <c r="CPT35" s="143"/>
      <c r="CPU35" s="143"/>
      <c r="CPV35" s="143"/>
      <c r="CPW35" s="143"/>
      <c r="CPX35" s="143"/>
      <c r="CPY35" s="143"/>
      <c r="CPZ35" s="143"/>
      <c r="CQA35" s="143"/>
      <c r="CQB35" s="143"/>
      <c r="CQC35" s="143"/>
      <c r="CQD35" s="143"/>
      <c r="CQE35" s="143"/>
      <c r="CQF35" s="143"/>
      <c r="CQG35" s="143"/>
      <c r="CQH35" s="143"/>
      <c r="CQI35" s="143"/>
      <c r="CQJ35" s="143"/>
      <c r="CQK35" s="143"/>
      <c r="CQL35" s="143"/>
      <c r="CQM35" s="143"/>
      <c r="CQN35" s="143"/>
      <c r="CQO35" s="143"/>
      <c r="CQP35" s="143"/>
      <c r="CQQ35" s="143"/>
      <c r="CQR35" s="143"/>
      <c r="CQS35" s="143"/>
      <c r="CQT35" s="143"/>
      <c r="CQU35" s="143"/>
      <c r="CQV35" s="143"/>
      <c r="CQW35" s="143"/>
      <c r="CQX35" s="143"/>
      <c r="CQY35" s="143"/>
      <c r="CQZ35" s="143"/>
      <c r="CRA35" s="143"/>
      <c r="CRB35" s="143"/>
      <c r="CRC35" s="143"/>
      <c r="CRD35" s="143"/>
      <c r="CRE35" s="143"/>
      <c r="CRF35" s="143"/>
      <c r="CRG35" s="143"/>
      <c r="CRH35" s="143"/>
      <c r="CRI35" s="143"/>
      <c r="CRJ35" s="143"/>
      <c r="CRK35" s="143"/>
      <c r="CRL35" s="143"/>
      <c r="CRM35" s="143"/>
      <c r="CRN35" s="143"/>
      <c r="CRO35" s="143"/>
      <c r="CRP35" s="143"/>
      <c r="CRQ35" s="143"/>
      <c r="CRR35" s="143"/>
      <c r="CRS35" s="143"/>
      <c r="CRT35" s="143"/>
      <c r="CRU35" s="143"/>
      <c r="CRV35" s="143"/>
      <c r="CRW35" s="143"/>
      <c r="CRX35" s="143"/>
      <c r="CRY35" s="143"/>
      <c r="CRZ35" s="143"/>
      <c r="CSA35" s="143"/>
      <c r="CSB35" s="143"/>
      <c r="CSC35" s="143"/>
      <c r="CSD35" s="143"/>
      <c r="CSE35" s="143"/>
      <c r="CSF35" s="143"/>
      <c r="CSG35" s="143"/>
      <c r="CSH35" s="143"/>
      <c r="CSI35" s="143"/>
      <c r="CSJ35" s="143"/>
      <c r="CSK35" s="143"/>
      <c r="CSL35" s="143"/>
      <c r="CSM35" s="143"/>
      <c r="CSN35" s="143"/>
      <c r="CSO35" s="143"/>
      <c r="CSP35" s="143"/>
      <c r="CSQ35" s="143"/>
      <c r="CSR35" s="143"/>
      <c r="CSS35" s="143"/>
      <c r="CST35" s="143"/>
      <c r="CSU35" s="143"/>
      <c r="CSV35" s="143"/>
      <c r="CSW35" s="143"/>
      <c r="CSX35" s="143"/>
      <c r="CSY35" s="143"/>
      <c r="CSZ35" s="143"/>
      <c r="CTA35" s="143"/>
      <c r="CTB35" s="143"/>
      <c r="CTC35" s="143"/>
      <c r="CTD35" s="143"/>
      <c r="CTE35" s="143"/>
      <c r="CTF35" s="143"/>
      <c r="CTG35" s="143"/>
      <c r="CTH35" s="143"/>
      <c r="CTI35" s="143"/>
      <c r="CTJ35" s="143"/>
      <c r="CTK35" s="143"/>
      <c r="CTL35" s="143"/>
      <c r="CTM35" s="143"/>
      <c r="CTN35" s="143"/>
      <c r="CTO35" s="143"/>
      <c r="CTP35" s="143"/>
      <c r="CTQ35" s="143"/>
      <c r="CTR35" s="143"/>
      <c r="CTS35" s="143"/>
      <c r="CTT35" s="143"/>
      <c r="CTU35" s="143"/>
      <c r="CTV35" s="143"/>
      <c r="CTW35" s="143"/>
      <c r="CTX35" s="143"/>
      <c r="CTY35" s="143"/>
      <c r="CTZ35" s="143"/>
      <c r="CUA35" s="143"/>
      <c r="CUB35" s="143"/>
      <c r="CUC35" s="143"/>
      <c r="CUD35" s="143"/>
      <c r="CUE35" s="143"/>
      <c r="CUF35" s="143"/>
      <c r="CUG35" s="143"/>
      <c r="CUH35" s="143"/>
      <c r="CUI35" s="143"/>
      <c r="CUJ35" s="143"/>
      <c r="CUK35" s="143"/>
      <c r="CUL35" s="143"/>
      <c r="CUM35" s="143"/>
      <c r="CUN35" s="143"/>
      <c r="CUO35" s="143"/>
      <c r="CUP35" s="143"/>
      <c r="CUQ35" s="143"/>
      <c r="CUR35" s="143"/>
      <c r="CUS35" s="143"/>
      <c r="CUT35" s="143"/>
      <c r="CUU35" s="143"/>
      <c r="CUV35" s="143"/>
      <c r="CUW35" s="143"/>
      <c r="CUX35" s="143"/>
      <c r="CUY35" s="143"/>
      <c r="CUZ35" s="143"/>
      <c r="CVA35" s="143"/>
      <c r="CVB35" s="143"/>
      <c r="CVC35" s="143"/>
      <c r="CVD35" s="143"/>
      <c r="CVE35" s="143"/>
      <c r="CVF35" s="143"/>
      <c r="CVG35" s="143"/>
      <c r="CVH35" s="143"/>
      <c r="CVI35" s="143"/>
      <c r="CVJ35" s="143"/>
      <c r="CVK35" s="143"/>
      <c r="CVL35" s="143"/>
      <c r="CVM35" s="143"/>
      <c r="CVN35" s="143"/>
      <c r="CVO35" s="143"/>
      <c r="CVP35" s="143"/>
      <c r="CVQ35" s="143"/>
      <c r="CVR35" s="143"/>
      <c r="CVS35" s="143"/>
      <c r="CVT35" s="143"/>
      <c r="CVU35" s="143"/>
      <c r="CVV35" s="143"/>
      <c r="CVW35" s="143"/>
      <c r="CVX35" s="143"/>
      <c r="CVY35" s="143"/>
      <c r="CVZ35" s="143"/>
      <c r="CWA35" s="143"/>
      <c r="CWB35" s="143"/>
      <c r="CWC35" s="143"/>
      <c r="CWD35" s="143"/>
      <c r="CWE35" s="143"/>
      <c r="CWF35" s="143"/>
      <c r="CWG35" s="143"/>
      <c r="CWH35" s="143"/>
      <c r="CWI35" s="143"/>
      <c r="CWJ35" s="143"/>
      <c r="CWK35" s="143"/>
      <c r="CWL35" s="143"/>
      <c r="CWM35" s="143"/>
      <c r="CWN35" s="143"/>
      <c r="CWO35" s="143"/>
      <c r="CWP35" s="143"/>
      <c r="CWQ35" s="143"/>
      <c r="CWR35" s="143"/>
      <c r="CWS35" s="143"/>
      <c r="CWT35" s="143"/>
      <c r="CWU35" s="143"/>
      <c r="CWV35" s="143"/>
      <c r="CWW35" s="143"/>
      <c r="CWX35" s="143"/>
      <c r="CWY35" s="143"/>
      <c r="CWZ35" s="143"/>
      <c r="CXA35" s="143"/>
      <c r="CXB35" s="143"/>
      <c r="CXC35" s="143"/>
      <c r="CXD35" s="143"/>
      <c r="CXE35" s="143"/>
      <c r="CXF35" s="143"/>
      <c r="CXG35" s="143"/>
      <c r="CXH35" s="143"/>
      <c r="CXI35" s="143"/>
      <c r="CXJ35" s="143"/>
      <c r="CXK35" s="143"/>
      <c r="CXL35" s="143"/>
      <c r="CXM35" s="143"/>
      <c r="CXN35" s="143"/>
      <c r="CXO35" s="143"/>
      <c r="CXP35" s="143"/>
      <c r="CXQ35" s="143"/>
      <c r="CXR35" s="143"/>
      <c r="CXS35" s="143"/>
      <c r="CXT35" s="143"/>
      <c r="CXU35" s="143"/>
      <c r="CXV35" s="143"/>
      <c r="CXW35" s="143"/>
      <c r="CXX35" s="143"/>
      <c r="CXY35" s="143"/>
      <c r="CXZ35" s="143"/>
      <c r="CYA35" s="143"/>
      <c r="CYB35" s="143"/>
      <c r="CYC35" s="143"/>
      <c r="CYD35" s="143"/>
      <c r="CYE35" s="143"/>
      <c r="CYF35" s="143"/>
      <c r="CYG35" s="143"/>
      <c r="CYH35" s="143"/>
      <c r="CYI35" s="143"/>
      <c r="CYJ35" s="143"/>
      <c r="CYK35" s="143"/>
      <c r="CYL35" s="143"/>
      <c r="CYM35" s="143"/>
      <c r="CYN35" s="143"/>
      <c r="CYO35" s="143"/>
      <c r="CYP35" s="143"/>
      <c r="CYQ35" s="143"/>
      <c r="CYR35" s="143"/>
      <c r="CYS35" s="143"/>
      <c r="CYT35" s="143"/>
      <c r="CYU35" s="143"/>
      <c r="CYV35" s="143"/>
      <c r="CYW35" s="143"/>
      <c r="CYX35" s="143"/>
      <c r="CYY35" s="143"/>
      <c r="CYZ35" s="143"/>
      <c r="CZA35" s="143"/>
      <c r="CZB35" s="143"/>
      <c r="CZC35" s="143"/>
      <c r="CZD35" s="143"/>
      <c r="CZE35" s="143"/>
      <c r="CZF35" s="143"/>
      <c r="CZG35" s="143"/>
      <c r="CZH35" s="143"/>
      <c r="CZI35" s="143"/>
      <c r="CZJ35" s="143"/>
      <c r="CZK35" s="143"/>
      <c r="CZL35" s="143"/>
      <c r="CZM35" s="143"/>
      <c r="CZN35" s="143"/>
      <c r="CZO35" s="143"/>
      <c r="CZP35" s="143"/>
      <c r="CZQ35" s="143"/>
      <c r="CZR35" s="143"/>
      <c r="CZS35" s="143"/>
      <c r="CZT35" s="143"/>
      <c r="CZU35" s="143"/>
      <c r="CZV35" s="143"/>
      <c r="CZW35" s="143"/>
      <c r="CZX35" s="143"/>
      <c r="CZY35" s="143"/>
      <c r="CZZ35" s="143"/>
      <c r="DAA35" s="143"/>
      <c r="DAB35" s="143"/>
      <c r="DAC35" s="143"/>
      <c r="DAD35" s="143"/>
      <c r="DAE35" s="143"/>
      <c r="DAF35" s="143"/>
      <c r="DAG35" s="143"/>
      <c r="DAH35" s="143"/>
      <c r="DAI35" s="143"/>
      <c r="DAJ35" s="143"/>
      <c r="DAK35" s="143"/>
      <c r="DAL35" s="143"/>
      <c r="DAM35" s="143"/>
      <c r="DAN35" s="143"/>
      <c r="DAO35" s="143"/>
      <c r="DAP35" s="143"/>
      <c r="DAQ35" s="143"/>
      <c r="DAR35" s="143"/>
      <c r="DAS35" s="143"/>
      <c r="DAT35" s="143"/>
      <c r="DAU35" s="143"/>
      <c r="DAV35" s="143"/>
      <c r="DAW35" s="143"/>
      <c r="DAX35" s="143"/>
      <c r="DAY35" s="143"/>
      <c r="DAZ35" s="143"/>
      <c r="DBA35" s="143"/>
      <c r="DBB35" s="143"/>
      <c r="DBC35" s="143"/>
      <c r="DBD35" s="143"/>
      <c r="DBE35" s="143"/>
      <c r="DBF35" s="143"/>
      <c r="DBG35" s="143"/>
      <c r="DBH35" s="143"/>
      <c r="DBI35" s="143"/>
      <c r="DBJ35" s="143"/>
      <c r="DBK35" s="143"/>
      <c r="DBL35" s="143"/>
      <c r="DBM35" s="143"/>
      <c r="DBN35" s="143"/>
      <c r="DBO35" s="143"/>
      <c r="DBP35" s="143"/>
      <c r="DBQ35" s="143"/>
      <c r="DBR35" s="143"/>
      <c r="DBS35" s="143"/>
      <c r="DBT35" s="143"/>
      <c r="DBU35" s="143"/>
      <c r="DBV35" s="143"/>
      <c r="DBW35" s="143"/>
      <c r="DBX35" s="143"/>
      <c r="DBY35" s="143"/>
      <c r="DBZ35" s="143"/>
      <c r="DCA35" s="143"/>
      <c r="DCB35" s="143"/>
      <c r="DCC35" s="143"/>
      <c r="DCD35" s="143"/>
      <c r="DCE35" s="143"/>
      <c r="DCF35" s="143"/>
      <c r="DCG35" s="143"/>
      <c r="DCH35" s="143"/>
      <c r="DCI35" s="143"/>
      <c r="DCJ35" s="143"/>
      <c r="DCK35" s="143"/>
      <c r="DCL35" s="143"/>
      <c r="DCM35" s="143"/>
      <c r="DCN35" s="143"/>
      <c r="DCO35" s="143"/>
      <c r="DCP35" s="143"/>
      <c r="DCQ35" s="143"/>
      <c r="DCR35" s="143"/>
      <c r="DCS35" s="143"/>
      <c r="DCT35" s="143"/>
      <c r="DCU35" s="143"/>
      <c r="DCV35" s="143"/>
      <c r="DCW35" s="143"/>
      <c r="DCX35" s="143"/>
      <c r="DCY35" s="143"/>
      <c r="DCZ35" s="143"/>
      <c r="DDA35" s="143"/>
      <c r="DDB35" s="143"/>
      <c r="DDC35" s="143"/>
      <c r="DDD35" s="143"/>
      <c r="DDE35" s="143"/>
      <c r="DDF35" s="143"/>
      <c r="DDG35" s="143"/>
      <c r="DDH35" s="143"/>
      <c r="DDI35" s="143"/>
      <c r="DDJ35" s="143"/>
      <c r="DDK35" s="143"/>
      <c r="DDL35" s="143"/>
      <c r="DDM35" s="143"/>
      <c r="DDN35" s="143"/>
      <c r="DDO35" s="143"/>
      <c r="DDP35" s="143"/>
      <c r="DDQ35" s="143"/>
      <c r="DDR35" s="143"/>
      <c r="DDS35" s="143"/>
      <c r="DDT35" s="143"/>
      <c r="DDU35" s="143"/>
      <c r="DDV35" s="143"/>
      <c r="DDW35" s="143"/>
      <c r="DDX35" s="143"/>
      <c r="DDY35" s="143"/>
      <c r="DDZ35" s="143"/>
      <c r="DEA35" s="143"/>
      <c r="DEB35" s="143"/>
      <c r="DEC35" s="143"/>
      <c r="DED35" s="143"/>
      <c r="DEE35" s="143"/>
      <c r="DEF35" s="143"/>
      <c r="DEG35" s="143"/>
      <c r="DEH35" s="143"/>
      <c r="DEI35" s="143"/>
      <c r="DEJ35" s="143"/>
      <c r="DEK35" s="143"/>
      <c r="DEL35" s="143"/>
      <c r="DEM35" s="143"/>
      <c r="DEN35" s="143"/>
      <c r="DEO35" s="143"/>
      <c r="DEP35" s="143"/>
      <c r="DEQ35" s="143"/>
      <c r="DER35" s="143"/>
      <c r="DES35" s="143"/>
      <c r="DET35" s="143"/>
      <c r="DEU35" s="143"/>
      <c r="DEV35" s="143"/>
      <c r="DEW35" s="143"/>
      <c r="DEX35" s="143"/>
      <c r="DEY35" s="143"/>
      <c r="DEZ35" s="143"/>
      <c r="DFA35" s="143"/>
      <c r="DFB35" s="143"/>
      <c r="DFC35" s="143"/>
      <c r="DFD35" s="143"/>
      <c r="DFE35" s="143"/>
      <c r="DFF35" s="143"/>
      <c r="DFG35" s="143"/>
      <c r="DFH35" s="143"/>
      <c r="DFI35" s="143"/>
      <c r="DFJ35" s="143"/>
      <c r="DFK35" s="143"/>
      <c r="DFL35" s="143"/>
      <c r="DFM35" s="143"/>
      <c r="DFN35" s="143"/>
      <c r="DFO35" s="143"/>
      <c r="DFP35" s="143"/>
      <c r="DFQ35" s="143"/>
      <c r="DFR35" s="143"/>
      <c r="DFS35" s="143"/>
      <c r="DFT35" s="143"/>
      <c r="DFU35" s="143"/>
      <c r="DFV35" s="143"/>
      <c r="DFW35" s="143"/>
      <c r="DFX35" s="143"/>
      <c r="DFY35" s="143"/>
      <c r="DFZ35" s="143"/>
      <c r="DGA35" s="143"/>
      <c r="DGB35" s="143"/>
      <c r="DGC35" s="143"/>
      <c r="DGD35" s="143"/>
      <c r="DGE35" s="143"/>
      <c r="DGF35" s="143"/>
      <c r="DGG35" s="143"/>
      <c r="DGH35" s="143"/>
      <c r="DGI35" s="143"/>
      <c r="DGJ35" s="143"/>
      <c r="DGK35" s="143"/>
      <c r="DGL35" s="143"/>
      <c r="DGM35" s="143"/>
      <c r="DGN35" s="143"/>
      <c r="DGO35" s="143"/>
      <c r="DGP35" s="143"/>
      <c r="DGQ35" s="143"/>
      <c r="DGR35" s="143"/>
      <c r="DGS35" s="143"/>
      <c r="DGT35" s="143"/>
      <c r="DGU35" s="143"/>
      <c r="DGV35" s="143"/>
      <c r="DGW35" s="143"/>
      <c r="DGX35" s="143"/>
      <c r="DGY35" s="143"/>
      <c r="DGZ35" s="143"/>
      <c r="DHA35" s="143"/>
      <c r="DHB35" s="143"/>
      <c r="DHC35" s="143"/>
      <c r="DHD35" s="143"/>
      <c r="DHE35" s="143"/>
      <c r="DHF35" s="143"/>
      <c r="DHG35" s="143"/>
      <c r="DHH35" s="143"/>
      <c r="DHI35" s="143"/>
      <c r="DHJ35" s="143"/>
      <c r="DHK35" s="143"/>
      <c r="DHL35" s="143"/>
      <c r="DHM35" s="143"/>
      <c r="DHN35" s="143"/>
      <c r="DHO35" s="143"/>
      <c r="DHP35" s="143"/>
      <c r="DHQ35" s="143"/>
      <c r="DHR35" s="143"/>
      <c r="DHS35" s="143"/>
      <c r="DHT35" s="143"/>
      <c r="DHU35" s="143"/>
      <c r="DHV35" s="143"/>
      <c r="DHW35" s="143"/>
      <c r="DHX35" s="143"/>
      <c r="DHY35" s="143"/>
      <c r="DHZ35" s="143"/>
      <c r="DIA35" s="143"/>
      <c r="DIB35" s="143"/>
      <c r="DIC35" s="143"/>
      <c r="DID35" s="143"/>
      <c r="DIE35" s="143"/>
      <c r="DIF35" s="143"/>
      <c r="DIG35" s="143"/>
      <c r="DIH35" s="143"/>
      <c r="DII35" s="143"/>
      <c r="DIJ35" s="143"/>
      <c r="DIK35" s="143"/>
      <c r="DIL35" s="143"/>
      <c r="DIM35" s="143"/>
      <c r="DIN35" s="143"/>
      <c r="DIO35" s="143"/>
      <c r="DIP35" s="143"/>
      <c r="DIQ35" s="143"/>
      <c r="DIR35" s="143"/>
      <c r="DIS35" s="143"/>
      <c r="DIT35" s="143"/>
      <c r="DIU35" s="143"/>
      <c r="DIV35" s="143"/>
      <c r="DIW35" s="143"/>
      <c r="DIX35" s="143"/>
      <c r="DIY35" s="143"/>
      <c r="DIZ35" s="143"/>
      <c r="DJA35" s="143"/>
      <c r="DJB35" s="143"/>
      <c r="DJC35" s="143"/>
      <c r="DJD35" s="143"/>
      <c r="DJE35" s="143"/>
      <c r="DJF35" s="143"/>
      <c r="DJG35" s="143"/>
      <c r="DJH35" s="143"/>
      <c r="DJI35" s="143"/>
      <c r="DJJ35" s="143"/>
      <c r="DJK35" s="143"/>
      <c r="DJL35" s="143"/>
      <c r="DJM35" s="143"/>
      <c r="DJN35" s="143"/>
      <c r="DJO35" s="143"/>
      <c r="DJP35" s="143"/>
      <c r="DJQ35" s="143"/>
      <c r="DJR35" s="143"/>
      <c r="DJS35" s="143"/>
      <c r="DJT35" s="143"/>
      <c r="DJU35" s="143"/>
      <c r="DJV35" s="143"/>
      <c r="DJW35" s="143"/>
      <c r="DJX35" s="143"/>
      <c r="DJY35" s="143"/>
      <c r="DJZ35" s="143"/>
      <c r="DKA35" s="143"/>
      <c r="DKB35" s="143"/>
      <c r="DKC35" s="143"/>
      <c r="DKD35" s="143"/>
      <c r="DKE35" s="143"/>
      <c r="DKF35" s="143"/>
      <c r="DKG35" s="143"/>
      <c r="DKH35" s="143"/>
      <c r="DKI35" s="143"/>
      <c r="DKJ35" s="143"/>
      <c r="DKK35" s="143"/>
      <c r="DKL35" s="143"/>
      <c r="DKM35" s="143"/>
      <c r="DKN35" s="143"/>
      <c r="DKO35" s="143"/>
      <c r="DKP35" s="143"/>
      <c r="DKQ35" s="143"/>
      <c r="DKR35" s="143"/>
      <c r="DKS35" s="143"/>
      <c r="DKT35" s="143"/>
      <c r="DKU35" s="143"/>
      <c r="DKV35" s="143"/>
      <c r="DKW35" s="143"/>
      <c r="DKX35" s="143"/>
      <c r="DKY35" s="143"/>
      <c r="DKZ35" s="143"/>
      <c r="DLA35" s="143"/>
      <c r="DLB35" s="143"/>
      <c r="DLC35" s="143"/>
      <c r="DLD35" s="143"/>
      <c r="DLE35" s="143"/>
      <c r="DLF35" s="143"/>
      <c r="DLG35" s="143"/>
      <c r="DLH35" s="143"/>
      <c r="DLI35" s="143"/>
      <c r="DLJ35" s="143"/>
      <c r="DLK35" s="143"/>
      <c r="DLL35" s="143"/>
      <c r="DLM35" s="143"/>
      <c r="DLN35" s="143"/>
      <c r="DLO35" s="143"/>
      <c r="DLP35" s="143"/>
      <c r="DLQ35" s="143"/>
      <c r="DLR35" s="143"/>
      <c r="DLS35" s="143"/>
      <c r="DLT35" s="143"/>
      <c r="DLU35" s="143"/>
      <c r="DLV35" s="143"/>
      <c r="DLW35" s="143"/>
      <c r="DLX35" s="143"/>
      <c r="DLY35" s="143"/>
      <c r="DLZ35" s="143"/>
      <c r="DMA35" s="143"/>
      <c r="DMB35" s="143"/>
      <c r="DMC35" s="143"/>
      <c r="DMD35" s="143"/>
      <c r="DME35" s="143"/>
      <c r="DMF35" s="143"/>
      <c r="DMG35" s="143"/>
      <c r="DMH35" s="143"/>
      <c r="DMI35" s="143"/>
      <c r="DMJ35" s="143"/>
      <c r="DMK35" s="143"/>
      <c r="DML35" s="143"/>
      <c r="DMM35" s="143"/>
      <c r="DMN35" s="143"/>
      <c r="DMO35" s="143"/>
      <c r="DMP35" s="143"/>
      <c r="DMQ35" s="143"/>
      <c r="DMR35" s="143"/>
      <c r="DMS35" s="143"/>
      <c r="DMT35" s="143"/>
      <c r="DMU35" s="143"/>
      <c r="DMV35" s="143"/>
      <c r="DMW35" s="143"/>
      <c r="DMX35" s="143"/>
      <c r="DMY35" s="143"/>
      <c r="DMZ35" s="143"/>
      <c r="DNA35" s="143"/>
      <c r="DNB35" s="143"/>
      <c r="DNC35" s="143"/>
      <c r="DND35" s="143"/>
      <c r="DNE35" s="143"/>
      <c r="DNF35" s="143"/>
      <c r="DNG35" s="143"/>
      <c r="DNH35" s="143"/>
      <c r="DNI35" s="143"/>
      <c r="DNJ35" s="143"/>
      <c r="DNK35" s="143"/>
      <c r="DNL35" s="143"/>
      <c r="DNM35" s="143"/>
      <c r="DNN35" s="143"/>
      <c r="DNO35" s="143"/>
      <c r="DNP35" s="143"/>
      <c r="DNQ35" s="143"/>
      <c r="DNR35" s="143"/>
      <c r="DNS35" s="143"/>
      <c r="DNT35" s="143"/>
      <c r="DNU35" s="143"/>
      <c r="DNV35" s="143"/>
      <c r="DNW35" s="143"/>
      <c r="DNX35" s="143"/>
      <c r="DNY35" s="143"/>
      <c r="DNZ35" s="143"/>
      <c r="DOA35" s="143"/>
      <c r="DOB35" s="143"/>
      <c r="DOC35" s="143"/>
      <c r="DOD35" s="143"/>
      <c r="DOE35" s="143"/>
      <c r="DOF35" s="143"/>
      <c r="DOG35" s="143"/>
      <c r="DOH35" s="143"/>
      <c r="DOI35" s="143"/>
      <c r="DOJ35" s="143"/>
      <c r="DOK35" s="143"/>
      <c r="DOL35" s="143"/>
      <c r="DOM35" s="143"/>
      <c r="DON35" s="143"/>
      <c r="DOO35" s="143"/>
      <c r="DOP35" s="143"/>
      <c r="DOQ35" s="143"/>
      <c r="DOR35" s="143"/>
      <c r="DOS35" s="143"/>
      <c r="DOT35" s="143"/>
      <c r="DOU35" s="143"/>
      <c r="DOV35" s="143"/>
      <c r="DOW35" s="143"/>
      <c r="DOX35" s="143"/>
      <c r="DOY35" s="143"/>
      <c r="DOZ35" s="143"/>
      <c r="DPA35" s="143"/>
      <c r="DPB35" s="143"/>
      <c r="DPC35" s="143"/>
      <c r="DPD35" s="143"/>
      <c r="DPE35" s="143"/>
      <c r="DPF35" s="143"/>
      <c r="DPG35" s="143"/>
      <c r="DPH35" s="143"/>
      <c r="DPI35" s="143"/>
      <c r="DPJ35" s="143"/>
      <c r="DPK35" s="143"/>
      <c r="DPL35" s="143"/>
      <c r="DPM35" s="143"/>
      <c r="DPN35" s="143"/>
      <c r="DPO35" s="143"/>
      <c r="DPP35" s="143"/>
      <c r="DPQ35" s="143"/>
      <c r="DPR35" s="143"/>
      <c r="DPS35" s="143"/>
      <c r="DPT35" s="143"/>
      <c r="DPU35" s="143"/>
      <c r="DPV35" s="143"/>
      <c r="DPW35" s="143"/>
      <c r="DPX35" s="143"/>
      <c r="DPY35" s="143"/>
      <c r="DPZ35" s="143"/>
      <c r="DQA35" s="143"/>
      <c r="DQB35" s="143"/>
      <c r="DQC35" s="143"/>
      <c r="DQD35" s="143"/>
      <c r="DQE35" s="143"/>
      <c r="DQF35" s="143"/>
      <c r="DQG35" s="143"/>
      <c r="DQH35" s="143"/>
      <c r="DQI35" s="143"/>
      <c r="DQJ35" s="143"/>
      <c r="DQK35" s="143"/>
      <c r="DQL35" s="143"/>
      <c r="DQM35" s="143"/>
      <c r="DQN35" s="143"/>
      <c r="DQO35" s="143"/>
      <c r="DQP35" s="143"/>
      <c r="DQQ35" s="143"/>
      <c r="DQR35" s="143"/>
      <c r="DQS35" s="143"/>
      <c r="DQT35" s="143"/>
      <c r="DQU35" s="143"/>
      <c r="DQV35" s="143"/>
      <c r="DQW35" s="143"/>
      <c r="DQX35" s="143"/>
      <c r="DQY35" s="143"/>
      <c r="DQZ35" s="143"/>
      <c r="DRA35" s="143"/>
      <c r="DRB35" s="143"/>
      <c r="DRC35" s="143"/>
      <c r="DRD35" s="143"/>
      <c r="DRE35" s="143"/>
      <c r="DRF35" s="143"/>
      <c r="DRG35" s="143"/>
      <c r="DRH35" s="143"/>
      <c r="DRI35" s="143"/>
      <c r="DRJ35" s="143"/>
      <c r="DRK35" s="143"/>
      <c r="DRL35" s="143"/>
      <c r="DRM35" s="143"/>
      <c r="DRN35" s="143"/>
      <c r="DRO35" s="143"/>
      <c r="DRP35" s="143"/>
      <c r="DRQ35" s="143"/>
      <c r="DRR35" s="143"/>
      <c r="DRS35" s="143"/>
      <c r="DRT35" s="143"/>
      <c r="DRU35" s="143"/>
      <c r="DRV35" s="143"/>
      <c r="DRW35" s="143"/>
      <c r="DRX35" s="143"/>
      <c r="DRY35" s="143"/>
      <c r="DRZ35" s="143"/>
      <c r="DSA35" s="143"/>
      <c r="DSB35" s="143"/>
      <c r="DSC35" s="143"/>
      <c r="DSD35" s="143"/>
      <c r="DSE35" s="143"/>
      <c r="DSF35" s="143"/>
      <c r="DSG35" s="143"/>
      <c r="DSH35" s="143"/>
      <c r="DSI35" s="143"/>
      <c r="DSJ35" s="143"/>
      <c r="DSK35" s="143"/>
      <c r="DSL35" s="143"/>
      <c r="DSM35" s="143"/>
      <c r="DSN35" s="143"/>
      <c r="DSO35" s="143"/>
      <c r="DSP35" s="143"/>
      <c r="DSQ35" s="143"/>
      <c r="DSR35" s="143"/>
      <c r="DSS35" s="143"/>
      <c r="DST35" s="143"/>
      <c r="DSU35" s="143"/>
      <c r="DSV35" s="143"/>
      <c r="DSW35" s="143"/>
      <c r="DSX35" s="143"/>
      <c r="DSY35" s="143"/>
      <c r="DSZ35" s="143"/>
      <c r="DTA35" s="143"/>
      <c r="DTB35" s="143"/>
      <c r="DTC35" s="143"/>
      <c r="DTD35" s="143"/>
      <c r="DTE35" s="143"/>
      <c r="DTF35" s="143"/>
      <c r="DTG35" s="143"/>
      <c r="DTH35" s="143"/>
      <c r="DTI35" s="143"/>
      <c r="DTJ35" s="143"/>
      <c r="DTK35" s="143"/>
      <c r="DTL35" s="143"/>
      <c r="DTM35" s="143"/>
      <c r="DTN35" s="143"/>
      <c r="DTO35" s="143"/>
      <c r="DTP35" s="143"/>
      <c r="DTQ35" s="143"/>
      <c r="DTR35" s="143"/>
      <c r="DTS35" s="143"/>
      <c r="DTT35" s="143"/>
      <c r="DTU35" s="143"/>
      <c r="DTV35" s="143"/>
      <c r="DTW35" s="143"/>
      <c r="DTX35" s="143"/>
      <c r="DTY35" s="143"/>
      <c r="DTZ35" s="143"/>
      <c r="DUA35" s="143"/>
      <c r="DUB35" s="143"/>
      <c r="DUC35" s="143"/>
      <c r="DUD35" s="143"/>
      <c r="DUE35" s="143"/>
      <c r="DUF35" s="143"/>
      <c r="DUG35" s="143"/>
      <c r="DUH35" s="143"/>
      <c r="DUI35" s="143"/>
      <c r="DUJ35" s="143"/>
      <c r="DUK35" s="143"/>
      <c r="DUL35" s="143"/>
      <c r="DUM35" s="143"/>
      <c r="DUN35" s="143"/>
      <c r="DUO35" s="143"/>
      <c r="DUP35" s="143"/>
      <c r="DUQ35" s="143"/>
      <c r="DUR35" s="143"/>
      <c r="DUS35" s="143"/>
      <c r="DUT35" s="143"/>
      <c r="DUU35" s="143"/>
      <c r="DUV35" s="143"/>
      <c r="DUW35" s="143"/>
      <c r="DUX35" s="143"/>
      <c r="DUY35" s="143"/>
      <c r="DUZ35" s="143"/>
      <c r="DVA35" s="143"/>
      <c r="DVB35" s="143"/>
      <c r="DVC35" s="143"/>
      <c r="DVD35" s="143"/>
      <c r="DVE35" s="143"/>
      <c r="DVF35" s="143"/>
      <c r="DVG35" s="143"/>
      <c r="DVH35" s="143"/>
      <c r="DVI35" s="143"/>
      <c r="DVJ35" s="143"/>
      <c r="DVK35" s="143"/>
      <c r="DVL35" s="143"/>
      <c r="DVM35" s="143"/>
      <c r="DVN35" s="143"/>
      <c r="DVO35" s="143"/>
      <c r="DVP35" s="143"/>
      <c r="DVQ35" s="143"/>
      <c r="DVR35" s="143"/>
      <c r="DVS35" s="143"/>
      <c r="DVT35" s="143"/>
      <c r="DVU35" s="143"/>
      <c r="DVV35" s="143"/>
      <c r="DVW35" s="143"/>
      <c r="DVX35" s="143"/>
      <c r="DVY35" s="143"/>
      <c r="DVZ35" s="143"/>
      <c r="DWA35" s="143"/>
      <c r="DWB35" s="143"/>
      <c r="DWC35" s="143"/>
      <c r="DWD35" s="143"/>
      <c r="DWE35" s="143"/>
      <c r="DWF35" s="143"/>
      <c r="DWG35" s="143"/>
      <c r="DWH35" s="143"/>
      <c r="DWI35" s="143"/>
      <c r="DWJ35" s="143"/>
      <c r="DWK35" s="143"/>
      <c r="DWL35" s="143"/>
      <c r="DWM35" s="143"/>
      <c r="DWN35" s="143"/>
      <c r="DWO35" s="143"/>
      <c r="DWP35" s="143"/>
      <c r="DWQ35" s="143"/>
      <c r="DWR35" s="143"/>
      <c r="DWS35" s="143"/>
      <c r="DWT35" s="143"/>
      <c r="DWU35" s="143"/>
      <c r="DWV35" s="143"/>
      <c r="DWW35" s="143"/>
      <c r="DWX35" s="143"/>
      <c r="DWY35" s="143"/>
      <c r="DWZ35" s="143"/>
      <c r="DXA35" s="143"/>
      <c r="DXB35" s="143"/>
      <c r="DXC35" s="143"/>
      <c r="DXD35" s="143"/>
      <c r="DXE35" s="143"/>
      <c r="DXF35" s="143"/>
      <c r="DXG35" s="143"/>
      <c r="DXH35" s="143"/>
      <c r="DXI35" s="143"/>
      <c r="DXJ35" s="143"/>
      <c r="DXK35" s="143"/>
      <c r="DXL35" s="143"/>
      <c r="DXM35" s="143"/>
      <c r="DXN35" s="143"/>
      <c r="DXO35" s="143"/>
      <c r="DXP35" s="143"/>
      <c r="DXQ35" s="143"/>
      <c r="DXR35" s="143"/>
      <c r="DXS35" s="143"/>
      <c r="DXT35" s="143"/>
      <c r="DXU35" s="143"/>
      <c r="DXV35" s="143"/>
      <c r="DXW35" s="143"/>
      <c r="DXX35" s="143"/>
      <c r="DXY35" s="143"/>
      <c r="DXZ35" s="143"/>
      <c r="DYA35" s="143"/>
      <c r="DYB35" s="143"/>
      <c r="DYC35" s="143"/>
      <c r="DYD35" s="143"/>
      <c r="DYE35" s="143"/>
      <c r="DYF35" s="143"/>
      <c r="DYG35" s="143"/>
      <c r="DYH35" s="143"/>
      <c r="DYI35" s="143"/>
      <c r="DYJ35" s="143"/>
      <c r="DYK35" s="143"/>
      <c r="DYL35" s="143"/>
      <c r="DYM35" s="143"/>
      <c r="DYN35" s="143"/>
      <c r="DYO35" s="143"/>
      <c r="DYP35" s="143"/>
      <c r="DYQ35" s="143"/>
      <c r="DYR35" s="143"/>
      <c r="DYS35" s="143"/>
      <c r="DYT35" s="143"/>
      <c r="DYU35" s="143"/>
      <c r="DYV35" s="143"/>
      <c r="DYW35" s="143"/>
      <c r="DYX35" s="143"/>
      <c r="DYY35" s="143"/>
      <c r="DYZ35" s="143"/>
      <c r="DZA35" s="143"/>
      <c r="DZB35" s="143"/>
      <c r="DZC35" s="143"/>
      <c r="DZD35" s="143"/>
      <c r="DZE35" s="143"/>
      <c r="DZF35" s="143"/>
      <c r="DZG35" s="143"/>
      <c r="DZH35" s="143"/>
      <c r="DZI35" s="143"/>
      <c r="DZJ35" s="143"/>
      <c r="DZK35" s="143"/>
      <c r="DZL35" s="143"/>
      <c r="DZM35" s="143"/>
      <c r="DZN35" s="143"/>
      <c r="DZO35" s="143"/>
      <c r="DZP35" s="143"/>
      <c r="DZQ35" s="143"/>
      <c r="DZR35" s="143"/>
      <c r="DZS35" s="143"/>
      <c r="DZT35" s="143"/>
      <c r="DZU35" s="143"/>
      <c r="DZV35" s="143"/>
      <c r="DZW35" s="143"/>
      <c r="DZX35" s="143"/>
      <c r="DZY35" s="143"/>
      <c r="DZZ35" s="143"/>
      <c r="EAA35" s="143"/>
      <c r="EAB35" s="143"/>
      <c r="EAC35" s="143"/>
      <c r="EAD35" s="143"/>
      <c r="EAE35" s="143"/>
      <c r="EAF35" s="143"/>
      <c r="EAG35" s="143"/>
      <c r="EAH35" s="143"/>
      <c r="EAI35" s="143"/>
      <c r="EAJ35" s="143"/>
      <c r="EAK35" s="143"/>
      <c r="EAL35" s="143"/>
      <c r="EAM35" s="143"/>
      <c r="EAN35" s="143"/>
      <c r="EAO35" s="143"/>
      <c r="EAP35" s="143"/>
      <c r="EAQ35" s="143"/>
      <c r="EAR35" s="143"/>
      <c r="EAS35" s="143"/>
      <c r="EAT35" s="143"/>
      <c r="EAU35" s="143"/>
      <c r="EAV35" s="143"/>
      <c r="EAW35" s="143"/>
      <c r="EAX35" s="143"/>
      <c r="EAY35" s="143"/>
      <c r="EAZ35" s="143"/>
      <c r="EBA35" s="143"/>
      <c r="EBB35" s="143"/>
      <c r="EBC35" s="143"/>
      <c r="EBD35" s="143"/>
      <c r="EBE35" s="143"/>
      <c r="EBF35" s="143"/>
      <c r="EBG35" s="143"/>
      <c r="EBH35" s="143"/>
      <c r="EBI35" s="143"/>
      <c r="EBJ35" s="143"/>
      <c r="EBK35" s="143"/>
      <c r="EBL35" s="143"/>
      <c r="EBM35" s="143"/>
      <c r="EBN35" s="143"/>
      <c r="EBO35" s="143"/>
      <c r="EBP35" s="143"/>
      <c r="EBQ35" s="143"/>
      <c r="EBR35" s="143"/>
      <c r="EBS35" s="143"/>
      <c r="EBT35" s="143"/>
      <c r="EBU35" s="143"/>
      <c r="EBV35" s="143"/>
      <c r="EBW35" s="143"/>
      <c r="EBX35" s="143"/>
      <c r="EBY35" s="143"/>
      <c r="EBZ35" s="143"/>
      <c r="ECA35" s="143"/>
      <c r="ECB35" s="143"/>
      <c r="ECC35" s="143"/>
      <c r="ECD35" s="143"/>
      <c r="ECE35" s="143"/>
      <c r="ECF35" s="143"/>
      <c r="ECG35" s="143"/>
      <c r="ECH35" s="143"/>
      <c r="ECI35" s="143"/>
      <c r="ECJ35" s="143"/>
      <c r="ECK35" s="143"/>
      <c r="ECL35" s="143"/>
      <c r="ECM35" s="143"/>
      <c r="ECN35" s="143"/>
      <c r="ECO35" s="143"/>
      <c r="ECP35" s="143"/>
      <c r="ECQ35" s="143"/>
      <c r="ECR35" s="143"/>
      <c r="ECS35" s="143"/>
      <c r="ECT35" s="143"/>
      <c r="ECU35" s="143"/>
      <c r="ECV35" s="143"/>
      <c r="ECW35" s="143"/>
      <c r="ECX35" s="143"/>
      <c r="ECY35" s="143"/>
      <c r="ECZ35" s="143"/>
      <c r="EDA35" s="143"/>
      <c r="EDB35" s="143"/>
      <c r="EDC35" s="143"/>
      <c r="EDD35" s="143"/>
      <c r="EDE35" s="143"/>
      <c r="EDF35" s="143"/>
      <c r="EDG35" s="143"/>
      <c r="EDH35" s="143"/>
      <c r="EDI35" s="143"/>
      <c r="EDJ35" s="143"/>
      <c r="EDK35" s="143"/>
      <c r="EDL35" s="143"/>
      <c r="EDM35" s="143"/>
      <c r="EDN35" s="143"/>
      <c r="EDO35" s="143"/>
      <c r="EDP35" s="143"/>
      <c r="EDQ35" s="143"/>
      <c r="EDR35" s="143"/>
      <c r="EDS35" s="143"/>
      <c r="EDT35" s="143"/>
      <c r="EDU35" s="143"/>
      <c r="EDV35" s="143"/>
      <c r="EDW35" s="143"/>
      <c r="EDX35" s="143"/>
      <c r="EDY35" s="143"/>
      <c r="EDZ35" s="143"/>
      <c r="EEA35" s="143"/>
      <c r="EEB35" s="143"/>
      <c r="EEC35" s="143"/>
      <c r="EED35" s="143"/>
      <c r="EEE35" s="143"/>
      <c r="EEF35" s="143"/>
      <c r="EEG35" s="143"/>
      <c r="EEH35" s="143"/>
      <c r="EEI35" s="143"/>
      <c r="EEJ35" s="143"/>
      <c r="EEK35" s="143"/>
      <c r="EEL35" s="143"/>
      <c r="EEM35" s="143"/>
      <c r="EEN35" s="143"/>
      <c r="EEO35" s="143"/>
      <c r="EEP35" s="143"/>
      <c r="EEQ35" s="143"/>
      <c r="EER35" s="143"/>
      <c r="EES35" s="143"/>
      <c r="EET35" s="143"/>
      <c r="EEU35" s="143"/>
      <c r="EEV35" s="143"/>
      <c r="EEW35" s="143"/>
      <c r="EEX35" s="143"/>
      <c r="EEY35" s="143"/>
      <c r="EEZ35" s="143"/>
      <c r="EFA35" s="143"/>
      <c r="EFB35" s="143"/>
      <c r="EFC35" s="143"/>
      <c r="EFD35" s="143"/>
      <c r="EFE35" s="143"/>
      <c r="EFF35" s="143"/>
      <c r="EFG35" s="143"/>
      <c r="EFH35" s="143"/>
      <c r="EFI35" s="143"/>
      <c r="EFJ35" s="143"/>
      <c r="EFK35" s="143"/>
      <c r="EFL35" s="143"/>
      <c r="EFM35" s="143"/>
      <c r="EFN35" s="143"/>
      <c r="EFO35" s="143"/>
      <c r="EFP35" s="143"/>
      <c r="EFQ35" s="143"/>
      <c r="EFR35" s="143"/>
      <c r="EFS35" s="143"/>
      <c r="EFT35" s="143"/>
      <c r="EFU35" s="143"/>
      <c r="EFV35" s="143"/>
      <c r="EFW35" s="143"/>
      <c r="EFX35" s="143"/>
      <c r="EFY35" s="143"/>
      <c r="EFZ35" s="143"/>
      <c r="EGA35" s="143"/>
      <c r="EGB35" s="143"/>
      <c r="EGC35" s="143"/>
      <c r="EGD35" s="143"/>
      <c r="EGE35" s="143"/>
      <c r="EGF35" s="143"/>
      <c r="EGG35" s="143"/>
      <c r="EGH35" s="143"/>
      <c r="EGI35" s="143"/>
      <c r="EGJ35" s="143"/>
      <c r="EGK35" s="143"/>
      <c r="EGL35" s="143"/>
      <c r="EGM35" s="143"/>
      <c r="EGN35" s="143"/>
      <c r="EGO35" s="143"/>
      <c r="EGP35" s="143"/>
      <c r="EGQ35" s="143"/>
      <c r="EGR35" s="143"/>
      <c r="EGS35" s="143"/>
      <c r="EGT35" s="143"/>
      <c r="EGU35" s="143"/>
      <c r="EGV35" s="143"/>
      <c r="EGW35" s="143"/>
      <c r="EGX35" s="143"/>
      <c r="EGY35" s="143"/>
      <c r="EGZ35" s="143"/>
      <c r="EHA35" s="143"/>
      <c r="EHB35" s="143"/>
      <c r="EHC35" s="143"/>
      <c r="EHD35" s="143"/>
      <c r="EHE35" s="143"/>
      <c r="EHF35" s="143"/>
      <c r="EHG35" s="143"/>
      <c r="EHH35" s="143"/>
      <c r="EHI35" s="143"/>
      <c r="EHJ35" s="143"/>
      <c r="EHK35" s="143"/>
      <c r="EHL35" s="143"/>
      <c r="EHM35" s="143"/>
      <c r="EHN35" s="143"/>
      <c r="EHO35" s="143"/>
      <c r="EHP35" s="143"/>
      <c r="EHQ35" s="143"/>
      <c r="EHR35" s="143"/>
      <c r="EHS35" s="143"/>
      <c r="EHT35" s="143"/>
      <c r="EHU35" s="143"/>
      <c r="EHV35" s="143"/>
      <c r="EHW35" s="143"/>
      <c r="EHX35" s="143"/>
      <c r="EHY35" s="143"/>
      <c r="EHZ35" s="143"/>
      <c r="EIA35" s="143"/>
      <c r="EIB35" s="143"/>
      <c r="EIC35" s="143"/>
      <c r="EID35" s="143"/>
      <c r="EIE35" s="143"/>
      <c r="EIF35" s="143"/>
      <c r="EIG35" s="143"/>
      <c r="EIH35" s="143"/>
      <c r="EII35" s="143"/>
      <c r="EIJ35" s="143"/>
      <c r="EIK35" s="143"/>
      <c r="EIL35" s="143"/>
      <c r="EIM35" s="143"/>
      <c r="EIN35" s="143"/>
      <c r="EIO35" s="143"/>
      <c r="EIP35" s="143"/>
      <c r="EIQ35" s="143"/>
      <c r="EIR35" s="143"/>
      <c r="EIS35" s="143"/>
      <c r="EIT35" s="143"/>
      <c r="EIU35" s="143"/>
      <c r="EIV35" s="143"/>
      <c r="EIW35" s="143"/>
      <c r="EIX35" s="143"/>
      <c r="EIY35" s="143"/>
      <c r="EIZ35" s="143"/>
      <c r="EJA35" s="143"/>
      <c r="EJB35" s="143"/>
      <c r="EJC35" s="143"/>
      <c r="EJD35" s="143"/>
      <c r="EJE35" s="143"/>
      <c r="EJF35" s="143"/>
      <c r="EJG35" s="143"/>
      <c r="EJH35" s="143"/>
      <c r="EJI35" s="143"/>
      <c r="EJJ35" s="143"/>
      <c r="EJK35" s="143"/>
      <c r="EJL35" s="143"/>
      <c r="EJM35" s="143"/>
      <c r="EJN35" s="143"/>
      <c r="EJO35" s="143"/>
      <c r="EJP35" s="143"/>
      <c r="EJQ35" s="143"/>
      <c r="EJR35" s="143"/>
      <c r="EJS35" s="143"/>
      <c r="EJT35" s="143"/>
      <c r="EJU35" s="143"/>
      <c r="EJV35" s="143"/>
      <c r="EJW35" s="143"/>
      <c r="EJX35" s="143"/>
      <c r="EJY35" s="143"/>
      <c r="EJZ35" s="143"/>
      <c r="EKA35" s="143"/>
      <c r="EKB35" s="143"/>
      <c r="EKC35" s="143"/>
      <c r="EKD35" s="143"/>
      <c r="EKE35" s="143"/>
      <c r="EKF35" s="143"/>
      <c r="EKG35" s="143"/>
      <c r="EKH35" s="143"/>
      <c r="EKI35" s="143"/>
      <c r="EKJ35" s="143"/>
      <c r="EKK35" s="143"/>
      <c r="EKL35" s="143"/>
      <c r="EKM35" s="143"/>
      <c r="EKN35" s="143"/>
      <c r="EKO35" s="143"/>
      <c r="EKP35" s="143"/>
      <c r="EKQ35" s="143"/>
      <c r="EKR35" s="143"/>
      <c r="EKS35" s="143"/>
      <c r="EKT35" s="143"/>
      <c r="EKU35" s="143"/>
      <c r="EKV35" s="143"/>
      <c r="EKW35" s="143"/>
      <c r="EKX35" s="143"/>
      <c r="EKY35" s="143"/>
      <c r="EKZ35" s="143"/>
      <c r="ELA35" s="143"/>
      <c r="ELB35" s="143"/>
      <c r="ELC35" s="143"/>
      <c r="ELD35" s="143"/>
      <c r="ELE35" s="143"/>
      <c r="ELF35" s="143"/>
      <c r="ELG35" s="143"/>
      <c r="ELH35" s="143"/>
      <c r="ELI35" s="143"/>
      <c r="ELJ35" s="143"/>
      <c r="ELK35" s="143"/>
      <c r="ELL35" s="143"/>
      <c r="ELM35" s="143"/>
      <c r="ELN35" s="143"/>
      <c r="ELO35" s="143"/>
      <c r="ELP35" s="143"/>
      <c r="ELQ35" s="143"/>
      <c r="ELR35" s="143"/>
      <c r="ELS35" s="143"/>
      <c r="ELT35" s="143"/>
      <c r="ELU35" s="143"/>
      <c r="ELV35" s="143"/>
      <c r="ELW35" s="143"/>
      <c r="ELX35" s="143"/>
      <c r="ELY35" s="143"/>
      <c r="ELZ35" s="143"/>
      <c r="EMA35" s="143"/>
      <c r="EMB35" s="143"/>
      <c r="EMC35" s="143"/>
      <c r="EMD35" s="143"/>
      <c r="EME35" s="143"/>
      <c r="EMF35" s="143"/>
      <c r="EMG35" s="143"/>
      <c r="EMH35" s="143"/>
      <c r="EMI35" s="143"/>
      <c r="EMJ35" s="143"/>
      <c r="EMK35" s="143"/>
      <c r="EML35" s="143"/>
      <c r="EMM35" s="143"/>
      <c r="EMN35" s="143"/>
      <c r="EMO35" s="143"/>
      <c r="EMP35" s="143"/>
      <c r="EMQ35" s="143"/>
      <c r="EMR35" s="143"/>
      <c r="EMS35" s="143"/>
      <c r="EMT35" s="143"/>
      <c r="EMU35" s="143"/>
      <c r="EMV35" s="143"/>
      <c r="EMW35" s="143"/>
      <c r="EMX35" s="143"/>
      <c r="EMY35" s="143"/>
      <c r="EMZ35" s="143"/>
      <c r="ENA35" s="143"/>
      <c r="ENB35" s="143"/>
      <c r="ENC35" s="143"/>
      <c r="END35" s="143"/>
      <c r="ENE35" s="143"/>
      <c r="ENF35" s="143"/>
      <c r="ENG35" s="143"/>
      <c r="ENH35" s="143"/>
      <c r="ENI35" s="143"/>
      <c r="ENJ35" s="143"/>
      <c r="ENK35" s="143"/>
      <c r="ENL35" s="143"/>
      <c r="ENM35" s="143"/>
      <c r="ENN35" s="143"/>
      <c r="ENO35" s="143"/>
      <c r="ENP35" s="143"/>
      <c r="ENQ35" s="143"/>
      <c r="ENR35" s="143"/>
      <c r="ENS35" s="143"/>
      <c r="ENT35" s="143"/>
      <c r="ENU35" s="143"/>
      <c r="ENV35" s="143"/>
      <c r="ENW35" s="143"/>
      <c r="ENX35" s="143"/>
      <c r="ENY35" s="143"/>
      <c r="ENZ35" s="143"/>
      <c r="EOA35" s="143"/>
      <c r="EOB35" s="143"/>
      <c r="EOC35" s="143"/>
      <c r="EOD35" s="143"/>
      <c r="EOE35" s="143"/>
      <c r="EOF35" s="143"/>
      <c r="EOG35" s="143"/>
      <c r="EOH35" s="143"/>
      <c r="EOI35" s="143"/>
      <c r="EOJ35" s="143"/>
      <c r="EOK35" s="143"/>
      <c r="EOL35" s="143"/>
      <c r="EOM35" s="143"/>
      <c r="EON35" s="143"/>
      <c r="EOO35" s="143"/>
      <c r="EOP35" s="143"/>
      <c r="EOQ35" s="143"/>
      <c r="EOR35" s="143"/>
      <c r="EOS35" s="143"/>
      <c r="EOT35" s="143"/>
      <c r="EOU35" s="143"/>
      <c r="EOV35" s="143"/>
      <c r="EOW35" s="143"/>
      <c r="EOX35" s="143"/>
      <c r="EOY35" s="143"/>
      <c r="EOZ35" s="143"/>
      <c r="EPA35" s="143"/>
      <c r="EPB35" s="143"/>
      <c r="EPC35" s="143"/>
      <c r="EPD35" s="143"/>
      <c r="EPE35" s="143"/>
      <c r="EPF35" s="143"/>
      <c r="EPG35" s="143"/>
      <c r="EPH35" s="143"/>
      <c r="EPI35" s="143"/>
      <c r="EPJ35" s="143"/>
      <c r="EPK35" s="143"/>
      <c r="EPL35" s="143"/>
      <c r="EPM35" s="143"/>
      <c r="EPN35" s="143"/>
      <c r="EPO35" s="143"/>
      <c r="EPP35" s="143"/>
      <c r="EPQ35" s="143"/>
      <c r="EPR35" s="143"/>
      <c r="EPS35" s="143"/>
      <c r="EPT35" s="143"/>
      <c r="EPU35" s="143"/>
      <c r="EPV35" s="143"/>
      <c r="EPW35" s="143"/>
      <c r="EPX35" s="143"/>
      <c r="EPY35" s="143"/>
      <c r="EPZ35" s="143"/>
      <c r="EQA35" s="143"/>
      <c r="EQB35" s="143"/>
      <c r="EQC35" s="143"/>
      <c r="EQD35" s="143"/>
      <c r="EQE35" s="143"/>
      <c r="EQF35" s="143"/>
      <c r="EQG35" s="143"/>
      <c r="EQH35" s="143"/>
      <c r="EQI35" s="143"/>
      <c r="EQJ35" s="143"/>
      <c r="EQK35" s="143"/>
      <c r="EQL35" s="143"/>
      <c r="EQM35" s="143"/>
      <c r="EQN35" s="143"/>
      <c r="EQO35" s="143"/>
      <c r="EQP35" s="143"/>
      <c r="EQQ35" s="143"/>
      <c r="EQR35" s="143"/>
      <c r="EQS35" s="143"/>
      <c r="EQT35" s="143"/>
      <c r="EQU35" s="143"/>
      <c r="EQV35" s="143"/>
      <c r="EQW35" s="143"/>
      <c r="EQX35" s="143"/>
      <c r="EQY35" s="143"/>
      <c r="EQZ35" s="143"/>
      <c r="ERA35" s="143"/>
      <c r="ERB35" s="143"/>
      <c r="ERC35" s="143"/>
      <c r="ERD35" s="143"/>
      <c r="ERE35" s="143"/>
      <c r="ERF35" s="143"/>
      <c r="ERG35" s="143"/>
      <c r="ERH35" s="143"/>
      <c r="ERI35" s="143"/>
      <c r="ERJ35" s="143"/>
      <c r="ERK35" s="143"/>
      <c r="ERL35" s="143"/>
      <c r="ERM35" s="143"/>
      <c r="ERN35" s="143"/>
      <c r="ERO35" s="143"/>
      <c r="ERP35" s="143"/>
      <c r="ERQ35" s="143"/>
      <c r="ERR35" s="143"/>
      <c r="ERS35" s="143"/>
      <c r="ERT35" s="143"/>
      <c r="ERU35" s="143"/>
      <c r="ERV35" s="143"/>
      <c r="ERW35" s="143"/>
      <c r="ERX35" s="143"/>
      <c r="ERY35" s="143"/>
      <c r="ERZ35" s="143"/>
      <c r="ESA35" s="143"/>
      <c r="ESB35" s="143"/>
      <c r="ESC35" s="143"/>
      <c r="ESD35" s="143"/>
      <c r="ESE35" s="143"/>
      <c r="ESF35" s="143"/>
      <c r="ESG35" s="143"/>
      <c r="ESH35" s="143"/>
      <c r="ESI35" s="143"/>
      <c r="ESJ35" s="143"/>
      <c r="ESK35" s="143"/>
      <c r="ESL35" s="143"/>
      <c r="ESM35" s="143"/>
      <c r="ESN35" s="143"/>
      <c r="ESO35" s="143"/>
      <c r="ESP35" s="143"/>
      <c r="ESQ35" s="143"/>
      <c r="ESR35" s="143"/>
      <c r="ESS35" s="143"/>
      <c r="EST35" s="143"/>
      <c r="ESU35" s="143"/>
      <c r="ESV35" s="143"/>
      <c r="ESW35" s="143"/>
      <c r="ESX35" s="143"/>
      <c r="ESY35" s="143"/>
      <c r="ESZ35" s="143"/>
      <c r="ETA35" s="143"/>
      <c r="ETB35" s="143"/>
      <c r="ETC35" s="143"/>
      <c r="ETD35" s="143"/>
      <c r="ETE35" s="143"/>
      <c r="ETF35" s="143"/>
      <c r="ETG35" s="143"/>
      <c r="ETH35" s="143"/>
      <c r="ETI35" s="143"/>
      <c r="ETJ35" s="143"/>
      <c r="ETK35" s="143"/>
      <c r="ETL35" s="143"/>
      <c r="ETM35" s="143"/>
      <c r="ETN35" s="143"/>
      <c r="ETO35" s="143"/>
      <c r="ETP35" s="143"/>
      <c r="ETQ35" s="143"/>
      <c r="ETR35" s="143"/>
      <c r="ETS35" s="143"/>
      <c r="ETT35" s="143"/>
      <c r="ETU35" s="143"/>
      <c r="ETV35" s="143"/>
      <c r="ETW35" s="143"/>
      <c r="ETX35" s="143"/>
      <c r="ETY35" s="143"/>
      <c r="ETZ35" s="143"/>
      <c r="EUA35" s="143"/>
      <c r="EUB35" s="143"/>
      <c r="EUC35" s="143"/>
      <c r="EUD35" s="143"/>
      <c r="EUE35" s="143"/>
      <c r="EUF35" s="143"/>
      <c r="EUG35" s="143"/>
      <c r="EUH35" s="143"/>
      <c r="EUI35" s="143"/>
      <c r="EUJ35" s="143"/>
      <c r="EUK35" s="143"/>
      <c r="EUL35" s="143"/>
      <c r="EUM35" s="143"/>
      <c r="EUN35" s="143"/>
      <c r="EUO35" s="143"/>
      <c r="EUP35" s="143"/>
      <c r="EUQ35" s="143"/>
      <c r="EUR35" s="143"/>
      <c r="EUS35" s="143"/>
      <c r="EUT35" s="143"/>
      <c r="EUU35" s="143"/>
      <c r="EUV35" s="143"/>
      <c r="EUW35" s="143"/>
      <c r="EUX35" s="143"/>
      <c r="EUY35" s="143"/>
      <c r="EUZ35" s="143"/>
      <c r="EVA35" s="143"/>
      <c r="EVB35" s="143"/>
      <c r="EVC35" s="143"/>
      <c r="EVD35" s="143"/>
      <c r="EVE35" s="143"/>
      <c r="EVF35" s="143"/>
      <c r="EVG35" s="143"/>
    </row>
    <row r="36" spans="1:3959" ht="15" hidden="1" x14ac:dyDescent="0.25">
      <c r="A36" s="807" t="s">
        <v>1664</v>
      </c>
      <c r="B36" s="609" t="s">
        <v>21</v>
      </c>
      <c r="C36" s="573">
        <v>11</v>
      </c>
      <c r="D36" s="618">
        <f>'Notes BS'!G245</f>
        <v>0</v>
      </c>
      <c r="E36" s="152"/>
      <c r="F36" s="618">
        <f>'Notes BS'!G250</f>
        <v>0</v>
      </c>
      <c r="G36" s="4"/>
      <c r="H36" s="624">
        <f>'Notes BS'!G251</f>
        <v>0</v>
      </c>
    </row>
    <row r="37" spans="1:3959" ht="15" x14ac:dyDescent="0.25">
      <c r="B37" s="607" t="s">
        <v>1575</v>
      </c>
      <c r="C37" s="129"/>
      <c r="D37" s="622">
        <f>SUM(D24:D35)</f>
        <v>0</v>
      </c>
      <c r="E37" s="152"/>
      <c r="F37" s="622">
        <f>SUM(F24:F35)</f>
        <v>0</v>
      </c>
      <c r="G37" s="4"/>
      <c r="H37" s="625">
        <f>SUM(H24:H35)</f>
        <v>0</v>
      </c>
    </row>
    <row r="38" spans="1:3959" ht="15" x14ac:dyDescent="0.25">
      <c r="B38" s="609"/>
      <c r="C38" s="129"/>
      <c r="D38" s="5"/>
      <c r="E38" s="5"/>
      <c r="F38" s="5"/>
      <c r="G38" s="4"/>
      <c r="H38" s="473"/>
    </row>
    <row r="39" spans="1:3959" ht="15" x14ac:dyDescent="0.25">
      <c r="B39" s="607" t="s">
        <v>31</v>
      </c>
      <c r="C39" s="129"/>
      <c r="D39" s="5"/>
      <c r="E39" s="5"/>
      <c r="F39" s="5"/>
      <c r="G39" s="4"/>
      <c r="H39" s="473"/>
    </row>
    <row r="40" spans="1:3959" ht="15" x14ac:dyDescent="0.25">
      <c r="A40" s="821" t="s">
        <v>1664</v>
      </c>
      <c r="B40" s="609" t="s">
        <v>1</v>
      </c>
      <c r="C40" s="573">
        <v>25</v>
      </c>
      <c r="D40" s="618">
        <f>'Statement of Changes in Equity'!C50</f>
        <v>0</v>
      </c>
      <c r="E40" s="152"/>
      <c r="F40" s="618">
        <f>'Statement of Changes in Equity'!C66</f>
        <v>0</v>
      </c>
      <c r="G40" s="4"/>
      <c r="H40" s="624">
        <f>'Notes BS'!F421</f>
        <v>0</v>
      </c>
    </row>
    <row r="41" spans="1:3959" ht="15" x14ac:dyDescent="0.25">
      <c r="A41" s="821" t="s">
        <v>1664</v>
      </c>
      <c r="B41" s="609" t="s">
        <v>1667</v>
      </c>
      <c r="C41" s="573">
        <v>26</v>
      </c>
      <c r="D41" s="618">
        <f>'Statement of Changes in Equity'!D50</f>
        <v>0</v>
      </c>
      <c r="E41" s="152"/>
      <c r="F41" s="618">
        <f>'Statement of Changes in Equity'!D66</f>
        <v>0</v>
      </c>
      <c r="G41" s="4"/>
      <c r="H41" s="624">
        <f>'Notes BS'!F428</f>
        <v>0</v>
      </c>
    </row>
    <row r="42" spans="1:3959" ht="15" x14ac:dyDescent="0.25">
      <c r="A42" s="821" t="s">
        <v>1664</v>
      </c>
      <c r="B42" s="609" t="s">
        <v>2</v>
      </c>
      <c r="C42" s="573">
        <v>27</v>
      </c>
      <c r="D42" s="618">
        <f>'Statement of Changes in Equity'!E50</f>
        <v>0</v>
      </c>
      <c r="E42" s="152"/>
      <c r="F42" s="618">
        <f>'Statement of Changes in Equity'!E66</f>
        <v>0</v>
      </c>
      <c r="G42" s="4"/>
      <c r="H42" s="624">
        <f>'Notes BS'!F435</f>
        <v>0</v>
      </c>
    </row>
    <row r="43" spans="1:3959" ht="15" x14ac:dyDescent="0.25">
      <c r="A43" s="821" t="s">
        <v>1664</v>
      </c>
      <c r="B43" s="609" t="s">
        <v>1834</v>
      </c>
      <c r="C43" s="573">
        <v>28</v>
      </c>
      <c r="D43" s="618">
        <f>'Statement of Changes in Equity'!I50</f>
        <v>0</v>
      </c>
      <c r="E43" s="152"/>
      <c r="F43" s="618">
        <f>'Statement of Changes in Equity'!I66</f>
        <v>0</v>
      </c>
      <c r="G43" s="4"/>
      <c r="H43" s="624">
        <f>'Notes BS'!F442</f>
        <v>0</v>
      </c>
    </row>
    <row r="44" spans="1:3959" ht="15" x14ac:dyDescent="0.25">
      <c r="A44" s="821" t="s">
        <v>1664</v>
      </c>
      <c r="B44" s="609" t="s">
        <v>1797</v>
      </c>
      <c r="C44" s="573"/>
      <c r="D44" s="618">
        <f>'Statement of Changes in Equity'!F50+'Statement of Changes in Equity'!G50+'Statement of Changes in Equity'!J50</f>
        <v>0</v>
      </c>
      <c r="E44" s="152"/>
      <c r="F44" s="618">
        <f>'Statement of Changes in Equity'!F66+'Statement of Changes in Equity'!G66+'Statement of Changes in Equity'!J66</f>
        <v>0</v>
      </c>
      <c r="G44" s="4"/>
      <c r="H44" s="473"/>
    </row>
    <row r="45" spans="1:3959" ht="15" x14ac:dyDescent="0.25">
      <c r="A45" s="821" t="s">
        <v>1664</v>
      </c>
      <c r="B45" s="609" t="s">
        <v>1835</v>
      </c>
      <c r="C45" s="573"/>
      <c r="D45" s="618">
        <f>'Statement of Changes in Equity'!H50</f>
        <v>0</v>
      </c>
      <c r="E45" s="152"/>
      <c r="F45" s="618">
        <f>'Statement of Changes in Equity'!H66</f>
        <v>0</v>
      </c>
      <c r="G45" s="4"/>
      <c r="H45" s="473"/>
    </row>
    <row r="46" spans="1:3959" ht="16.5" thickBot="1" x14ac:dyDescent="0.3">
      <c r="B46" s="611" t="s">
        <v>1576</v>
      </c>
      <c r="C46" s="129"/>
      <c r="D46" s="623">
        <f>SUM(D40:D45)</f>
        <v>0</v>
      </c>
      <c r="E46" s="89"/>
      <c r="F46" s="623">
        <f>SUM(F40:F45)</f>
        <v>0</v>
      </c>
      <c r="G46" s="4"/>
      <c r="H46" s="667">
        <f>SUM(H40:H45)</f>
        <v>0</v>
      </c>
    </row>
    <row r="47" spans="1:3959" ht="16.5" thickTop="1" x14ac:dyDescent="0.25">
      <c r="B47" s="611"/>
      <c r="C47" s="129"/>
      <c r="D47" s="89"/>
      <c r="E47" s="89"/>
      <c r="F47" s="89"/>
      <c r="G47" s="4"/>
      <c r="H47" s="612"/>
    </row>
    <row r="48" spans="1:3959" ht="16.5" thickBot="1" x14ac:dyDescent="0.3">
      <c r="B48" s="611" t="s">
        <v>1577</v>
      </c>
      <c r="C48" s="129"/>
      <c r="D48" s="623">
        <f>D37+D46</f>
        <v>0</v>
      </c>
      <c r="E48" s="89"/>
      <c r="F48" s="623">
        <f>F37+F46</f>
        <v>0</v>
      </c>
      <c r="G48" s="4"/>
      <c r="H48" s="667">
        <f>H37+H46</f>
        <v>0</v>
      </c>
    </row>
    <row r="49" spans="2:8" ht="16.5" thickTop="1" x14ac:dyDescent="0.25">
      <c r="B49" s="613"/>
      <c r="C49" s="129"/>
      <c r="D49" s="129"/>
      <c r="F49" s="89"/>
      <c r="G49" s="4"/>
      <c r="H49" s="612"/>
    </row>
    <row r="50" spans="2:8" ht="57.75" customHeight="1" x14ac:dyDescent="0.2">
      <c r="B50" s="1158" t="s">
        <v>2003</v>
      </c>
      <c r="C50" s="1159"/>
      <c r="D50" s="1159"/>
      <c r="E50" s="1159"/>
      <c r="F50" s="1159"/>
      <c r="G50" s="1159"/>
      <c r="H50" s="1160"/>
    </row>
    <row r="51" spans="2:8" ht="15.75" x14ac:dyDescent="0.25">
      <c r="B51" s="613"/>
      <c r="C51" s="129"/>
      <c r="D51" s="129"/>
      <c r="F51" s="89"/>
      <c r="G51" s="4"/>
      <c r="H51" s="612"/>
    </row>
    <row r="52" spans="2:8" ht="15" x14ac:dyDescent="0.25">
      <c r="B52" s="606"/>
      <c r="C52" s="129"/>
      <c r="D52" s="129"/>
      <c r="F52" s="124"/>
      <c r="G52" s="4"/>
      <c r="H52" s="605"/>
    </row>
    <row r="53" spans="2:8" ht="15" customHeight="1" x14ac:dyDescent="0.2">
      <c r="B53" s="1153"/>
      <c r="C53" s="129"/>
      <c r="D53" s="129"/>
      <c r="F53" s="1161"/>
      <c r="G53" s="1161"/>
      <c r="H53" s="605"/>
    </row>
    <row r="54" spans="2:8" ht="15" customHeight="1" x14ac:dyDescent="0.2">
      <c r="B54" s="1153"/>
      <c r="C54" s="129"/>
      <c r="D54" s="129"/>
      <c r="F54" s="1161"/>
      <c r="G54" s="1161"/>
      <c r="H54" s="605"/>
    </row>
    <row r="55" spans="2:8" ht="54" customHeight="1" thickBot="1" x14ac:dyDescent="0.25">
      <c r="B55" s="1156"/>
      <c r="C55" s="129"/>
      <c r="D55" s="129"/>
      <c r="F55" s="1162"/>
      <c r="G55" s="1162"/>
      <c r="H55" s="605"/>
    </row>
    <row r="56" spans="2:8" ht="15" x14ac:dyDescent="0.25">
      <c r="B56" s="604" t="s">
        <v>210</v>
      </c>
      <c r="C56" s="129"/>
      <c r="D56" s="129"/>
      <c r="F56" s="128" t="s">
        <v>1573</v>
      </c>
      <c r="G56" s="124"/>
      <c r="H56" s="605"/>
    </row>
    <row r="57" spans="2:8" ht="13.5" customHeight="1" x14ac:dyDescent="0.2">
      <c r="B57" s="1153" t="s">
        <v>1123</v>
      </c>
      <c r="C57" s="129"/>
      <c r="D57" s="129"/>
      <c r="F57" s="124"/>
      <c r="G57" s="124"/>
      <c r="H57" s="605"/>
    </row>
    <row r="58" spans="2:8" x14ac:dyDescent="0.2">
      <c r="B58" s="1154"/>
      <c r="C58" s="129"/>
      <c r="D58" s="129"/>
      <c r="F58" s="124"/>
      <c r="G58" s="124"/>
      <c r="H58" s="605"/>
    </row>
    <row r="59" spans="2:8" ht="42" customHeight="1" thickBot="1" x14ac:dyDescent="0.25">
      <c r="B59" s="1155"/>
      <c r="C59" s="80"/>
      <c r="D59" s="80"/>
      <c r="F59" s="137"/>
      <c r="H59" s="588"/>
    </row>
    <row r="60" spans="2:8" ht="15" x14ac:dyDescent="0.25">
      <c r="B60" s="614" t="s">
        <v>209</v>
      </c>
      <c r="C60" s="80"/>
      <c r="D60" s="80"/>
      <c r="F60" s="137"/>
      <c r="H60" s="588"/>
    </row>
    <row r="61" spans="2:8" x14ac:dyDescent="0.2">
      <c r="B61" s="615" t="s">
        <v>266</v>
      </c>
      <c r="C61" s="80"/>
      <c r="D61" s="80"/>
      <c r="F61" s="137"/>
      <c r="H61" s="588"/>
    </row>
    <row r="62" spans="2:8" ht="15" x14ac:dyDescent="0.25">
      <c r="B62" s="607">
        <f>HOME!I5</f>
        <v>0</v>
      </c>
      <c r="C62" s="80"/>
      <c r="D62" s="80"/>
      <c r="F62" s="137"/>
      <c r="H62" s="588"/>
    </row>
    <row r="63" spans="2:8" ht="15" thickBot="1" x14ac:dyDescent="0.25">
      <c r="B63" s="596"/>
      <c r="C63" s="616"/>
      <c r="D63" s="616"/>
      <c r="E63" s="617"/>
      <c r="F63" s="598"/>
      <c r="G63" s="598"/>
      <c r="H63" s="599"/>
    </row>
    <row r="65" spans="2:2" x14ac:dyDescent="0.2">
      <c r="B65" s="88"/>
    </row>
  </sheetData>
  <sheetProtection algorithmName="SHA-512" hashValue="4uaMOv4nO9H+CrBjgNXBBwNw1ptH5sVWIvGaC9qXLVpHTivIvTl8uvJ7qqzP5pj2eYkGQlmIdzUrqc45OX+Zeg==" saltValue="PSdP64IFOmVERGQtYwY6aQ==" spinCount="100000" sheet="1" objects="1" scenarios="1"/>
  <mergeCells count="5">
    <mergeCell ref="B57:B59"/>
    <mergeCell ref="B53:B55"/>
    <mergeCell ref="A1:A4"/>
    <mergeCell ref="B50:H50"/>
    <mergeCell ref="F53:G55"/>
  </mergeCells>
  <hyperlinks>
    <hyperlink ref="A1" location="HOME!A1" display="HOME"/>
    <hyperlink ref="A2" location="HOME!A1" display="HOME!A1"/>
    <hyperlink ref="A3" location="HOME!A1" display="HOME!A1"/>
    <hyperlink ref="A4" location="HOME!A1" display="HOME!A1"/>
    <hyperlink ref="A6" location="'Notes BS'!N1" display="Link to Note"/>
    <hyperlink ref="A7" location="'Schedule of Investments'!A1" display="Link to Note"/>
    <hyperlink ref="A10" location="'Notes BS'!C92" display="Link to Note"/>
    <hyperlink ref="A8" location="'Notes BS'!C44" display="Link to Note"/>
    <hyperlink ref="A11" location="'Notes BS'!C111" display="Link to Note"/>
    <hyperlink ref="A13" location="'Notes on Subsidiaries'!A1" display="Link to Note"/>
    <hyperlink ref="A19" location="'Notes BS'!C232" display="Link to Note"/>
    <hyperlink ref="A17" location="'Notes BS'!C179" display="Link to Note"/>
    <hyperlink ref="A18" location="'Notes BS'!C207" display="Link to Note"/>
    <hyperlink ref="A15" location="'Notes BS'!C150" display="Link to Note"/>
    <hyperlink ref="A20" location="'Sinking fund Account'!A1" display="Link to Note"/>
    <hyperlink ref="A16" location="'Notes BS'!C159" display="Link to Note"/>
    <hyperlink ref="A24" location="'Notes BS'!C253" display="Link to Note"/>
    <hyperlink ref="A25" location="'Portfolio under management'!A1" display="Link to Note"/>
    <hyperlink ref="A26" location="'Notes BS'!C271" display="Link to Note"/>
    <hyperlink ref="A27" location="'Notes BS'!C287" display="Link to Note"/>
    <hyperlink ref="A28" location="'Notes BS'!C304" display="Link to Note"/>
    <hyperlink ref="A29" location="'Notes BS'!C312" display="Link to Note"/>
    <hyperlink ref="A30" location="'Notes BS'!C343" display="Link to Note"/>
    <hyperlink ref="A31" location="'Notes BS'!C352" display="Link to Note"/>
    <hyperlink ref="A32" location="'Notes BS'!C361" display="Link to Note"/>
    <hyperlink ref="A33" location="'Notes BS'!C377" display="Link to Note"/>
    <hyperlink ref="A36" location="'Sinking fund Account'!A1" display="Link to Note"/>
    <hyperlink ref="A34" location="'Notes BS'!C392" display="Link to Note"/>
    <hyperlink ref="A40" location="'Notes BS'!C412" display="Link to Note"/>
    <hyperlink ref="A41" location="'Notes BS'!C423" display="Link to Note"/>
    <hyperlink ref="A42" location="'Notes BS'!C429" display="Link to Note"/>
    <hyperlink ref="A43" location="'Notes BS'!C437" display="Link to Note"/>
    <hyperlink ref="A44" location="'Statement of Changes in Equity'!A1" display="Link to Note"/>
    <hyperlink ref="A45" location="'Statement of Changes in Equity'!A1" display="Link to Note"/>
    <hyperlink ref="A14" location="'Notes on Subsidiaries'!A36" display="Link to Note"/>
    <hyperlink ref="A9" location="'Notes BS'!C56" display="Link to Note"/>
    <hyperlink ref="A12" location="'Schedule of Investments'!A383" display="Link to Note"/>
  </hyperlinks>
  <pageMargins left="0.70866141732283472" right="0.70866141732283472" top="0.74803149606299213" bottom="0.74803149606299213" header="0.31496062992125984" footer="0.31496062992125984"/>
  <pageSetup paperSize="9" orientation="portrait" r:id="rId1"/>
  <headerFooter alignWithMargins="0">
    <oddHeader>&amp;CCOMPANY NAME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zoomScale="70" zoomScaleNormal="70" zoomScaleSheetLayoutView="90" workbookViewId="0">
      <pane ySplit="3" topLeftCell="A47" activePane="bottomLeft" state="frozen"/>
      <selection pane="bottomLeft" activeCell="A65" sqref="A65"/>
    </sheetView>
  </sheetViews>
  <sheetFormatPr defaultColWidth="9.140625" defaultRowHeight="15" x14ac:dyDescent="0.25"/>
  <cols>
    <col min="1" max="1" width="10.42578125" style="49" customWidth="1"/>
    <col min="2" max="2" width="61.28515625" style="49" customWidth="1"/>
    <col min="3" max="3" width="30" style="49" customWidth="1"/>
    <col min="4" max="5" width="31.5703125" style="49" customWidth="1"/>
    <col min="6" max="7" width="30" style="49" customWidth="1"/>
    <col min="8" max="8" width="30.140625" style="49" customWidth="1"/>
    <col min="9" max="9" width="30.5703125" style="49" customWidth="1"/>
    <col min="10" max="10" width="30.140625" style="49" customWidth="1"/>
    <col min="11" max="11" width="30.7109375" style="49" customWidth="1"/>
    <col min="12" max="16384" width="9.140625" style="49"/>
  </cols>
  <sheetData>
    <row r="1" spans="1:11" x14ac:dyDescent="0.25">
      <c r="A1" s="1157" t="s">
        <v>278</v>
      </c>
      <c r="B1" s="135" t="s">
        <v>347</v>
      </c>
    </row>
    <row r="2" spans="1:11" x14ac:dyDescent="0.25">
      <c r="A2" s="1157"/>
      <c r="B2" s="135" t="s">
        <v>352</v>
      </c>
      <c r="C2" s="153">
        <f>HOME!O5</f>
        <v>42643</v>
      </c>
      <c r="D2" s="153"/>
    </row>
    <row r="3" spans="1:11" s="91" customFormat="1" ht="30" x14ac:dyDescent="0.25">
      <c r="A3" s="1157"/>
      <c r="B3" s="90"/>
      <c r="C3" s="648" t="s">
        <v>348</v>
      </c>
      <c r="D3" s="1031" t="s">
        <v>2007</v>
      </c>
      <c r="E3" s="648" t="s">
        <v>349</v>
      </c>
      <c r="F3" s="648" t="s">
        <v>354</v>
      </c>
      <c r="G3" s="648" t="s">
        <v>353</v>
      </c>
      <c r="H3" s="648" t="s">
        <v>350</v>
      </c>
      <c r="I3" s="648" t="s">
        <v>22</v>
      </c>
      <c r="J3" s="649" t="s">
        <v>355</v>
      </c>
      <c r="K3" s="648" t="s">
        <v>7</v>
      </c>
    </row>
    <row r="4" spans="1:11" s="653" customFormat="1" x14ac:dyDescent="0.25">
      <c r="A4" s="654"/>
      <c r="B4" s="103"/>
      <c r="C4" s="630" t="s">
        <v>1485</v>
      </c>
      <c r="D4" s="630" t="s">
        <v>1485</v>
      </c>
      <c r="E4" s="630" t="s">
        <v>1485</v>
      </c>
      <c r="F4" s="630" t="s">
        <v>1485</v>
      </c>
      <c r="G4" s="630" t="s">
        <v>1485</v>
      </c>
      <c r="H4" s="630" t="s">
        <v>1485</v>
      </c>
      <c r="I4" s="630" t="s">
        <v>1485</v>
      </c>
      <c r="J4" s="630" t="s">
        <v>1485</v>
      </c>
      <c r="K4" s="630" t="s">
        <v>1485</v>
      </c>
    </row>
    <row r="5" spans="1:11" s="653" customFormat="1" x14ac:dyDescent="0.25">
      <c r="A5" s="1163" t="s">
        <v>1669</v>
      </c>
      <c r="B5" s="727" t="s">
        <v>1585</v>
      </c>
      <c r="C5" s="630"/>
      <c r="D5" s="630"/>
      <c r="E5" s="630"/>
      <c r="F5" s="630"/>
      <c r="G5" s="630"/>
      <c r="H5" s="630"/>
      <c r="I5" s="630"/>
      <c r="J5" s="630"/>
      <c r="K5" s="630"/>
    </row>
    <row r="6" spans="1:11" s="653" customFormat="1" x14ac:dyDescent="0.25">
      <c r="A6" s="1163"/>
      <c r="B6" s="103"/>
      <c r="C6" s="630"/>
      <c r="D6" s="630"/>
      <c r="E6" s="630"/>
      <c r="F6" s="630"/>
      <c r="G6" s="630"/>
      <c r="H6" s="630"/>
      <c r="I6" s="630"/>
      <c r="J6" s="630"/>
      <c r="K6" s="630"/>
    </row>
    <row r="7" spans="1:11" s="653" customFormat="1" x14ac:dyDescent="0.25">
      <c r="A7" s="1163"/>
      <c r="B7" s="95" t="s">
        <v>1582</v>
      </c>
      <c r="C7" s="508"/>
      <c r="D7" s="508"/>
      <c r="E7" s="508"/>
      <c r="F7" s="508"/>
      <c r="G7" s="508"/>
      <c r="H7" s="508"/>
      <c r="I7" s="508"/>
      <c r="J7" s="508"/>
      <c r="K7" s="641">
        <f>SUM(C7:J7)</f>
        <v>0</v>
      </c>
    </row>
    <row r="8" spans="1:11" s="653" customFormat="1" x14ac:dyDescent="0.25">
      <c r="A8" s="881"/>
      <c r="B8" s="96" t="s">
        <v>1803</v>
      </c>
      <c r="C8" s="508"/>
      <c r="D8" s="508"/>
      <c r="E8" s="508"/>
      <c r="F8" s="508"/>
      <c r="G8" s="508"/>
      <c r="H8" s="508"/>
      <c r="I8" s="508"/>
      <c r="J8" s="508"/>
      <c r="K8" s="641">
        <f>SUM(C8:J8)</f>
        <v>0</v>
      </c>
    </row>
    <row r="9" spans="1:11" s="653" customFormat="1" x14ac:dyDescent="0.25">
      <c r="A9" s="881"/>
      <c r="B9" s="95" t="s">
        <v>1805</v>
      </c>
      <c r="C9" s="508"/>
      <c r="D9" s="508"/>
      <c r="E9" s="508"/>
      <c r="F9" s="508"/>
      <c r="G9" s="508"/>
      <c r="H9" s="508"/>
      <c r="I9" s="508"/>
      <c r="J9" s="508"/>
      <c r="K9" s="508"/>
    </row>
    <row r="10" spans="1:11" s="653" customFormat="1" x14ac:dyDescent="0.25">
      <c r="A10" s="654"/>
      <c r="B10" s="96" t="s">
        <v>1586</v>
      </c>
      <c r="C10" s="508"/>
      <c r="D10" s="508"/>
      <c r="E10" s="508"/>
      <c r="F10" s="508"/>
      <c r="G10" s="508"/>
      <c r="H10" s="508"/>
      <c r="I10" s="508"/>
      <c r="J10" s="508"/>
      <c r="K10" s="641">
        <f t="shared" ref="K10:K23" si="0">SUM(C10:J10)</f>
        <v>0</v>
      </c>
    </row>
    <row r="11" spans="1:11" s="653" customFormat="1" x14ac:dyDescent="0.25">
      <c r="A11" s="1163" t="s">
        <v>1671</v>
      </c>
      <c r="B11" s="134" t="s">
        <v>37</v>
      </c>
      <c r="C11" s="508"/>
      <c r="D11" s="508"/>
      <c r="E11" s="508"/>
      <c r="F11" s="508"/>
      <c r="G11" s="508"/>
      <c r="H11" s="508"/>
      <c r="I11" s="508"/>
      <c r="J11" s="508"/>
      <c r="K11" s="641">
        <f t="shared" si="0"/>
        <v>0</v>
      </c>
    </row>
    <row r="12" spans="1:11" s="653" customFormat="1" x14ac:dyDescent="0.25">
      <c r="A12" s="1163"/>
      <c r="B12" s="134" t="s">
        <v>39</v>
      </c>
      <c r="C12" s="508"/>
      <c r="D12" s="508"/>
      <c r="E12" s="508"/>
      <c r="F12" s="508"/>
      <c r="G12" s="508"/>
      <c r="H12" s="508"/>
      <c r="I12" s="508"/>
      <c r="J12" s="508"/>
      <c r="K12" s="641">
        <f t="shared" si="0"/>
        <v>0</v>
      </c>
    </row>
    <row r="13" spans="1:11" s="653" customFormat="1" x14ac:dyDescent="0.25">
      <c r="A13" s="654"/>
      <c r="B13" s="1036" t="s">
        <v>2016</v>
      </c>
      <c r="C13" s="508"/>
      <c r="D13" s="508"/>
      <c r="E13" s="508"/>
      <c r="F13" s="508"/>
      <c r="G13" s="508"/>
      <c r="H13" s="508"/>
      <c r="I13" s="508"/>
      <c r="J13" s="508"/>
      <c r="K13" s="641">
        <f t="shared" si="0"/>
        <v>0</v>
      </c>
    </row>
    <row r="14" spans="1:11" s="653" customFormat="1" x14ac:dyDescent="0.25">
      <c r="A14" s="654"/>
      <c r="B14" s="134" t="s">
        <v>38</v>
      </c>
      <c r="C14" s="508"/>
      <c r="D14" s="508"/>
      <c r="E14" s="508"/>
      <c r="F14" s="508"/>
      <c r="G14" s="508"/>
      <c r="H14" s="508"/>
      <c r="I14" s="508"/>
      <c r="J14" s="508"/>
      <c r="K14" s="641">
        <f t="shared" si="0"/>
        <v>0</v>
      </c>
    </row>
    <row r="15" spans="1:11" s="653" customFormat="1" x14ac:dyDescent="0.25">
      <c r="A15" s="654"/>
      <c r="B15" s="134" t="s">
        <v>280</v>
      </c>
      <c r="C15" s="507"/>
      <c r="D15" s="507"/>
      <c r="E15" s="507"/>
      <c r="F15" s="507"/>
      <c r="G15" s="507"/>
      <c r="H15" s="507"/>
      <c r="I15" s="507"/>
      <c r="J15" s="507"/>
      <c r="K15" s="641">
        <f t="shared" si="0"/>
        <v>0</v>
      </c>
    </row>
    <row r="16" spans="1:11" s="653" customFormat="1" x14ac:dyDescent="0.25">
      <c r="A16" s="654"/>
      <c r="B16" s="80" t="s">
        <v>357</v>
      </c>
      <c r="C16" s="506"/>
      <c r="D16" s="506"/>
      <c r="E16" s="506"/>
      <c r="F16" s="506"/>
      <c r="G16" s="506"/>
      <c r="H16" s="506"/>
      <c r="I16" s="506"/>
      <c r="J16" s="506"/>
      <c r="K16" s="645">
        <f t="shared" si="0"/>
        <v>0</v>
      </c>
    </row>
    <row r="17" spans="1:11" s="653" customFormat="1" x14ac:dyDescent="0.25">
      <c r="A17" s="654"/>
      <c r="B17" s="96" t="s">
        <v>1583</v>
      </c>
      <c r="C17" s="641">
        <f>SUM(C7:C16)</f>
        <v>0</v>
      </c>
      <c r="D17" s="641">
        <f>SUM(D7:D16)</f>
        <v>0</v>
      </c>
      <c r="E17" s="641">
        <f t="shared" ref="E17:J17" si="1">SUM(E7:E16)</f>
        <v>0</v>
      </c>
      <c r="F17" s="641">
        <f t="shared" si="1"/>
        <v>0</v>
      </c>
      <c r="G17" s="641">
        <f t="shared" si="1"/>
        <v>0</v>
      </c>
      <c r="H17" s="641">
        <f t="shared" si="1"/>
        <v>0</v>
      </c>
      <c r="I17" s="641">
        <f t="shared" si="1"/>
        <v>0</v>
      </c>
      <c r="J17" s="641">
        <f t="shared" si="1"/>
        <v>0</v>
      </c>
      <c r="K17" s="641">
        <f t="shared" si="0"/>
        <v>0</v>
      </c>
    </row>
    <row r="18" spans="1:11" s="653" customFormat="1" x14ac:dyDescent="0.25">
      <c r="A18" s="654"/>
      <c r="B18" s="96" t="s">
        <v>358</v>
      </c>
      <c r="C18" s="506"/>
      <c r="D18" s="506"/>
      <c r="E18" s="506"/>
      <c r="F18" s="506"/>
      <c r="G18" s="506"/>
      <c r="H18" s="506"/>
      <c r="I18" s="506"/>
      <c r="J18" s="506"/>
      <c r="K18" s="645">
        <f t="shared" si="0"/>
        <v>0</v>
      </c>
    </row>
    <row r="19" spans="1:11" s="653" customFormat="1" x14ac:dyDescent="0.25">
      <c r="A19" s="654"/>
      <c r="B19" s="95" t="s">
        <v>1584</v>
      </c>
      <c r="C19" s="641">
        <f>C17-C18</f>
        <v>0</v>
      </c>
      <c r="D19" s="641">
        <f>D17-D18</f>
        <v>0</v>
      </c>
      <c r="E19" s="641">
        <f t="shared" ref="E19:J19" si="2">E17-E18</f>
        <v>0</v>
      </c>
      <c r="F19" s="641">
        <f t="shared" si="2"/>
        <v>0</v>
      </c>
      <c r="G19" s="641">
        <f t="shared" si="2"/>
        <v>0</v>
      </c>
      <c r="H19" s="641">
        <f t="shared" si="2"/>
        <v>0</v>
      </c>
      <c r="I19" s="641">
        <f t="shared" si="2"/>
        <v>0</v>
      </c>
      <c r="J19" s="641">
        <f t="shared" si="2"/>
        <v>0</v>
      </c>
      <c r="K19" s="641">
        <f t="shared" si="0"/>
        <v>0</v>
      </c>
    </row>
    <row r="20" spans="1:11" s="653" customFormat="1" x14ac:dyDescent="0.25">
      <c r="A20" s="654"/>
      <c r="B20" s="96" t="s">
        <v>351</v>
      </c>
      <c r="C20" s="508"/>
      <c r="D20" s="508"/>
      <c r="E20" s="508"/>
      <c r="F20" s="508"/>
      <c r="G20" s="508"/>
      <c r="H20" s="508"/>
      <c r="I20" s="508"/>
      <c r="J20" s="508"/>
      <c r="K20" s="641">
        <f t="shared" si="0"/>
        <v>0</v>
      </c>
    </row>
    <row r="21" spans="1:11" s="653" customFormat="1" x14ac:dyDescent="0.25">
      <c r="A21" s="654"/>
      <c r="B21" s="96" t="s">
        <v>2008</v>
      </c>
      <c r="C21" s="507"/>
      <c r="D21" s="507"/>
      <c r="E21" s="507"/>
      <c r="F21" s="507"/>
      <c r="G21" s="507"/>
      <c r="H21" s="507"/>
      <c r="I21" s="507"/>
      <c r="J21" s="507"/>
      <c r="K21" s="641">
        <f t="shared" si="0"/>
        <v>0</v>
      </c>
    </row>
    <row r="22" spans="1:11" s="653" customFormat="1" x14ac:dyDescent="0.25">
      <c r="A22" s="654"/>
      <c r="B22" s="96" t="s">
        <v>357</v>
      </c>
      <c r="C22" s="507"/>
      <c r="D22" s="507"/>
      <c r="E22" s="507"/>
      <c r="F22" s="507"/>
      <c r="G22" s="507"/>
      <c r="H22" s="507"/>
      <c r="I22" s="507"/>
      <c r="J22" s="507"/>
      <c r="K22" s="641">
        <f t="shared" si="0"/>
        <v>0</v>
      </c>
    </row>
    <row r="23" spans="1:11" s="653" customFormat="1" ht="15.75" thickBot="1" x14ac:dyDescent="0.3">
      <c r="A23" s="654"/>
      <c r="B23" s="95" t="s">
        <v>147</v>
      </c>
      <c r="C23" s="647">
        <f>SUM(C19:C22)</f>
        <v>0</v>
      </c>
      <c r="D23" s="647">
        <f>SUM(D19:D22)</f>
        <v>0</v>
      </c>
      <c r="E23" s="647">
        <f t="shared" ref="E23:J23" si="3">SUM(E19:E22)</f>
        <v>0</v>
      </c>
      <c r="F23" s="647">
        <f t="shared" si="3"/>
        <v>0</v>
      </c>
      <c r="G23" s="647">
        <f t="shared" si="3"/>
        <v>0</v>
      </c>
      <c r="H23" s="647">
        <f t="shared" si="3"/>
        <v>0</v>
      </c>
      <c r="I23" s="647">
        <f t="shared" si="3"/>
        <v>0</v>
      </c>
      <c r="J23" s="647">
        <f t="shared" si="3"/>
        <v>0</v>
      </c>
      <c r="K23" s="646">
        <f t="shared" si="0"/>
        <v>0</v>
      </c>
    </row>
    <row r="24" spans="1:11" s="653" customFormat="1" ht="15.75" thickTop="1" x14ac:dyDescent="0.25">
      <c r="A24" s="654"/>
      <c r="B24" s="103"/>
      <c r="C24" s="630"/>
      <c r="D24" s="630"/>
      <c r="E24" s="630"/>
      <c r="F24" s="630"/>
      <c r="G24" s="630"/>
      <c r="H24" s="630"/>
      <c r="I24" s="630"/>
      <c r="J24" s="630"/>
      <c r="K24" s="630"/>
    </row>
    <row r="25" spans="1:11" s="653" customFormat="1" x14ac:dyDescent="0.25">
      <c r="A25" s="654"/>
      <c r="B25" s="103"/>
      <c r="C25" s="630"/>
      <c r="D25" s="630"/>
      <c r="E25" s="630"/>
      <c r="F25" s="630"/>
      <c r="G25" s="630"/>
      <c r="H25" s="630"/>
      <c r="I25" s="630"/>
      <c r="J25" s="630"/>
      <c r="K25" s="630"/>
    </row>
    <row r="26" spans="1:11" s="653" customFormat="1" x14ac:dyDescent="0.25">
      <c r="A26" s="654"/>
      <c r="B26" s="655" t="s">
        <v>1587</v>
      </c>
      <c r="C26" s="630"/>
      <c r="D26" s="630"/>
      <c r="E26" s="630"/>
      <c r="F26" s="630"/>
      <c r="G26" s="630"/>
      <c r="H26" s="630"/>
      <c r="I26" s="630"/>
      <c r="J26" s="630"/>
      <c r="K26" s="630"/>
    </row>
    <row r="27" spans="1:11" s="653" customFormat="1" x14ac:dyDescent="0.25">
      <c r="A27" s="654"/>
      <c r="B27" s="103"/>
      <c r="C27" s="630"/>
      <c r="D27" s="630"/>
      <c r="E27" s="630"/>
      <c r="F27" s="630"/>
      <c r="G27" s="630"/>
      <c r="H27" s="630"/>
      <c r="I27" s="630"/>
      <c r="J27" s="630"/>
      <c r="K27" s="630"/>
    </row>
    <row r="28" spans="1:11" s="653" customFormat="1" x14ac:dyDescent="0.25">
      <c r="A28" s="654"/>
      <c r="B28" s="95" t="s">
        <v>1582</v>
      </c>
      <c r="C28" s="508"/>
      <c r="D28" s="508"/>
      <c r="E28" s="508"/>
      <c r="F28" s="508"/>
      <c r="G28" s="508"/>
      <c r="H28" s="508"/>
      <c r="I28" s="508"/>
      <c r="J28" s="508"/>
      <c r="K28" s="641">
        <f>SUM(C28:J28)</f>
        <v>0</v>
      </c>
    </row>
    <row r="29" spans="1:11" s="653" customFormat="1" x14ac:dyDescent="0.25">
      <c r="A29" s="654"/>
      <c r="B29" s="96" t="s">
        <v>1803</v>
      </c>
      <c r="C29" s="508"/>
      <c r="D29" s="508"/>
      <c r="E29" s="508"/>
      <c r="F29" s="508"/>
      <c r="G29" s="508"/>
      <c r="H29" s="508"/>
      <c r="I29" s="508"/>
      <c r="J29" s="508"/>
      <c r="K29" s="641">
        <f>SUM(C29:J29)</f>
        <v>0</v>
      </c>
    </row>
    <row r="30" spans="1:11" s="653" customFormat="1" x14ac:dyDescent="0.25">
      <c r="A30" s="654"/>
      <c r="B30" s="95" t="s">
        <v>1805</v>
      </c>
      <c r="C30" s="508"/>
      <c r="D30" s="508"/>
      <c r="E30" s="508"/>
      <c r="F30" s="508"/>
      <c r="G30" s="508"/>
      <c r="H30" s="508"/>
      <c r="I30" s="508"/>
      <c r="J30" s="508"/>
      <c r="K30" s="508"/>
    </row>
    <row r="31" spans="1:11" s="653" customFormat="1" x14ac:dyDescent="0.25">
      <c r="A31" s="654"/>
      <c r="B31" s="96" t="s">
        <v>1586</v>
      </c>
      <c r="C31" s="508"/>
      <c r="D31" s="508"/>
      <c r="E31" s="508"/>
      <c r="F31" s="508"/>
      <c r="G31" s="508"/>
      <c r="H31" s="508"/>
      <c r="I31" s="508"/>
      <c r="J31" s="508"/>
      <c r="K31" s="641">
        <f t="shared" ref="K31:K44" si="4">SUM(C31:J31)</f>
        <v>0</v>
      </c>
    </row>
    <row r="32" spans="1:11" s="653" customFormat="1" x14ac:dyDescent="0.25">
      <c r="A32" s="654"/>
      <c r="B32" s="134" t="s">
        <v>37</v>
      </c>
      <c r="C32" s="508"/>
      <c r="D32" s="508"/>
      <c r="E32" s="508"/>
      <c r="F32" s="508"/>
      <c r="G32" s="508"/>
      <c r="H32" s="508"/>
      <c r="I32" s="508"/>
      <c r="J32" s="508"/>
      <c r="K32" s="641">
        <f t="shared" si="4"/>
        <v>0</v>
      </c>
    </row>
    <row r="33" spans="1:11" s="653" customFormat="1" x14ac:dyDescent="0.25">
      <c r="A33" s="654"/>
      <c r="B33" s="134" t="s">
        <v>39</v>
      </c>
      <c r="C33" s="508"/>
      <c r="D33" s="508"/>
      <c r="E33" s="508"/>
      <c r="F33" s="508"/>
      <c r="G33" s="508"/>
      <c r="H33" s="508"/>
      <c r="I33" s="508"/>
      <c r="J33" s="508"/>
      <c r="K33" s="641">
        <f t="shared" si="4"/>
        <v>0</v>
      </c>
    </row>
    <row r="34" spans="1:11" s="653" customFormat="1" x14ac:dyDescent="0.25">
      <c r="A34" s="654"/>
      <c r="B34" s="1036" t="s">
        <v>2016</v>
      </c>
      <c r="C34" s="508"/>
      <c r="D34" s="508"/>
      <c r="E34" s="508"/>
      <c r="F34" s="508"/>
      <c r="G34" s="508"/>
      <c r="H34" s="508"/>
      <c r="I34" s="508"/>
      <c r="J34" s="508"/>
      <c r="K34" s="641">
        <f t="shared" si="4"/>
        <v>0</v>
      </c>
    </row>
    <row r="35" spans="1:11" s="653" customFormat="1" x14ac:dyDescent="0.25">
      <c r="A35" s="654"/>
      <c r="B35" s="134" t="s">
        <v>38</v>
      </c>
      <c r="C35" s="508"/>
      <c r="D35" s="508"/>
      <c r="E35" s="508"/>
      <c r="F35" s="508"/>
      <c r="G35" s="508"/>
      <c r="H35" s="508"/>
      <c r="I35" s="508"/>
      <c r="J35" s="508"/>
      <c r="K35" s="641">
        <f t="shared" si="4"/>
        <v>0</v>
      </c>
    </row>
    <row r="36" spans="1:11" s="653" customFormat="1" x14ac:dyDescent="0.25">
      <c r="A36" s="654"/>
      <c r="B36" s="134" t="s">
        <v>280</v>
      </c>
      <c r="C36" s="507"/>
      <c r="D36" s="507"/>
      <c r="E36" s="507"/>
      <c r="F36" s="507"/>
      <c r="G36" s="507"/>
      <c r="H36" s="507"/>
      <c r="I36" s="507"/>
      <c r="J36" s="507"/>
      <c r="K36" s="641">
        <f t="shared" si="4"/>
        <v>0</v>
      </c>
    </row>
    <row r="37" spans="1:11" s="653" customFormat="1" x14ac:dyDescent="0.25">
      <c r="A37" s="654"/>
      <c r="B37" s="80" t="s">
        <v>357</v>
      </c>
      <c r="C37" s="506"/>
      <c r="D37" s="506"/>
      <c r="E37" s="506"/>
      <c r="F37" s="506"/>
      <c r="G37" s="506"/>
      <c r="H37" s="506"/>
      <c r="I37" s="506"/>
      <c r="J37" s="506"/>
      <c r="K37" s="645">
        <f t="shared" si="4"/>
        <v>0</v>
      </c>
    </row>
    <row r="38" spans="1:11" s="653" customFormat="1" x14ac:dyDescent="0.25">
      <c r="A38" s="654"/>
      <c r="B38" s="96" t="s">
        <v>1583</v>
      </c>
      <c r="C38" s="641">
        <f>SUM(C28:C37)</f>
        <v>0</v>
      </c>
      <c r="D38" s="641">
        <f>SUM(D28:D37)</f>
        <v>0</v>
      </c>
      <c r="E38" s="641">
        <f t="shared" ref="E38:J38" si="5">SUM(E28:E37)</f>
        <v>0</v>
      </c>
      <c r="F38" s="641">
        <f t="shared" si="5"/>
        <v>0</v>
      </c>
      <c r="G38" s="641">
        <f t="shared" si="5"/>
        <v>0</v>
      </c>
      <c r="H38" s="641">
        <f t="shared" si="5"/>
        <v>0</v>
      </c>
      <c r="I38" s="641">
        <f t="shared" si="5"/>
        <v>0</v>
      </c>
      <c r="J38" s="641">
        <f t="shared" si="5"/>
        <v>0</v>
      </c>
      <c r="K38" s="641">
        <f t="shared" si="4"/>
        <v>0</v>
      </c>
    </row>
    <row r="39" spans="1:11" s="653" customFormat="1" x14ac:dyDescent="0.25">
      <c r="A39" s="654"/>
      <c r="B39" s="96" t="s">
        <v>358</v>
      </c>
      <c r="C39" s="506"/>
      <c r="D39" s="506"/>
      <c r="E39" s="506"/>
      <c r="F39" s="506"/>
      <c r="G39" s="506"/>
      <c r="H39" s="506"/>
      <c r="I39" s="506"/>
      <c r="J39" s="506"/>
      <c r="K39" s="645">
        <f t="shared" si="4"/>
        <v>0</v>
      </c>
    </row>
    <row r="40" spans="1:11" s="653" customFormat="1" x14ac:dyDescent="0.25">
      <c r="A40" s="654"/>
      <c r="B40" s="95" t="s">
        <v>1584</v>
      </c>
      <c r="C40" s="641">
        <f>C38-C39</f>
        <v>0</v>
      </c>
      <c r="D40" s="641">
        <f>D38-D39</f>
        <v>0</v>
      </c>
      <c r="E40" s="641">
        <f t="shared" ref="E40:J40" si="6">E38-E39</f>
        <v>0</v>
      </c>
      <c r="F40" s="641">
        <f t="shared" si="6"/>
        <v>0</v>
      </c>
      <c r="G40" s="641">
        <f t="shared" si="6"/>
        <v>0</v>
      </c>
      <c r="H40" s="641">
        <f t="shared" si="6"/>
        <v>0</v>
      </c>
      <c r="I40" s="641">
        <f t="shared" si="6"/>
        <v>0</v>
      </c>
      <c r="J40" s="641">
        <f t="shared" si="6"/>
        <v>0</v>
      </c>
      <c r="K40" s="641">
        <f t="shared" si="4"/>
        <v>0</v>
      </c>
    </row>
    <row r="41" spans="1:11" s="653" customFormat="1" x14ac:dyDescent="0.25">
      <c r="A41" s="654"/>
      <c r="B41" s="96" t="s">
        <v>351</v>
      </c>
      <c r="C41" s="508"/>
      <c r="D41" s="508"/>
      <c r="E41" s="508"/>
      <c r="F41" s="508"/>
      <c r="G41" s="508"/>
      <c r="H41" s="508"/>
      <c r="I41" s="508"/>
      <c r="J41" s="508"/>
      <c r="K41" s="641">
        <f t="shared" si="4"/>
        <v>0</v>
      </c>
    </row>
    <row r="42" spans="1:11" s="653" customFormat="1" x14ac:dyDescent="0.25">
      <c r="A42" s="654"/>
      <c r="B42" s="96" t="s">
        <v>2008</v>
      </c>
      <c r="C42" s="507"/>
      <c r="D42" s="507"/>
      <c r="E42" s="507"/>
      <c r="F42" s="507"/>
      <c r="G42" s="507"/>
      <c r="H42" s="507"/>
      <c r="I42" s="507"/>
      <c r="J42" s="507"/>
      <c r="K42" s="641">
        <f t="shared" si="4"/>
        <v>0</v>
      </c>
    </row>
    <row r="43" spans="1:11" s="653" customFormat="1" x14ac:dyDescent="0.25">
      <c r="A43" s="654"/>
      <c r="B43" s="96" t="s">
        <v>357</v>
      </c>
      <c r="C43" s="507"/>
      <c r="D43" s="507"/>
      <c r="E43" s="507"/>
      <c r="F43" s="507"/>
      <c r="G43" s="507"/>
      <c r="H43" s="507"/>
      <c r="I43" s="507"/>
      <c r="J43" s="507"/>
      <c r="K43" s="641">
        <f t="shared" si="4"/>
        <v>0</v>
      </c>
    </row>
    <row r="44" spans="1:11" s="653" customFormat="1" ht="15.75" thickBot="1" x14ac:dyDescent="0.3">
      <c r="A44" s="654"/>
      <c r="B44" s="95" t="s">
        <v>147</v>
      </c>
      <c r="C44" s="647">
        <f>SUM(C40:C43)</f>
        <v>0</v>
      </c>
      <c r="D44" s="647">
        <f>SUM(D40:D43)</f>
        <v>0</v>
      </c>
      <c r="E44" s="647">
        <f t="shared" ref="E44:J44" si="7">SUM(E40:E43)</f>
        <v>0</v>
      </c>
      <c r="F44" s="647">
        <f t="shared" si="7"/>
        <v>0</v>
      </c>
      <c r="G44" s="647">
        <f t="shared" si="7"/>
        <v>0</v>
      </c>
      <c r="H44" s="647">
        <f t="shared" si="7"/>
        <v>0</v>
      </c>
      <c r="I44" s="647">
        <f t="shared" si="7"/>
        <v>0</v>
      </c>
      <c r="J44" s="647">
        <f t="shared" si="7"/>
        <v>0</v>
      </c>
      <c r="K44" s="646">
        <f t="shared" si="4"/>
        <v>0</v>
      </c>
    </row>
    <row r="45" spans="1:11" s="653" customFormat="1" ht="15.75" thickTop="1" x14ac:dyDescent="0.25">
      <c r="A45" s="654"/>
      <c r="B45" s="103"/>
      <c r="C45" s="630"/>
      <c r="D45" s="630"/>
      <c r="E45" s="630"/>
      <c r="F45" s="630"/>
      <c r="G45" s="630"/>
      <c r="H45" s="630"/>
      <c r="I45" s="630"/>
      <c r="J45" s="630"/>
      <c r="K45" s="630"/>
    </row>
    <row r="46" spans="1:11" s="653" customFormat="1" x14ac:dyDescent="0.25">
      <c r="A46" s="654"/>
      <c r="B46" s="103"/>
      <c r="C46" s="630"/>
      <c r="D46" s="630"/>
      <c r="E46" s="630"/>
      <c r="F46" s="630"/>
      <c r="G46" s="630"/>
      <c r="H46" s="630"/>
      <c r="I46" s="630"/>
      <c r="J46" s="630"/>
      <c r="K46" s="630"/>
    </row>
    <row r="47" spans="1:11" s="653" customFormat="1" x14ac:dyDescent="0.25">
      <c r="A47" s="654"/>
      <c r="C47" s="630"/>
      <c r="D47" s="630"/>
      <c r="E47" s="630"/>
      <c r="F47" s="630"/>
      <c r="G47" s="630"/>
      <c r="H47" s="630"/>
      <c r="I47" s="630"/>
      <c r="J47" s="630"/>
      <c r="K47" s="630"/>
    </row>
    <row r="48" spans="1:11" s="653" customFormat="1" x14ac:dyDescent="0.25">
      <c r="A48" s="654"/>
      <c r="B48" s="655" t="s">
        <v>1578</v>
      </c>
      <c r="C48" s="630"/>
      <c r="D48" s="630"/>
      <c r="E48" s="630"/>
      <c r="F48" s="630"/>
      <c r="G48" s="630"/>
      <c r="H48" s="630"/>
      <c r="I48" s="630"/>
      <c r="J48" s="630"/>
      <c r="K48" s="630"/>
    </row>
    <row r="49" spans="1:11" s="93" customFormat="1" x14ac:dyDescent="0.25">
      <c r="A49" s="654"/>
      <c r="B49" s="1016"/>
    </row>
    <row r="50" spans="1:11" s="94" customFormat="1" x14ac:dyDescent="0.25">
      <c r="B50" s="95" t="s">
        <v>85</v>
      </c>
      <c r="C50" s="641">
        <f>'Notes BS'!D421</f>
        <v>0</v>
      </c>
      <c r="D50" s="641">
        <f>'Notes BS'!D428</f>
        <v>0</v>
      </c>
      <c r="E50" s="641">
        <f>'Notes BS'!D435</f>
        <v>0</v>
      </c>
      <c r="F50" s="641">
        <f>('Statement of Financial Performa'!G28-'Statement of Financial Performa'!F28)+'Notes BS'!D449</f>
        <v>0</v>
      </c>
      <c r="G50" s="641">
        <f>('Statement of Financial Performa'!G29-'Statement of Financial Performa'!F29)+('Statement of Financial Performa'!G42-'Statement of Financial Performa'!F42)+'Notes BS'!D450</f>
        <v>0</v>
      </c>
      <c r="H50" s="641">
        <f>('Statement of Financial Performa'!G34-'Statement of Financial Performa'!F34)+'Notes BS'!D451</f>
        <v>0</v>
      </c>
      <c r="I50" s="641">
        <f>'Notes BS'!D442+('Statement of Financial Performa'!G35-'Statement of Financial Performa'!F35)</f>
        <v>0</v>
      </c>
      <c r="J50" s="641">
        <f>'Notes BS'!D447+'Notes BS'!D448+'Notes BS'!D452</f>
        <v>0</v>
      </c>
      <c r="K50" s="641">
        <f>SUM(C50:J50)</f>
        <v>0</v>
      </c>
    </row>
    <row r="51" spans="1:11" s="94" customFormat="1" x14ac:dyDescent="0.25">
      <c r="B51" s="96" t="s">
        <v>1803</v>
      </c>
      <c r="C51" s="642"/>
      <c r="D51" s="642"/>
      <c r="E51" s="642"/>
      <c r="F51" s="642"/>
      <c r="G51" s="642"/>
      <c r="H51" s="642"/>
      <c r="I51" s="642"/>
      <c r="J51" s="642"/>
      <c r="K51" s="641">
        <f>SUM(C51:J51)</f>
        <v>0</v>
      </c>
    </row>
    <row r="52" spans="1:11" s="94" customFormat="1" x14ac:dyDescent="0.25">
      <c r="B52" s="95" t="s">
        <v>1805</v>
      </c>
      <c r="C52" s="508"/>
      <c r="D52" s="508"/>
      <c r="E52" s="508"/>
      <c r="F52" s="508"/>
      <c r="G52" s="508"/>
      <c r="H52" s="508"/>
      <c r="I52" s="508"/>
      <c r="J52" s="508"/>
      <c r="K52" s="508"/>
    </row>
    <row r="53" spans="1:11" s="94" customFormat="1" x14ac:dyDescent="0.25">
      <c r="B53" s="96" t="s">
        <v>35</v>
      </c>
      <c r="C53" s="642"/>
      <c r="D53" s="642"/>
      <c r="E53" s="642"/>
      <c r="F53" s="642"/>
      <c r="G53" s="642"/>
      <c r="H53" s="642"/>
      <c r="I53" s="641">
        <f>'Statement of Financial Performa'!F24</f>
        <v>0</v>
      </c>
      <c r="J53" s="642"/>
      <c r="K53" s="641">
        <f t="shared" ref="K53:K66" si="8">SUM(C53:J53)</f>
        <v>0</v>
      </c>
    </row>
    <row r="54" spans="1:11" s="94" customFormat="1" x14ac:dyDescent="0.25">
      <c r="B54" s="134" t="s">
        <v>37</v>
      </c>
      <c r="C54" s="642"/>
      <c r="D54" s="642"/>
      <c r="E54" s="642"/>
      <c r="F54" s="641">
        <f>'Statement of Financial Performa'!F28</f>
        <v>0</v>
      </c>
      <c r="G54" s="642"/>
      <c r="H54" s="642"/>
      <c r="I54" s="642"/>
      <c r="J54" s="642"/>
      <c r="K54" s="641">
        <f t="shared" si="8"/>
        <v>0</v>
      </c>
    </row>
    <row r="55" spans="1:11" s="94" customFormat="1" x14ac:dyDescent="0.25">
      <c r="B55" s="134" t="s">
        <v>39</v>
      </c>
      <c r="C55" s="642"/>
      <c r="D55" s="642"/>
      <c r="E55" s="642"/>
      <c r="F55" s="642"/>
      <c r="G55" s="642"/>
      <c r="H55" s="641">
        <f>'Statement of Financial Performa'!F34</f>
        <v>0</v>
      </c>
      <c r="I55" s="642"/>
      <c r="J55" s="642"/>
      <c r="K55" s="641">
        <f t="shared" si="8"/>
        <v>0</v>
      </c>
    </row>
    <row r="56" spans="1:11" s="94" customFormat="1" x14ac:dyDescent="0.25">
      <c r="B56" s="1122" t="s">
        <v>2016</v>
      </c>
      <c r="C56" s="642"/>
      <c r="D56" s="642"/>
      <c r="E56" s="642"/>
      <c r="F56" s="642"/>
      <c r="G56" s="641">
        <f>'Statement of Financial Performa'!F36</f>
        <v>0</v>
      </c>
      <c r="H56" s="642"/>
      <c r="I56" s="642"/>
      <c r="J56" s="642"/>
      <c r="K56" s="641">
        <f t="shared" si="8"/>
        <v>0</v>
      </c>
    </row>
    <row r="57" spans="1:11" s="94" customFormat="1" x14ac:dyDescent="0.25">
      <c r="B57" s="134" t="s">
        <v>38</v>
      </c>
      <c r="C57" s="642"/>
      <c r="D57" s="642"/>
      <c r="E57" s="642"/>
      <c r="F57" s="642"/>
      <c r="G57" s="642"/>
      <c r="H57" s="642"/>
      <c r="I57" s="641">
        <f>'Statement of Financial Performa'!F35</f>
        <v>0</v>
      </c>
      <c r="J57" s="642"/>
      <c r="K57" s="641">
        <f t="shared" si="8"/>
        <v>0</v>
      </c>
    </row>
    <row r="58" spans="1:11" s="94" customFormat="1" x14ac:dyDescent="0.25">
      <c r="B58" s="134" t="s">
        <v>280</v>
      </c>
      <c r="C58" s="643"/>
      <c r="D58" s="643"/>
      <c r="E58" s="643"/>
      <c r="F58" s="643"/>
      <c r="G58" s="644">
        <f>'Statement of Financial Performa'!F42</f>
        <v>0</v>
      </c>
      <c r="H58" s="643"/>
      <c r="I58" s="643"/>
      <c r="J58" s="643"/>
      <c r="K58" s="641">
        <f t="shared" si="8"/>
        <v>0</v>
      </c>
    </row>
    <row r="59" spans="1:11" s="94" customFormat="1" x14ac:dyDescent="0.25">
      <c r="B59" s="80" t="s">
        <v>357</v>
      </c>
      <c r="C59" s="506"/>
      <c r="D59" s="506"/>
      <c r="E59" s="506"/>
      <c r="F59" s="506"/>
      <c r="G59" s="506"/>
      <c r="H59" s="506"/>
      <c r="I59" s="506"/>
      <c r="J59" s="506"/>
      <c r="K59" s="645">
        <f t="shared" si="8"/>
        <v>0</v>
      </c>
    </row>
    <row r="60" spans="1:11" s="94" customFormat="1" x14ac:dyDescent="0.25">
      <c r="B60" s="96" t="s">
        <v>356</v>
      </c>
      <c r="C60" s="641">
        <f>SUM(C49:C59)</f>
        <v>0</v>
      </c>
      <c r="D60" s="641">
        <f>SUM(D49:D59)</f>
        <v>0</v>
      </c>
      <c r="E60" s="641">
        <f t="shared" ref="E60:J60" si="9">SUM(E49:E59)</f>
        <v>0</v>
      </c>
      <c r="F60" s="641">
        <f t="shared" si="9"/>
        <v>0</v>
      </c>
      <c r="G60" s="641">
        <f t="shared" si="9"/>
        <v>0</v>
      </c>
      <c r="H60" s="641">
        <f t="shared" si="9"/>
        <v>0</v>
      </c>
      <c r="I60" s="641">
        <f t="shared" si="9"/>
        <v>0</v>
      </c>
      <c r="J60" s="641">
        <f t="shared" si="9"/>
        <v>0</v>
      </c>
      <c r="K60" s="641">
        <f t="shared" si="8"/>
        <v>0</v>
      </c>
    </row>
    <row r="61" spans="1:11" s="94" customFormat="1" x14ac:dyDescent="0.25">
      <c r="B61" s="96" t="s">
        <v>358</v>
      </c>
      <c r="C61" s="506"/>
      <c r="D61" s="506"/>
      <c r="E61" s="506"/>
      <c r="F61" s="506"/>
      <c r="G61" s="506"/>
      <c r="H61" s="506"/>
      <c r="I61" s="506"/>
      <c r="J61" s="506"/>
      <c r="K61" s="645">
        <f t="shared" si="8"/>
        <v>0</v>
      </c>
    </row>
    <row r="62" spans="1:11" s="94" customFormat="1" x14ac:dyDescent="0.25">
      <c r="B62" s="95" t="s">
        <v>359</v>
      </c>
      <c r="C62" s="641">
        <f>C60-C61</f>
        <v>0</v>
      </c>
      <c r="D62" s="641">
        <f>D60-D61</f>
        <v>0</v>
      </c>
      <c r="E62" s="641">
        <f t="shared" ref="E62:J62" si="10">E60-E61</f>
        <v>0</v>
      </c>
      <c r="F62" s="641">
        <f t="shared" si="10"/>
        <v>0</v>
      </c>
      <c r="G62" s="641">
        <f t="shared" si="10"/>
        <v>0</v>
      </c>
      <c r="H62" s="641">
        <f t="shared" si="10"/>
        <v>0</v>
      </c>
      <c r="I62" s="641">
        <f t="shared" si="10"/>
        <v>0</v>
      </c>
      <c r="J62" s="641">
        <f t="shared" si="10"/>
        <v>0</v>
      </c>
      <c r="K62" s="641">
        <f t="shared" si="8"/>
        <v>0</v>
      </c>
    </row>
    <row r="63" spans="1:11" s="94" customFormat="1" x14ac:dyDescent="0.25">
      <c r="B63" s="96" t="s">
        <v>351</v>
      </c>
      <c r="C63" s="642"/>
      <c r="D63" s="642"/>
      <c r="E63" s="642"/>
      <c r="F63" s="642"/>
      <c r="G63" s="642"/>
      <c r="H63" s="642"/>
      <c r="I63" s="508">
        <v>0</v>
      </c>
      <c r="J63" s="642"/>
      <c r="K63" s="641">
        <f t="shared" si="8"/>
        <v>0</v>
      </c>
    </row>
    <row r="64" spans="1:11" s="94" customFormat="1" x14ac:dyDescent="0.25">
      <c r="B64" s="96" t="s">
        <v>2008</v>
      </c>
      <c r="C64" s="644">
        <f>'Notes BS'!E420</f>
        <v>0</v>
      </c>
      <c r="D64" s="644">
        <f>'Notes BS'!E427</f>
        <v>0</v>
      </c>
      <c r="E64" s="644">
        <f>'Notes BS'!E433-'Notes BS'!E434</f>
        <v>0</v>
      </c>
      <c r="F64" s="643"/>
      <c r="G64" s="643"/>
      <c r="H64" s="643"/>
      <c r="I64" s="643"/>
      <c r="J64" s="643"/>
      <c r="K64" s="641">
        <f t="shared" si="8"/>
        <v>0</v>
      </c>
    </row>
    <row r="65" spans="2:11" s="94" customFormat="1" x14ac:dyDescent="0.25">
      <c r="B65" s="96" t="s">
        <v>357</v>
      </c>
      <c r="C65" s="507"/>
      <c r="D65" s="507"/>
      <c r="E65" s="507"/>
      <c r="F65" s="507"/>
      <c r="G65" s="507"/>
      <c r="H65" s="507"/>
      <c r="I65" s="507"/>
      <c r="J65" s="507"/>
      <c r="K65" s="641">
        <f t="shared" si="8"/>
        <v>0</v>
      </c>
    </row>
    <row r="66" spans="2:11" s="94" customFormat="1" ht="15.75" thickBot="1" x14ac:dyDescent="0.3">
      <c r="B66" s="95" t="s">
        <v>87</v>
      </c>
      <c r="C66" s="647">
        <f>SUM(C62:C65)</f>
        <v>0</v>
      </c>
      <c r="D66" s="647">
        <f>SUM(D62:D65)</f>
        <v>0</v>
      </c>
      <c r="E66" s="647">
        <f t="shared" ref="E66:J66" si="11">SUM(E62:E65)</f>
        <v>0</v>
      </c>
      <c r="F66" s="647">
        <f t="shared" si="11"/>
        <v>0</v>
      </c>
      <c r="G66" s="647">
        <f t="shared" si="11"/>
        <v>0</v>
      </c>
      <c r="H66" s="647">
        <f t="shared" si="11"/>
        <v>0</v>
      </c>
      <c r="I66" s="647">
        <f t="shared" si="11"/>
        <v>0</v>
      </c>
      <c r="J66" s="647">
        <f t="shared" si="11"/>
        <v>0</v>
      </c>
      <c r="K66" s="646">
        <f t="shared" si="8"/>
        <v>0</v>
      </c>
    </row>
    <row r="67" spans="2:11" ht="15.75" thickTop="1" x14ac:dyDescent="0.25">
      <c r="B67" s="97"/>
      <c r="C67" s="98"/>
      <c r="D67" s="98"/>
      <c r="E67" s="98"/>
      <c r="F67" s="98"/>
      <c r="G67" s="98"/>
      <c r="H67" s="98"/>
      <c r="I67" s="98"/>
      <c r="J67" s="98"/>
      <c r="K67" s="98"/>
    </row>
    <row r="70" spans="2:11" ht="15.75" thickBot="1" x14ac:dyDescent="0.3">
      <c r="B70" s="135" t="s">
        <v>1804</v>
      </c>
    </row>
    <row r="71" spans="2:11" x14ac:dyDescent="0.25">
      <c r="B71" s="1164"/>
      <c r="C71" s="1165"/>
      <c r="D71" s="1165"/>
      <c r="E71" s="1165"/>
      <c r="F71" s="1165"/>
      <c r="G71" s="1165"/>
      <c r="H71" s="1165"/>
      <c r="I71" s="1165"/>
      <c r="J71" s="1165"/>
      <c r="K71" s="1166"/>
    </row>
    <row r="72" spans="2:11" x14ac:dyDescent="0.25">
      <c r="B72" s="1167"/>
      <c r="C72" s="1168"/>
      <c r="D72" s="1168"/>
      <c r="E72" s="1168"/>
      <c r="F72" s="1168"/>
      <c r="G72" s="1168"/>
      <c r="H72" s="1168"/>
      <c r="I72" s="1168"/>
      <c r="J72" s="1168"/>
      <c r="K72" s="1169"/>
    </row>
    <row r="73" spans="2:11" x14ac:dyDescent="0.25">
      <c r="B73" s="1167"/>
      <c r="C73" s="1168"/>
      <c r="D73" s="1168"/>
      <c r="E73" s="1168"/>
      <c r="F73" s="1168"/>
      <c r="G73" s="1168"/>
      <c r="H73" s="1168"/>
      <c r="I73" s="1168"/>
      <c r="J73" s="1168"/>
      <c r="K73" s="1169"/>
    </row>
    <row r="74" spans="2:11" x14ac:dyDescent="0.25">
      <c r="B74" s="1167"/>
      <c r="C74" s="1168"/>
      <c r="D74" s="1168"/>
      <c r="E74" s="1168"/>
      <c r="F74" s="1168"/>
      <c r="G74" s="1168"/>
      <c r="H74" s="1168"/>
      <c r="I74" s="1168"/>
      <c r="J74" s="1168"/>
      <c r="K74" s="1169"/>
    </row>
    <row r="75" spans="2:11" x14ac:dyDescent="0.25">
      <c r="B75" s="1167"/>
      <c r="C75" s="1168"/>
      <c r="D75" s="1168"/>
      <c r="E75" s="1168"/>
      <c r="F75" s="1168"/>
      <c r="G75" s="1168"/>
      <c r="H75" s="1168"/>
      <c r="I75" s="1168"/>
      <c r="J75" s="1168"/>
      <c r="K75" s="1169"/>
    </row>
    <row r="76" spans="2:11" x14ac:dyDescent="0.25">
      <c r="B76" s="1167"/>
      <c r="C76" s="1168"/>
      <c r="D76" s="1168"/>
      <c r="E76" s="1168"/>
      <c r="F76" s="1168"/>
      <c r="G76" s="1168"/>
      <c r="H76" s="1168"/>
      <c r="I76" s="1168"/>
      <c r="J76" s="1168"/>
      <c r="K76" s="1169"/>
    </row>
    <row r="77" spans="2:11" x14ac:dyDescent="0.25">
      <c r="B77" s="1167"/>
      <c r="C77" s="1168"/>
      <c r="D77" s="1168"/>
      <c r="E77" s="1168"/>
      <c r="F77" s="1168"/>
      <c r="G77" s="1168"/>
      <c r="H77" s="1168"/>
      <c r="I77" s="1168"/>
      <c r="J77" s="1168"/>
      <c r="K77" s="1169"/>
    </row>
    <row r="78" spans="2:11" x14ac:dyDescent="0.25">
      <c r="B78" s="1167"/>
      <c r="C78" s="1168"/>
      <c r="D78" s="1168"/>
      <c r="E78" s="1168"/>
      <c r="F78" s="1168"/>
      <c r="G78" s="1168"/>
      <c r="H78" s="1168"/>
      <c r="I78" s="1168"/>
      <c r="J78" s="1168"/>
      <c r="K78" s="1169"/>
    </row>
    <row r="79" spans="2:11" x14ac:dyDescent="0.25">
      <c r="B79" s="1167"/>
      <c r="C79" s="1168"/>
      <c r="D79" s="1168"/>
      <c r="E79" s="1168"/>
      <c r="F79" s="1168"/>
      <c r="G79" s="1168"/>
      <c r="H79" s="1168"/>
      <c r="I79" s="1168"/>
      <c r="J79" s="1168"/>
      <c r="K79" s="1169"/>
    </row>
    <row r="80" spans="2:11" x14ac:dyDescent="0.25">
      <c r="B80" s="1167"/>
      <c r="C80" s="1168"/>
      <c r="D80" s="1168"/>
      <c r="E80" s="1168"/>
      <c r="F80" s="1168"/>
      <c r="G80" s="1168"/>
      <c r="H80" s="1168"/>
      <c r="I80" s="1168"/>
      <c r="J80" s="1168"/>
      <c r="K80" s="1169"/>
    </row>
    <row r="81" spans="2:11" x14ac:dyDescent="0.25">
      <c r="B81" s="1167"/>
      <c r="C81" s="1168"/>
      <c r="D81" s="1168"/>
      <c r="E81" s="1168"/>
      <c r="F81" s="1168"/>
      <c r="G81" s="1168"/>
      <c r="H81" s="1168"/>
      <c r="I81" s="1168"/>
      <c r="J81" s="1168"/>
      <c r="K81" s="1169"/>
    </row>
    <row r="82" spans="2:11" x14ac:dyDescent="0.25">
      <c r="B82" s="1167"/>
      <c r="C82" s="1168"/>
      <c r="D82" s="1168"/>
      <c r="E82" s="1168"/>
      <c r="F82" s="1168"/>
      <c r="G82" s="1168"/>
      <c r="H82" s="1168"/>
      <c r="I82" s="1168"/>
      <c r="J82" s="1168"/>
      <c r="K82" s="1169"/>
    </row>
    <row r="83" spans="2:11" ht="15.75" thickBot="1" x14ac:dyDescent="0.3">
      <c r="B83" s="1170"/>
      <c r="C83" s="1171"/>
      <c r="D83" s="1171"/>
      <c r="E83" s="1171"/>
      <c r="F83" s="1171"/>
      <c r="G83" s="1171"/>
      <c r="H83" s="1171"/>
      <c r="I83" s="1171"/>
      <c r="J83" s="1171"/>
      <c r="K83" s="1172"/>
    </row>
  </sheetData>
  <sheetProtection algorithmName="SHA-512" hashValue="gvrXEN+IDnQk2m7n32aHdtHlP2Gf8lNmI2Ek2Unai3cew6DkpklxLwmKTxVCcXLMPX+dae2clRiq4H/D1zdOFA==" saltValue="QWiyP7O/WByYHV4Il/ap7g==" spinCount="100000" sheet="1" objects="1" scenarios="1"/>
  <mergeCells count="4">
    <mergeCell ref="A1:A3"/>
    <mergeCell ref="A5:A7"/>
    <mergeCell ref="A11:A12"/>
    <mergeCell ref="B71:K83"/>
  </mergeCells>
  <hyperlinks>
    <hyperlink ref="A1" location="HOME!A1" display="HOME"/>
    <hyperlink ref="A2" location="HOME!A1" display="HOME!A1"/>
    <hyperlink ref="A3" location="HOME!A1" display="HOME!A1"/>
    <hyperlink ref="A49" location="HOME!A1" display="HOME!A1"/>
    <hyperlink ref="A5:A7" location="'Statement of Financial Performa'!A1" display="Link to Income Statement"/>
    <hyperlink ref="A11:A12" location="'Statement of Financial Position'!A1" display="Link to SFP"/>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view="pageBreakPreview" zoomScale="90" zoomScaleSheetLayoutView="90" workbookViewId="0">
      <pane ySplit="3" topLeftCell="A5" activePane="bottomLeft" state="frozen"/>
      <selection activeCell="H20" sqref="H20"/>
      <selection pane="bottomLeft" activeCell="A5" sqref="A5"/>
    </sheetView>
  </sheetViews>
  <sheetFormatPr defaultColWidth="9.140625" defaultRowHeight="15" x14ac:dyDescent="0.25"/>
  <cols>
    <col min="1" max="1" width="9.140625" style="49"/>
    <col min="2" max="2" width="55.85546875" style="49" customWidth="1"/>
    <col min="3" max="3" width="4.42578125" style="49" customWidth="1"/>
    <col min="4" max="4" width="31.28515625" style="110" customWidth="1"/>
    <col min="5" max="5" width="32" style="49" customWidth="1"/>
    <col min="6" max="6" width="2.140625" style="110" customWidth="1"/>
    <col min="7" max="7" width="29.140625" style="110" customWidth="1"/>
    <col min="8" max="8" width="30.42578125" style="110" customWidth="1"/>
    <col min="9" max="9" width="24.28515625" style="49" customWidth="1"/>
    <col min="10" max="16384" width="9.140625" style="49"/>
  </cols>
  <sheetData>
    <row r="1" spans="1:8" x14ac:dyDescent="0.25">
      <c r="A1" s="1157" t="s">
        <v>278</v>
      </c>
      <c r="B1" s="99" t="s">
        <v>399</v>
      </c>
      <c r="C1" s="100"/>
      <c r="D1" s="133">
        <f>E1-120</f>
        <v>42523</v>
      </c>
      <c r="E1" s="133">
        <f>HOME!O5</f>
        <v>42643</v>
      </c>
      <c r="F1" s="101"/>
      <c r="G1" s="101"/>
      <c r="H1" s="101"/>
    </row>
    <row r="2" spans="1:8" ht="30" customHeight="1" x14ac:dyDescent="0.25">
      <c r="A2" s="1157"/>
      <c r="B2" s="95"/>
      <c r="C2" s="95"/>
      <c r="D2" s="631" t="s">
        <v>26</v>
      </c>
      <c r="E2" s="631" t="s">
        <v>25</v>
      </c>
      <c r="F2" s="102"/>
      <c r="G2" s="632" t="s">
        <v>1580</v>
      </c>
      <c r="H2" s="633" t="s">
        <v>1581</v>
      </c>
    </row>
    <row r="3" spans="1:8" s="106" customFormat="1" x14ac:dyDescent="0.25">
      <c r="A3" s="1157"/>
      <c r="B3" s="103"/>
      <c r="C3" s="103"/>
      <c r="D3" s="104" t="s">
        <v>1485</v>
      </c>
      <c r="E3" s="104" t="s">
        <v>1485</v>
      </c>
      <c r="F3" s="105"/>
      <c r="G3" s="104" t="s">
        <v>1485</v>
      </c>
      <c r="H3" s="104" t="s">
        <v>1485</v>
      </c>
    </row>
    <row r="4" spans="1:8" x14ac:dyDescent="0.25">
      <c r="A4" s="1157"/>
      <c r="B4" s="95" t="s">
        <v>360</v>
      </c>
      <c r="C4" s="95"/>
      <c r="D4" s="107"/>
      <c r="E4" s="107"/>
      <c r="F4" s="108"/>
      <c r="G4" s="107"/>
      <c r="H4" s="107"/>
    </row>
    <row r="5" spans="1:8" x14ac:dyDescent="0.25">
      <c r="B5" s="96" t="s">
        <v>361</v>
      </c>
      <c r="C5" s="109"/>
      <c r="D5" s="510"/>
      <c r="E5" s="509"/>
      <c r="F5" s="168"/>
      <c r="G5" s="168"/>
      <c r="H5" s="168"/>
    </row>
    <row r="6" spans="1:8" x14ac:dyDescent="0.25">
      <c r="B6" s="96" t="s">
        <v>362</v>
      </c>
      <c r="C6" s="109"/>
      <c r="D6" s="510"/>
      <c r="E6" s="510"/>
      <c r="F6" s="168"/>
      <c r="G6" s="168"/>
      <c r="H6" s="168"/>
    </row>
    <row r="7" spans="1:8" x14ac:dyDescent="0.25">
      <c r="B7" s="96" t="s">
        <v>363</v>
      </c>
      <c r="C7" s="109"/>
      <c r="D7" s="509"/>
      <c r="E7" s="509"/>
      <c r="F7" s="169"/>
      <c r="G7" s="169"/>
      <c r="H7" s="169"/>
    </row>
    <row r="8" spans="1:8" x14ac:dyDescent="0.25">
      <c r="B8" s="96" t="s">
        <v>364</v>
      </c>
      <c r="C8" s="109"/>
      <c r="D8" s="509"/>
      <c r="E8" s="509"/>
      <c r="F8" s="169"/>
      <c r="G8" s="169"/>
      <c r="H8" s="169"/>
    </row>
    <row r="9" spans="1:8" x14ac:dyDescent="0.25">
      <c r="B9" s="96" t="s">
        <v>365</v>
      </c>
      <c r="C9" s="109"/>
      <c r="D9" s="509"/>
      <c r="E9" s="509"/>
      <c r="F9" s="169"/>
      <c r="G9" s="169"/>
      <c r="H9" s="169"/>
    </row>
    <row r="10" spans="1:8" x14ac:dyDescent="0.25">
      <c r="B10" s="96" t="s">
        <v>366</v>
      </c>
      <c r="C10" s="109"/>
      <c r="D10" s="509"/>
      <c r="E10" s="509"/>
      <c r="F10" s="169"/>
      <c r="G10" s="169"/>
      <c r="H10" s="169"/>
    </row>
    <row r="11" spans="1:8" x14ac:dyDescent="0.25">
      <c r="B11" s="96" t="s">
        <v>367</v>
      </c>
      <c r="C11" s="109"/>
      <c r="D11" s="169"/>
      <c r="E11" s="169"/>
      <c r="F11" s="169"/>
      <c r="G11" s="169"/>
      <c r="H11" s="169"/>
    </row>
    <row r="12" spans="1:8" x14ac:dyDescent="0.25">
      <c r="B12" s="96" t="s">
        <v>392</v>
      </c>
      <c r="C12" s="109"/>
      <c r="D12" s="169"/>
      <c r="E12" s="169"/>
      <c r="F12" s="169"/>
      <c r="G12" s="169"/>
      <c r="H12" s="169"/>
    </row>
    <row r="13" spans="1:8" x14ac:dyDescent="0.25">
      <c r="B13" s="96"/>
      <c r="C13" s="109"/>
      <c r="D13" s="169"/>
      <c r="E13" s="169"/>
      <c r="F13" s="169"/>
      <c r="G13" s="169"/>
      <c r="H13" s="169"/>
    </row>
    <row r="14" spans="1:8" x14ac:dyDescent="0.25">
      <c r="B14" s="96"/>
      <c r="C14" s="109"/>
      <c r="D14" s="511"/>
      <c r="E14" s="511"/>
      <c r="F14" s="169"/>
      <c r="G14" s="169"/>
      <c r="H14" s="169"/>
    </row>
    <row r="15" spans="1:8" x14ac:dyDescent="0.25">
      <c r="B15" s="96"/>
      <c r="C15" s="109"/>
      <c r="D15" s="650">
        <f>SUM(D5:D14)</f>
        <v>0</v>
      </c>
      <c r="E15" s="650">
        <f>SUM(E5:E14)</f>
        <v>0</v>
      </c>
      <c r="F15" s="634">
        <f>SUM(F5:F14)</f>
        <v>0</v>
      </c>
      <c r="G15" s="651">
        <f>SUM(G5:G14)</f>
        <v>0</v>
      </c>
      <c r="H15" s="651">
        <f>SUM(H5:H14)</f>
        <v>0</v>
      </c>
    </row>
    <row r="16" spans="1:8" x14ac:dyDescent="0.25">
      <c r="B16" s="96" t="s">
        <v>368</v>
      </c>
      <c r="C16" s="109"/>
      <c r="D16" s="510"/>
      <c r="E16" s="510"/>
      <c r="F16" s="168"/>
      <c r="G16" s="168"/>
      <c r="H16" s="168"/>
    </row>
    <row r="17" spans="2:8" x14ac:dyDescent="0.25">
      <c r="B17" s="96" t="s">
        <v>1505</v>
      </c>
      <c r="C17" s="1028"/>
      <c r="D17" s="129"/>
      <c r="E17" s="168"/>
      <c r="F17" s="168"/>
      <c r="G17" s="129"/>
      <c r="H17" s="168"/>
    </row>
    <row r="18" spans="2:8" x14ac:dyDescent="0.25">
      <c r="B18" s="96" t="s">
        <v>2005</v>
      </c>
      <c r="C18" s="1028"/>
      <c r="D18" s="1029"/>
      <c r="E18" s="168"/>
      <c r="F18" s="168"/>
      <c r="G18" s="129"/>
      <c r="H18" s="168"/>
    </row>
    <row r="19" spans="2:8" x14ac:dyDescent="0.25">
      <c r="B19" s="96" t="s">
        <v>369</v>
      </c>
      <c r="C19" s="1028"/>
      <c r="E19" s="168"/>
      <c r="F19" s="168"/>
      <c r="G19" s="129"/>
      <c r="H19" s="168"/>
    </row>
    <row r="20" spans="2:8" x14ac:dyDescent="0.25">
      <c r="B20" s="96" t="s">
        <v>1506</v>
      </c>
      <c r="C20" s="1028"/>
      <c r="D20" s="129"/>
      <c r="E20" s="168"/>
      <c r="F20" s="168"/>
      <c r="G20" s="129"/>
      <c r="H20" s="168"/>
    </row>
    <row r="21" spans="2:8" x14ac:dyDescent="0.25">
      <c r="B21" s="96" t="s">
        <v>2006</v>
      </c>
      <c r="C21" s="1028"/>
      <c r="D21" s="129"/>
      <c r="E21" s="168"/>
      <c r="F21" s="168"/>
      <c r="G21" s="1029"/>
      <c r="H21" s="168"/>
    </row>
    <row r="22" spans="2:8" x14ac:dyDescent="0.25">
      <c r="B22" s="96" t="s">
        <v>370</v>
      </c>
      <c r="C22" s="1028"/>
      <c r="E22" s="168"/>
      <c r="F22" s="168"/>
      <c r="G22" s="129"/>
      <c r="H22" s="168"/>
    </row>
    <row r="23" spans="2:8" x14ac:dyDescent="0.25">
      <c r="B23" s="96" t="s">
        <v>1491</v>
      </c>
      <c r="C23" s="1028"/>
      <c r="D23" s="129"/>
      <c r="E23" s="168"/>
      <c r="F23" s="168"/>
      <c r="G23" s="129"/>
      <c r="H23" s="168"/>
    </row>
    <row r="24" spans="2:8" x14ac:dyDescent="0.25">
      <c r="B24" s="96" t="s">
        <v>1508</v>
      </c>
      <c r="C24" s="1028"/>
      <c r="D24" s="129"/>
      <c r="E24" s="168"/>
      <c r="F24" s="168"/>
      <c r="G24" s="129"/>
      <c r="H24" s="168"/>
    </row>
    <row r="25" spans="2:8" x14ac:dyDescent="0.25">
      <c r="B25" s="96" t="s">
        <v>371</v>
      </c>
      <c r="C25" s="1028"/>
      <c r="D25" s="129"/>
      <c r="E25" s="168"/>
      <c r="F25" s="168"/>
      <c r="G25" s="129"/>
      <c r="H25" s="168"/>
    </row>
    <row r="26" spans="2:8" x14ac:dyDescent="0.25">
      <c r="B26" s="96" t="s">
        <v>2004</v>
      </c>
      <c r="C26" s="1028"/>
      <c r="D26" s="129"/>
      <c r="E26" s="168"/>
      <c r="F26" s="168"/>
      <c r="G26" s="129"/>
      <c r="H26" s="168"/>
    </row>
    <row r="27" spans="2:8" x14ac:dyDescent="0.25">
      <c r="B27" s="96" t="s">
        <v>1507</v>
      </c>
      <c r="C27" s="1028"/>
      <c r="D27" s="129"/>
      <c r="E27" s="168"/>
      <c r="F27" s="168"/>
      <c r="G27" s="129"/>
      <c r="H27" s="168"/>
    </row>
    <row r="28" spans="2:8" x14ac:dyDescent="0.25">
      <c r="B28" s="96" t="s">
        <v>1492</v>
      </c>
      <c r="C28" s="1028"/>
      <c r="D28" s="129"/>
      <c r="E28" s="168"/>
      <c r="F28" s="168"/>
      <c r="G28" s="80"/>
      <c r="H28" s="168"/>
    </row>
    <row r="29" spans="2:8" x14ac:dyDescent="0.25">
      <c r="B29" s="96" t="s">
        <v>1493</v>
      </c>
      <c r="C29" s="1028"/>
      <c r="D29" s="129"/>
      <c r="E29" s="168"/>
      <c r="F29" s="168"/>
      <c r="G29" s="168"/>
      <c r="H29" s="168"/>
    </row>
    <row r="30" spans="2:8" x14ac:dyDescent="0.25">
      <c r="B30" s="96" t="s">
        <v>372</v>
      </c>
      <c r="C30" s="109"/>
      <c r="D30" s="510"/>
      <c r="E30" s="510"/>
      <c r="F30" s="168"/>
      <c r="G30" s="168"/>
      <c r="H30" s="168"/>
    </row>
    <row r="31" spans="2:8" x14ac:dyDescent="0.25">
      <c r="B31" s="96" t="s">
        <v>373</v>
      </c>
      <c r="C31" s="109"/>
      <c r="D31" s="168"/>
      <c r="E31" s="168"/>
      <c r="F31" s="168"/>
      <c r="G31" s="168"/>
      <c r="H31" s="168"/>
    </row>
    <row r="32" spans="2:8" x14ac:dyDescent="0.25">
      <c r="B32" s="96" t="s">
        <v>392</v>
      </c>
      <c r="C32" s="109"/>
      <c r="D32" s="168"/>
      <c r="E32" s="168"/>
      <c r="F32" s="168"/>
      <c r="G32" s="168"/>
      <c r="H32" s="168"/>
    </row>
    <row r="33" spans="2:8" x14ac:dyDescent="0.25">
      <c r="C33" s="109"/>
      <c r="D33" s="168"/>
      <c r="E33" s="168"/>
      <c r="F33" s="168"/>
      <c r="G33" s="168"/>
      <c r="H33" s="168"/>
    </row>
    <row r="34" spans="2:8" x14ac:dyDescent="0.25">
      <c r="C34" s="109"/>
      <c r="D34" s="168"/>
      <c r="E34" s="168"/>
      <c r="F34" s="168"/>
      <c r="G34" s="168"/>
      <c r="H34" s="168"/>
    </row>
    <row r="35" spans="2:8" x14ac:dyDescent="0.25">
      <c r="C35" s="109"/>
      <c r="D35" s="168"/>
      <c r="E35" s="168"/>
      <c r="F35" s="168"/>
      <c r="G35" s="168"/>
      <c r="H35" s="168"/>
    </row>
    <row r="36" spans="2:8" x14ac:dyDescent="0.25">
      <c r="C36" s="109"/>
      <c r="D36" s="168"/>
      <c r="E36" s="168"/>
      <c r="F36" s="168"/>
      <c r="G36" s="168"/>
      <c r="H36" s="168"/>
    </row>
    <row r="37" spans="2:8" x14ac:dyDescent="0.25">
      <c r="B37" s="96"/>
      <c r="C37" s="109"/>
      <c r="D37" s="168"/>
      <c r="E37" s="168"/>
      <c r="F37" s="168"/>
      <c r="G37" s="168"/>
      <c r="H37" s="168"/>
    </row>
    <row r="38" spans="2:8" x14ac:dyDescent="0.25">
      <c r="B38" s="96"/>
      <c r="C38" s="109"/>
      <c r="D38" s="168"/>
      <c r="E38" s="168"/>
      <c r="F38" s="168"/>
      <c r="G38" s="168"/>
      <c r="H38" s="168"/>
    </row>
    <row r="39" spans="2:8" x14ac:dyDescent="0.25">
      <c r="B39" s="96"/>
      <c r="C39" s="109"/>
      <c r="D39" s="168"/>
      <c r="E39" s="168"/>
      <c r="F39" s="168"/>
      <c r="G39" s="168"/>
      <c r="H39" s="168"/>
    </row>
    <row r="40" spans="2:8" x14ac:dyDescent="0.25">
      <c r="B40" s="96"/>
      <c r="C40" s="109"/>
      <c r="D40" s="651">
        <f>SUM(D16:D39)</f>
        <v>0</v>
      </c>
      <c r="E40" s="651">
        <f>SUM(E16:E39)</f>
        <v>0</v>
      </c>
      <c r="F40" s="635">
        <f>SUM(F16:F39)</f>
        <v>0</v>
      </c>
      <c r="G40" s="651">
        <f>SUM(G16:G39)</f>
        <v>0</v>
      </c>
      <c r="H40" s="651">
        <f>SUM(H16:H39)</f>
        <v>0</v>
      </c>
    </row>
    <row r="41" spans="2:8" x14ac:dyDescent="0.25">
      <c r="B41" s="96" t="s">
        <v>374</v>
      </c>
      <c r="C41" s="109"/>
      <c r="D41" s="510"/>
      <c r="E41" s="510"/>
      <c r="F41" s="168"/>
      <c r="G41" s="168"/>
      <c r="H41" s="168"/>
    </row>
    <row r="42" spans="2:8" x14ac:dyDescent="0.25">
      <c r="B42" s="96" t="s">
        <v>375</v>
      </c>
      <c r="C42" s="109"/>
      <c r="D42" s="510"/>
      <c r="E42" s="510"/>
      <c r="F42" s="168"/>
      <c r="G42" s="168"/>
      <c r="H42" s="168"/>
    </row>
    <row r="43" spans="2:8" x14ac:dyDescent="0.25">
      <c r="B43" s="96" t="s">
        <v>376</v>
      </c>
      <c r="C43" s="109"/>
      <c r="D43" s="512"/>
      <c r="E43" s="512"/>
      <c r="F43" s="168"/>
      <c r="G43" s="168"/>
      <c r="H43" s="168"/>
    </row>
    <row r="44" spans="2:8" ht="15.75" thickBot="1" x14ac:dyDescent="0.3">
      <c r="B44" s="95" t="s">
        <v>377</v>
      </c>
      <c r="C44" s="92"/>
      <c r="D44" s="652">
        <f>D15+D40+D41+D42+D43</f>
        <v>0</v>
      </c>
      <c r="E44" s="652">
        <f>E15+E40+E41+E42+E43</f>
        <v>0</v>
      </c>
      <c r="F44" s="636">
        <f>F15+F40+F41+F42+F43</f>
        <v>0</v>
      </c>
      <c r="G44" s="652">
        <f>G15+G40+G41+G42+G43</f>
        <v>0</v>
      </c>
      <c r="H44" s="652">
        <f>H15+H40+H41+H42+H43</f>
        <v>0</v>
      </c>
    </row>
    <row r="45" spans="2:8" x14ac:dyDescent="0.25">
      <c r="B45" s="95"/>
      <c r="C45" s="92"/>
      <c r="D45" s="171"/>
      <c r="E45" s="171"/>
      <c r="F45" s="170"/>
      <c r="G45" s="170"/>
      <c r="H45" s="170"/>
    </row>
    <row r="46" spans="2:8" x14ac:dyDescent="0.25">
      <c r="B46" s="95" t="s">
        <v>378</v>
      </c>
      <c r="C46" s="92"/>
      <c r="D46" s="171"/>
      <c r="E46" s="171"/>
      <c r="F46" s="170"/>
      <c r="G46" s="170"/>
      <c r="H46" s="170"/>
    </row>
    <row r="47" spans="2:8" x14ac:dyDescent="0.25">
      <c r="C47" s="92"/>
      <c r="D47" s="171"/>
      <c r="E47" s="171"/>
      <c r="F47" s="170"/>
      <c r="G47" s="170"/>
      <c r="H47" s="170"/>
    </row>
    <row r="48" spans="2:8" x14ac:dyDescent="0.25">
      <c r="C48" s="92"/>
      <c r="D48" s="171"/>
      <c r="E48" s="171"/>
      <c r="F48" s="170"/>
      <c r="G48" s="170"/>
      <c r="H48" s="170"/>
    </row>
    <row r="49" spans="2:8" x14ac:dyDescent="0.25">
      <c r="B49" s="96" t="s">
        <v>379</v>
      </c>
      <c r="C49" s="109"/>
      <c r="D49" s="510"/>
      <c r="E49" s="510"/>
      <c r="F49" s="168"/>
      <c r="G49" s="168"/>
      <c r="H49" s="168"/>
    </row>
    <row r="50" spans="2:8" x14ac:dyDescent="0.25">
      <c r="B50" s="96" t="s">
        <v>380</v>
      </c>
      <c r="C50" s="109"/>
      <c r="D50" s="510"/>
      <c r="E50" s="510"/>
      <c r="F50" s="168"/>
      <c r="G50" s="168"/>
      <c r="H50" s="168"/>
    </row>
    <row r="51" spans="2:8" x14ac:dyDescent="0.25">
      <c r="B51" s="96" t="s">
        <v>381</v>
      </c>
      <c r="C51" s="109"/>
      <c r="D51" s="168"/>
      <c r="E51" s="168"/>
      <c r="F51" s="168"/>
      <c r="G51" s="168"/>
      <c r="H51" s="168"/>
    </row>
    <row r="52" spans="2:8" x14ac:dyDescent="0.25">
      <c r="B52" s="96" t="s">
        <v>393</v>
      </c>
      <c r="C52" s="109"/>
      <c r="D52" s="168"/>
      <c r="E52" s="168"/>
      <c r="F52" s="168"/>
      <c r="G52" s="168"/>
      <c r="H52" s="168"/>
    </row>
    <row r="53" spans="2:8" x14ac:dyDescent="0.25">
      <c r="B53" s="96" t="s">
        <v>1792</v>
      </c>
      <c r="C53" s="109"/>
      <c r="D53" s="168"/>
      <c r="E53" s="168"/>
      <c r="F53" s="168"/>
      <c r="G53" s="168"/>
      <c r="H53" s="168"/>
    </row>
    <row r="54" spans="2:8" x14ac:dyDescent="0.25">
      <c r="B54" s="96" t="s">
        <v>1791</v>
      </c>
      <c r="C54" s="109"/>
      <c r="D54" s="512"/>
      <c r="E54" s="512"/>
      <c r="F54" s="168"/>
      <c r="G54" s="168"/>
      <c r="H54" s="168"/>
    </row>
    <row r="55" spans="2:8" ht="15.75" thickBot="1" x14ac:dyDescent="0.3">
      <c r="B55" s="95" t="s">
        <v>382</v>
      </c>
      <c r="C55" s="92"/>
      <c r="D55" s="652">
        <f>SUM(D49:D54)</f>
        <v>0</v>
      </c>
      <c r="E55" s="652">
        <f>SUM(E49:E54)</f>
        <v>0</v>
      </c>
      <c r="F55" s="636">
        <f>SUM(F49:F54)</f>
        <v>0</v>
      </c>
      <c r="G55" s="652">
        <f>SUM(G49:G54)</f>
        <v>0</v>
      </c>
      <c r="H55" s="652">
        <f>SUM(H49:H54)</f>
        <v>0</v>
      </c>
    </row>
    <row r="56" spans="2:8" x14ac:dyDescent="0.25">
      <c r="B56" s="95"/>
      <c r="C56" s="92"/>
      <c r="D56" s="171"/>
      <c r="E56" s="171"/>
      <c r="F56" s="170"/>
      <c r="G56" s="170"/>
      <c r="H56" s="170"/>
    </row>
    <row r="57" spans="2:8" x14ac:dyDescent="0.25">
      <c r="B57" s="95" t="s">
        <v>383</v>
      </c>
      <c r="C57" s="92"/>
      <c r="D57" s="171"/>
      <c r="E57" s="171"/>
      <c r="F57" s="170"/>
      <c r="G57" s="170"/>
      <c r="H57" s="170"/>
    </row>
    <row r="58" spans="2:8" x14ac:dyDescent="0.25">
      <c r="B58" s="96" t="s">
        <v>384</v>
      </c>
      <c r="C58" s="109"/>
      <c r="D58" s="510"/>
      <c r="E58" s="510"/>
      <c r="F58" s="168"/>
      <c r="G58" s="168"/>
      <c r="H58" s="168"/>
    </row>
    <row r="59" spans="2:8" x14ac:dyDescent="0.25">
      <c r="B59" s="96" t="s">
        <v>385</v>
      </c>
      <c r="C59" s="109"/>
      <c r="D59" s="510"/>
      <c r="E59" s="510"/>
      <c r="F59" s="168"/>
      <c r="G59" s="168"/>
      <c r="H59" s="168"/>
    </row>
    <row r="60" spans="2:8" x14ac:dyDescent="0.25">
      <c r="B60" s="96" t="s">
        <v>386</v>
      </c>
      <c r="C60" s="109"/>
      <c r="D60" s="510"/>
      <c r="E60" s="510"/>
      <c r="F60" s="168"/>
      <c r="G60" s="168"/>
      <c r="H60" s="168"/>
    </row>
    <row r="61" spans="2:8" x14ac:dyDescent="0.25">
      <c r="B61" s="96" t="s">
        <v>387</v>
      </c>
      <c r="C61" s="109"/>
      <c r="D61" s="168"/>
      <c r="E61" s="168"/>
      <c r="F61" s="168"/>
      <c r="G61" s="168"/>
      <c r="H61" s="168"/>
    </row>
    <row r="62" spans="2:8" x14ac:dyDescent="0.25">
      <c r="B62" s="96" t="s">
        <v>394</v>
      </c>
      <c r="C62" s="109"/>
      <c r="D62" s="168"/>
      <c r="E62" s="168"/>
      <c r="F62" s="168"/>
      <c r="G62" s="168"/>
      <c r="H62" s="168"/>
    </row>
    <row r="63" spans="2:8" x14ac:dyDescent="0.25">
      <c r="B63" s="96"/>
      <c r="C63" s="109"/>
      <c r="D63" s="168"/>
      <c r="E63" s="168"/>
      <c r="F63" s="168"/>
      <c r="G63" s="168"/>
      <c r="H63" s="168"/>
    </row>
    <row r="64" spans="2:8" x14ac:dyDescent="0.25">
      <c r="B64" s="96"/>
      <c r="C64" s="109"/>
      <c r="D64" s="168"/>
      <c r="E64" s="168"/>
      <c r="F64" s="168"/>
      <c r="G64" s="168"/>
      <c r="H64" s="168"/>
    </row>
    <row r="65" spans="2:8" x14ac:dyDescent="0.25">
      <c r="B65" s="96"/>
      <c r="C65" s="109"/>
      <c r="D65" s="512"/>
      <c r="E65" s="512"/>
      <c r="F65" s="168"/>
      <c r="G65" s="512"/>
      <c r="H65" s="512"/>
    </row>
    <row r="66" spans="2:8" x14ac:dyDescent="0.25">
      <c r="B66" s="95" t="s">
        <v>388</v>
      </c>
      <c r="C66" s="92"/>
      <c r="D66" s="638">
        <f>SUM(D58:D65)</f>
        <v>0</v>
      </c>
      <c r="E66" s="638">
        <f>SUM(E58:E65)</f>
        <v>0</v>
      </c>
      <c r="F66" s="636">
        <f>SUM(F58:F65)</f>
        <v>0</v>
      </c>
      <c r="G66" s="638">
        <f>SUM(G58:G65)</f>
        <v>0</v>
      </c>
      <c r="H66" s="638">
        <f>SUM(H58:H65)</f>
        <v>0</v>
      </c>
    </row>
    <row r="67" spans="2:8" x14ac:dyDescent="0.25">
      <c r="B67" s="95"/>
      <c r="C67" s="92"/>
      <c r="D67" s="172"/>
      <c r="E67" s="172"/>
      <c r="F67" s="170"/>
      <c r="G67" s="170"/>
      <c r="H67" s="170"/>
    </row>
    <row r="68" spans="2:8" x14ac:dyDescent="0.25">
      <c r="B68" s="95" t="s">
        <v>389</v>
      </c>
      <c r="C68" s="92"/>
      <c r="D68" s="637">
        <f>D44+D55+D66</f>
        <v>0</v>
      </c>
      <c r="E68" s="637">
        <f>E44+E55+E66</f>
        <v>0</v>
      </c>
      <c r="F68" s="640">
        <f>F44+F55+F66</f>
        <v>0</v>
      </c>
      <c r="G68" s="637">
        <f>G44+G55+G66</f>
        <v>0</v>
      </c>
      <c r="H68" s="637">
        <f>H44+H55+H66</f>
        <v>0</v>
      </c>
    </row>
    <row r="69" spans="2:8" x14ac:dyDescent="0.25">
      <c r="B69" s="95" t="s">
        <v>390</v>
      </c>
      <c r="C69" s="92"/>
      <c r="D69" s="512"/>
      <c r="E69" s="638">
        <f>'Statement of Financial Position'!D6</f>
        <v>0</v>
      </c>
      <c r="F69" s="170"/>
      <c r="G69" s="170"/>
      <c r="H69" s="170"/>
    </row>
    <row r="70" spans="2:8" ht="15.75" thickBot="1" x14ac:dyDescent="0.3">
      <c r="B70" s="95" t="s">
        <v>391</v>
      </c>
      <c r="C70" s="92"/>
      <c r="D70" s="639">
        <f>SUM(D68:D69)</f>
        <v>0</v>
      </c>
      <c r="E70" s="639">
        <f>SUM(E68:E69)</f>
        <v>0</v>
      </c>
      <c r="F70" s="636">
        <f>SUM(F68:F69)</f>
        <v>0</v>
      </c>
      <c r="G70" s="639">
        <f>SUM(G68:G69)</f>
        <v>0</v>
      </c>
      <c r="H70" s="639">
        <f>SUM(H68:H69)</f>
        <v>0</v>
      </c>
    </row>
    <row r="71" spans="2:8" ht="15.75" thickTop="1" x14ac:dyDescent="0.25">
      <c r="B71" s="95"/>
      <c r="C71" s="92"/>
      <c r="D71" s="636"/>
      <c r="E71" s="636"/>
      <c r="F71" s="636"/>
      <c r="G71" s="636"/>
      <c r="H71" s="636"/>
    </row>
    <row r="72" spans="2:8" ht="20.25" x14ac:dyDescent="0.25">
      <c r="B72" s="893" t="s">
        <v>1836</v>
      </c>
      <c r="C72" s="92"/>
      <c r="D72" s="636"/>
      <c r="E72" s="636"/>
      <c r="F72" s="636"/>
      <c r="G72" s="636"/>
      <c r="H72" s="636"/>
    </row>
    <row r="73" spans="2:8" x14ac:dyDescent="0.25">
      <c r="B73" s="95"/>
      <c r="C73" s="92"/>
      <c r="D73" s="636"/>
      <c r="E73" s="636"/>
      <c r="F73" s="636"/>
      <c r="G73" s="636"/>
      <c r="H73" s="636"/>
    </row>
  </sheetData>
  <sheetProtection algorithmName="SHA-512" hashValue="eHVIURrAdyGh7At3Gt6B96RZHUhBvMeemmD7Nv58yeUKpDNX0B3zczud75b9Ir/alJ+thg20+rKjbaufLV7yDQ==" saltValue="ByhBRLp8U7RNtbuxAANbwA==" spinCount="100000" sheet="1" objects="1" scenarios="1"/>
  <mergeCells count="1">
    <mergeCell ref="A1:A4"/>
  </mergeCells>
  <hyperlinks>
    <hyperlink ref="A1" location="HOME!A1" display="HOME"/>
    <hyperlink ref="A2" location="HOME!A1" display="HOME!A1"/>
    <hyperlink ref="A3" location="HOME!A1" display="HOME!A1"/>
    <hyperlink ref="A4" location="HOME!A1" display="HOME!A1"/>
    <hyperlink ref="B72" location="'CF Reconciliation'!A1" display="RECONCILE YOUR OPERATING ACTIVITIES HERE !!!!"/>
  </hyperlinks>
  <pageMargins left="0.7" right="0.7" top="0.75" bottom="0.75" header="0.3" footer="0.3"/>
  <pageSetup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BreakPreview" zoomScale="90" zoomScaleNormal="100" zoomScaleSheetLayoutView="90" workbookViewId="0">
      <selection activeCell="A7" sqref="A7:A8"/>
    </sheetView>
  </sheetViews>
  <sheetFormatPr defaultRowHeight="15" x14ac:dyDescent="0.25"/>
  <cols>
    <col min="1" max="1" width="13.28515625" customWidth="1"/>
    <col min="2" max="2" width="44.7109375" customWidth="1"/>
    <col min="3" max="3" width="1.42578125" customWidth="1"/>
    <col min="4" max="4" width="37.42578125" customWidth="1"/>
    <col min="5" max="5" width="33.5703125" customWidth="1"/>
    <col min="6" max="6" width="1.85546875" customWidth="1"/>
    <col min="7" max="7" width="38.42578125" customWidth="1"/>
    <col min="8" max="8" width="34.140625" customWidth="1"/>
  </cols>
  <sheetData>
    <row r="1" spans="1:8" x14ac:dyDescent="0.25">
      <c r="A1" s="1173" t="s">
        <v>1811</v>
      </c>
      <c r="B1" s="99" t="s">
        <v>1812</v>
      </c>
      <c r="C1" s="100"/>
      <c r="D1" s="133">
        <f>E1-120</f>
        <v>42523</v>
      </c>
      <c r="E1" s="133">
        <f>HOME!O5</f>
        <v>42643</v>
      </c>
      <c r="F1" s="101"/>
      <c r="G1" s="101"/>
      <c r="H1" s="101"/>
    </row>
    <row r="2" spans="1:8" ht="39" customHeight="1" x14ac:dyDescent="0.25">
      <c r="A2" s="1173"/>
      <c r="B2" s="95"/>
      <c r="C2" s="95"/>
      <c r="D2" s="631" t="s">
        <v>26</v>
      </c>
      <c r="E2" s="631" t="s">
        <v>25</v>
      </c>
      <c r="F2" s="102"/>
      <c r="G2" s="632" t="s">
        <v>1580</v>
      </c>
      <c r="H2" s="633" t="s">
        <v>1581</v>
      </c>
    </row>
    <row r="3" spans="1:8" s="122" customFormat="1" x14ac:dyDescent="0.25">
      <c r="A3" s="894"/>
      <c r="B3" s="103"/>
      <c r="C3" s="103"/>
      <c r="D3" s="104" t="s">
        <v>1485</v>
      </c>
      <c r="E3" s="104" t="s">
        <v>1485</v>
      </c>
      <c r="F3" s="105"/>
      <c r="G3" s="104" t="s">
        <v>1485</v>
      </c>
      <c r="H3" s="104" t="s">
        <v>1485</v>
      </c>
    </row>
    <row r="4" spans="1:8" x14ac:dyDescent="0.25">
      <c r="A4" s="1174" t="s">
        <v>1663</v>
      </c>
      <c r="B4" s="95"/>
      <c r="C4" s="95"/>
      <c r="D4" s="107"/>
      <c r="E4" s="107"/>
      <c r="F4" s="108"/>
      <c r="G4" s="108"/>
      <c r="H4" s="108"/>
    </row>
    <row r="5" spans="1:8" x14ac:dyDescent="0.25">
      <c r="A5" s="1174"/>
      <c r="B5" s="96"/>
      <c r="C5" s="109"/>
      <c r="D5" s="510"/>
      <c r="E5" s="509"/>
      <c r="F5" s="168"/>
      <c r="G5" s="168"/>
      <c r="H5" s="168"/>
    </row>
    <row r="6" spans="1:8" s="122" customFormat="1" x14ac:dyDescent="0.25">
      <c r="A6" s="895"/>
      <c r="B6" s="96"/>
      <c r="C6" s="109"/>
      <c r="D6" s="510"/>
      <c r="E6" s="510"/>
      <c r="F6" s="168"/>
      <c r="G6" s="168"/>
      <c r="H6" s="168"/>
    </row>
    <row r="7" spans="1:8" x14ac:dyDescent="0.25">
      <c r="A7" s="1174" t="s">
        <v>278</v>
      </c>
      <c r="B7" s="96"/>
      <c r="C7" s="109"/>
      <c r="D7" s="509"/>
      <c r="E7" s="509"/>
      <c r="F7" s="169"/>
      <c r="G7" s="169"/>
      <c r="H7" s="169"/>
    </row>
    <row r="8" spans="1:8" x14ac:dyDescent="0.25">
      <c r="A8" s="1174"/>
      <c r="B8" s="96"/>
      <c r="C8" s="109"/>
      <c r="D8" s="509"/>
      <c r="E8" s="509"/>
      <c r="F8" s="169"/>
      <c r="G8" s="169"/>
      <c r="H8" s="169"/>
    </row>
    <row r="9" spans="1:8" x14ac:dyDescent="0.25">
      <c r="B9" s="96"/>
      <c r="C9" s="109"/>
      <c r="D9" s="509"/>
      <c r="E9" s="509"/>
      <c r="F9" s="169"/>
      <c r="G9" s="169"/>
      <c r="H9" s="169"/>
    </row>
    <row r="10" spans="1:8" x14ac:dyDescent="0.25">
      <c r="B10" s="96"/>
      <c r="C10" s="109"/>
      <c r="D10" s="509"/>
      <c r="E10" s="509"/>
      <c r="F10" s="169"/>
      <c r="G10" s="169"/>
      <c r="H10" s="169"/>
    </row>
    <row r="11" spans="1:8" x14ac:dyDescent="0.25">
      <c r="B11" s="96"/>
      <c r="C11" s="109"/>
      <c r="D11" s="169"/>
      <c r="E11" s="169"/>
      <c r="F11" s="169"/>
      <c r="G11" s="169"/>
      <c r="H11" s="169"/>
    </row>
    <row r="12" spans="1:8" x14ac:dyDescent="0.25">
      <c r="B12" s="96"/>
      <c r="C12" s="109"/>
      <c r="D12" s="169"/>
      <c r="E12" s="169"/>
      <c r="F12" s="169"/>
      <c r="G12" s="169"/>
      <c r="H12" s="169"/>
    </row>
    <row r="13" spans="1:8" x14ac:dyDescent="0.25">
      <c r="B13" s="96"/>
      <c r="C13" s="109"/>
      <c r="D13" s="169"/>
      <c r="E13" s="169"/>
      <c r="F13" s="169"/>
      <c r="G13" s="169"/>
      <c r="H13" s="169"/>
    </row>
  </sheetData>
  <sheetProtection algorithmName="SHA-512" hashValue="f7v/cvc6Tfv+h6eJoty+VyT5D2wOJpBxzMyLsZu2hMrEwo8MPrtCI+HzYH6tJfFA1s++6zxXDfPX4cfBpI30yA==" saltValue="3d2Rvk3xcYAqPxgrYMrijw==" spinCount="100000" sheet="1" objects="1" scenarios="1"/>
  <mergeCells count="3">
    <mergeCell ref="A1:A2"/>
    <mergeCell ref="A4:A5"/>
    <mergeCell ref="A7:A8"/>
  </mergeCells>
  <hyperlinks>
    <hyperlink ref="A1:A2" location="'Statement of Cash flow'!A1" display="CASHFLOW STATEMENT"/>
    <hyperlink ref="A4:A5" location="'Statement of Financial Position'!A1" display="SFP"/>
    <hyperlink ref="A7:A8" location="HOME!A1" display="HOM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80" zoomScaleNormal="80" workbookViewId="0">
      <pane ySplit="5" topLeftCell="A6" activePane="bottomLeft" state="frozen"/>
      <selection pane="bottomLeft" activeCell="J22" sqref="J22"/>
    </sheetView>
  </sheetViews>
  <sheetFormatPr defaultColWidth="9.140625" defaultRowHeight="15" x14ac:dyDescent="0.25"/>
  <cols>
    <col min="1" max="1" width="10.85546875" style="122" customWidth="1"/>
    <col min="2" max="2" width="9.140625" style="122"/>
    <col min="3" max="3" width="42.85546875" style="122" customWidth="1"/>
    <col min="4" max="4" width="26.7109375" style="122" customWidth="1"/>
    <col min="5" max="5" width="2" style="658" customWidth="1"/>
    <col min="6" max="6" width="22.42578125" style="122" customWidth="1"/>
    <col min="7" max="7" width="26.140625" style="122" customWidth="1"/>
    <col min="8" max="8" width="2.140625" style="658" customWidth="1"/>
    <col min="9" max="9" width="21.85546875" style="122" customWidth="1"/>
    <col min="10" max="10" width="26.28515625" style="122" customWidth="1"/>
    <col min="11" max="11" width="9.140625" style="122"/>
    <col min="12" max="12" width="42" style="122" bestFit="1" customWidth="1"/>
    <col min="13" max="13" width="8.7109375" style="122" customWidth="1"/>
    <col min="14" max="14" width="18.7109375" style="122" customWidth="1"/>
    <col min="15" max="15" width="1.5703125" style="122" customWidth="1"/>
    <col min="16" max="16" width="20.140625" style="122" customWidth="1"/>
    <col min="17" max="17" width="26.7109375" style="122" bestFit="1" customWidth="1"/>
    <col min="18" max="18" width="2" style="122" customWidth="1"/>
    <col min="19" max="19" width="20.7109375" style="122" customWidth="1"/>
    <col min="20" max="20" width="26.7109375" style="122" bestFit="1" customWidth="1"/>
    <col min="21" max="16384" width="9.140625" style="122"/>
  </cols>
  <sheetData>
    <row r="1" spans="1:20" x14ac:dyDescent="0.25">
      <c r="A1" s="1157" t="s">
        <v>278</v>
      </c>
      <c r="B1" s="142" t="s">
        <v>4</v>
      </c>
      <c r="C1" s="143"/>
      <c r="D1" s="153">
        <f>F1-120</f>
        <v>42523</v>
      </c>
      <c r="E1" s="575"/>
      <c r="F1" s="153">
        <f>HOME!O5</f>
        <v>42643</v>
      </c>
      <c r="G1" s="136"/>
      <c r="L1" s="138" t="s">
        <v>340</v>
      </c>
      <c r="M1" s="1184" t="s">
        <v>278</v>
      </c>
      <c r="N1" s="153">
        <f>P1-120</f>
        <v>42523</v>
      </c>
      <c r="O1" s="153"/>
      <c r="P1" s="153">
        <f>HOME!O5</f>
        <v>42643</v>
      </c>
    </row>
    <row r="2" spans="1:20" x14ac:dyDescent="0.25">
      <c r="A2" s="1157"/>
      <c r="B2" s="142"/>
      <c r="C2" s="143"/>
      <c r="D2" s="153"/>
      <c r="E2" s="575"/>
      <c r="F2" s="1185" t="s">
        <v>1588</v>
      </c>
      <c r="G2" s="1185"/>
      <c r="I2" s="1186" t="s">
        <v>1589</v>
      </c>
      <c r="J2" s="1186"/>
      <c r="M2" s="1184"/>
      <c r="P2" s="1185" t="s">
        <v>1588</v>
      </c>
      <c r="Q2" s="1185"/>
      <c r="S2" s="1186" t="s">
        <v>1589</v>
      </c>
      <c r="T2" s="1186"/>
    </row>
    <row r="3" spans="1:20" x14ac:dyDescent="0.25">
      <c r="A3" s="1157"/>
      <c r="B3" s="142" t="s">
        <v>40</v>
      </c>
      <c r="C3" s="142" t="s">
        <v>41</v>
      </c>
      <c r="D3" s="659" t="s">
        <v>26</v>
      </c>
      <c r="E3" s="3"/>
      <c r="F3" s="659" t="s">
        <v>1578</v>
      </c>
      <c r="G3" s="659" t="s">
        <v>1590</v>
      </c>
      <c r="I3" s="659" t="s">
        <v>1578</v>
      </c>
      <c r="J3" s="659" t="s">
        <v>1590</v>
      </c>
      <c r="L3" s="136"/>
      <c r="M3" s="1184"/>
      <c r="N3" s="659" t="s">
        <v>26</v>
      </c>
      <c r="O3" s="151"/>
      <c r="P3" s="659" t="s">
        <v>1578</v>
      </c>
      <c r="Q3" s="659" t="s">
        <v>1590</v>
      </c>
      <c r="S3" s="659" t="s">
        <v>1578</v>
      </c>
      <c r="T3" s="659" t="s">
        <v>1590</v>
      </c>
    </row>
    <row r="4" spans="1:20" x14ac:dyDescent="0.25">
      <c r="A4" s="1157"/>
      <c r="B4" s="142"/>
      <c r="C4" s="143"/>
      <c r="D4" s="659" t="s">
        <v>32</v>
      </c>
      <c r="E4" s="3"/>
      <c r="F4" s="659" t="s">
        <v>32</v>
      </c>
      <c r="G4" s="659" t="s">
        <v>32</v>
      </c>
      <c r="I4" s="659" t="s">
        <v>32</v>
      </c>
      <c r="J4" s="659" t="s">
        <v>32</v>
      </c>
      <c r="M4" s="138"/>
      <c r="N4" s="659" t="s">
        <v>32</v>
      </c>
      <c r="O4" s="530"/>
      <c r="P4" s="659" t="s">
        <v>32</v>
      </c>
      <c r="Q4" s="659" t="s">
        <v>32</v>
      </c>
      <c r="S4" s="659" t="s">
        <v>32</v>
      </c>
      <c r="T4" s="659" t="s">
        <v>32</v>
      </c>
    </row>
    <row r="5" spans="1:20" x14ac:dyDescent="0.25">
      <c r="A5" s="1157"/>
      <c r="B5" s="142"/>
      <c r="C5" s="143"/>
      <c r="D5" s="143"/>
      <c r="E5" s="129"/>
      <c r="F5" s="136"/>
      <c r="G5" s="136"/>
      <c r="L5" s="138" t="s">
        <v>412</v>
      </c>
    </row>
    <row r="6" spans="1:20" x14ac:dyDescent="0.25">
      <c r="A6" s="656"/>
      <c r="B6" s="142"/>
      <c r="C6" s="143"/>
      <c r="D6" s="136"/>
      <c r="E6" s="124"/>
      <c r="F6" s="136"/>
      <c r="G6" s="136"/>
      <c r="L6" s="138"/>
      <c r="M6" s="138"/>
      <c r="N6" s="150"/>
      <c r="O6" s="150"/>
      <c r="P6" s="150"/>
      <c r="Q6" s="1006"/>
      <c r="S6" s="1006"/>
      <c r="T6" s="1006"/>
    </row>
    <row r="7" spans="1:20" x14ac:dyDescent="0.25">
      <c r="A7" s="656"/>
      <c r="B7" s="145">
        <v>31</v>
      </c>
      <c r="C7" s="142" t="s">
        <v>1594</v>
      </c>
      <c r="D7" s="136"/>
      <c r="E7" s="124"/>
      <c r="F7" s="136"/>
      <c r="G7" s="136"/>
      <c r="L7" s="144" t="s">
        <v>442</v>
      </c>
      <c r="M7" s="144"/>
      <c r="N7" s="148"/>
      <c r="O7" s="148"/>
      <c r="P7" s="148"/>
      <c r="Q7" s="774"/>
      <c r="R7" s="49"/>
      <c r="S7" s="144"/>
      <c r="T7" s="148"/>
    </row>
    <row r="8" spans="1:20" x14ac:dyDescent="0.25">
      <c r="A8" s="1187" t="s">
        <v>1669</v>
      </c>
      <c r="B8" s="142"/>
      <c r="C8" s="154" t="s">
        <v>43</v>
      </c>
      <c r="D8" s="141"/>
      <c r="E8" s="5"/>
      <c r="F8" s="141"/>
      <c r="G8" s="141"/>
      <c r="I8" s="141"/>
      <c r="J8" s="141"/>
      <c r="L8" s="144" t="s">
        <v>443</v>
      </c>
      <c r="M8" s="144"/>
      <c r="N8" s="148"/>
      <c r="O8" s="148"/>
      <c r="P8" s="148"/>
      <c r="Q8" s="148"/>
      <c r="R8" s="49"/>
      <c r="S8" s="144"/>
      <c r="T8" s="148"/>
    </row>
    <row r="9" spans="1:20" x14ac:dyDescent="0.25">
      <c r="A9" s="1187"/>
      <c r="B9" s="142"/>
      <c r="C9" s="154" t="s">
        <v>44</v>
      </c>
      <c r="D9" s="148"/>
      <c r="E9" s="5"/>
      <c r="F9" s="148"/>
      <c r="G9" s="148"/>
      <c r="I9" s="148"/>
      <c r="J9" s="148"/>
      <c r="L9" s="144" t="s">
        <v>444</v>
      </c>
      <c r="M9" s="144"/>
      <c r="N9" s="148"/>
      <c r="O9" s="148"/>
      <c r="P9" s="148"/>
      <c r="Q9" s="148"/>
      <c r="R9" s="49"/>
      <c r="S9" s="144"/>
      <c r="T9" s="148"/>
    </row>
    <row r="10" spans="1:20" x14ac:dyDescent="0.25">
      <c r="A10" s="1187"/>
      <c r="B10" s="142"/>
      <c r="C10" s="154" t="s">
        <v>46</v>
      </c>
      <c r="D10" s="148"/>
      <c r="E10" s="5"/>
      <c r="F10" s="148"/>
      <c r="G10" s="148"/>
      <c r="I10" s="148"/>
      <c r="J10" s="148"/>
      <c r="L10" s="144" t="s">
        <v>445</v>
      </c>
      <c r="M10" s="144"/>
      <c r="N10" s="148"/>
      <c r="O10" s="148"/>
      <c r="P10" s="148"/>
      <c r="Q10" s="148"/>
      <c r="R10" s="49"/>
      <c r="S10" s="144"/>
      <c r="T10" s="148"/>
    </row>
    <row r="11" spans="1:20" x14ac:dyDescent="0.25">
      <c r="A11" s="1187"/>
      <c r="B11" s="142"/>
      <c r="C11" s="154" t="s">
        <v>45</v>
      </c>
      <c r="D11" s="148"/>
      <c r="E11" s="5"/>
      <c r="F11" s="148"/>
      <c r="G11" s="148"/>
      <c r="I11" s="148"/>
      <c r="J11" s="148"/>
      <c r="L11" s="144" t="s">
        <v>446</v>
      </c>
      <c r="M11" s="144"/>
      <c r="N11" s="148"/>
      <c r="O11" s="148"/>
      <c r="P11" s="148"/>
      <c r="Q11" s="148"/>
      <c r="R11" s="49"/>
      <c r="S11" s="144"/>
      <c r="T11" s="148"/>
    </row>
    <row r="12" spans="1:20" x14ac:dyDescent="0.25">
      <c r="B12" s="142"/>
      <c r="C12" s="154" t="s">
        <v>47</v>
      </c>
      <c r="D12" s="148"/>
      <c r="E12" s="5"/>
      <c r="F12" s="148"/>
      <c r="G12" s="148"/>
      <c r="I12" s="148"/>
      <c r="J12" s="148"/>
      <c r="L12" s="144" t="s">
        <v>447</v>
      </c>
      <c r="M12" s="144"/>
      <c r="N12" s="148"/>
      <c r="O12" s="148"/>
      <c r="P12" s="148"/>
      <c r="Q12" s="148"/>
      <c r="R12" s="49"/>
      <c r="S12" s="144"/>
      <c r="T12" s="148"/>
    </row>
    <row r="13" spans="1:20" x14ac:dyDescent="0.25">
      <c r="B13" s="142"/>
      <c r="C13" s="154" t="s">
        <v>48</v>
      </c>
      <c r="D13" s="148"/>
      <c r="E13" s="5"/>
      <c r="F13" s="148"/>
      <c r="G13" s="148"/>
      <c r="I13" s="148"/>
      <c r="J13" s="148"/>
      <c r="L13" s="144" t="s">
        <v>448</v>
      </c>
      <c r="M13" s="144"/>
      <c r="N13" s="148"/>
      <c r="O13" s="148"/>
      <c r="P13" s="148"/>
      <c r="Q13" s="148"/>
      <c r="R13" s="49"/>
      <c r="S13" s="144"/>
      <c r="T13" s="148"/>
    </row>
    <row r="14" spans="1:20" x14ac:dyDescent="0.25">
      <c r="B14" s="142"/>
      <c r="C14" s="154" t="s">
        <v>49</v>
      </c>
      <c r="D14" s="148"/>
      <c r="E14" s="5"/>
      <c r="F14" s="148"/>
      <c r="G14" s="148"/>
      <c r="I14" s="148"/>
      <c r="J14" s="148"/>
      <c r="L14" s="144" t="s">
        <v>449</v>
      </c>
      <c r="M14" s="144"/>
      <c r="N14" s="148"/>
      <c r="O14" s="148"/>
      <c r="P14" s="148"/>
      <c r="Q14" s="148"/>
      <c r="R14" s="49"/>
      <c r="S14" s="144"/>
      <c r="T14" s="148"/>
    </row>
    <row r="15" spans="1:20" x14ac:dyDescent="0.25">
      <c r="B15" s="142"/>
      <c r="C15" s="154" t="s">
        <v>2030</v>
      </c>
      <c r="D15" s="148"/>
      <c r="E15" s="5"/>
      <c r="F15" s="148"/>
      <c r="G15" s="148"/>
      <c r="I15" s="148"/>
      <c r="J15" s="148"/>
      <c r="L15" s="144" t="s">
        <v>450</v>
      </c>
      <c r="M15" s="144"/>
      <c r="N15" s="148"/>
      <c r="O15" s="148"/>
      <c r="P15" s="148"/>
      <c r="Q15" s="148"/>
      <c r="R15" s="49"/>
      <c r="S15" s="144"/>
      <c r="T15" s="148"/>
    </row>
    <row r="16" spans="1:20" x14ac:dyDescent="0.25">
      <c r="B16" s="142"/>
      <c r="C16" s="154" t="s">
        <v>42</v>
      </c>
      <c r="D16" s="148"/>
      <c r="E16" s="5"/>
      <c r="F16" s="148"/>
      <c r="G16" s="148"/>
      <c r="I16" s="148"/>
      <c r="J16" s="148"/>
      <c r="L16" s="144" t="s">
        <v>451</v>
      </c>
      <c r="M16" s="144"/>
      <c r="N16" s="148"/>
      <c r="O16" s="148"/>
      <c r="P16" s="148"/>
      <c r="Q16" s="148"/>
      <c r="R16" s="49"/>
      <c r="S16" s="144"/>
      <c r="T16" s="148"/>
    </row>
    <row r="17" spans="2:20" x14ac:dyDescent="0.25">
      <c r="B17" s="142"/>
      <c r="C17" s="154" t="s">
        <v>2111</v>
      </c>
      <c r="D17" s="148"/>
      <c r="E17" s="5"/>
      <c r="F17" s="148"/>
      <c r="G17" s="148"/>
      <c r="I17" s="148"/>
      <c r="J17" s="148"/>
      <c r="L17" s="144" t="s">
        <v>452</v>
      </c>
      <c r="M17" s="144"/>
      <c r="N17" s="148"/>
      <c r="O17" s="148"/>
      <c r="P17" s="148"/>
      <c r="Q17" s="148"/>
      <c r="R17" s="49"/>
      <c r="S17" s="144"/>
      <c r="T17" s="148"/>
    </row>
    <row r="18" spans="2:20" x14ac:dyDescent="0.25">
      <c r="B18" s="142"/>
      <c r="C18" s="154" t="s">
        <v>2112</v>
      </c>
      <c r="I18" s="148"/>
      <c r="L18" s="144" t="s">
        <v>453</v>
      </c>
      <c r="M18" s="144"/>
      <c r="N18" s="148"/>
      <c r="O18" s="148"/>
      <c r="P18" s="148"/>
      <c r="Q18" s="148"/>
      <c r="R18" s="49"/>
      <c r="S18" s="144"/>
      <c r="T18" s="148"/>
    </row>
    <row r="19" spans="2:20" ht="16.5" thickBot="1" x14ac:dyDescent="0.3">
      <c r="B19" s="142"/>
      <c r="C19" s="149" t="s">
        <v>7</v>
      </c>
      <c r="D19" s="621">
        <f>SUM(D8:D18)</f>
        <v>0</v>
      </c>
      <c r="E19" s="152"/>
      <c r="F19" s="621">
        <f>SUM(F8:F18)</f>
        <v>0</v>
      </c>
      <c r="G19" s="621">
        <f>SUM(G8:G18)</f>
        <v>0</v>
      </c>
      <c r="H19" s="152"/>
      <c r="I19" s="621">
        <f>SUM(I8:I18)</f>
        <v>0</v>
      </c>
      <c r="J19" s="621">
        <f>SUM(J8:J18)</f>
        <v>0</v>
      </c>
      <c r="L19" s="144" t="s">
        <v>454</v>
      </c>
      <c r="M19" s="144"/>
      <c r="N19" s="148"/>
      <c r="O19" s="148"/>
      <c r="P19" s="148"/>
      <c r="Q19" s="148"/>
      <c r="R19" s="49"/>
      <c r="S19" s="144"/>
      <c r="T19" s="148"/>
    </row>
    <row r="20" spans="2:20" ht="15.75" thickTop="1" x14ac:dyDescent="0.25">
      <c r="B20" s="142"/>
      <c r="L20" s="144" t="s">
        <v>455</v>
      </c>
      <c r="M20" s="144"/>
      <c r="N20" s="148"/>
      <c r="O20" s="148"/>
      <c r="P20" s="148"/>
      <c r="Q20" s="148"/>
      <c r="R20" s="49"/>
      <c r="S20" s="144"/>
      <c r="T20" s="148"/>
    </row>
    <row r="21" spans="2:20" x14ac:dyDescent="0.25">
      <c r="B21" s="145">
        <v>32</v>
      </c>
      <c r="C21" s="142" t="s">
        <v>1595</v>
      </c>
      <c r="D21" s="141"/>
      <c r="E21" s="5"/>
      <c r="F21" s="141"/>
      <c r="G21" s="141"/>
      <c r="L21" s="144" t="s">
        <v>456</v>
      </c>
      <c r="M21" s="144"/>
      <c r="N21" s="148"/>
      <c r="O21" s="148"/>
      <c r="P21" s="148"/>
      <c r="Q21" s="148"/>
      <c r="R21" s="49"/>
      <c r="S21" s="144"/>
      <c r="T21" s="148"/>
    </row>
    <row r="22" spans="2:20" x14ac:dyDescent="0.25">
      <c r="C22" s="143"/>
      <c r="D22" s="141"/>
      <c r="E22" s="5"/>
      <c r="F22" s="141"/>
      <c r="G22" s="141"/>
      <c r="L22" s="144" t="s">
        <v>457</v>
      </c>
      <c r="M22" s="144"/>
      <c r="N22" s="148"/>
      <c r="O22" s="148"/>
      <c r="P22" s="148"/>
      <c r="Q22" s="148"/>
      <c r="R22" s="49"/>
      <c r="S22" s="144"/>
      <c r="T22" s="148"/>
    </row>
    <row r="23" spans="2:20" x14ac:dyDescent="0.25">
      <c r="B23" s="142"/>
      <c r="C23" s="143" t="s">
        <v>50</v>
      </c>
      <c r="D23" s="148"/>
      <c r="E23" s="5"/>
      <c r="F23" s="148"/>
      <c r="G23" s="148"/>
      <c r="I23" s="148"/>
      <c r="J23" s="148"/>
      <c r="L23" s="144" t="s">
        <v>458</v>
      </c>
      <c r="M23" s="144"/>
      <c r="N23" s="148"/>
      <c r="O23" s="148"/>
      <c r="P23" s="148"/>
      <c r="Q23" s="148"/>
      <c r="R23" s="49"/>
      <c r="S23" s="144"/>
      <c r="T23" s="148"/>
    </row>
    <row r="24" spans="2:20" x14ac:dyDescent="0.25">
      <c r="B24" s="142"/>
      <c r="C24" s="143" t="s">
        <v>2113</v>
      </c>
      <c r="D24" s="148"/>
      <c r="E24" s="5"/>
      <c r="F24" s="148"/>
      <c r="G24" s="148"/>
      <c r="I24" s="148"/>
      <c r="J24" s="148"/>
      <c r="L24" s="144" t="s">
        <v>459</v>
      </c>
      <c r="M24" s="144"/>
      <c r="N24" s="148"/>
      <c r="O24" s="148"/>
      <c r="P24" s="148"/>
      <c r="Q24" s="148"/>
      <c r="R24" s="49"/>
      <c r="S24" s="144"/>
      <c r="T24" s="148"/>
    </row>
    <row r="25" spans="2:20" x14ac:dyDescent="0.25">
      <c r="B25" s="142"/>
      <c r="C25" s="143" t="s">
        <v>3</v>
      </c>
      <c r="D25" s="148"/>
      <c r="E25" s="5"/>
      <c r="F25" s="148"/>
      <c r="G25" s="148"/>
      <c r="I25" s="148"/>
      <c r="J25" s="148"/>
      <c r="L25" s="144" t="s">
        <v>460</v>
      </c>
      <c r="M25" s="144"/>
      <c r="N25" s="148"/>
      <c r="O25" s="148"/>
      <c r="P25" s="148"/>
      <c r="Q25" s="148"/>
      <c r="R25" s="49"/>
      <c r="S25" s="144"/>
      <c r="T25" s="148"/>
    </row>
    <row r="26" spans="2:20" x14ac:dyDescent="0.25">
      <c r="B26" s="142"/>
      <c r="C26" s="143" t="s">
        <v>2114</v>
      </c>
      <c r="D26" s="148"/>
      <c r="E26" s="5"/>
      <c r="F26" s="148"/>
      <c r="G26" s="148"/>
      <c r="I26" s="148"/>
      <c r="J26" s="148"/>
      <c r="L26" s="144" t="s">
        <v>461</v>
      </c>
      <c r="M26" s="144"/>
      <c r="N26" s="148"/>
      <c r="O26" s="148"/>
      <c r="P26" s="148"/>
      <c r="Q26" s="148"/>
      <c r="R26" s="49"/>
      <c r="S26" s="144"/>
      <c r="T26" s="148"/>
    </row>
    <row r="27" spans="2:20" ht="15.75" thickBot="1" x14ac:dyDescent="0.3">
      <c r="B27" s="142"/>
      <c r="C27" s="142" t="s">
        <v>7</v>
      </c>
      <c r="D27" s="621">
        <f>SUM(D23:D26)</f>
        <v>0</v>
      </c>
      <c r="E27" s="152"/>
      <c r="F27" s="621">
        <f>SUM(F23:F26)</f>
        <v>0</v>
      </c>
      <c r="G27" s="621">
        <f>SUM(G23:G26)</f>
        <v>0</v>
      </c>
      <c r="H27" s="152"/>
      <c r="I27" s="621">
        <f>SUM(I23:I26)</f>
        <v>0</v>
      </c>
      <c r="J27" s="621">
        <f>SUM(J23:J26)</f>
        <v>0</v>
      </c>
      <c r="L27" s="144" t="s">
        <v>462</v>
      </c>
      <c r="M27" s="144"/>
      <c r="N27" s="148"/>
      <c r="O27" s="148"/>
      <c r="P27" s="148"/>
      <c r="Q27" s="148"/>
      <c r="R27" s="49"/>
      <c r="S27" s="144"/>
      <c r="T27" s="148"/>
    </row>
    <row r="28" spans="2:20" ht="15.75" thickTop="1" x14ac:dyDescent="0.25">
      <c r="L28" s="144" t="s">
        <v>463</v>
      </c>
      <c r="M28" s="144"/>
      <c r="N28" s="148"/>
      <c r="O28" s="148"/>
      <c r="P28" s="148"/>
      <c r="Q28" s="148"/>
      <c r="R28" s="49"/>
      <c r="S28" s="144"/>
      <c r="T28" s="148"/>
    </row>
    <row r="29" spans="2:20" x14ac:dyDescent="0.25">
      <c r="B29" s="145">
        <v>33</v>
      </c>
      <c r="C29" s="142" t="s">
        <v>1596</v>
      </c>
      <c r="D29" s="49"/>
      <c r="E29" s="110"/>
      <c r="F29" s="49"/>
      <c r="G29" s="49"/>
      <c r="H29" s="110"/>
      <c r="I29" s="49"/>
      <c r="J29" s="49"/>
      <c r="L29" s="144" t="s">
        <v>464</v>
      </c>
      <c r="M29" s="144"/>
      <c r="N29" s="148"/>
      <c r="O29" s="148"/>
      <c r="P29" s="148"/>
      <c r="Q29" s="148"/>
      <c r="R29" s="49"/>
      <c r="S29" s="144"/>
      <c r="T29" s="148"/>
    </row>
    <row r="30" spans="2:20" x14ac:dyDescent="0.25">
      <c r="B30" s="142"/>
      <c r="D30" s="49"/>
      <c r="E30" s="110"/>
      <c r="F30" s="49"/>
      <c r="G30" s="49"/>
      <c r="H30" s="110"/>
      <c r="I30" s="49"/>
      <c r="J30" s="49"/>
      <c r="L30" s="144" t="s">
        <v>465</v>
      </c>
      <c r="M30" s="144"/>
      <c r="N30" s="148"/>
      <c r="O30" s="148"/>
      <c r="P30" s="148"/>
      <c r="Q30" s="148"/>
      <c r="R30" s="49"/>
      <c r="S30" s="144"/>
      <c r="T30" s="148"/>
    </row>
    <row r="31" spans="2:20" x14ac:dyDescent="0.25">
      <c r="B31" s="142"/>
      <c r="C31" s="222" t="s">
        <v>1598</v>
      </c>
      <c r="D31" s="772"/>
      <c r="E31" s="773"/>
      <c r="F31" s="772"/>
      <c r="G31" s="772"/>
      <c r="H31" s="773"/>
      <c r="I31" s="773"/>
      <c r="J31" s="773"/>
      <c r="L31" s="144" t="s">
        <v>466</v>
      </c>
      <c r="M31" s="144"/>
      <c r="N31" s="148"/>
      <c r="O31" s="148"/>
      <c r="P31" s="148"/>
      <c r="Q31" s="148"/>
      <c r="R31" s="49"/>
      <c r="S31" s="144"/>
      <c r="T31" s="148"/>
    </row>
    <row r="32" spans="2:20" x14ac:dyDescent="0.25">
      <c r="B32" s="142"/>
      <c r="C32" s="222" t="s">
        <v>1597</v>
      </c>
      <c r="D32" s="772"/>
      <c r="E32" s="773"/>
      <c r="F32" s="772"/>
      <c r="G32" s="772"/>
      <c r="H32" s="773"/>
      <c r="I32" s="772"/>
      <c r="J32" s="772"/>
      <c r="L32" s="144" t="s">
        <v>467</v>
      </c>
      <c r="M32" s="144"/>
      <c r="N32" s="148"/>
      <c r="O32" s="148"/>
      <c r="P32" s="148"/>
      <c r="Q32" s="148"/>
      <c r="R32" s="49"/>
      <c r="S32" s="144"/>
      <c r="T32" s="148"/>
    </row>
    <row r="33" spans="2:20" x14ac:dyDescent="0.25">
      <c r="B33" s="145"/>
      <c r="C33" s="134" t="s">
        <v>1599</v>
      </c>
      <c r="D33" s="772"/>
      <c r="E33" s="773"/>
      <c r="F33" s="772"/>
      <c r="G33" s="772"/>
      <c r="H33" s="773"/>
      <c r="I33" s="772"/>
      <c r="J33" s="772"/>
      <c r="L33" s="144" t="s">
        <v>468</v>
      </c>
      <c r="M33" s="144"/>
      <c r="N33" s="148"/>
      <c r="O33" s="148"/>
      <c r="P33" s="148"/>
      <c r="Q33" s="148"/>
      <c r="R33" s="49"/>
      <c r="S33" s="144"/>
      <c r="T33" s="148"/>
    </row>
    <row r="34" spans="2:20" ht="15.75" thickBot="1" x14ac:dyDescent="0.3">
      <c r="B34" s="142"/>
      <c r="C34" s="221" t="s">
        <v>7</v>
      </c>
      <c r="D34" s="1009">
        <f>SUM(D31:D33)</f>
        <v>0</v>
      </c>
      <c r="E34" s="1010">
        <f t="shared" ref="E34:J34" si="0">SUM(E31:E33)</f>
        <v>0</v>
      </c>
      <c r="F34" s="1009">
        <f t="shared" si="0"/>
        <v>0</v>
      </c>
      <c r="G34" s="1009">
        <f t="shared" si="0"/>
        <v>0</v>
      </c>
      <c r="H34" s="1010">
        <f t="shared" si="0"/>
        <v>0</v>
      </c>
      <c r="I34" s="1009">
        <f t="shared" si="0"/>
        <v>0</v>
      </c>
      <c r="J34" s="1009">
        <f t="shared" si="0"/>
        <v>0</v>
      </c>
      <c r="L34" s="144" t="s">
        <v>469</v>
      </c>
      <c r="M34" s="144"/>
      <c r="N34" s="148"/>
      <c r="O34" s="148"/>
      <c r="P34" s="148"/>
      <c r="Q34" s="148"/>
      <c r="R34" s="49"/>
      <c r="S34" s="144"/>
      <c r="T34" s="148"/>
    </row>
    <row r="35" spans="2:20" ht="15.75" thickTop="1" x14ac:dyDescent="0.25">
      <c r="L35" s="144" t="s">
        <v>470</v>
      </c>
      <c r="M35" s="144"/>
      <c r="N35" s="148"/>
      <c r="O35" s="148"/>
      <c r="P35" s="148"/>
      <c r="Q35" s="148"/>
      <c r="R35" s="49"/>
      <c r="S35" s="144"/>
      <c r="T35" s="148"/>
    </row>
    <row r="36" spans="2:20" x14ac:dyDescent="0.25">
      <c r="B36" s="145">
        <v>34</v>
      </c>
      <c r="C36" s="221" t="s">
        <v>1603</v>
      </c>
      <c r="L36" s="144" t="s">
        <v>471</v>
      </c>
      <c r="M36" s="144"/>
      <c r="N36" s="148"/>
      <c r="O36" s="148"/>
      <c r="P36" s="148"/>
      <c r="Q36" s="148"/>
      <c r="R36" s="49"/>
      <c r="S36" s="144"/>
      <c r="T36" s="148"/>
    </row>
    <row r="37" spans="2:20" x14ac:dyDescent="0.25">
      <c r="B37" s="142"/>
      <c r="L37" s="144" t="s">
        <v>472</v>
      </c>
      <c r="M37" s="144"/>
      <c r="N37" s="148"/>
      <c r="O37" s="148"/>
      <c r="P37" s="148"/>
      <c r="Q37" s="148"/>
      <c r="R37" s="49"/>
      <c r="S37" s="144"/>
      <c r="T37" s="148"/>
    </row>
    <row r="38" spans="2:20" x14ac:dyDescent="0.25">
      <c r="B38" s="142"/>
      <c r="C38" s="155" t="s">
        <v>54</v>
      </c>
      <c r="D38" s="772"/>
      <c r="E38" s="773"/>
      <c r="F38" s="772"/>
      <c r="G38" s="772"/>
      <c r="H38" s="773"/>
      <c r="I38" s="773"/>
      <c r="J38" s="773"/>
      <c r="L38" s="144" t="s">
        <v>473</v>
      </c>
      <c r="M38" s="144"/>
      <c r="N38" s="148"/>
      <c r="O38" s="148"/>
      <c r="P38" s="148"/>
      <c r="Q38" s="148"/>
      <c r="R38" s="49"/>
      <c r="S38" s="144"/>
      <c r="T38" s="148"/>
    </row>
    <row r="39" spans="2:20" x14ac:dyDescent="0.25">
      <c r="B39" s="142"/>
      <c r="C39" s="143" t="s">
        <v>322</v>
      </c>
      <c r="D39" s="772"/>
      <c r="E39" s="773"/>
      <c r="F39" s="772"/>
      <c r="G39" s="772"/>
      <c r="H39" s="773"/>
      <c r="I39" s="772"/>
      <c r="J39" s="772"/>
      <c r="K39" s="530"/>
      <c r="L39" s="80" t="s">
        <v>312</v>
      </c>
      <c r="M39" s="144"/>
      <c r="N39" s="148"/>
      <c r="O39" s="148"/>
      <c r="P39" s="618">
        <f>('Notes BS'!I192+'Notes BS'!G219)</f>
        <v>0</v>
      </c>
      <c r="Q39" s="144"/>
      <c r="R39" s="49"/>
      <c r="S39" s="144"/>
      <c r="T39" s="144"/>
    </row>
    <row r="40" spans="2:20" x14ac:dyDescent="0.25">
      <c r="B40" s="142"/>
      <c r="C40" s="143" t="s">
        <v>1649</v>
      </c>
      <c r="D40" s="772"/>
      <c r="E40" s="773"/>
      <c r="F40" s="772"/>
      <c r="G40" s="772"/>
      <c r="H40" s="773"/>
      <c r="I40" s="772"/>
      <c r="J40" s="772"/>
      <c r="L40" s="144" t="s">
        <v>1857</v>
      </c>
      <c r="M40" s="144"/>
      <c r="N40" s="148" t="s">
        <v>273</v>
      </c>
      <c r="O40" s="148"/>
      <c r="P40" s="148"/>
      <c r="Q40" s="144"/>
      <c r="R40" s="49"/>
      <c r="S40" s="144"/>
      <c r="T40" s="144"/>
    </row>
    <row r="41" spans="2:20" x14ac:dyDescent="0.25">
      <c r="B41" s="142"/>
      <c r="C41" s="134" t="s">
        <v>1862</v>
      </c>
      <c r="D41" s="772"/>
      <c r="E41" s="773"/>
      <c r="F41" s="772"/>
      <c r="G41" s="772"/>
      <c r="H41" s="773"/>
      <c r="I41" s="772"/>
      <c r="J41" s="772"/>
      <c r="L41" s="144"/>
      <c r="M41" s="144"/>
      <c r="N41" s="148"/>
      <c r="O41" s="148"/>
      <c r="P41" s="148"/>
      <c r="Q41" s="144"/>
      <c r="R41" s="49"/>
      <c r="S41" s="144"/>
      <c r="T41" s="144"/>
    </row>
    <row r="42" spans="2:20" ht="15.75" thickBot="1" x14ac:dyDescent="0.3">
      <c r="B42" s="142"/>
      <c r="C42" s="221" t="s">
        <v>7</v>
      </c>
      <c r="D42" s="1009">
        <f t="shared" ref="D42:J42" si="1">SUM(D38:D41)</f>
        <v>0</v>
      </c>
      <c r="E42" s="1010">
        <f t="shared" si="1"/>
        <v>0</v>
      </c>
      <c r="F42" s="1009">
        <f t="shared" si="1"/>
        <v>0</v>
      </c>
      <c r="G42" s="1009">
        <f t="shared" si="1"/>
        <v>0</v>
      </c>
      <c r="H42" s="1010">
        <f t="shared" si="1"/>
        <v>0</v>
      </c>
      <c r="I42" s="1009">
        <f t="shared" si="1"/>
        <v>0</v>
      </c>
      <c r="J42" s="1009">
        <f t="shared" si="1"/>
        <v>0</v>
      </c>
      <c r="L42" s="144"/>
      <c r="M42" s="144"/>
      <c r="N42" s="148"/>
      <c r="O42" s="148"/>
      <c r="P42" s="148"/>
      <c r="Q42" s="144"/>
      <c r="R42" s="49"/>
      <c r="S42" s="144"/>
      <c r="T42" s="144"/>
    </row>
    <row r="43" spans="2:20" ht="15.75" thickTop="1" x14ac:dyDescent="0.25">
      <c r="L43" s="144"/>
      <c r="M43" s="144"/>
      <c r="N43" s="148"/>
      <c r="O43" s="148"/>
      <c r="P43" s="148"/>
      <c r="Q43" s="144"/>
      <c r="R43" s="49"/>
      <c r="S43" s="144"/>
      <c r="T43" s="144"/>
    </row>
    <row r="44" spans="2:20" x14ac:dyDescent="0.25">
      <c r="B44" s="145">
        <v>35</v>
      </c>
      <c r="C44" s="142" t="s">
        <v>92</v>
      </c>
      <c r="D44" s="141"/>
      <c r="E44" s="5"/>
      <c r="F44" s="141"/>
      <c r="G44" s="141"/>
      <c r="L44" s="144"/>
      <c r="M44" s="144"/>
      <c r="N44" s="148"/>
      <c r="O44" s="148"/>
      <c r="P44" s="148"/>
      <c r="Q44" s="144"/>
      <c r="R44" s="49"/>
      <c r="S44" s="144"/>
      <c r="T44" s="144"/>
    </row>
    <row r="45" spans="2:20" x14ac:dyDescent="0.25">
      <c r="C45" s="143"/>
      <c r="D45" s="141"/>
      <c r="E45" s="5"/>
      <c r="F45" s="141"/>
      <c r="G45" s="141"/>
      <c r="L45" s="144"/>
      <c r="M45" s="144"/>
      <c r="N45" s="148"/>
      <c r="O45" s="148"/>
      <c r="P45" s="148"/>
      <c r="Q45" s="144"/>
      <c r="R45" s="49"/>
      <c r="S45" s="144"/>
      <c r="T45" s="144"/>
    </row>
    <row r="46" spans="2:20" x14ac:dyDescent="0.25">
      <c r="C46" s="154" t="s">
        <v>55</v>
      </c>
      <c r="D46" s="148"/>
      <c r="E46" s="5"/>
      <c r="F46" s="148"/>
      <c r="G46" s="148"/>
      <c r="I46" s="148"/>
      <c r="J46" s="148"/>
      <c r="L46" s="144"/>
      <c r="M46" s="144"/>
      <c r="N46" s="148"/>
      <c r="O46" s="148"/>
      <c r="P46" s="148"/>
      <c r="Q46" s="144"/>
      <c r="R46" s="49"/>
      <c r="S46" s="144"/>
      <c r="T46" s="144"/>
    </row>
    <row r="47" spans="2:20" x14ac:dyDescent="0.25">
      <c r="C47" s="154" t="s">
        <v>56</v>
      </c>
      <c r="D47" s="148"/>
      <c r="E47" s="5"/>
      <c r="F47" s="148"/>
      <c r="G47" s="148"/>
      <c r="I47" s="49"/>
      <c r="J47" s="49"/>
      <c r="L47" s="144"/>
      <c r="M47" s="144"/>
      <c r="N47" s="148"/>
      <c r="O47" s="148"/>
      <c r="P47" s="148"/>
      <c r="Q47" s="144"/>
      <c r="R47" s="49"/>
      <c r="S47" s="144"/>
      <c r="T47" s="144"/>
    </row>
    <row r="48" spans="2:20" x14ac:dyDescent="0.25">
      <c r="C48" s="154" t="s">
        <v>57</v>
      </c>
      <c r="D48" s="148"/>
      <c r="E48" s="5"/>
      <c r="F48" s="148"/>
      <c r="G48" s="148"/>
      <c r="I48" s="49"/>
      <c r="J48" s="49"/>
      <c r="L48" s="144"/>
      <c r="M48" s="144"/>
      <c r="N48" s="148"/>
      <c r="O48" s="148"/>
      <c r="P48" s="148"/>
      <c r="Q48" s="144"/>
      <c r="R48" s="49"/>
      <c r="S48" s="144"/>
      <c r="T48" s="144"/>
    </row>
    <row r="49" spans="2:20" ht="15.75" thickBot="1" x14ac:dyDescent="0.3">
      <c r="C49" s="142" t="s">
        <v>7</v>
      </c>
      <c r="D49" s="621">
        <f>SUM(D46:D48)</f>
        <v>0</v>
      </c>
      <c r="E49" s="152"/>
      <c r="F49" s="621">
        <f>SUM(F46:F48)</f>
        <v>0</v>
      </c>
      <c r="G49" s="621">
        <f>SUM(G46:G48)</f>
        <v>0</v>
      </c>
      <c r="H49" s="152"/>
      <c r="I49" s="621">
        <f>SUM(I46:I48)</f>
        <v>0</v>
      </c>
      <c r="J49" s="621">
        <f>SUM(J46:J48)</f>
        <v>0</v>
      </c>
      <c r="L49" s="144"/>
      <c r="M49" s="144"/>
      <c r="N49" s="148"/>
      <c r="O49" s="148"/>
      <c r="P49" s="148"/>
      <c r="Q49" s="144"/>
      <c r="R49" s="49"/>
      <c r="S49" s="144"/>
      <c r="T49" s="144"/>
    </row>
    <row r="50" spans="2:20" ht="15.75" thickTop="1" x14ac:dyDescent="0.25">
      <c r="B50" s="145"/>
      <c r="C50" s="142"/>
      <c r="D50" s="142"/>
      <c r="E50" s="128"/>
      <c r="F50" s="140"/>
      <c r="G50" s="140"/>
      <c r="L50" s="144"/>
      <c r="M50" s="144"/>
      <c r="N50" s="148"/>
      <c r="O50" s="148"/>
      <c r="P50" s="148"/>
      <c r="Q50" s="144"/>
      <c r="R50" s="49"/>
      <c r="S50" s="144"/>
      <c r="T50" s="144"/>
    </row>
    <row r="51" spans="2:20" x14ac:dyDescent="0.25">
      <c r="B51" s="145">
        <v>36</v>
      </c>
      <c r="C51" s="142" t="s">
        <v>342</v>
      </c>
      <c r="D51" s="141"/>
      <c r="E51" s="5"/>
      <c r="F51" s="141"/>
      <c r="G51" s="141"/>
      <c r="L51" s="144"/>
      <c r="M51" s="144"/>
      <c r="N51" s="148"/>
      <c r="O51" s="148"/>
      <c r="P51" s="148"/>
      <c r="Q51" s="144"/>
      <c r="R51" s="49"/>
      <c r="S51" s="144"/>
      <c r="T51" s="144"/>
    </row>
    <row r="52" spans="2:20" x14ac:dyDescent="0.25">
      <c r="C52" s="143"/>
      <c r="D52" s="141"/>
      <c r="E52" s="5"/>
      <c r="F52" s="141"/>
      <c r="G52" s="141"/>
      <c r="L52" s="144"/>
      <c r="M52" s="144"/>
      <c r="N52" s="148"/>
      <c r="O52" s="148"/>
      <c r="P52" s="148"/>
      <c r="Q52" s="144"/>
      <c r="R52" s="49"/>
      <c r="S52" s="144"/>
      <c r="T52" s="144"/>
    </row>
    <row r="53" spans="2:20" ht="15.75" thickBot="1" x14ac:dyDescent="0.3">
      <c r="C53" s="165" t="s">
        <v>341</v>
      </c>
      <c r="D53" s="621">
        <f>'Notes P&amp;L'!N72</f>
        <v>0</v>
      </c>
      <c r="E53" s="152"/>
      <c r="F53" s="621">
        <f>'Notes P&amp;L'!P72</f>
        <v>0</v>
      </c>
      <c r="G53" s="621">
        <f>'Notes P&amp;L'!Q72</f>
        <v>0</v>
      </c>
      <c r="H53" s="152"/>
      <c r="I53" s="621">
        <f>S72</f>
        <v>0</v>
      </c>
      <c r="J53" s="621">
        <f>T72</f>
        <v>0</v>
      </c>
      <c r="L53" s="144"/>
      <c r="M53" s="144"/>
      <c r="N53" s="148"/>
      <c r="O53" s="148"/>
      <c r="P53" s="148"/>
      <c r="Q53" s="144"/>
      <c r="R53" s="49"/>
      <c r="S53" s="144"/>
      <c r="T53" s="144"/>
    </row>
    <row r="54" spans="2:20" ht="15.75" thickTop="1" x14ac:dyDescent="0.25">
      <c r="L54" s="144"/>
      <c r="M54" s="144"/>
      <c r="N54" s="148"/>
      <c r="O54" s="148"/>
      <c r="P54" s="148"/>
      <c r="Q54" s="144"/>
      <c r="R54" s="49"/>
      <c r="S54" s="144"/>
      <c r="T54" s="144"/>
    </row>
    <row r="55" spans="2:20" x14ac:dyDescent="0.25">
      <c r="L55" s="144"/>
      <c r="M55" s="144"/>
      <c r="N55" s="148"/>
      <c r="O55" s="148"/>
      <c r="P55" s="148"/>
      <c r="Q55" s="144"/>
      <c r="R55" s="49"/>
      <c r="S55" s="144"/>
      <c r="T55" s="144"/>
    </row>
    <row r="56" spans="2:20" x14ac:dyDescent="0.25">
      <c r="B56" s="1007">
        <v>37</v>
      </c>
      <c r="C56" s="221" t="s">
        <v>1604</v>
      </c>
      <c r="L56" s="144"/>
      <c r="M56" s="144"/>
      <c r="N56" s="148"/>
      <c r="O56" s="148"/>
      <c r="P56" s="148"/>
      <c r="Q56" s="144"/>
      <c r="R56" s="49"/>
      <c r="S56" s="144"/>
      <c r="T56" s="144"/>
    </row>
    <row r="57" spans="2:20" x14ac:dyDescent="0.25">
      <c r="L57" s="144"/>
      <c r="M57" s="144"/>
      <c r="N57" s="148"/>
      <c r="O57" s="148"/>
      <c r="P57" s="148"/>
      <c r="Q57" s="144"/>
      <c r="R57" s="49"/>
      <c r="S57" s="144"/>
      <c r="T57" s="144"/>
    </row>
    <row r="58" spans="2:20" x14ac:dyDescent="0.25">
      <c r="C58" s="222" t="s">
        <v>1605</v>
      </c>
      <c r="D58" s="49"/>
      <c r="E58" s="110"/>
      <c r="F58" s="49"/>
      <c r="G58" s="49"/>
      <c r="H58" s="110"/>
      <c r="I58" s="49"/>
      <c r="J58" s="49"/>
      <c r="L58" s="144"/>
      <c r="M58" s="144"/>
      <c r="N58" s="148"/>
      <c r="O58" s="148"/>
      <c r="P58" s="148"/>
      <c r="Q58" s="144"/>
      <c r="R58" s="49"/>
      <c r="S58" s="144"/>
      <c r="T58" s="144"/>
    </row>
    <row r="59" spans="2:20" x14ac:dyDescent="0.25">
      <c r="C59" s="222" t="s">
        <v>1606</v>
      </c>
      <c r="D59" s="772"/>
      <c r="E59" s="773"/>
      <c r="F59" s="772"/>
      <c r="G59" s="772"/>
      <c r="H59" s="773"/>
      <c r="I59" s="773"/>
      <c r="J59" s="773"/>
      <c r="L59" s="144"/>
      <c r="M59" s="144"/>
      <c r="N59" s="148"/>
      <c r="O59" s="148"/>
      <c r="P59" s="148"/>
      <c r="Q59" s="144"/>
      <c r="R59" s="49"/>
      <c r="S59" s="144"/>
      <c r="T59" s="144"/>
    </row>
    <row r="60" spans="2:20" x14ac:dyDescent="0.25">
      <c r="C60" s="222" t="s">
        <v>1609</v>
      </c>
      <c r="D60" s="772"/>
      <c r="E60" s="773"/>
      <c r="F60" s="772"/>
      <c r="G60" s="772"/>
      <c r="H60" s="773"/>
      <c r="I60" s="772"/>
      <c r="J60" s="772"/>
      <c r="L60" s="144"/>
      <c r="M60" s="144"/>
      <c r="N60" s="148"/>
      <c r="O60" s="148"/>
      <c r="P60" s="148"/>
      <c r="Q60" s="144"/>
      <c r="R60" s="49"/>
      <c r="S60" s="144"/>
      <c r="T60" s="144"/>
    </row>
    <row r="61" spans="2:20" x14ac:dyDescent="0.25">
      <c r="C61" s="222" t="s">
        <v>1607</v>
      </c>
      <c r="D61" s="772"/>
      <c r="E61" s="773"/>
      <c r="F61" s="772"/>
      <c r="G61" s="772"/>
      <c r="H61" s="773"/>
      <c r="I61" s="772"/>
      <c r="J61" s="772"/>
      <c r="L61" s="144"/>
      <c r="M61" s="144"/>
      <c r="N61" s="148"/>
      <c r="O61" s="148"/>
      <c r="P61" s="148"/>
      <c r="Q61" s="144"/>
      <c r="R61" s="49"/>
      <c r="S61" s="144"/>
      <c r="T61" s="144"/>
    </row>
    <row r="62" spans="2:20" x14ac:dyDescent="0.25">
      <c r="C62" s="222" t="s">
        <v>1608</v>
      </c>
      <c r="D62" s="772"/>
      <c r="E62" s="773"/>
      <c r="F62" s="772"/>
      <c r="G62" s="772"/>
      <c r="H62" s="773"/>
      <c r="I62" s="772"/>
      <c r="J62" s="772"/>
      <c r="L62" s="144"/>
      <c r="M62" s="144"/>
      <c r="N62" s="148"/>
      <c r="O62" s="148"/>
      <c r="P62" s="148"/>
      <c r="Q62" s="144"/>
      <c r="R62" s="49"/>
      <c r="S62" s="144"/>
      <c r="T62" s="144"/>
    </row>
    <row r="63" spans="2:20" x14ac:dyDescent="0.25">
      <c r="C63" s="134" t="s">
        <v>57</v>
      </c>
      <c r="D63" s="772"/>
      <c r="E63" s="773"/>
      <c r="F63" s="772"/>
      <c r="G63" s="772"/>
      <c r="H63" s="773"/>
      <c r="I63" s="772"/>
      <c r="J63" s="772"/>
      <c r="L63" s="144"/>
      <c r="M63" s="144"/>
      <c r="N63" s="148"/>
      <c r="O63" s="148"/>
      <c r="P63" s="148"/>
      <c r="Q63" s="144"/>
      <c r="R63" s="49"/>
      <c r="S63" s="144"/>
      <c r="T63" s="144"/>
    </row>
    <row r="64" spans="2:20" ht="15.75" thickBot="1" x14ac:dyDescent="0.3">
      <c r="C64" s="221" t="s">
        <v>7</v>
      </c>
      <c r="D64" s="1009">
        <f>SUM(D58:D63)</f>
        <v>0</v>
      </c>
      <c r="E64" s="1010">
        <f t="shared" ref="E64:J64" si="2">SUM(E58:E63)</f>
        <v>0</v>
      </c>
      <c r="F64" s="1009">
        <f t="shared" si="2"/>
        <v>0</v>
      </c>
      <c r="G64" s="1009">
        <f t="shared" si="2"/>
        <v>0</v>
      </c>
      <c r="H64" s="1010">
        <f t="shared" si="2"/>
        <v>0</v>
      </c>
      <c r="I64" s="1009">
        <f t="shared" si="2"/>
        <v>0</v>
      </c>
      <c r="J64" s="1009">
        <f t="shared" si="2"/>
        <v>0</v>
      </c>
      <c r="L64" s="144"/>
      <c r="M64" s="144"/>
      <c r="N64" s="148"/>
      <c r="O64" s="148"/>
      <c r="P64" s="148"/>
      <c r="Q64" s="144"/>
      <c r="R64" s="49"/>
      <c r="S64" s="144"/>
      <c r="T64" s="144"/>
    </row>
    <row r="65" spans="3:20" ht="15.75" thickTop="1" x14ac:dyDescent="0.25">
      <c r="L65" s="144"/>
      <c r="M65" s="144"/>
      <c r="N65" s="148"/>
      <c r="O65" s="148"/>
      <c r="P65" s="148"/>
      <c r="Q65" s="144"/>
      <c r="R65" s="49"/>
      <c r="S65" s="144"/>
      <c r="T65" s="144"/>
    </row>
    <row r="66" spans="3:20" x14ac:dyDescent="0.25">
      <c r="L66" s="144"/>
      <c r="M66" s="144"/>
      <c r="N66" s="148"/>
      <c r="O66" s="148"/>
      <c r="P66" s="148"/>
      <c r="Q66" s="144"/>
      <c r="R66" s="49"/>
      <c r="S66" s="144"/>
      <c r="T66" s="144"/>
    </row>
    <row r="67" spans="3:20" ht="15.75" thickBot="1" x14ac:dyDescent="0.3">
      <c r="L67" s="144"/>
      <c r="M67" s="144"/>
      <c r="N67" s="148"/>
      <c r="O67" s="148"/>
      <c r="P67" s="148"/>
      <c r="Q67" s="144"/>
      <c r="R67" s="49"/>
      <c r="S67" s="144"/>
      <c r="T67" s="144"/>
    </row>
    <row r="68" spans="3:20" x14ac:dyDescent="0.25">
      <c r="C68" s="1175" t="s">
        <v>328</v>
      </c>
      <c r="D68" s="1176"/>
      <c r="E68" s="1176"/>
      <c r="F68" s="1176"/>
      <c r="G68" s="1176"/>
      <c r="H68" s="1176"/>
      <c r="I68" s="1176"/>
      <c r="J68" s="1177"/>
      <c r="L68" s="144"/>
      <c r="M68" s="144"/>
      <c r="N68" s="148"/>
      <c r="O68" s="148"/>
      <c r="P68" s="148"/>
      <c r="Q68" s="144"/>
      <c r="R68" s="49"/>
      <c r="S68" s="144"/>
      <c r="T68" s="144"/>
    </row>
    <row r="69" spans="3:20" x14ac:dyDescent="0.25">
      <c r="C69" s="1178"/>
      <c r="D69" s="1179"/>
      <c r="E69" s="1179"/>
      <c r="F69" s="1179"/>
      <c r="G69" s="1179"/>
      <c r="H69" s="1179"/>
      <c r="I69" s="1179"/>
      <c r="J69" s="1180"/>
      <c r="L69" s="144"/>
      <c r="M69" s="144"/>
      <c r="N69" s="148"/>
      <c r="O69" s="148"/>
      <c r="P69" s="148"/>
      <c r="Q69" s="144"/>
      <c r="R69" s="49"/>
      <c r="S69" s="144"/>
      <c r="T69" s="144"/>
    </row>
    <row r="70" spans="3:20" x14ac:dyDescent="0.25">
      <c r="C70" s="1178"/>
      <c r="D70" s="1179"/>
      <c r="E70" s="1179"/>
      <c r="F70" s="1179"/>
      <c r="G70" s="1179"/>
      <c r="H70" s="1179"/>
      <c r="I70" s="1179"/>
      <c r="J70" s="1180"/>
      <c r="L70" s="144"/>
      <c r="M70" s="144"/>
      <c r="N70" s="148"/>
      <c r="O70" s="148"/>
      <c r="P70" s="148"/>
      <c r="Q70" s="144"/>
      <c r="R70" s="49"/>
      <c r="S70" s="144"/>
      <c r="T70" s="144"/>
    </row>
    <row r="71" spans="3:20" x14ac:dyDescent="0.25">
      <c r="C71" s="1178"/>
      <c r="D71" s="1179"/>
      <c r="E71" s="1179"/>
      <c r="F71" s="1179"/>
      <c r="G71" s="1179"/>
      <c r="H71" s="1179"/>
      <c r="I71" s="1179"/>
      <c r="J71" s="1180"/>
      <c r="L71" s="144"/>
      <c r="M71" s="144"/>
      <c r="N71" s="148"/>
      <c r="O71" s="148"/>
      <c r="P71" s="148"/>
      <c r="Q71" s="144"/>
      <c r="R71" s="49"/>
      <c r="S71" s="144"/>
      <c r="T71" s="144"/>
    </row>
    <row r="72" spans="3:20" ht="15.75" thickBot="1" x14ac:dyDescent="0.3">
      <c r="C72" s="1178"/>
      <c r="D72" s="1179"/>
      <c r="E72" s="1179"/>
      <c r="F72" s="1179"/>
      <c r="G72" s="1179"/>
      <c r="H72" s="1179"/>
      <c r="I72" s="1179"/>
      <c r="J72" s="1180"/>
      <c r="L72" s="136" t="s">
        <v>58</v>
      </c>
      <c r="M72" s="136"/>
      <c r="N72" s="621">
        <f>SUM(N7:N71)</f>
        <v>0</v>
      </c>
      <c r="O72" s="152"/>
      <c r="P72" s="621">
        <f>SUM(P7:P71)</f>
        <v>0</v>
      </c>
      <c r="Q72" s="621">
        <f>SUM(Q7:Q71)</f>
        <v>0</v>
      </c>
      <c r="R72" s="152">
        <f>SUM(R7:R71)</f>
        <v>0</v>
      </c>
      <c r="S72" s="621">
        <f>SUM(S7:S71)</f>
        <v>0</v>
      </c>
      <c r="T72" s="621">
        <f>SUM(T7:T71)</f>
        <v>0</v>
      </c>
    </row>
    <row r="73" spans="3:20" ht="15.75" thickTop="1" x14ac:dyDescent="0.25">
      <c r="C73" s="1178"/>
      <c r="D73" s="1179"/>
      <c r="E73" s="1179"/>
      <c r="F73" s="1179"/>
      <c r="G73" s="1179"/>
      <c r="H73" s="1179"/>
      <c r="I73" s="1179"/>
      <c r="J73" s="1180"/>
    </row>
    <row r="74" spans="3:20" ht="15.75" thickBot="1" x14ac:dyDescent="0.3">
      <c r="C74" s="1181"/>
      <c r="D74" s="1182"/>
      <c r="E74" s="1182"/>
      <c r="F74" s="1182"/>
      <c r="G74" s="1182"/>
      <c r="H74" s="1182"/>
      <c r="I74" s="1182"/>
      <c r="J74" s="1183"/>
    </row>
    <row r="75" spans="3:20" x14ac:dyDescent="0.25">
      <c r="C75" s="143"/>
      <c r="D75" s="143"/>
      <c r="E75" s="129"/>
      <c r="F75" s="141"/>
      <c r="G75" s="141"/>
    </row>
  </sheetData>
  <sheetProtection algorithmName="SHA-512" hashValue="WW0x7Xr+xIX6mgfCdLKjBtnWfHMaUwycdCsTG2aP4khdSmXBnRlZ6opscbpg3bZVVrsyGS2lVhGmzudLlg18mg==" saltValue="Yua9yQutkmDa/OCd9GG7HA==" spinCount="100000" sheet="1" objects="1" scenarios="1"/>
  <mergeCells count="8">
    <mergeCell ref="C68:J74"/>
    <mergeCell ref="M1:M3"/>
    <mergeCell ref="P2:Q2"/>
    <mergeCell ref="S2:T2"/>
    <mergeCell ref="A1:A5"/>
    <mergeCell ref="I2:J2"/>
    <mergeCell ref="F2:G2"/>
    <mergeCell ref="A8:A11"/>
  </mergeCells>
  <hyperlinks>
    <hyperlink ref="A1" location="HOME!A1" display="HOME"/>
    <hyperlink ref="A3" location="HOME!A1" display="HOME!A1"/>
    <hyperlink ref="A4" location="HOME!A1" display="HOME!A1"/>
    <hyperlink ref="A5" location="HOME!A1" display="HOME!A1"/>
    <hyperlink ref="M1:M3" location="HOME!A1" display="HOME"/>
    <hyperlink ref="A8:A11" location="'Statement of Financial Performa'!A1" display="Link to Income Statement"/>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O487"/>
  <sheetViews>
    <sheetView zoomScale="80" zoomScaleNormal="80" zoomScaleSheetLayoutView="90" workbookViewId="0">
      <pane ySplit="3" topLeftCell="A4" activePane="bottomLeft" state="frozen"/>
      <selection activeCell="H20" sqref="H20"/>
      <selection pane="bottomLeft" sqref="A1:A4"/>
    </sheetView>
  </sheetViews>
  <sheetFormatPr defaultColWidth="9.140625" defaultRowHeight="15" x14ac:dyDescent="0.25"/>
  <cols>
    <col min="1" max="1" width="9.140625" style="134"/>
    <col min="2" max="2" width="9.140625" style="145"/>
    <col min="3" max="3" width="55.7109375" style="143" customWidth="1"/>
    <col min="4" max="4" width="28.140625" style="136" customWidth="1"/>
    <col min="5" max="5" width="29.28515625" style="136" customWidth="1"/>
    <col min="6" max="6" width="28.140625" style="136" customWidth="1"/>
    <col min="7" max="8" width="22.140625" style="136" customWidth="1"/>
    <col min="9" max="9" width="26.140625" style="136" customWidth="1"/>
    <col min="10" max="11" width="9.140625" style="134"/>
    <col min="12" max="12" width="37" style="134" bestFit="1" customWidth="1"/>
    <col min="13" max="13" width="28.140625" style="134" customWidth="1"/>
    <col min="14" max="14" width="1.5703125" style="134" customWidth="1"/>
    <col min="15" max="15" width="29.85546875" style="134" customWidth="1"/>
    <col min="16" max="16" width="1.42578125" style="134" customWidth="1"/>
    <col min="17" max="17" width="26.7109375" style="134" customWidth="1"/>
    <col min="18" max="18" width="9.140625" style="134"/>
    <col min="19" max="19" width="42.28515625" style="134" bestFit="1" customWidth="1"/>
    <col min="20" max="20" width="30.28515625" style="134" customWidth="1"/>
    <col min="21" max="21" width="1.5703125" style="134" customWidth="1"/>
    <col min="22" max="22" width="30.28515625" style="134" customWidth="1"/>
    <col min="23" max="23" width="1.85546875" style="134" customWidth="1"/>
    <col min="24" max="24" width="28.140625" style="143" customWidth="1"/>
    <col min="25" max="25" width="12.7109375" style="134" customWidth="1"/>
    <col min="26" max="26" width="39.5703125" style="134" bestFit="1" customWidth="1"/>
    <col min="27" max="27" width="22.140625" style="134" customWidth="1"/>
    <col min="28" max="28" width="27.140625" style="134" customWidth="1"/>
    <col min="29" max="30" width="23.7109375" style="134" customWidth="1"/>
    <col min="31" max="31" width="19.7109375" style="134" customWidth="1"/>
    <col min="32" max="32" width="15.5703125" style="134" bestFit="1" customWidth="1"/>
    <col min="33" max="33" width="10.28515625" style="134" bestFit="1" customWidth="1"/>
    <col min="34" max="34" width="9.140625" style="134"/>
    <col min="35" max="35" width="39.5703125" style="134" bestFit="1" customWidth="1"/>
    <col min="36" max="36" width="19.5703125" style="134" customWidth="1"/>
    <col min="37" max="37" width="18.85546875" style="134" customWidth="1"/>
    <col min="38" max="38" width="18.140625" style="134" bestFit="1" customWidth="1"/>
    <col min="39" max="39" width="2.28515625" style="134" customWidth="1"/>
    <col min="40" max="40" width="19.140625" style="134" bestFit="1" customWidth="1"/>
    <col min="41" max="42" width="18.140625" style="134" bestFit="1" customWidth="1"/>
    <col min="43" max="43" width="2.7109375" style="134" customWidth="1"/>
    <col min="44" max="46" width="18.140625" style="134" bestFit="1" customWidth="1"/>
    <col min="47" max="16384" width="9.140625" style="134"/>
  </cols>
  <sheetData>
    <row r="1" spans="1:33" x14ac:dyDescent="0.25">
      <c r="A1" s="1157" t="s">
        <v>278</v>
      </c>
      <c r="B1" s="676" t="s">
        <v>4</v>
      </c>
      <c r="D1" s="153">
        <f>E1-120</f>
        <v>42523</v>
      </c>
      <c r="E1" s="153">
        <f>HOME!O5</f>
        <v>42643</v>
      </c>
      <c r="G1" s="1157" t="s">
        <v>1663</v>
      </c>
      <c r="K1" s="1189" t="s">
        <v>1654</v>
      </c>
      <c r="L1" s="138" t="s">
        <v>66</v>
      </c>
      <c r="M1" s="136"/>
      <c r="N1" s="136"/>
      <c r="O1" s="136"/>
      <c r="P1" s="136"/>
      <c r="Q1" s="136"/>
      <c r="S1" s="138" t="s">
        <v>2109</v>
      </c>
      <c r="T1" s="136"/>
      <c r="U1" s="136"/>
      <c r="V1" s="136"/>
      <c r="W1" s="136"/>
      <c r="X1" s="144"/>
      <c r="Y1" s="1188" t="s">
        <v>1665</v>
      </c>
      <c r="Z1" s="142"/>
    </row>
    <row r="2" spans="1:33" s="135" customFormat="1" x14ac:dyDescent="0.25">
      <c r="A2" s="1157"/>
      <c r="B2" s="145" t="s">
        <v>40</v>
      </c>
      <c r="C2" s="142" t="s">
        <v>41</v>
      </c>
      <c r="D2" s="139" t="s">
        <v>26</v>
      </c>
      <c r="E2" s="139" t="s">
        <v>25</v>
      </c>
      <c r="F2" s="139" t="s">
        <v>1572</v>
      </c>
      <c r="G2" s="1157"/>
      <c r="H2" s="138"/>
      <c r="I2" s="138"/>
      <c r="K2" s="1189"/>
      <c r="L2" s="136"/>
      <c r="M2" s="153">
        <f>O2-120</f>
        <v>42523</v>
      </c>
      <c r="N2" s="136"/>
      <c r="O2" s="153">
        <f>HOME!O5</f>
        <v>42643</v>
      </c>
      <c r="P2" s="136"/>
      <c r="Q2" s="136"/>
      <c r="S2" s="136"/>
      <c r="T2" s="153">
        <f>'Notes BS'!M2</f>
        <v>42523</v>
      </c>
      <c r="U2" s="136"/>
      <c r="V2" s="153">
        <f>'Notes BS'!O2</f>
        <v>42643</v>
      </c>
      <c r="W2" s="136"/>
      <c r="X2" s="144"/>
      <c r="Y2" s="1188"/>
      <c r="AE2" s="677"/>
      <c r="AF2" s="678"/>
      <c r="AG2" s="678"/>
    </row>
    <row r="3" spans="1:33" x14ac:dyDescent="0.25">
      <c r="A3" s="1157"/>
      <c r="D3" s="139" t="s">
        <v>32</v>
      </c>
      <c r="E3" s="139" t="s">
        <v>32</v>
      </c>
      <c r="F3" s="139" t="s">
        <v>32</v>
      </c>
      <c r="G3" s="1157"/>
      <c r="K3" s="1189"/>
      <c r="L3" s="136"/>
      <c r="M3" s="138" t="s">
        <v>26</v>
      </c>
      <c r="N3" s="138"/>
      <c r="O3" s="138" t="s">
        <v>25</v>
      </c>
      <c r="P3" s="138"/>
      <c r="Q3" s="1008" t="s">
        <v>1572</v>
      </c>
      <c r="S3" s="136"/>
      <c r="T3" s="138" t="s">
        <v>26</v>
      </c>
      <c r="U3" s="138"/>
      <c r="V3" s="138" t="s">
        <v>25</v>
      </c>
      <c r="W3" s="138"/>
      <c r="X3" s="678" t="s">
        <v>1572</v>
      </c>
      <c r="Y3" s="1188"/>
    </row>
    <row r="4" spans="1:33" x14ac:dyDescent="0.25">
      <c r="A4" s="1157"/>
      <c r="B4" s="156">
        <v>1</v>
      </c>
      <c r="C4" s="142" t="s">
        <v>66</v>
      </c>
      <c r="D4" s="141"/>
      <c r="E4" s="141"/>
      <c r="F4" s="141"/>
      <c r="L4" s="136"/>
      <c r="M4" s="139" t="s">
        <v>32</v>
      </c>
      <c r="N4" s="139"/>
      <c r="O4" s="139" t="s">
        <v>32</v>
      </c>
      <c r="P4" s="139"/>
      <c r="Q4" s="1008" t="s">
        <v>32</v>
      </c>
      <c r="S4" s="138"/>
      <c r="T4" s="139" t="s">
        <v>32</v>
      </c>
      <c r="U4" s="139"/>
      <c r="V4" s="139" t="s">
        <v>32</v>
      </c>
      <c r="W4" s="139"/>
      <c r="X4" s="678" t="s">
        <v>32</v>
      </c>
      <c r="AA4" s="148"/>
      <c r="AB4" s="148"/>
      <c r="AC4" s="148"/>
      <c r="AD4" s="148"/>
      <c r="AE4" s="148"/>
      <c r="AF4" s="144"/>
      <c r="AG4" s="144"/>
    </row>
    <row r="5" spans="1:33" x14ac:dyDescent="0.25">
      <c r="C5" s="143" t="s">
        <v>5</v>
      </c>
      <c r="D5" s="683">
        <f>'Notes BS'!M6+'Notes BS'!M84</f>
        <v>0</v>
      </c>
      <c r="E5" s="683">
        <f>'Notes BS'!O6+'Notes BS'!O84</f>
        <v>0</v>
      </c>
      <c r="F5" s="683">
        <f>'Notes BS'!Q6+'Notes BS'!Q84</f>
        <v>0</v>
      </c>
      <c r="K5" s="1157" t="s">
        <v>1663</v>
      </c>
      <c r="L5" s="138" t="s">
        <v>212</v>
      </c>
      <c r="M5" s="136"/>
      <c r="N5" s="136"/>
      <c r="O5" s="136"/>
      <c r="P5" s="136"/>
      <c r="Q5" s="136"/>
      <c r="S5" s="138" t="s">
        <v>83</v>
      </c>
      <c r="T5" s="136"/>
      <c r="U5" s="136"/>
      <c r="V5" s="136"/>
      <c r="W5" s="136"/>
      <c r="X5" s="144"/>
      <c r="Z5" s="143"/>
      <c r="AA5" s="148"/>
      <c r="AB5" s="148"/>
      <c r="AC5" s="148"/>
      <c r="AD5" s="148"/>
      <c r="AE5" s="679"/>
      <c r="AF5" s="679"/>
      <c r="AG5" s="144"/>
    </row>
    <row r="6" spans="1:33" x14ac:dyDescent="0.25">
      <c r="C6" s="143" t="s">
        <v>59</v>
      </c>
      <c r="D6" s="683">
        <f>'Notes BS'!M30+'Notes BS'!M107</f>
        <v>0</v>
      </c>
      <c r="E6" s="683">
        <f>'Notes BS'!O30+'Notes BS'!O107</f>
        <v>0</v>
      </c>
      <c r="F6" s="683">
        <f>'Notes BS'!Q30+'Notes BS'!Q107</f>
        <v>0</v>
      </c>
      <c r="H6" s="144"/>
      <c r="I6" s="144"/>
      <c r="K6" s="1157"/>
      <c r="L6" s="138" t="s">
        <v>213</v>
      </c>
      <c r="M6" s="1125"/>
      <c r="N6" s="136"/>
      <c r="O6" s="1125"/>
      <c r="P6" s="520"/>
      <c r="Q6" s="144"/>
      <c r="S6" s="138" t="s">
        <v>69</v>
      </c>
      <c r="T6" s="136"/>
      <c r="U6" s="136"/>
      <c r="V6" s="136"/>
      <c r="W6" s="136"/>
      <c r="X6" s="144"/>
      <c r="Z6" s="676"/>
      <c r="AA6" s="677"/>
      <c r="AB6" s="677"/>
      <c r="AC6" s="692"/>
      <c r="AD6" s="692"/>
      <c r="AE6" s="139"/>
      <c r="AF6" s="139"/>
      <c r="AG6" s="139"/>
    </row>
    <row r="7" spans="1:33" ht="15.75" thickBot="1" x14ac:dyDescent="0.3">
      <c r="C7" s="143" t="s">
        <v>62</v>
      </c>
      <c r="D7" s="683">
        <f>'Notes BS'!M53+'Notes BS'!M130</f>
        <v>0</v>
      </c>
      <c r="E7" s="683">
        <f>'Notes BS'!O53+'Notes BS'!O130</f>
        <v>0</v>
      </c>
      <c r="F7" s="683">
        <f>'Notes BS'!Q53+'Notes BS'!Q130</f>
        <v>0</v>
      </c>
      <c r="H7" s="144"/>
      <c r="I7" s="144"/>
      <c r="K7" s="1157"/>
      <c r="L7" s="136"/>
      <c r="M7" s="136"/>
      <c r="N7" s="136"/>
      <c r="O7" s="136"/>
      <c r="P7" s="136"/>
      <c r="Q7" s="144"/>
      <c r="S7" s="136" t="s">
        <v>82</v>
      </c>
      <c r="T7" s="685">
        <f>SUMIF('Schedule of Investments'!D5:D204,"o",('Schedule of Investments'!H5:H204))</f>
        <v>0</v>
      </c>
      <c r="U7" s="136"/>
      <c r="V7" s="685">
        <f>SUMIF('Schedule of Investments'!D5:D204,"o",('Schedule of Investments'!N5:N204))</f>
        <v>0</v>
      </c>
      <c r="W7" s="136"/>
      <c r="X7" s="517"/>
      <c r="Z7" s="143"/>
      <c r="AA7" s="148"/>
      <c r="AB7" s="148"/>
      <c r="AC7" s="148"/>
      <c r="AD7" s="148"/>
    </row>
    <row r="8" spans="1:33" ht="15.75" thickTop="1" x14ac:dyDescent="0.25">
      <c r="C8" s="143" t="s">
        <v>60</v>
      </c>
      <c r="D8" s="683">
        <f>'Notes BS'!M66+'Notes BS'!M143</f>
        <v>0</v>
      </c>
      <c r="E8" s="683">
        <f>'Notes BS'!O66+'Notes BS'!O143</f>
        <v>0</v>
      </c>
      <c r="F8" s="683">
        <f>'Notes BS'!Q66+'Notes BS'!Q143</f>
        <v>0</v>
      </c>
      <c r="H8" s="144"/>
      <c r="I8" s="144"/>
      <c r="L8" s="138" t="s">
        <v>59</v>
      </c>
      <c r="M8" s="136"/>
      <c r="N8" s="136"/>
      <c r="P8" s="136"/>
      <c r="Q8" s="144"/>
      <c r="S8" s="136"/>
      <c r="T8" s="136"/>
      <c r="U8" s="136"/>
      <c r="V8" s="136"/>
      <c r="W8" s="136"/>
      <c r="X8" s="144"/>
      <c r="Z8" s="143"/>
      <c r="AA8" s="148"/>
      <c r="AB8" s="148"/>
      <c r="AC8" s="148"/>
      <c r="AD8" s="148"/>
      <c r="AE8" s="681"/>
      <c r="AF8" s="682"/>
      <c r="AG8" s="682"/>
    </row>
    <row r="9" spans="1:33" s="143" customFormat="1" x14ac:dyDescent="0.25">
      <c r="B9" s="145"/>
      <c r="C9" s="143" t="s">
        <v>1995</v>
      </c>
      <c r="D9" s="683">
        <f>M76+M151</f>
        <v>0</v>
      </c>
      <c r="E9" s="683">
        <f>O76+O151</f>
        <v>0</v>
      </c>
      <c r="F9" s="683">
        <f>Q76+Q151</f>
        <v>0</v>
      </c>
      <c r="H9" s="144"/>
      <c r="I9" s="144"/>
      <c r="L9" s="144" t="s">
        <v>61</v>
      </c>
      <c r="M9" s="144"/>
      <c r="N9" s="136"/>
      <c r="O9" s="144"/>
      <c r="P9" s="520"/>
      <c r="Q9" s="144"/>
      <c r="S9" s="138" t="s">
        <v>440</v>
      </c>
      <c r="T9" s="136"/>
      <c r="U9" s="136"/>
      <c r="V9" s="136"/>
      <c r="W9" s="136"/>
      <c r="X9" s="144"/>
      <c r="Z9" s="680"/>
      <c r="AA9" s="680"/>
      <c r="AB9" s="680"/>
      <c r="AC9" s="148"/>
      <c r="AD9" s="148"/>
      <c r="AE9" s="689"/>
      <c r="AF9" s="690"/>
      <c r="AG9" s="690"/>
    </row>
    <row r="10" spans="1:33" s="143" customFormat="1" x14ac:dyDescent="0.25">
      <c r="B10" s="145"/>
      <c r="D10" s="622">
        <f>SUM(D5:D9)</f>
        <v>0</v>
      </c>
      <c r="E10" s="622">
        <f t="shared" ref="E10:F10" si="0">SUM(E5:E9)</f>
        <v>0</v>
      </c>
      <c r="F10" s="622">
        <f t="shared" si="0"/>
        <v>0</v>
      </c>
      <c r="H10" s="144"/>
      <c r="I10" s="144"/>
      <c r="L10" s="144" t="s">
        <v>61</v>
      </c>
      <c r="M10" s="144"/>
      <c r="N10" s="136"/>
      <c r="O10" s="136"/>
      <c r="P10" s="520"/>
      <c r="Q10" s="144"/>
      <c r="S10" s="138"/>
      <c r="T10" s="136"/>
      <c r="U10" s="136"/>
      <c r="V10" s="136"/>
      <c r="W10" s="136"/>
      <c r="X10" s="144"/>
      <c r="Z10" s="680"/>
      <c r="AA10" s="680"/>
      <c r="AB10" s="680"/>
      <c r="AC10" s="148"/>
      <c r="AD10" s="148"/>
      <c r="AE10" s="689"/>
      <c r="AF10" s="690"/>
      <c r="AG10" s="690"/>
    </row>
    <row r="11" spans="1:33" s="143" customFormat="1" ht="15.75" thickBot="1" x14ac:dyDescent="0.3">
      <c r="B11" s="145"/>
      <c r="C11" s="143" t="s">
        <v>2103</v>
      </c>
      <c r="H11" s="144"/>
      <c r="I11" s="144"/>
      <c r="L11" s="144" t="s">
        <v>61</v>
      </c>
      <c r="M11" s="144"/>
      <c r="N11" s="136"/>
      <c r="O11" s="144"/>
      <c r="P11" s="520"/>
      <c r="Q11" s="144"/>
      <c r="S11" s="136" t="s">
        <v>82</v>
      </c>
      <c r="T11" s="685">
        <f>SUMIF('Schedule of Investments'!D211:D230,"o",('Schedule of Investments'!H211:H230))</f>
        <v>0</v>
      </c>
      <c r="U11" s="136"/>
      <c r="V11" s="685">
        <f>SUMIF('Schedule of Investments'!D211:D230,"o",('Schedule of Investments'!N211:N230))</f>
        <v>0</v>
      </c>
      <c r="W11" s="144"/>
      <c r="X11" s="517"/>
      <c r="AA11" s="148"/>
      <c r="AB11" s="148"/>
      <c r="AC11" s="148"/>
      <c r="AD11" s="148"/>
      <c r="AE11" s="148"/>
      <c r="AF11" s="144"/>
      <c r="AG11" s="144"/>
    </row>
    <row r="12" spans="1:33" s="143" customFormat="1" ht="16.5" thickTop="1" thickBot="1" x14ac:dyDescent="0.3">
      <c r="B12" s="145"/>
      <c r="C12" s="143" t="s">
        <v>10</v>
      </c>
      <c r="D12" s="621">
        <f>D10-D11</f>
        <v>0</v>
      </c>
      <c r="E12" s="621">
        <f t="shared" ref="E12:F12" si="1">E10-E11</f>
        <v>0</v>
      </c>
      <c r="F12" s="621">
        <f t="shared" si="1"/>
        <v>0</v>
      </c>
      <c r="G12" s="136"/>
      <c r="H12" s="136"/>
      <c r="I12" s="136"/>
      <c r="L12" s="144" t="s">
        <v>61</v>
      </c>
      <c r="S12" s="144"/>
      <c r="T12" s="144"/>
      <c r="U12" s="144"/>
      <c r="V12" s="144"/>
      <c r="W12" s="144"/>
      <c r="X12" s="144"/>
      <c r="AA12" s="148"/>
      <c r="AB12" s="148"/>
      <c r="AC12" s="148"/>
      <c r="AD12" s="148"/>
      <c r="AE12" s="681"/>
      <c r="AF12" s="682"/>
      <c r="AG12" s="682"/>
    </row>
    <row r="13" spans="1:33" s="143" customFormat="1" ht="15.75" thickTop="1" x14ac:dyDescent="0.25">
      <c r="B13" s="145"/>
      <c r="D13" s="141"/>
      <c r="E13" s="141"/>
      <c r="F13" s="141"/>
      <c r="G13" s="136"/>
      <c r="H13" s="136"/>
      <c r="I13" s="136"/>
      <c r="L13" s="144" t="s">
        <v>61</v>
      </c>
      <c r="S13" s="138" t="s">
        <v>424</v>
      </c>
      <c r="T13" s="136"/>
      <c r="U13" s="136"/>
      <c r="V13" s="144"/>
      <c r="W13" s="136"/>
      <c r="X13" s="144"/>
      <c r="Z13" s="680"/>
      <c r="AA13" s="148"/>
      <c r="AB13" s="148"/>
      <c r="AC13" s="148"/>
      <c r="AD13" s="148"/>
      <c r="AE13" s="689"/>
      <c r="AF13" s="690"/>
      <c r="AG13" s="690"/>
    </row>
    <row r="14" spans="1:33" s="143" customFormat="1" ht="15.75" thickBot="1" x14ac:dyDescent="0.3">
      <c r="B14" s="145">
        <v>2</v>
      </c>
      <c r="C14" s="142" t="s">
        <v>2102</v>
      </c>
      <c r="D14" s="141"/>
      <c r="E14" s="141"/>
      <c r="F14" s="141"/>
      <c r="G14" s="136"/>
      <c r="H14" s="136"/>
      <c r="I14" s="136"/>
      <c r="L14" s="144" t="s">
        <v>61</v>
      </c>
      <c r="S14" s="136" t="s">
        <v>434</v>
      </c>
      <c r="T14" s="685">
        <f>SUMIF('Schedule of Investments'!D235:D254,"o",('Schedule of Investments'!I235:I254))</f>
        <v>0</v>
      </c>
      <c r="U14" s="136"/>
      <c r="V14" s="685">
        <f>SUMIF('Schedule of Investments'!D235:D254,"o",('Schedule of Investments'!K235:K254))</f>
        <v>0</v>
      </c>
      <c r="W14" s="136"/>
      <c r="X14" s="517"/>
      <c r="AA14" s="148"/>
      <c r="AB14" s="148"/>
      <c r="AC14" s="148"/>
      <c r="AD14" s="148"/>
      <c r="AE14" s="148"/>
      <c r="AF14" s="144"/>
      <c r="AG14" s="144"/>
    </row>
    <row r="15" spans="1:33" ht="15.75" thickTop="1" x14ac:dyDescent="0.25">
      <c r="C15" s="142" t="s">
        <v>78</v>
      </c>
      <c r="D15" s="141"/>
      <c r="E15" s="141"/>
      <c r="F15" s="141"/>
      <c r="L15" s="144" t="s">
        <v>61</v>
      </c>
      <c r="S15" s="136"/>
      <c r="T15" s="136"/>
      <c r="U15" s="136"/>
      <c r="V15" s="136"/>
      <c r="W15" s="136"/>
      <c r="X15" s="144"/>
      <c r="Z15" s="143"/>
      <c r="AA15" s="148"/>
      <c r="AB15" s="148"/>
      <c r="AC15" s="148"/>
      <c r="AD15" s="148"/>
      <c r="AE15" s="681"/>
      <c r="AF15" s="682"/>
      <c r="AG15" s="682"/>
    </row>
    <row r="16" spans="1:33" x14ac:dyDescent="0.25">
      <c r="C16" s="143" t="s">
        <v>69</v>
      </c>
      <c r="D16" s="683">
        <f>'Notes BS'!T7</f>
        <v>0</v>
      </c>
      <c r="E16" s="683">
        <f>'Notes BS'!V7</f>
        <v>0</v>
      </c>
      <c r="F16" s="683">
        <f>'Notes BS'!X7</f>
        <v>0</v>
      </c>
      <c r="H16" s="144"/>
      <c r="I16" s="144"/>
      <c r="L16" s="144" t="s">
        <v>61</v>
      </c>
      <c r="S16" s="138" t="s">
        <v>439</v>
      </c>
      <c r="T16" s="144"/>
      <c r="U16" s="144"/>
      <c r="V16" s="144"/>
      <c r="W16" s="144"/>
      <c r="X16" s="144"/>
      <c r="Z16" s="680"/>
      <c r="AA16" s="148"/>
      <c r="AB16" s="148"/>
      <c r="AC16" s="148"/>
      <c r="AD16" s="148"/>
      <c r="AE16" s="689"/>
      <c r="AF16" s="690"/>
      <c r="AG16" s="690"/>
    </row>
    <row r="17" spans="2:41" ht="15.75" thickBot="1" x14ac:dyDescent="0.3">
      <c r="C17" s="143" t="s">
        <v>70</v>
      </c>
      <c r="D17" s="683">
        <f>'Notes BS'!T11+'Notes BS'!T14</f>
        <v>0</v>
      </c>
      <c r="E17" s="683">
        <f>'Notes BS'!V11+'Notes BS'!V14</f>
        <v>0</v>
      </c>
      <c r="F17" s="683">
        <f>'Notes BS'!X11+'Notes BS'!X14</f>
        <v>0</v>
      </c>
      <c r="H17" s="144"/>
      <c r="I17" s="144"/>
      <c r="L17" s="144" t="s">
        <v>61</v>
      </c>
      <c r="S17" s="136" t="s">
        <v>82</v>
      </c>
      <c r="T17" s="685">
        <f>SUMIF('Schedule of Investments'!D261:D280,"o",('Schedule of Investments'!H261:H280))</f>
        <v>0</v>
      </c>
      <c r="U17" s="136"/>
      <c r="V17" s="685">
        <f>SUMIF('Schedule of Investments'!D261:D280,"o",('Schedule of Investments'!N261:N280))</f>
        <v>0</v>
      </c>
      <c r="W17" s="136"/>
      <c r="X17" s="517"/>
      <c r="Z17" s="143"/>
      <c r="AA17" s="148"/>
      <c r="AB17" s="148"/>
      <c r="AC17" s="148"/>
      <c r="AD17" s="148"/>
      <c r="AE17" s="148"/>
      <c r="AF17" s="144"/>
      <c r="AG17" s="144"/>
    </row>
    <row r="18" spans="2:41" ht="15.75" thickTop="1" x14ac:dyDescent="0.25">
      <c r="C18" s="143" t="s">
        <v>71</v>
      </c>
      <c r="D18" s="618">
        <f>'Notes BS'!T17+'Notes BS'!T20</f>
        <v>0</v>
      </c>
      <c r="E18" s="618">
        <f>'Notes BS'!V17+'Notes BS'!V20</f>
        <v>0</v>
      </c>
      <c r="F18" s="618">
        <f>'Notes BS'!X17+'Notes BS'!X20</f>
        <v>0</v>
      </c>
      <c r="H18" s="144"/>
      <c r="I18" s="144"/>
      <c r="L18" s="144" t="s">
        <v>61</v>
      </c>
      <c r="S18" s="144"/>
      <c r="T18" s="144"/>
      <c r="U18" s="144"/>
      <c r="V18" s="144"/>
      <c r="W18" s="144"/>
      <c r="X18" s="144"/>
      <c r="Z18" s="143"/>
      <c r="AA18" s="148"/>
      <c r="AB18" s="148"/>
      <c r="AC18" s="148"/>
      <c r="AD18" s="148"/>
      <c r="AE18" s="681"/>
      <c r="AF18" s="682"/>
      <c r="AG18" s="682"/>
    </row>
    <row r="19" spans="2:41" s="143" customFormat="1" x14ac:dyDescent="0.25">
      <c r="B19" s="145"/>
      <c r="C19" s="143" t="s">
        <v>285</v>
      </c>
      <c r="D19" s="618">
        <f>'Notes BS'!T26+'Notes BS'!T29</f>
        <v>0</v>
      </c>
      <c r="E19" s="618">
        <f>'Notes BS'!V26+'Notes BS'!V29</f>
        <v>0</v>
      </c>
      <c r="F19" s="618">
        <f>'Notes BS'!X26+'Notes BS'!X29</f>
        <v>0</v>
      </c>
      <c r="H19" s="144"/>
      <c r="I19" s="144"/>
      <c r="L19" s="144" t="s">
        <v>61</v>
      </c>
      <c r="S19" s="138" t="s">
        <v>1470</v>
      </c>
      <c r="T19" s="136"/>
      <c r="U19" s="136"/>
      <c r="V19" s="136"/>
      <c r="W19" s="136"/>
      <c r="X19" s="144"/>
      <c r="Z19" s="680"/>
      <c r="AA19" s="148"/>
      <c r="AB19" s="148"/>
      <c r="AC19" s="148"/>
      <c r="AD19" s="148"/>
      <c r="AE19" s="689"/>
      <c r="AF19" s="690"/>
      <c r="AG19" s="690"/>
    </row>
    <row r="20" spans="2:41" s="143" customFormat="1" ht="15.75" thickBot="1" x14ac:dyDescent="0.3">
      <c r="B20" s="145"/>
      <c r="H20" s="144"/>
      <c r="I20" s="144"/>
      <c r="L20" s="144" t="s">
        <v>61</v>
      </c>
      <c r="S20" s="136" t="s">
        <v>82</v>
      </c>
      <c r="T20" s="685">
        <f>SUMIF('Schedule of Investments'!D285:D304,"o",('Schedule of Investments'!I285:I304))</f>
        <v>0</v>
      </c>
      <c r="U20" s="136"/>
      <c r="V20" s="685">
        <f>SUMIF('Schedule of Investments'!D285:D304,"o",('Schedule of Investments'!K285:K304))</f>
        <v>0</v>
      </c>
      <c r="W20" s="136"/>
      <c r="X20" s="517"/>
      <c r="AA20" s="148"/>
      <c r="AB20" s="148"/>
      <c r="AC20" s="148"/>
      <c r="AD20" s="148"/>
      <c r="AE20" s="134"/>
      <c r="AF20" s="134"/>
      <c r="AG20" s="134"/>
    </row>
    <row r="21" spans="2:41" s="143" customFormat="1" ht="15.75" thickTop="1" x14ac:dyDescent="0.25">
      <c r="B21" s="145"/>
      <c r="C21" s="143" t="s">
        <v>73</v>
      </c>
      <c r="D21" s="619">
        <f>'Notes BS'!T23</f>
        <v>0</v>
      </c>
      <c r="E21" s="619">
        <f>'Notes BS'!V23</f>
        <v>0</v>
      </c>
      <c r="F21" s="619">
        <f>'Notes BS'!X23</f>
        <v>0</v>
      </c>
      <c r="H21" s="144"/>
      <c r="I21" s="144"/>
      <c r="L21" s="144" t="s">
        <v>61</v>
      </c>
      <c r="S21" s="136"/>
      <c r="T21" s="136"/>
      <c r="U21" s="136"/>
      <c r="V21" s="136"/>
      <c r="W21" s="136"/>
      <c r="X21" s="144"/>
      <c r="AA21" s="148"/>
      <c r="AB21" s="148"/>
      <c r="AC21" s="148"/>
      <c r="AD21" s="148"/>
      <c r="AE21" s="681"/>
      <c r="AF21" s="682"/>
      <c r="AG21" s="682"/>
      <c r="AJ21" s="148"/>
      <c r="AK21" s="148"/>
      <c r="AL21" s="148"/>
      <c r="AM21" s="681"/>
      <c r="AN21" s="682"/>
      <c r="AO21" s="682"/>
    </row>
    <row r="22" spans="2:41" s="143" customFormat="1" x14ac:dyDescent="0.25">
      <c r="B22" s="145"/>
      <c r="D22" s="683">
        <f>SUM(D16:D21)</f>
        <v>0</v>
      </c>
      <c r="E22" s="683">
        <f>SUM(E16:E21)</f>
        <v>0</v>
      </c>
      <c r="F22" s="683">
        <f>SUM(F16:F21)</f>
        <v>0</v>
      </c>
      <c r="H22" s="144"/>
      <c r="I22" s="144"/>
      <c r="L22" s="144" t="s">
        <v>61</v>
      </c>
      <c r="M22" s="144"/>
      <c r="N22" s="136"/>
      <c r="O22" s="144"/>
      <c r="P22" s="520"/>
      <c r="Q22" s="144"/>
      <c r="S22" s="125" t="s">
        <v>284</v>
      </c>
      <c r="T22" s="144"/>
      <c r="U22" s="144"/>
      <c r="V22" s="144"/>
      <c r="W22" s="144"/>
      <c r="X22" s="144"/>
      <c r="Z22" s="680"/>
      <c r="AA22" s="148"/>
      <c r="AB22" s="148"/>
      <c r="AC22" s="148"/>
      <c r="AD22" s="148"/>
      <c r="AE22" s="689"/>
      <c r="AF22" s="690"/>
      <c r="AG22" s="690"/>
      <c r="AJ22" s="148"/>
      <c r="AK22" s="148"/>
      <c r="AL22" s="148"/>
      <c r="AM22" s="689"/>
      <c r="AN22" s="690"/>
      <c r="AO22" s="690"/>
    </row>
    <row r="23" spans="2:41" s="143" customFormat="1" ht="15.75" thickBot="1" x14ac:dyDescent="0.3">
      <c r="B23" s="145"/>
      <c r="C23" s="143" t="s">
        <v>2103</v>
      </c>
      <c r="D23" s="148"/>
      <c r="E23" s="148"/>
      <c r="F23" s="148"/>
      <c r="H23" s="144"/>
      <c r="I23" s="144"/>
      <c r="L23" s="144" t="s">
        <v>61</v>
      </c>
      <c r="M23" s="144"/>
      <c r="N23" s="136"/>
      <c r="O23" s="144"/>
      <c r="P23" s="520"/>
      <c r="Q23" s="144"/>
      <c r="S23" s="136" t="s">
        <v>82</v>
      </c>
      <c r="T23" s="685">
        <f>SUMIF('Schedule of Investments'!D311:D330,"o",('Schedule of Investments'!H311:H330))</f>
        <v>0</v>
      </c>
      <c r="U23" s="136"/>
      <c r="V23" s="685">
        <f>SUMIF('Schedule of Investments'!D311:D330,"o",('Schedule of Investments'!N311:N330))</f>
        <v>0</v>
      </c>
      <c r="W23" s="136"/>
      <c r="X23" s="517"/>
      <c r="AA23" s="148"/>
      <c r="AB23" s="148"/>
      <c r="AC23" s="148"/>
      <c r="AD23" s="148"/>
      <c r="AE23" s="134"/>
      <c r="AF23" s="134"/>
      <c r="AG23" s="134"/>
      <c r="AI23" s="680"/>
      <c r="AJ23" s="148"/>
      <c r="AK23" s="148"/>
      <c r="AL23" s="148"/>
      <c r="AM23" s="134"/>
      <c r="AN23" s="134"/>
      <c r="AO23" s="134"/>
    </row>
    <row r="24" spans="2:41" ht="16.5" thickTop="1" thickBot="1" x14ac:dyDescent="0.3">
      <c r="C24" s="143" t="s">
        <v>167</v>
      </c>
      <c r="D24" s="621">
        <f>D22-D23</f>
        <v>0</v>
      </c>
      <c r="E24" s="621">
        <f>E22-E23</f>
        <v>0</v>
      </c>
      <c r="F24" s="621">
        <f>F22-F23</f>
        <v>0</v>
      </c>
      <c r="H24" s="144"/>
      <c r="I24" s="144"/>
      <c r="L24" s="144" t="s">
        <v>61</v>
      </c>
      <c r="M24" s="144"/>
      <c r="N24" s="136"/>
      <c r="O24" s="144"/>
      <c r="P24" s="520"/>
      <c r="Q24" s="144"/>
      <c r="S24" s="144"/>
      <c r="T24" s="144"/>
      <c r="U24" s="144"/>
      <c r="V24" s="144"/>
      <c r="W24" s="144"/>
      <c r="X24" s="144"/>
      <c r="Z24" s="143"/>
      <c r="AA24" s="148"/>
      <c r="AB24" s="148"/>
      <c r="AC24" s="148"/>
      <c r="AD24" s="148"/>
      <c r="AE24" s="693"/>
      <c r="AF24" s="693"/>
      <c r="AG24" s="693"/>
      <c r="AI24" s="143"/>
      <c r="AJ24" s="148"/>
      <c r="AK24" s="148"/>
      <c r="AL24" s="148"/>
      <c r="AM24" s="693"/>
      <c r="AN24" s="693"/>
      <c r="AO24" s="693"/>
    </row>
    <row r="25" spans="2:41" ht="15.75" thickTop="1" x14ac:dyDescent="0.25">
      <c r="D25" s="141"/>
      <c r="E25" s="141"/>
      <c r="F25" s="141"/>
      <c r="L25" s="144" t="s">
        <v>61</v>
      </c>
      <c r="M25" s="144"/>
      <c r="N25" s="136"/>
      <c r="O25" s="144"/>
      <c r="P25" s="520"/>
      <c r="Q25" s="144"/>
      <c r="S25" s="138" t="s">
        <v>1471</v>
      </c>
      <c r="T25" s="144"/>
      <c r="U25" s="144"/>
      <c r="V25" s="144"/>
      <c r="W25" s="144"/>
      <c r="X25" s="144"/>
      <c r="Z25" s="691"/>
      <c r="AA25" s="136"/>
      <c r="AB25" s="136"/>
      <c r="AC25" s="136"/>
      <c r="AD25" s="136"/>
      <c r="AE25" s="136"/>
      <c r="AF25" s="136"/>
      <c r="AG25" s="136"/>
      <c r="AI25" s="143"/>
      <c r="AJ25" s="136"/>
      <c r="AK25" s="136"/>
      <c r="AL25" s="136"/>
      <c r="AM25" s="136"/>
      <c r="AN25" s="136"/>
      <c r="AO25" s="136"/>
    </row>
    <row r="26" spans="2:41" ht="15.75" thickBot="1" x14ac:dyDescent="0.3">
      <c r="C26" s="142" t="s">
        <v>305</v>
      </c>
      <c r="D26" s="141"/>
      <c r="E26" s="141"/>
      <c r="F26" s="141"/>
      <c r="L26" s="144" t="s">
        <v>61</v>
      </c>
      <c r="M26" s="144"/>
      <c r="N26" s="136"/>
      <c r="O26" s="144"/>
      <c r="P26" s="520"/>
      <c r="Q26" s="144"/>
      <c r="S26" s="136" t="s">
        <v>82</v>
      </c>
      <c r="T26" s="685">
        <f>SUMIF('Schedule of Investments'!D336:D365,"o",('Schedule of Investments'!H336:H365))</f>
        <v>0</v>
      </c>
      <c r="U26" s="136"/>
      <c r="V26" s="685">
        <f>SUMIF('Schedule of Investments'!D336:D365,"o",('Schedule of Investments'!N336:N365))</f>
        <v>0</v>
      </c>
      <c r="W26" s="136"/>
      <c r="X26" s="517"/>
      <c r="Z26" s="143"/>
      <c r="AA26" s="136"/>
      <c r="AB26" s="136"/>
      <c r="AC26" s="136"/>
      <c r="AD26" s="136"/>
      <c r="AE26" s="677"/>
      <c r="AF26" s="678"/>
      <c r="AG26" s="678"/>
      <c r="AJ26" s="136"/>
      <c r="AK26" s="136"/>
      <c r="AL26" s="136"/>
      <c r="AM26" s="677"/>
      <c r="AN26" s="678"/>
      <c r="AO26" s="678"/>
    </row>
    <row r="27" spans="2:41" s="143" customFormat="1" ht="15.75" thickTop="1" x14ac:dyDescent="0.25">
      <c r="B27" s="145"/>
      <c r="C27" s="143" t="s">
        <v>69</v>
      </c>
      <c r="D27" s="683">
        <f>'Notes BS'!T38</f>
        <v>0</v>
      </c>
      <c r="E27" s="683">
        <f>'Notes BS'!V38</f>
        <v>0</v>
      </c>
      <c r="F27" s="683">
        <f>'Notes BS'!X38</f>
        <v>0</v>
      </c>
      <c r="H27" s="136"/>
      <c r="I27" s="136"/>
      <c r="L27" s="144" t="s">
        <v>61</v>
      </c>
      <c r="M27" s="144"/>
      <c r="N27" s="136"/>
      <c r="O27" s="144"/>
      <c r="P27" s="520"/>
      <c r="Q27" s="144"/>
      <c r="S27" s="144"/>
      <c r="T27" s="144"/>
      <c r="U27" s="144"/>
      <c r="V27" s="144"/>
      <c r="W27" s="144"/>
      <c r="X27" s="144"/>
      <c r="AA27" s="136"/>
      <c r="AB27" s="136"/>
      <c r="AC27" s="136"/>
      <c r="AD27" s="136"/>
      <c r="AE27" s="139"/>
      <c r="AF27" s="139"/>
      <c r="AG27" s="139"/>
      <c r="AJ27" s="136"/>
      <c r="AK27" s="136"/>
      <c r="AL27" s="136"/>
      <c r="AM27" s="139"/>
      <c r="AN27" s="139"/>
      <c r="AO27" s="139"/>
    </row>
    <row r="28" spans="2:41" x14ac:dyDescent="0.25">
      <c r="C28" s="143" t="s">
        <v>70</v>
      </c>
      <c r="D28" s="683">
        <f>'Notes BS'!T41+'Notes BS'!T44</f>
        <v>0</v>
      </c>
      <c r="E28" s="683">
        <f>'Notes BS'!V41+'Notes BS'!V44</f>
        <v>0</v>
      </c>
      <c r="F28" s="683">
        <f>'Notes BS'!X41+'Notes BS'!X44</f>
        <v>0</v>
      </c>
      <c r="L28" s="144" t="s">
        <v>61</v>
      </c>
      <c r="M28" s="144"/>
      <c r="N28" s="136"/>
      <c r="O28" s="144"/>
      <c r="P28" s="520"/>
      <c r="Q28" s="144"/>
      <c r="S28" s="138" t="s">
        <v>1472</v>
      </c>
      <c r="T28" s="136"/>
      <c r="U28" s="136"/>
      <c r="V28" s="136"/>
      <c r="W28" s="136"/>
      <c r="X28" s="144"/>
      <c r="Z28" s="143"/>
      <c r="AA28" s="136"/>
      <c r="AB28" s="136"/>
      <c r="AC28" s="136"/>
      <c r="AD28" s="136"/>
      <c r="AE28" s="136"/>
      <c r="AF28" s="136"/>
      <c r="AG28" s="136"/>
      <c r="AJ28" s="136"/>
      <c r="AK28" s="136"/>
      <c r="AL28" s="136"/>
      <c r="AM28" s="136"/>
      <c r="AN28" s="136"/>
      <c r="AO28" s="136"/>
    </row>
    <row r="29" spans="2:41" ht="15.75" thickBot="1" x14ac:dyDescent="0.3">
      <c r="C29" s="143" t="s">
        <v>71</v>
      </c>
      <c r="D29" s="618">
        <f>'Notes BS'!T47+'Notes BS'!T50</f>
        <v>0</v>
      </c>
      <c r="E29" s="618">
        <f>'Notes BS'!V47+'Notes BS'!V50</f>
        <v>0</v>
      </c>
      <c r="F29" s="618">
        <f>'Notes BS'!X47+'Notes BS'!X50</f>
        <v>0</v>
      </c>
      <c r="L29" s="144" t="s">
        <v>61</v>
      </c>
      <c r="M29" s="144"/>
      <c r="N29" s="136"/>
      <c r="O29" s="144"/>
      <c r="P29" s="520"/>
      <c r="Q29" s="144"/>
      <c r="S29" s="136" t="s">
        <v>82</v>
      </c>
      <c r="T29" s="685">
        <f>SUMIF('Schedule of Investments'!D370:D399,"o",('Schedule of Investments'!I370:I399))</f>
        <v>0</v>
      </c>
      <c r="U29" s="136"/>
      <c r="V29" s="685">
        <f>SUMIF('Schedule of Investments'!D370:D399,"o",('Schedule of Investments'!K370:K399))</f>
        <v>0</v>
      </c>
      <c r="W29" s="136"/>
      <c r="X29" s="517"/>
      <c r="Z29" s="143"/>
      <c r="AA29" s="136"/>
      <c r="AB29" s="136"/>
      <c r="AC29" s="136"/>
      <c r="AD29" s="136"/>
      <c r="AE29" s="136"/>
      <c r="AF29" s="136"/>
      <c r="AG29" s="136"/>
      <c r="AJ29" s="136"/>
      <c r="AK29" s="136"/>
      <c r="AL29" s="136"/>
      <c r="AM29" s="136"/>
      <c r="AN29" s="136"/>
      <c r="AO29" s="136"/>
    </row>
    <row r="30" spans="2:41" ht="16.5" thickTop="1" thickBot="1" x14ac:dyDescent="0.3">
      <c r="C30" s="143" t="s">
        <v>285</v>
      </c>
      <c r="D30" s="618">
        <f>'Notes BS'!T56+'Notes BS'!T59</f>
        <v>0</v>
      </c>
      <c r="E30" s="618">
        <f>'Notes BS'!V56+'Notes BS'!V59</f>
        <v>0</v>
      </c>
      <c r="F30" s="618">
        <f>'Notes BS'!X56+'Notes BS'!X59</f>
        <v>0</v>
      </c>
      <c r="L30" s="138" t="s">
        <v>67</v>
      </c>
      <c r="M30" s="621">
        <f>SUM(M9:M29)</f>
        <v>0</v>
      </c>
      <c r="N30" s="136"/>
      <c r="O30" s="621">
        <f>SUM(O9:O29)</f>
        <v>0</v>
      </c>
      <c r="P30" s="136"/>
      <c r="Q30" s="621">
        <f>SUM(Q9:Q29)</f>
        <v>0</v>
      </c>
      <c r="S30" s="136"/>
      <c r="T30" s="136"/>
      <c r="U30" s="136"/>
      <c r="V30" s="136"/>
      <c r="W30" s="136"/>
      <c r="X30" s="144"/>
      <c r="Z30" s="143"/>
      <c r="AA30" s="136"/>
      <c r="AB30" s="136"/>
      <c r="AC30" s="136"/>
      <c r="AD30" s="136"/>
      <c r="AE30" s="136"/>
      <c r="AF30" s="136"/>
      <c r="AG30" s="136"/>
      <c r="AJ30" s="136"/>
      <c r="AK30" s="136"/>
      <c r="AL30" s="136"/>
      <c r="AM30" s="136"/>
      <c r="AN30" s="136"/>
      <c r="AO30" s="136"/>
    </row>
    <row r="31" spans="2:41" ht="15.75" thickTop="1" x14ac:dyDescent="0.25">
      <c r="L31" s="136"/>
      <c r="M31" s="136"/>
      <c r="N31" s="136"/>
      <c r="O31" s="136"/>
      <c r="P31" s="136"/>
      <c r="Q31" s="136"/>
      <c r="S31" s="125" t="s">
        <v>1509</v>
      </c>
      <c r="T31" s="144"/>
      <c r="U31" s="144"/>
      <c r="V31" s="144"/>
      <c r="W31" s="144"/>
      <c r="X31" s="144"/>
      <c r="Z31" s="143"/>
      <c r="AA31" s="136"/>
      <c r="AB31" s="136"/>
      <c r="AC31" s="136"/>
      <c r="AD31" s="136"/>
      <c r="AE31" s="136"/>
      <c r="AF31" s="136"/>
      <c r="AG31" s="136"/>
      <c r="AJ31" s="136"/>
      <c r="AK31" s="136"/>
      <c r="AL31" s="136"/>
      <c r="AM31" s="136"/>
      <c r="AN31" s="136"/>
      <c r="AO31" s="136"/>
    </row>
    <row r="32" spans="2:41" ht="15.75" thickBot="1" x14ac:dyDescent="0.3">
      <c r="C32" s="143" t="s">
        <v>73</v>
      </c>
      <c r="D32" s="619">
        <f>'Notes BS'!T53</f>
        <v>0</v>
      </c>
      <c r="E32" s="619">
        <f>'Notes BS'!V53</f>
        <v>0</v>
      </c>
      <c r="F32" s="619">
        <f>'Notes BS'!X53</f>
        <v>0</v>
      </c>
      <c r="L32" s="138" t="s">
        <v>62</v>
      </c>
      <c r="M32" s="136"/>
      <c r="N32" s="136"/>
      <c r="O32" s="136"/>
      <c r="P32" s="136"/>
      <c r="Q32" s="136"/>
      <c r="S32" s="136" t="s">
        <v>82</v>
      </c>
      <c r="T32" s="685">
        <f>SUMIF('Schedule of Investments'!D405:D419,"o",('Schedule of Investments'!E405:E419))</f>
        <v>0</v>
      </c>
      <c r="U32" s="136"/>
      <c r="V32" s="685">
        <f>SUMIF('Schedule of Investments'!D405:D419,"o",('Schedule of Investments'!H405:H419))</f>
        <v>0</v>
      </c>
      <c r="W32" s="136"/>
      <c r="X32" s="517"/>
      <c r="Z32" s="143"/>
      <c r="AA32" s="136"/>
      <c r="AB32" s="136"/>
      <c r="AC32" s="136"/>
      <c r="AD32" s="136"/>
      <c r="AE32" s="136"/>
      <c r="AF32" s="136"/>
      <c r="AG32" s="136"/>
      <c r="AJ32" s="136"/>
      <c r="AK32" s="136"/>
      <c r="AL32" s="136"/>
      <c r="AM32" s="136"/>
      <c r="AN32" s="136"/>
      <c r="AO32" s="136"/>
    </row>
    <row r="33" spans="2:41" ht="15.75" thickTop="1" x14ac:dyDescent="0.25">
      <c r="D33" s="683">
        <f>SUM(D27:D32)</f>
        <v>0</v>
      </c>
      <c r="E33" s="683">
        <f>SUM(E27:E32)</f>
        <v>0</v>
      </c>
      <c r="F33" s="683">
        <f>SUM(F27:F32)</f>
        <v>0</v>
      </c>
      <c r="L33" s="144" t="s">
        <v>61</v>
      </c>
      <c r="M33" s="144"/>
      <c r="N33" s="136"/>
      <c r="O33" s="144"/>
      <c r="P33" s="520"/>
      <c r="Q33" s="144"/>
      <c r="S33" s="125" t="s">
        <v>1501</v>
      </c>
      <c r="T33" s="136"/>
      <c r="U33" s="136"/>
      <c r="V33" s="136"/>
      <c r="W33" s="136"/>
      <c r="X33" s="144"/>
      <c r="Z33" s="143"/>
      <c r="AA33" s="136"/>
      <c r="AB33" s="136"/>
      <c r="AC33" s="136"/>
      <c r="AD33" s="136"/>
      <c r="AE33" s="136"/>
      <c r="AF33" s="136"/>
      <c r="AG33" s="136"/>
      <c r="AJ33" s="136"/>
      <c r="AK33" s="136"/>
      <c r="AL33" s="136"/>
      <c r="AM33" s="136"/>
      <c r="AN33" s="136"/>
      <c r="AO33" s="136"/>
    </row>
    <row r="34" spans="2:41" ht="15.75" thickBot="1" x14ac:dyDescent="0.3">
      <c r="C34" s="143" t="s">
        <v>2103</v>
      </c>
      <c r="D34" s="148"/>
      <c r="E34" s="148"/>
      <c r="F34" s="148"/>
      <c r="L34" s="144" t="s">
        <v>61</v>
      </c>
      <c r="S34" s="136" t="s">
        <v>82</v>
      </c>
      <c r="T34" s="685">
        <f>'Schedule of Investments'!G441</f>
        <v>0</v>
      </c>
      <c r="U34" s="136"/>
      <c r="V34" s="685">
        <f>'Schedule of Investments'!G440</f>
        <v>0</v>
      </c>
      <c r="W34" s="136"/>
      <c r="X34" s="517"/>
      <c r="Z34" s="143"/>
      <c r="AA34" s="136"/>
      <c r="AB34" s="136"/>
      <c r="AC34" s="136"/>
      <c r="AD34" s="136"/>
      <c r="AE34" s="136"/>
      <c r="AF34" s="136"/>
      <c r="AG34" s="136"/>
      <c r="AJ34" s="136"/>
      <c r="AK34" s="136"/>
      <c r="AL34" s="136"/>
      <c r="AM34" s="136"/>
      <c r="AN34" s="136"/>
      <c r="AO34" s="136"/>
    </row>
    <row r="35" spans="2:41" ht="16.5" thickTop="1" thickBot="1" x14ac:dyDescent="0.3">
      <c r="C35" s="143" t="s">
        <v>167</v>
      </c>
      <c r="D35" s="621">
        <f>D33-D34</f>
        <v>0</v>
      </c>
      <c r="E35" s="621">
        <f>E33-E34</f>
        <v>0</v>
      </c>
      <c r="F35" s="621">
        <f>F33-F34</f>
        <v>0</v>
      </c>
      <c r="L35" s="144" t="s">
        <v>61</v>
      </c>
      <c r="S35" s="136"/>
      <c r="T35" s="136"/>
      <c r="U35" s="136"/>
      <c r="V35" s="136"/>
      <c r="W35" s="136"/>
      <c r="X35" s="144"/>
      <c r="Z35" s="143"/>
      <c r="AA35" s="136"/>
      <c r="AB35" s="136"/>
      <c r="AC35" s="136"/>
      <c r="AD35" s="136"/>
      <c r="AE35" s="136"/>
      <c r="AF35" s="136"/>
      <c r="AG35" s="136"/>
    </row>
    <row r="36" spans="2:41" ht="15.75" thickTop="1" x14ac:dyDescent="0.25">
      <c r="C36" s="142"/>
      <c r="D36" s="628"/>
      <c r="E36" s="628"/>
      <c r="F36" s="628"/>
      <c r="L36" s="144" t="s">
        <v>61</v>
      </c>
      <c r="S36" s="138" t="s">
        <v>311</v>
      </c>
      <c r="T36" s="136"/>
      <c r="U36" s="136"/>
      <c r="V36" s="136"/>
      <c r="W36" s="136"/>
      <c r="X36" s="144"/>
    </row>
    <row r="37" spans="2:41" x14ac:dyDescent="0.25">
      <c r="C37" s="142"/>
      <c r="D37" s="140"/>
      <c r="E37" s="140"/>
      <c r="F37" s="140"/>
      <c r="L37" s="144" t="s">
        <v>61</v>
      </c>
      <c r="S37" s="138" t="s">
        <v>69</v>
      </c>
      <c r="T37" s="136"/>
      <c r="U37" s="136"/>
      <c r="V37" s="136"/>
      <c r="W37" s="136"/>
      <c r="X37" s="144"/>
    </row>
    <row r="38" spans="2:41" ht="15.75" thickBot="1" x14ac:dyDescent="0.3">
      <c r="C38" s="142" t="s">
        <v>1807</v>
      </c>
      <c r="D38" s="141"/>
      <c r="E38" s="141"/>
      <c r="F38" s="141"/>
      <c r="L38" s="144" t="s">
        <v>61</v>
      </c>
      <c r="S38" s="136" t="s">
        <v>82</v>
      </c>
      <c r="T38" s="685">
        <f>SUMIF('Schedule of Investments'!D5:D204,"c",('Schedule of Investments'!H5:H204))</f>
        <v>0</v>
      </c>
      <c r="U38" s="136"/>
      <c r="V38" s="685">
        <f>SUMIF('Schedule of Investments'!D5:D204,"c",('Schedule of Investments'!N5:N204))</f>
        <v>0</v>
      </c>
      <c r="W38" s="136"/>
      <c r="X38" s="517"/>
    </row>
    <row r="39" spans="2:41" ht="15.75" thickTop="1" x14ac:dyDescent="0.25">
      <c r="C39" s="142"/>
      <c r="D39" s="141"/>
      <c r="E39" s="141"/>
      <c r="F39" s="141"/>
      <c r="L39" s="144" t="s">
        <v>61</v>
      </c>
      <c r="S39" s="136"/>
      <c r="T39" s="136"/>
      <c r="U39" s="136"/>
      <c r="V39" s="136"/>
      <c r="W39" s="136"/>
      <c r="X39" s="144"/>
    </row>
    <row r="40" spans="2:41" x14ac:dyDescent="0.25">
      <c r="C40" s="143" t="s">
        <v>1809</v>
      </c>
      <c r="D40" s="618">
        <f>'Notes BS'!T32+'Notes BS'!T34</f>
        <v>0</v>
      </c>
      <c r="E40" s="683">
        <f>'Notes BS'!V32+'Notes BS'!V34</f>
        <v>0</v>
      </c>
      <c r="F40" s="618">
        <f>'Notes BS'!X32+'Notes BS'!X34</f>
        <v>0</v>
      </c>
      <c r="L40" s="144" t="s">
        <v>61</v>
      </c>
      <c r="S40" s="138" t="s">
        <v>438</v>
      </c>
      <c r="T40" s="136"/>
      <c r="U40" s="136"/>
      <c r="V40" s="136"/>
      <c r="W40" s="136"/>
      <c r="X40" s="144"/>
    </row>
    <row r="41" spans="2:41" ht="15.75" thickBot="1" x14ac:dyDescent="0.3">
      <c r="C41" s="143" t="s">
        <v>1808</v>
      </c>
      <c r="D41" s="618">
        <f>'Notes BS'!T62+'Notes BS'!T65</f>
        <v>0</v>
      </c>
      <c r="E41" s="683">
        <f>'Notes BS'!V62+'Notes BS'!V65</f>
        <v>0</v>
      </c>
      <c r="F41" s="618">
        <f>'Notes BS'!X62+'Notes BS'!X65</f>
        <v>0</v>
      </c>
      <c r="L41" s="144" t="s">
        <v>61</v>
      </c>
      <c r="S41" s="136" t="s">
        <v>82</v>
      </c>
      <c r="T41" s="685">
        <f>SUMIF('Schedule of Investments'!D211:D230,"c",('Schedule of Investments'!H211:H230))</f>
        <v>0</v>
      </c>
      <c r="U41" s="136"/>
      <c r="V41" s="685">
        <f>SUMIF('Schedule of Investments'!D211:D230,"c",('Schedule of Investments'!N211:N230))</f>
        <v>0</v>
      </c>
      <c r="W41" s="136"/>
      <c r="X41" s="517"/>
    </row>
    <row r="42" spans="2:41" ht="16.5" thickTop="1" thickBot="1" x14ac:dyDescent="0.3">
      <c r="C42" s="142" t="s">
        <v>7</v>
      </c>
      <c r="D42" s="621">
        <f>SUM(D40,D41)</f>
        <v>0</v>
      </c>
      <c r="E42" s="621">
        <f t="shared" ref="E42:F42" si="2">SUM(E40,E41)</f>
        <v>0</v>
      </c>
      <c r="F42" s="621">
        <f t="shared" si="2"/>
        <v>0</v>
      </c>
      <c r="L42" s="144" t="s">
        <v>61</v>
      </c>
      <c r="S42" s="144"/>
      <c r="T42" s="144"/>
      <c r="U42" s="144"/>
      <c r="V42" s="144"/>
      <c r="W42" s="144"/>
      <c r="X42" s="144"/>
    </row>
    <row r="43" spans="2:41" ht="15.75" thickTop="1" x14ac:dyDescent="0.25">
      <c r="L43" s="144" t="s">
        <v>61</v>
      </c>
      <c r="S43" s="138" t="s">
        <v>435</v>
      </c>
      <c r="T43" s="136"/>
      <c r="U43" s="136"/>
      <c r="V43" s="136"/>
      <c r="W43" s="136"/>
      <c r="X43" s="144"/>
    </row>
    <row r="44" spans="2:41" ht="15.75" thickBot="1" x14ac:dyDescent="0.3">
      <c r="L44" s="144" t="s">
        <v>61</v>
      </c>
      <c r="M44" s="144"/>
      <c r="N44" s="136"/>
      <c r="O44" s="144"/>
      <c r="P44" s="520"/>
      <c r="Q44" s="144"/>
      <c r="S44" s="136" t="s">
        <v>82</v>
      </c>
      <c r="T44" s="685">
        <f>SUMIF('Schedule of Investments'!D235:D254,"c",('Schedule of Investments'!I235:I254))</f>
        <v>0</v>
      </c>
      <c r="U44" s="136"/>
      <c r="V44" s="685">
        <f>SUMIF('Schedule of Investments'!D235:D254,"c",('Schedule of Investments'!K235:K254))</f>
        <v>0</v>
      </c>
      <c r="W44" s="136"/>
      <c r="X44" s="517"/>
    </row>
    <row r="45" spans="2:41" ht="15.75" thickTop="1" x14ac:dyDescent="0.25">
      <c r="B45" s="145">
        <v>3</v>
      </c>
      <c r="C45" s="142" t="s">
        <v>174</v>
      </c>
      <c r="D45" s="141"/>
      <c r="E45" s="141"/>
      <c r="F45" s="141"/>
      <c r="L45" s="144" t="s">
        <v>61</v>
      </c>
      <c r="M45" s="144"/>
      <c r="N45" s="136"/>
      <c r="O45" s="144"/>
      <c r="P45" s="520"/>
      <c r="Q45" s="144"/>
      <c r="S45" s="136"/>
      <c r="T45" s="136"/>
      <c r="U45" s="136"/>
      <c r="V45" s="136"/>
      <c r="W45" s="136"/>
      <c r="X45" s="144"/>
    </row>
    <row r="46" spans="2:41" x14ac:dyDescent="0.25">
      <c r="D46" s="141"/>
      <c r="E46" s="141"/>
      <c r="F46" s="141"/>
      <c r="L46" s="144" t="s">
        <v>61</v>
      </c>
      <c r="M46" s="144"/>
      <c r="N46" s="136"/>
      <c r="O46" s="144"/>
      <c r="P46" s="520"/>
      <c r="Q46" s="144"/>
      <c r="S46" s="138" t="s">
        <v>437</v>
      </c>
      <c r="T46" s="144"/>
      <c r="U46" s="144"/>
      <c r="V46" s="144"/>
      <c r="W46" s="144"/>
      <c r="X46" s="144"/>
    </row>
    <row r="47" spans="2:41" ht="15.75" thickBot="1" x14ac:dyDescent="0.3">
      <c r="C47" s="143" t="s">
        <v>1623</v>
      </c>
      <c r="D47" s="148"/>
      <c r="E47" s="683">
        <f>D50</f>
        <v>0</v>
      </c>
      <c r="F47" s="148"/>
      <c r="L47" s="144" t="s">
        <v>61</v>
      </c>
      <c r="M47" s="144"/>
      <c r="N47" s="136"/>
      <c r="O47" s="144"/>
      <c r="P47" s="520"/>
      <c r="Q47" s="144"/>
      <c r="S47" s="136" t="s">
        <v>82</v>
      </c>
      <c r="T47" s="685">
        <f>SUMIF('Schedule of Investments'!D261:D280,"c",('Schedule of Investments'!H261:H280))</f>
        <v>0</v>
      </c>
      <c r="U47" s="136"/>
      <c r="V47" s="685">
        <f>SUMIF('Schedule of Investments'!D261:D280,"c",('Schedule of Investments'!N261:N280))</f>
        <v>0</v>
      </c>
      <c r="W47" s="136"/>
      <c r="X47" s="517"/>
    </row>
    <row r="48" spans="2:41" ht="15.75" thickTop="1" x14ac:dyDescent="0.25">
      <c r="C48" s="143" t="s">
        <v>104</v>
      </c>
      <c r="D48" s="148"/>
      <c r="E48" s="148"/>
      <c r="F48" s="148"/>
      <c r="L48" s="144" t="s">
        <v>61</v>
      </c>
      <c r="M48" s="144"/>
      <c r="N48" s="136"/>
      <c r="O48" s="144"/>
      <c r="P48" s="520"/>
      <c r="Q48" s="144"/>
      <c r="S48" s="144"/>
      <c r="T48" s="144"/>
      <c r="U48" s="144"/>
      <c r="V48" s="144"/>
      <c r="W48" s="144"/>
      <c r="X48" s="144"/>
    </row>
    <row r="49" spans="2:24" x14ac:dyDescent="0.25">
      <c r="C49" s="143" t="s">
        <v>207</v>
      </c>
      <c r="D49" s="148"/>
      <c r="E49" s="148"/>
      <c r="F49" s="148"/>
      <c r="L49" s="144" t="s">
        <v>61</v>
      </c>
      <c r="M49" s="144"/>
      <c r="N49" s="136"/>
      <c r="O49" s="144"/>
      <c r="P49" s="520"/>
      <c r="Q49" s="144"/>
      <c r="S49" s="138" t="s">
        <v>436</v>
      </c>
      <c r="T49" s="136"/>
      <c r="U49" s="136"/>
      <c r="V49" s="136"/>
      <c r="W49" s="136"/>
      <c r="X49" s="144"/>
    </row>
    <row r="50" spans="2:24" s="143" customFormat="1" ht="15.75" thickBot="1" x14ac:dyDescent="0.3">
      <c r="B50" s="145"/>
      <c r="C50" s="143" t="s">
        <v>147</v>
      </c>
      <c r="D50" s="621">
        <f>(D47+D48)-D49</f>
        <v>0</v>
      </c>
      <c r="E50" s="621">
        <f>(E47+E48)-E49</f>
        <v>0</v>
      </c>
      <c r="F50" s="621">
        <f>(F47+F48)-F49</f>
        <v>0</v>
      </c>
      <c r="L50" s="144" t="s">
        <v>61</v>
      </c>
      <c r="M50" s="144"/>
      <c r="N50" s="136"/>
      <c r="O50" s="144"/>
      <c r="P50" s="144"/>
      <c r="Q50" s="144"/>
      <c r="S50" s="136" t="s">
        <v>82</v>
      </c>
      <c r="T50" s="685">
        <f>SUMIF('Schedule of Investments'!D285:D304,"c",('Schedule of Investments'!I285:I304))</f>
        <v>0</v>
      </c>
      <c r="U50" s="136"/>
      <c r="V50" s="685">
        <f>SUMIF('Schedule of Investments'!D285:D304,"c",('Schedule of Investments'!K285:K304))</f>
        <v>0</v>
      </c>
      <c r="W50" s="136"/>
      <c r="X50" s="517"/>
    </row>
    <row r="51" spans="2:24" s="143" customFormat="1" ht="16.5" thickTop="1" thickBot="1" x14ac:dyDescent="0.3">
      <c r="B51" s="145"/>
      <c r="D51" s="136"/>
      <c r="E51" s="136"/>
      <c r="F51" s="136"/>
      <c r="L51" s="144" t="s">
        <v>61</v>
      </c>
      <c r="M51" s="144"/>
      <c r="N51" s="136"/>
      <c r="O51" s="144"/>
      <c r="P51" s="144"/>
      <c r="Q51" s="144"/>
      <c r="S51" s="136"/>
      <c r="T51" s="136"/>
      <c r="U51" s="136"/>
      <c r="V51" s="136"/>
      <c r="W51" s="136"/>
      <c r="X51" s="144"/>
    </row>
    <row r="52" spans="2:24" x14ac:dyDescent="0.25">
      <c r="C52" s="1190" t="s">
        <v>329</v>
      </c>
      <c r="D52" s="1191"/>
      <c r="E52" s="1191"/>
      <c r="F52" s="1192"/>
      <c r="L52" s="144" t="s">
        <v>61</v>
      </c>
      <c r="M52" s="144"/>
      <c r="N52" s="136"/>
      <c r="O52" s="144"/>
      <c r="P52" s="144"/>
      <c r="Q52" s="144"/>
      <c r="S52" s="125" t="s">
        <v>284</v>
      </c>
      <c r="T52" s="144"/>
      <c r="U52" s="144"/>
      <c r="V52" s="144"/>
      <c r="W52" s="144"/>
      <c r="X52" s="144"/>
    </row>
    <row r="53" spans="2:24" ht="15.75" thickBot="1" x14ac:dyDescent="0.3">
      <c r="C53" s="1193"/>
      <c r="D53" s="1194"/>
      <c r="E53" s="1194"/>
      <c r="F53" s="1195"/>
      <c r="L53" s="138" t="s">
        <v>68</v>
      </c>
      <c r="M53" s="621">
        <f>SUM(M33:M52)</f>
        <v>0</v>
      </c>
      <c r="N53" s="136"/>
      <c r="O53" s="621">
        <f>SUM(O33:O52)</f>
        <v>0</v>
      </c>
      <c r="P53" s="136"/>
      <c r="Q53" s="621">
        <f>SUM(Q33:Q52)</f>
        <v>0</v>
      </c>
      <c r="S53" s="136" t="s">
        <v>82</v>
      </c>
      <c r="T53" s="685">
        <f>SUMIF('Schedule of Investments'!D311:D330,"c",('Schedule of Investments'!H311:H330))</f>
        <v>0</v>
      </c>
      <c r="U53" s="136"/>
      <c r="V53" s="685">
        <f>SUMIF('Schedule of Investments'!D311:D330,"c",('Schedule of Investments'!N311:N330))</f>
        <v>0</v>
      </c>
      <c r="W53" s="136"/>
      <c r="X53" s="517"/>
    </row>
    <row r="54" spans="2:24" x14ac:dyDescent="0.25">
      <c r="C54" s="1019"/>
      <c r="D54" s="1019"/>
      <c r="E54" s="1019"/>
      <c r="F54" s="1019"/>
      <c r="L54" s="136"/>
      <c r="M54" s="136"/>
      <c r="N54" s="136"/>
      <c r="O54" s="136"/>
      <c r="P54" s="136"/>
      <c r="Q54" s="136"/>
      <c r="S54" s="144"/>
      <c r="T54" s="144"/>
      <c r="U54" s="144"/>
      <c r="V54" s="144"/>
      <c r="W54" s="144"/>
      <c r="X54" s="144"/>
    </row>
    <row r="55" spans="2:24" x14ac:dyDescent="0.25">
      <c r="B55" s="145">
        <v>4</v>
      </c>
      <c r="C55" s="142" t="s">
        <v>1814</v>
      </c>
      <c r="D55" s="141"/>
      <c r="E55" s="141"/>
      <c r="F55" s="141"/>
      <c r="L55" s="138" t="s">
        <v>63</v>
      </c>
      <c r="M55" s="136"/>
      <c r="N55" s="136"/>
      <c r="O55" s="136"/>
      <c r="P55" s="136"/>
      <c r="Q55" s="136"/>
      <c r="S55" s="138" t="s">
        <v>1471</v>
      </c>
      <c r="T55" s="144"/>
      <c r="U55" s="144"/>
      <c r="V55" s="144"/>
      <c r="W55" s="144"/>
      <c r="X55" s="144"/>
    </row>
    <row r="56" spans="2:24" ht="15.75" thickBot="1" x14ac:dyDescent="0.3">
      <c r="C56" s="691" t="s">
        <v>2013</v>
      </c>
      <c r="D56" s="141"/>
      <c r="E56" s="141"/>
      <c r="F56" s="141"/>
      <c r="L56" s="144" t="s">
        <v>64</v>
      </c>
      <c r="M56" s="144"/>
      <c r="N56" s="136"/>
      <c r="O56" s="144"/>
      <c r="P56" s="520"/>
      <c r="Q56" s="144"/>
      <c r="S56" s="136" t="s">
        <v>82</v>
      </c>
      <c r="T56" s="685">
        <f>SUMIF('Schedule of Investments'!D336:D365,"c",('Schedule of Investments'!H336:H365))</f>
        <v>0</v>
      </c>
      <c r="U56" s="136"/>
      <c r="V56" s="685">
        <f>SUMIF('Schedule of Investments'!D336:D365,"c",('Schedule of Investments'!N336:N365))</f>
        <v>0</v>
      </c>
      <c r="W56" s="136"/>
      <c r="X56" s="517"/>
    </row>
    <row r="57" spans="2:24" s="143" customFormat="1" ht="15.75" thickTop="1" x14ac:dyDescent="0.25">
      <c r="B57" s="145"/>
      <c r="D57" s="136"/>
      <c r="E57" s="136"/>
      <c r="F57" s="136"/>
      <c r="L57" s="144" t="s">
        <v>64</v>
      </c>
      <c r="M57" s="144"/>
      <c r="N57" s="136"/>
      <c r="O57" s="144"/>
      <c r="P57" s="520"/>
      <c r="Q57" s="144"/>
      <c r="S57" s="144"/>
      <c r="T57" s="144"/>
      <c r="U57" s="144"/>
      <c r="V57" s="144"/>
      <c r="W57" s="144"/>
      <c r="X57" s="144"/>
    </row>
    <row r="58" spans="2:24" x14ac:dyDescent="0.25">
      <c r="C58" s="143" t="s">
        <v>1776</v>
      </c>
      <c r="D58" s="148"/>
      <c r="E58" s="683">
        <f>D62</f>
        <v>0</v>
      </c>
      <c r="F58" s="148"/>
      <c r="L58" s="144" t="s">
        <v>64</v>
      </c>
      <c r="M58" s="144"/>
      <c r="N58" s="136"/>
      <c r="O58" s="144"/>
      <c r="P58" s="144"/>
      <c r="Q58" s="144"/>
      <c r="S58" s="138" t="s">
        <v>1472</v>
      </c>
      <c r="T58" s="136"/>
      <c r="U58" s="136"/>
      <c r="V58" s="136"/>
      <c r="W58" s="136"/>
      <c r="X58" s="144"/>
    </row>
    <row r="59" spans="2:24" ht="15.75" thickBot="1" x14ac:dyDescent="0.3">
      <c r="C59" s="143" t="s">
        <v>104</v>
      </c>
      <c r="D59" s="148"/>
      <c r="E59" s="148"/>
      <c r="F59" s="148"/>
      <c r="L59" s="144" t="s">
        <v>64</v>
      </c>
      <c r="M59" s="144"/>
      <c r="N59" s="136"/>
      <c r="O59" s="144"/>
      <c r="P59" s="144"/>
      <c r="Q59" s="144"/>
      <c r="S59" s="136" t="s">
        <v>82</v>
      </c>
      <c r="T59" s="685">
        <f>SUMIF('Schedule of Investments'!D370:D399,"c",('Schedule of Investments'!I370:I399))</f>
        <v>0</v>
      </c>
      <c r="U59" s="136"/>
      <c r="V59" s="685">
        <f>SUMIF('Schedule of Investments'!D370:D399,"c",('Schedule of Investments'!K370:K399))</f>
        <v>0</v>
      </c>
      <c r="W59" s="136"/>
      <c r="X59" s="517"/>
    </row>
    <row r="60" spans="2:24" ht="15.75" thickTop="1" x14ac:dyDescent="0.25">
      <c r="C60" s="143" t="s">
        <v>1777</v>
      </c>
      <c r="D60" s="148"/>
      <c r="E60" s="148"/>
      <c r="F60" s="148"/>
      <c r="L60" s="144" t="s">
        <v>64</v>
      </c>
      <c r="M60" s="144"/>
      <c r="N60" s="136"/>
      <c r="O60" s="144"/>
      <c r="P60" s="144"/>
      <c r="Q60" s="144"/>
      <c r="S60" s="136"/>
      <c r="T60" s="136"/>
      <c r="U60" s="136"/>
      <c r="V60" s="136"/>
      <c r="W60" s="136"/>
      <c r="X60" s="144"/>
    </row>
    <row r="61" spans="2:24" x14ac:dyDescent="0.25">
      <c r="C61" s="143" t="s">
        <v>415</v>
      </c>
      <c r="D61" s="148"/>
      <c r="E61" s="148"/>
      <c r="F61" s="148"/>
      <c r="L61" s="144" t="s">
        <v>64</v>
      </c>
      <c r="M61" s="144"/>
      <c r="N61" s="136"/>
      <c r="O61" s="144"/>
      <c r="P61" s="144"/>
      <c r="Q61" s="144"/>
      <c r="S61" s="125" t="s">
        <v>1509</v>
      </c>
      <c r="T61" s="144"/>
      <c r="U61" s="144"/>
      <c r="V61" s="144"/>
      <c r="W61" s="144"/>
      <c r="X61" s="144"/>
    </row>
    <row r="62" spans="2:24" ht="15.75" thickBot="1" x14ac:dyDescent="0.3">
      <c r="D62" s="621">
        <f>D58+D59-D60-D61</f>
        <v>0</v>
      </c>
      <c r="E62" s="621">
        <f>E58+E59-E60-E61</f>
        <v>0</v>
      </c>
      <c r="F62" s="621">
        <f>F58+F59-F60-F61</f>
        <v>0</v>
      </c>
      <c r="L62" s="144" t="s">
        <v>64</v>
      </c>
      <c r="M62" s="144"/>
      <c r="N62" s="136"/>
      <c r="O62" s="144"/>
      <c r="P62" s="144"/>
      <c r="Q62" s="144"/>
      <c r="S62" s="136" t="s">
        <v>82</v>
      </c>
      <c r="T62" s="685">
        <f>SUMIF('Schedule of Investments'!D405:D419,"c",('Schedule of Investments'!E405:E419))</f>
        <v>0</v>
      </c>
      <c r="U62" s="136"/>
      <c r="V62" s="685">
        <f>SUMIF('Schedule of Investments'!D405:D419,"c",('Schedule of Investments'!H405:H419))</f>
        <v>0</v>
      </c>
      <c r="W62" s="136"/>
      <c r="X62" s="517"/>
    </row>
    <row r="63" spans="2:24" ht="15.75" thickTop="1" x14ac:dyDescent="0.25">
      <c r="C63" s="142" t="s">
        <v>2014</v>
      </c>
      <c r="D63" s="141"/>
      <c r="E63" s="141"/>
      <c r="F63" s="141"/>
      <c r="L63" s="144" t="s">
        <v>64</v>
      </c>
      <c r="M63" s="144"/>
      <c r="N63" s="136"/>
      <c r="O63" s="144"/>
      <c r="P63" s="144"/>
      <c r="Q63" s="144"/>
      <c r="S63" s="129"/>
      <c r="T63" s="129"/>
      <c r="U63" s="129"/>
      <c r="V63" s="129"/>
      <c r="W63" s="129"/>
      <c r="X63" s="129"/>
    </row>
    <row r="64" spans="2:24" x14ac:dyDescent="0.25">
      <c r="C64" s="143" t="s">
        <v>306</v>
      </c>
      <c r="D64" s="141"/>
      <c r="E64" s="141"/>
      <c r="F64" s="141"/>
      <c r="L64" s="144" t="s">
        <v>64</v>
      </c>
      <c r="M64" s="144"/>
      <c r="N64" s="136"/>
      <c r="O64" s="144"/>
      <c r="P64" s="144"/>
      <c r="Q64" s="144"/>
      <c r="S64" s="125" t="s">
        <v>1501</v>
      </c>
      <c r="T64" s="129"/>
      <c r="U64" s="129"/>
      <c r="V64" s="129"/>
      <c r="W64" s="129"/>
      <c r="X64" s="129"/>
    </row>
    <row r="65" spans="2:24" ht="15.75" thickBot="1" x14ac:dyDescent="0.3">
      <c r="C65" s="143" t="s">
        <v>1778</v>
      </c>
      <c r="D65" s="148"/>
      <c r="E65" s="683">
        <f>D68</f>
        <v>0</v>
      </c>
      <c r="F65" s="148"/>
      <c r="L65" s="144" t="s">
        <v>64</v>
      </c>
      <c r="M65" s="144"/>
      <c r="N65" s="136"/>
      <c r="O65" s="144"/>
      <c r="P65" s="144"/>
      <c r="Q65" s="144"/>
      <c r="S65" s="136" t="s">
        <v>82</v>
      </c>
      <c r="T65" s="685">
        <f>'Schedule of Investments'!K441</f>
        <v>0</v>
      </c>
      <c r="U65" s="129"/>
      <c r="V65" s="685">
        <f>'Schedule of Investments'!K440</f>
        <v>0</v>
      </c>
      <c r="W65" s="129"/>
      <c r="X65" s="517"/>
    </row>
    <row r="66" spans="2:24" ht="16.5" thickTop="1" thickBot="1" x14ac:dyDescent="0.3">
      <c r="C66" s="143" t="s">
        <v>2100</v>
      </c>
      <c r="D66" s="148"/>
      <c r="E66" s="148"/>
      <c r="F66" s="148"/>
      <c r="L66" s="138" t="s">
        <v>211</v>
      </c>
      <c r="M66" s="621">
        <f>SUM(M56:M65)</f>
        <v>0</v>
      </c>
      <c r="N66" s="136"/>
      <c r="O66" s="621">
        <f>SUM(O56:O65)</f>
        <v>0</v>
      </c>
      <c r="P66" s="136"/>
      <c r="Q66" s="621">
        <f>SUM(Q56:Q65)</f>
        <v>0</v>
      </c>
      <c r="S66" s="129"/>
      <c r="T66" s="129"/>
      <c r="U66" s="129"/>
      <c r="V66" s="129"/>
      <c r="W66" s="129"/>
      <c r="X66" s="129"/>
    </row>
    <row r="67" spans="2:24" ht="15.75" thickTop="1" x14ac:dyDescent="0.25">
      <c r="C67" s="143" t="s">
        <v>89</v>
      </c>
      <c r="D67" s="148"/>
      <c r="E67" s="148"/>
      <c r="F67" s="148"/>
      <c r="L67" s="136"/>
      <c r="M67" s="136"/>
      <c r="N67" s="136"/>
      <c r="O67" s="136"/>
      <c r="P67" s="136"/>
      <c r="Q67" s="136"/>
    </row>
    <row r="68" spans="2:24" x14ac:dyDescent="0.25">
      <c r="C68" s="143" t="s">
        <v>1779</v>
      </c>
      <c r="D68" s="622">
        <f>(D65+D66)-D67</f>
        <v>0</v>
      </c>
      <c r="E68" s="622">
        <f>(E65+E66)-E67</f>
        <v>0</v>
      </c>
      <c r="F68" s="622">
        <f>(F65+F66)-F67</f>
        <v>0</v>
      </c>
      <c r="L68" s="138"/>
      <c r="M68" s="136"/>
      <c r="N68" s="136"/>
      <c r="O68" s="136"/>
      <c r="P68" s="136"/>
      <c r="Q68" s="136"/>
    </row>
    <row r="69" spans="2:24" x14ac:dyDescent="0.25">
      <c r="C69" s="691" t="s">
        <v>1815</v>
      </c>
      <c r="D69" s="141"/>
      <c r="E69" s="141"/>
      <c r="F69" s="141"/>
      <c r="L69" s="136"/>
      <c r="M69" s="136"/>
      <c r="N69" s="136"/>
      <c r="O69" s="136"/>
      <c r="P69" s="136"/>
      <c r="Q69" s="136"/>
    </row>
    <row r="70" spans="2:24" x14ac:dyDescent="0.25">
      <c r="D70" s="141"/>
      <c r="E70" s="141"/>
      <c r="F70" s="141"/>
      <c r="L70" s="138" t="s">
        <v>1987</v>
      </c>
      <c r="M70" s="136"/>
      <c r="N70" s="136"/>
      <c r="O70" s="136"/>
      <c r="P70" s="136"/>
      <c r="Q70" s="136"/>
    </row>
    <row r="71" spans="2:24" ht="14.25" x14ac:dyDescent="0.2">
      <c r="B71" s="143"/>
      <c r="C71" s="143" t="s">
        <v>1776</v>
      </c>
      <c r="D71" s="148"/>
      <c r="E71" s="683">
        <f>D75</f>
        <v>0</v>
      </c>
      <c r="F71" s="148"/>
      <c r="L71" s="144" t="s">
        <v>64</v>
      </c>
      <c r="M71" s="144"/>
      <c r="N71" s="136"/>
      <c r="O71" s="144"/>
      <c r="P71" s="144"/>
      <c r="Q71" s="144"/>
    </row>
    <row r="72" spans="2:24" x14ac:dyDescent="0.25">
      <c r="C72" s="143" t="s">
        <v>104</v>
      </c>
      <c r="D72" s="148"/>
      <c r="E72" s="148"/>
      <c r="F72" s="148"/>
      <c r="L72" s="144" t="s">
        <v>64</v>
      </c>
      <c r="M72" s="144"/>
      <c r="N72" s="136"/>
      <c r="O72" s="144"/>
      <c r="P72" s="144"/>
      <c r="Q72" s="144"/>
    </row>
    <row r="73" spans="2:24" x14ac:dyDescent="0.25">
      <c r="C73" s="143" t="s">
        <v>1777</v>
      </c>
      <c r="D73" s="148"/>
      <c r="E73" s="148"/>
      <c r="F73" s="148"/>
      <c r="L73" s="144" t="s">
        <v>64</v>
      </c>
      <c r="M73" s="144"/>
      <c r="N73" s="136"/>
      <c r="O73" s="144"/>
      <c r="P73" s="144"/>
      <c r="Q73" s="144"/>
    </row>
    <row r="74" spans="2:24" x14ac:dyDescent="0.25">
      <c r="C74" s="143" t="s">
        <v>415</v>
      </c>
      <c r="D74" s="148"/>
      <c r="E74" s="148"/>
      <c r="F74" s="148"/>
      <c r="L74" s="144" t="s">
        <v>64</v>
      </c>
      <c r="M74" s="144"/>
      <c r="N74" s="136"/>
      <c r="O74" s="144"/>
      <c r="P74" s="144"/>
      <c r="Q74" s="144"/>
    </row>
    <row r="75" spans="2:24" ht="15.75" thickBot="1" x14ac:dyDescent="0.3">
      <c r="D75" s="621">
        <f>D71+D72-D73-D74</f>
        <v>0</v>
      </c>
      <c r="E75" s="621">
        <f>E71+E72-E73-E74</f>
        <v>0</v>
      </c>
      <c r="F75" s="621">
        <f>F71+F72-F73-F74</f>
        <v>0</v>
      </c>
      <c r="L75" s="144" t="s">
        <v>64</v>
      </c>
      <c r="M75" s="144"/>
      <c r="N75" s="136"/>
      <c r="O75" s="144"/>
      <c r="P75" s="144"/>
      <c r="Q75" s="144"/>
    </row>
    <row r="76" spans="2:24" ht="16.5" thickTop="1" thickBot="1" x14ac:dyDescent="0.3">
      <c r="C76" s="142" t="s">
        <v>416</v>
      </c>
      <c r="D76" s="141"/>
      <c r="E76" s="141"/>
      <c r="F76" s="141"/>
      <c r="L76" s="138" t="s">
        <v>1988</v>
      </c>
      <c r="M76" s="621">
        <f>SUM(M71:M75)</f>
        <v>0</v>
      </c>
      <c r="N76" s="136"/>
      <c r="O76" s="621">
        <f>SUM(O71:O75)</f>
        <v>0</v>
      </c>
      <c r="P76" s="136"/>
      <c r="Q76" s="621">
        <f>SUM(Q71:Q75)</f>
        <v>0</v>
      </c>
    </row>
    <row r="77" spans="2:24" ht="16.5" thickTop="1" thickBot="1" x14ac:dyDescent="0.3">
      <c r="C77" s="143" t="s">
        <v>306</v>
      </c>
      <c r="D77" s="141"/>
      <c r="E77" s="141"/>
      <c r="F77" s="141"/>
      <c r="L77" s="136"/>
      <c r="M77" s="136"/>
      <c r="N77" s="136"/>
      <c r="O77" s="136"/>
      <c r="P77" s="136"/>
      <c r="Q77" s="136"/>
    </row>
    <row r="78" spans="2:24" s="143" customFormat="1" ht="16.5" thickTop="1" thickBot="1" x14ac:dyDescent="0.3">
      <c r="B78" s="145"/>
      <c r="C78" s="143" t="s">
        <v>1778</v>
      </c>
      <c r="D78" s="148"/>
      <c r="E78" s="683">
        <f>D81</f>
        <v>0</v>
      </c>
      <c r="F78" s="148"/>
      <c r="L78" s="138" t="s">
        <v>1989</v>
      </c>
      <c r="M78" s="726">
        <f>M6+M30+M53+M66+M76</f>
        <v>0</v>
      </c>
      <c r="N78" s="136"/>
      <c r="O78" s="726">
        <f>O6+O30+O53+O66+O76</f>
        <v>0</v>
      </c>
      <c r="P78" s="136"/>
      <c r="Q78" s="726">
        <f>Q6+Q30+Q53+Q66+Q76</f>
        <v>0</v>
      </c>
    </row>
    <row r="79" spans="2:24" s="143" customFormat="1" ht="14.25" x14ac:dyDescent="0.2">
      <c r="C79" s="143" t="s">
        <v>2100</v>
      </c>
      <c r="D79" s="148"/>
      <c r="E79" s="148"/>
      <c r="F79" s="148"/>
    </row>
    <row r="80" spans="2:24" ht="14.25" x14ac:dyDescent="0.2">
      <c r="B80" s="143"/>
      <c r="C80" s="143" t="s">
        <v>89</v>
      </c>
      <c r="D80" s="148"/>
      <c r="E80" s="148"/>
      <c r="F80" s="148"/>
    </row>
    <row r="81" spans="2:17" x14ac:dyDescent="0.25">
      <c r="C81" s="143" t="s">
        <v>1779</v>
      </c>
      <c r="D81" s="622">
        <f>(D78+D79)-D80</f>
        <v>0</v>
      </c>
      <c r="E81" s="622">
        <f>(E78+E79)-E80</f>
        <v>0</v>
      </c>
      <c r="F81" s="622">
        <f>(F78+F79)-F80</f>
        <v>0</v>
      </c>
    </row>
    <row r="82" spans="2:17" x14ac:dyDescent="0.25">
      <c r="D82" s="143"/>
      <c r="E82" s="143"/>
      <c r="F82" s="143"/>
      <c r="L82" s="138" t="s">
        <v>65</v>
      </c>
      <c r="M82" s="136"/>
      <c r="N82" s="136"/>
      <c r="O82" s="136"/>
      <c r="P82" s="136"/>
      <c r="Q82" s="136"/>
    </row>
    <row r="83" spans="2:17" x14ac:dyDescent="0.25">
      <c r="C83" s="142" t="s">
        <v>1998</v>
      </c>
      <c r="D83" s="143"/>
      <c r="E83" s="143"/>
      <c r="F83" s="143"/>
      <c r="L83" s="136"/>
      <c r="M83" s="136"/>
      <c r="N83" s="136"/>
      <c r="O83" s="136"/>
      <c r="P83" s="136"/>
      <c r="Q83" s="136"/>
    </row>
    <row r="84" spans="2:17" x14ac:dyDescent="0.25">
      <c r="C84" s="143" t="s">
        <v>1999</v>
      </c>
      <c r="L84" s="138" t="s">
        <v>1991</v>
      </c>
      <c r="M84" s="144"/>
      <c r="N84" s="136"/>
      <c r="O84" s="144"/>
      <c r="P84" s="144"/>
      <c r="Q84" s="5"/>
    </row>
    <row r="85" spans="2:17" s="143" customFormat="1" ht="14.25" x14ac:dyDescent="0.2">
      <c r="C85" s="143" t="s">
        <v>2000</v>
      </c>
      <c r="L85" s="136"/>
      <c r="M85" s="136"/>
      <c r="N85" s="136"/>
      <c r="O85" s="136"/>
      <c r="P85" s="136"/>
      <c r="Q85" s="136"/>
    </row>
    <row r="86" spans="2:17" x14ac:dyDescent="0.25">
      <c r="B86" s="143"/>
      <c r="C86" s="143" t="s">
        <v>2001</v>
      </c>
      <c r="L86" s="138" t="s">
        <v>59</v>
      </c>
      <c r="M86" s="136"/>
      <c r="N86" s="136"/>
      <c r="O86" s="136"/>
      <c r="P86" s="136"/>
      <c r="Q86" s="136"/>
    </row>
    <row r="87" spans="2:17" ht="15.75" thickBot="1" x14ac:dyDescent="0.3">
      <c r="B87" s="143"/>
      <c r="C87" s="617"/>
      <c r="D87" s="622">
        <f>SUM(D84:D86)</f>
        <v>0</v>
      </c>
      <c r="E87" s="622">
        <f>SUM(E84:E86)</f>
        <v>0</v>
      </c>
      <c r="F87" s="622">
        <f>SUM(F84:F86)</f>
        <v>0</v>
      </c>
      <c r="L87" s="144" t="s">
        <v>61</v>
      </c>
      <c r="M87" s="144"/>
      <c r="N87" s="136"/>
      <c r="O87" s="144"/>
      <c r="P87" s="520"/>
      <c r="Q87" s="144"/>
    </row>
    <row r="88" spans="2:17" ht="87" customHeight="1" x14ac:dyDescent="0.2">
      <c r="B88" s="143"/>
      <c r="C88" s="1116" t="s">
        <v>2101</v>
      </c>
      <c r="D88" s="1108"/>
      <c r="E88" s="1108"/>
      <c r="F88" s="1109"/>
      <c r="L88" s="144" t="s">
        <v>61</v>
      </c>
      <c r="M88" s="144"/>
      <c r="N88" s="136"/>
      <c r="O88" s="144"/>
      <c r="P88" s="144"/>
      <c r="Q88" s="144"/>
    </row>
    <row r="89" spans="2:17" x14ac:dyDescent="0.25">
      <c r="C89" s="1110" t="s">
        <v>329</v>
      </c>
      <c r="D89" s="1111"/>
      <c r="E89" s="1111"/>
      <c r="F89" s="1112"/>
      <c r="L89" s="144" t="s">
        <v>61</v>
      </c>
      <c r="M89" s="144"/>
      <c r="N89" s="136"/>
      <c r="O89" s="144"/>
      <c r="P89" s="144"/>
      <c r="Q89" s="144"/>
    </row>
    <row r="90" spans="2:17" ht="76.5" customHeight="1" thickBot="1" x14ac:dyDescent="0.3">
      <c r="C90" s="1113"/>
      <c r="D90" s="1114"/>
      <c r="E90" s="1114"/>
      <c r="F90" s="1115"/>
      <c r="L90" s="144" t="s">
        <v>61</v>
      </c>
      <c r="M90" s="143"/>
      <c r="N90" s="143"/>
      <c r="O90" s="143"/>
      <c r="P90" s="143"/>
      <c r="Q90" s="143"/>
    </row>
    <row r="91" spans="2:17" x14ac:dyDescent="0.25">
      <c r="L91" s="144" t="s">
        <v>61</v>
      </c>
    </row>
    <row r="92" spans="2:17" x14ac:dyDescent="0.25">
      <c r="L92" s="144" t="s">
        <v>61</v>
      </c>
    </row>
    <row r="93" spans="2:17" s="143" customFormat="1" x14ac:dyDescent="0.25">
      <c r="B93" s="145">
        <v>5</v>
      </c>
      <c r="C93" s="142" t="s">
        <v>93</v>
      </c>
      <c r="D93" s="141"/>
      <c r="E93" s="141"/>
      <c r="F93" s="141"/>
      <c r="L93" s="144" t="s">
        <v>61</v>
      </c>
      <c r="M93" s="134"/>
      <c r="N93" s="134"/>
      <c r="O93" s="134"/>
      <c r="P93" s="134"/>
      <c r="Q93" s="134"/>
    </row>
    <row r="94" spans="2:17" s="143" customFormat="1" x14ac:dyDescent="0.25">
      <c r="B94" s="145"/>
      <c r="D94" s="141"/>
      <c r="E94" s="141"/>
      <c r="F94" s="141"/>
      <c r="L94" s="144" t="s">
        <v>61</v>
      </c>
      <c r="M94" s="134"/>
      <c r="N94" s="134"/>
      <c r="O94" s="134"/>
      <c r="P94" s="134"/>
      <c r="Q94" s="134"/>
    </row>
    <row r="95" spans="2:17" x14ac:dyDescent="0.25">
      <c r="C95" s="143" t="s">
        <v>327</v>
      </c>
      <c r="D95" s="148"/>
      <c r="E95" s="683">
        <f>D99</f>
        <v>0</v>
      </c>
      <c r="F95" s="148"/>
      <c r="L95" s="144" t="s">
        <v>61</v>
      </c>
    </row>
    <row r="96" spans="2:17" x14ac:dyDescent="0.25">
      <c r="C96" s="143" t="s">
        <v>1789</v>
      </c>
      <c r="D96" s="148"/>
      <c r="E96" s="148"/>
      <c r="F96" s="148"/>
      <c r="L96" s="144" t="s">
        <v>61</v>
      </c>
      <c r="M96" s="143"/>
      <c r="N96" s="143"/>
      <c r="O96" s="143"/>
      <c r="P96" s="143"/>
      <c r="Q96" s="143"/>
    </row>
    <row r="97" spans="2:17" x14ac:dyDescent="0.25">
      <c r="C97" s="143" t="s">
        <v>160</v>
      </c>
      <c r="D97" s="148"/>
      <c r="E97" s="148"/>
      <c r="F97" s="148"/>
      <c r="L97" s="144" t="s">
        <v>61</v>
      </c>
    </row>
    <row r="98" spans="2:17" x14ac:dyDescent="0.25">
      <c r="C98" s="143" t="s">
        <v>413</v>
      </c>
      <c r="D98" s="148"/>
      <c r="E98" s="148"/>
      <c r="F98" s="148"/>
      <c r="L98" s="144" t="s">
        <v>61</v>
      </c>
    </row>
    <row r="99" spans="2:17" ht="15.75" thickBot="1" x14ac:dyDescent="0.3">
      <c r="D99" s="621">
        <f>D95+D96-D97-D98</f>
        <v>0</v>
      </c>
      <c r="E99" s="621">
        <f>E95+E96-E97-E98</f>
        <v>0</v>
      </c>
      <c r="F99" s="621">
        <f>F95+F96-F97-F98</f>
        <v>0</v>
      </c>
      <c r="L99" s="144" t="s">
        <v>61</v>
      </c>
    </row>
    <row r="100" spans="2:17" ht="15.75" thickTop="1" x14ac:dyDescent="0.25">
      <c r="C100" s="142" t="s">
        <v>417</v>
      </c>
      <c r="D100" s="141"/>
      <c r="E100" s="141"/>
      <c r="F100" s="141"/>
      <c r="L100" s="144" t="s">
        <v>61</v>
      </c>
      <c r="M100" s="144"/>
      <c r="N100" s="136"/>
      <c r="O100" s="144"/>
      <c r="P100" s="144"/>
      <c r="Q100" s="144"/>
    </row>
    <row r="101" spans="2:17" s="143" customFormat="1" x14ac:dyDescent="0.25">
      <c r="B101" s="145"/>
      <c r="C101" s="143" t="s">
        <v>88</v>
      </c>
      <c r="D101" s="141"/>
      <c r="E101" s="141"/>
      <c r="F101" s="141"/>
      <c r="L101" s="144" t="s">
        <v>61</v>
      </c>
      <c r="M101" s="144"/>
      <c r="N101" s="136"/>
      <c r="O101" s="144"/>
      <c r="P101" s="144"/>
      <c r="Q101" s="144"/>
    </row>
    <row r="102" spans="2:17" s="143" customFormat="1" x14ac:dyDescent="0.25">
      <c r="B102" s="145"/>
      <c r="C102" s="143" t="s">
        <v>1623</v>
      </c>
      <c r="D102" s="148"/>
      <c r="E102" s="683">
        <f>D105</f>
        <v>0</v>
      </c>
      <c r="F102" s="148"/>
      <c r="L102" s="144" t="s">
        <v>61</v>
      </c>
      <c r="M102" s="144"/>
      <c r="N102" s="136"/>
      <c r="O102" s="144"/>
      <c r="P102" s="144"/>
      <c r="Q102" s="144"/>
    </row>
    <row r="103" spans="2:17" s="143" customFormat="1" x14ac:dyDescent="0.25">
      <c r="B103" s="145"/>
      <c r="C103" s="143" t="s">
        <v>2100</v>
      </c>
      <c r="D103" s="148"/>
      <c r="E103" s="148"/>
      <c r="F103" s="148"/>
      <c r="L103" s="144" t="s">
        <v>61</v>
      </c>
      <c r="M103" s="144"/>
      <c r="N103" s="136"/>
      <c r="O103" s="144"/>
      <c r="P103" s="144"/>
      <c r="Q103" s="144"/>
    </row>
    <row r="104" spans="2:17" s="143" customFormat="1" x14ac:dyDescent="0.25">
      <c r="B104" s="145"/>
      <c r="C104" s="143" t="s">
        <v>89</v>
      </c>
      <c r="D104" s="148"/>
      <c r="E104" s="148"/>
      <c r="F104" s="148"/>
      <c r="L104" s="144" t="s">
        <v>61</v>
      </c>
      <c r="M104" s="144"/>
      <c r="N104" s="136"/>
      <c r="O104" s="144"/>
      <c r="P104" s="144"/>
      <c r="Q104" s="144"/>
    </row>
    <row r="105" spans="2:17" s="143" customFormat="1" x14ac:dyDescent="0.25">
      <c r="B105" s="145"/>
      <c r="C105" s="143" t="s">
        <v>147</v>
      </c>
      <c r="D105" s="622">
        <f>(D102+D103)-D104</f>
        <v>0</v>
      </c>
      <c r="E105" s="622">
        <f>(E102+E103)-E104</f>
        <v>0</v>
      </c>
      <c r="F105" s="622">
        <f>(F102+F103)-F104</f>
        <v>0</v>
      </c>
      <c r="L105" s="144" t="s">
        <v>61</v>
      </c>
      <c r="M105" s="144"/>
      <c r="N105" s="136"/>
      <c r="O105" s="144"/>
      <c r="P105" s="144"/>
      <c r="Q105" s="144"/>
    </row>
    <row r="106" spans="2:17" s="143" customFormat="1" ht="15.75" thickBot="1" x14ac:dyDescent="0.3">
      <c r="B106" s="145"/>
      <c r="D106" s="141"/>
      <c r="E106" s="141"/>
      <c r="F106" s="141"/>
      <c r="L106" s="144" t="s">
        <v>61</v>
      </c>
      <c r="M106" s="144"/>
      <c r="N106" s="136"/>
      <c r="O106" s="144"/>
      <c r="P106" s="144"/>
      <c r="Q106" s="144"/>
    </row>
    <row r="107" spans="2:17" s="143" customFormat="1" ht="89.25" customHeight="1" thickBot="1" x14ac:dyDescent="0.3">
      <c r="B107" s="145"/>
      <c r="C107" s="1116" t="s">
        <v>2101</v>
      </c>
      <c r="D107" s="1108"/>
      <c r="E107" s="1108"/>
      <c r="F107" s="1109"/>
      <c r="L107" s="138" t="s">
        <v>214</v>
      </c>
      <c r="M107" s="621">
        <f>SUM(M87:M106)</f>
        <v>0</v>
      </c>
      <c r="N107" s="136"/>
      <c r="O107" s="621">
        <f>SUM(O87:O106)</f>
        <v>0</v>
      </c>
      <c r="P107" s="136"/>
      <c r="Q107" s="621">
        <f>SUM(Q87:Q106)</f>
        <v>0</v>
      </c>
    </row>
    <row r="108" spans="2:17" s="143" customFormat="1" ht="15.75" thickTop="1" x14ac:dyDescent="0.25">
      <c r="B108" s="145"/>
      <c r="C108" s="1110" t="s">
        <v>329</v>
      </c>
      <c r="D108" s="1111"/>
      <c r="E108" s="1111"/>
      <c r="F108" s="1112"/>
      <c r="L108" s="136"/>
      <c r="M108" s="136"/>
      <c r="N108" s="136"/>
      <c r="O108" s="136"/>
      <c r="P108" s="136"/>
      <c r="Q108" s="136"/>
    </row>
    <row r="109" spans="2:17" s="143" customFormat="1" ht="63.75" customHeight="1" thickBot="1" x14ac:dyDescent="0.3">
      <c r="B109" s="145"/>
      <c r="C109" s="1113"/>
      <c r="D109" s="1114"/>
      <c r="E109" s="1114"/>
      <c r="F109" s="1115"/>
      <c r="L109" s="138" t="s">
        <v>62</v>
      </c>
      <c r="M109" s="136"/>
      <c r="N109" s="136"/>
      <c r="O109" s="136"/>
      <c r="P109" s="136"/>
      <c r="Q109" s="136"/>
    </row>
    <row r="110" spans="2:17" s="143" customFormat="1" x14ac:dyDescent="0.25">
      <c r="L110" s="144" t="s">
        <v>61</v>
      </c>
      <c r="M110" s="144"/>
      <c r="N110" s="136"/>
      <c r="O110" s="144"/>
      <c r="P110" s="520"/>
      <c r="Q110" s="144"/>
    </row>
    <row r="111" spans="2:17" s="143" customFormat="1" ht="14.25" x14ac:dyDescent="0.2">
      <c r="L111" s="144" t="s">
        <v>61</v>
      </c>
      <c r="M111" s="144"/>
      <c r="N111" s="136"/>
      <c r="O111" s="144"/>
      <c r="P111" s="144"/>
      <c r="Q111" s="144"/>
    </row>
    <row r="112" spans="2:17" x14ac:dyDescent="0.25">
      <c r="B112" s="145">
        <v>6</v>
      </c>
      <c r="C112" s="142" t="s">
        <v>208</v>
      </c>
      <c r="D112" s="141"/>
      <c r="E112" s="141"/>
      <c r="F112" s="141"/>
      <c r="L112" s="144" t="s">
        <v>61</v>
      </c>
      <c r="M112" s="144"/>
      <c r="N112" s="136"/>
      <c r="O112" s="144"/>
      <c r="P112" s="144"/>
      <c r="Q112" s="144"/>
    </row>
    <row r="113" spans="2:17" x14ac:dyDescent="0.25">
      <c r="D113" s="141"/>
      <c r="E113" s="141"/>
      <c r="F113" s="141"/>
      <c r="L113" s="144" t="s">
        <v>61</v>
      </c>
      <c r="M113" s="143"/>
      <c r="N113" s="143"/>
      <c r="O113" s="143"/>
      <c r="P113" s="143"/>
      <c r="Q113" s="143"/>
    </row>
    <row r="114" spans="2:17" s="143" customFormat="1" x14ac:dyDescent="0.25">
      <c r="B114" s="145"/>
      <c r="C114" s="143" t="s">
        <v>1776</v>
      </c>
      <c r="D114" s="148"/>
      <c r="E114" s="683">
        <f>D118</f>
        <v>0</v>
      </c>
      <c r="F114" s="148"/>
      <c r="L114" s="144" t="s">
        <v>61</v>
      </c>
    </row>
    <row r="115" spans="2:17" x14ac:dyDescent="0.25">
      <c r="C115" s="143" t="s">
        <v>104</v>
      </c>
      <c r="D115" s="148"/>
      <c r="E115" s="148"/>
      <c r="F115" s="148"/>
      <c r="L115" s="144" t="s">
        <v>61</v>
      </c>
      <c r="M115" s="143"/>
      <c r="N115" s="143"/>
      <c r="O115" s="143"/>
      <c r="P115" s="143"/>
      <c r="Q115" s="143"/>
    </row>
    <row r="116" spans="2:17" x14ac:dyDescent="0.25">
      <c r="C116" s="143" t="s">
        <v>323</v>
      </c>
      <c r="D116" s="148"/>
      <c r="E116" s="148"/>
      <c r="F116" s="148"/>
      <c r="L116" s="144" t="s">
        <v>61</v>
      </c>
      <c r="M116" s="143"/>
      <c r="N116" s="143"/>
      <c r="O116" s="143"/>
      <c r="P116" s="143"/>
      <c r="Q116" s="143"/>
    </row>
    <row r="117" spans="2:17" s="143" customFormat="1" x14ac:dyDescent="0.25">
      <c r="B117" s="145"/>
      <c r="C117" s="143" t="s">
        <v>1489</v>
      </c>
      <c r="D117" s="148"/>
      <c r="E117" s="148"/>
      <c r="F117" s="148"/>
      <c r="L117" s="144" t="s">
        <v>61</v>
      </c>
    </row>
    <row r="118" spans="2:17" ht="15.75" thickBot="1" x14ac:dyDescent="0.3">
      <c r="C118" s="143" t="s">
        <v>1780</v>
      </c>
      <c r="D118" s="621">
        <f>D114+D115-D116-D117</f>
        <v>0</v>
      </c>
      <c r="E118" s="621">
        <f>E114+E115-E116-E117</f>
        <v>0</v>
      </c>
      <c r="F118" s="621">
        <f>F114+F115-F116-F117</f>
        <v>0</v>
      </c>
      <c r="L118" s="144" t="s">
        <v>61</v>
      </c>
      <c r="M118" s="143"/>
      <c r="N118" s="143"/>
      <c r="O118" s="143"/>
      <c r="P118" s="143"/>
      <c r="Q118" s="143"/>
    </row>
    <row r="119" spans="2:17" ht="15.75" thickTop="1" x14ac:dyDescent="0.25">
      <c r="D119" s="140"/>
      <c r="E119" s="140"/>
      <c r="F119" s="140"/>
      <c r="L119" s="144" t="s">
        <v>61</v>
      </c>
      <c r="M119" s="143"/>
      <c r="N119" s="143"/>
      <c r="O119" s="143"/>
      <c r="P119" s="143"/>
      <c r="Q119" s="143"/>
    </row>
    <row r="120" spans="2:17" x14ac:dyDescent="0.25">
      <c r="B120" s="688"/>
      <c r="C120" s="142" t="s">
        <v>91</v>
      </c>
      <c r="D120" s="141"/>
      <c r="E120" s="141"/>
      <c r="F120" s="141"/>
      <c r="L120" s="144" t="s">
        <v>61</v>
      </c>
      <c r="M120" s="143"/>
      <c r="N120" s="143"/>
      <c r="O120" s="143"/>
      <c r="P120" s="143"/>
      <c r="Q120" s="143"/>
    </row>
    <row r="121" spans="2:17" s="143" customFormat="1" ht="14.25" x14ac:dyDescent="0.2">
      <c r="B121" s="688"/>
      <c r="C121" s="143" t="s">
        <v>1778</v>
      </c>
      <c r="D121" s="148"/>
      <c r="E121" s="683">
        <f>D124</f>
        <v>0</v>
      </c>
      <c r="F121" s="148"/>
      <c r="L121" s="144" t="s">
        <v>61</v>
      </c>
    </row>
    <row r="122" spans="2:17" x14ac:dyDescent="0.25">
      <c r="C122" s="143" t="s">
        <v>2100</v>
      </c>
      <c r="D122" s="148"/>
      <c r="E122" s="148"/>
      <c r="F122" s="148"/>
      <c r="L122" s="144" t="s">
        <v>61</v>
      </c>
      <c r="M122" s="143"/>
      <c r="N122" s="143"/>
      <c r="O122" s="143"/>
      <c r="P122" s="143"/>
      <c r="Q122" s="143"/>
    </row>
    <row r="123" spans="2:17" x14ac:dyDescent="0.25">
      <c r="C123" s="143" t="s">
        <v>89</v>
      </c>
      <c r="D123" s="148"/>
      <c r="E123" s="148"/>
      <c r="F123" s="148"/>
      <c r="L123" s="144" t="s">
        <v>61</v>
      </c>
      <c r="M123" s="144"/>
      <c r="N123" s="136"/>
      <c r="O123" s="144"/>
      <c r="P123" s="144"/>
      <c r="Q123" s="144"/>
    </row>
    <row r="124" spans="2:17" ht="15.75" thickBot="1" x14ac:dyDescent="0.3">
      <c r="C124" s="143" t="s">
        <v>1779</v>
      </c>
      <c r="D124" s="621">
        <f>D121+D122-D123</f>
        <v>0</v>
      </c>
      <c r="E124" s="621">
        <f>E121+E122-E123</f>
        <v>0</v>
      </c>
      <c r="F124" s="621">
        <f>F121+F122-F123</f>
        <v>0</v>
      </c>
      <c r="L124" s="144" t="s">
        <v>61</v>
      </c>
      <c r="M124" s="144"/>
      <c r="N124" s="136"/>
      <c r="O124" s="144"/>
      <c r="P124" s="144"/>
      <c r="Q124" s="144"/>
    </row>
    <row r="125" spans="2:17" ht="15.75" thickTop="1" x14ac:dyDescent="0.25">
      <c r="D125" s="141"/>
      <c r="E125" s="141"/>
      <c r="F125" s="141"/>
      <c r="L125" s="144" t="s">
        <v>61</v>
      </c>
      <c r="M125" s="144"/>
      <c r="N125" s="136"/>
      <c r="O125" s="144"/>
      <c r="P125" s="144"/>
      <c r="Q125" s="144"/>
    </row>
    <row r="126" spans="2:17" ht="15.75" thickBot="1" x14ac:dyDescent="0.3">
      <c r="C126" s="142" t="s">
        <v>95</v>
      </c>
      <c r="D126" s="140"/>
      <c r="E126" s="140"/>
      <c r="F126" s="140"/>
      <c r="L126" s="144" t="s">
        <v>61</v>
      </c>
      <c r="M126" s="144"/>
      <c r="N126" s="136"/>
      <c r="O126" s="144"/>
      <c r="P126" s="144"/>
      <c r="Q126" s="144"/>
    </row>
    <row r="127" spans="2:17" ht="15.75" thickBot="1" x14ac:dyDescent="0.3">
      <c r="C127" s="516" t="s">
        <v>96</v>
      </c>
      <c r="D127" s="514"/>
      <c r="E127" s="514"/>
      <c r="F127" s="514"/>
      <c r="L127" s="144" t="s">
        <v>61</v>
      </c>
      <c r="M127" s="144"/>
      <c r="N127" s="136"/>
      <c r="O127" s="144"/>
      <c r="P127" s="144"/>
      <c r="Q127" s="144"/>
    </row>
    <row r="128" spans="2:17" ht="15.75" thickBot="1" x14ac:dyDescent="0.3">
      <c r="C128" s="513"/>
      <c r="D128" s="515"/>
      <c r="E128" s="515"/>
      <c r="F128" s="515"/>
      <c r="L128" s="144" t="s">
        <v>61</v>
      </c>
      <c r="M128" s="144"/>
      <c r="N128" s="136"/>
      <c r="O128" s="144"/>
      <c r="P128" s="144"/>
      <c r="Q128" s="144"/>
    </row>
    <row r="129" spans="2:17" ht="15.75" thickBot="1" x14ac:dyDescent="0.3">
      <c r="C129" s="513"/>
      <c r="D129" s="515"/>
      <c r="E129" s="515"/>
      <c r="F129" s="515"/>
      <c r="L129" s="144" t="s">
        <v>61</v>
      </c>
      <c r="M129" s="144"/>
      <c r="N129" s="136"/>
      <c r="O129" s="144"/>
      <c r="P129" s="144"/>
      <c r="Q129" s="144"/>
    </row>
    <row r="130" spans="2:17" ht="15.75" thickBot="1" x14ac:dyDescent="0.3">
      <c r="C130" s="513"/>
      <c r="D130" s="515"/>
      <c r="E130" s="515"/>
      <c r="F130" s="515"/>
      <c r="L130" s="138" t="s">
        <v>215</v>
      </c>
      <c r="M130" s="621">
        <f>SUM(M110:M129)</f>
        <v>0</v>
      </c>
      <c r="N130" s="136"/>
      <c r="O130" s="621">
        <f>SUM(O110:O129)</f>
        <v>0</v>
      </c>
      <c r="P130" s="136"/>
      <c r="Q130" s="621">
        <f>SUM(Q110:Q129)</f>
        <v>0</v>
      </c>
    </row>
    <row r="131" spans="2:17" s="143" customFormat="1" ht="15.75" thickBot="1" x14ac:dyDescent="0.3">
      <c r="B131" s="145"/>
      <c r="C131" s="513"/>
      <c r="D131" s="515"/>
      <c r="E131" s="515"/>
      <c r="F131" s="515"/>
      <c r="L131" s="136"/>
      <c r="M131" s="136"/>
      <c r="N131" s="136"/>
      <c r="O131" s="136"/>
      <c r="P131" s="136"/>
      <c r="Q131" s="136"/>
    </row>
    <row r="132" spans="2:17" ht="15.75" thickBot="1" x14ac:dyDescent="0.3">
      <c r="C132" s="513"/>
      <c r="D132" s="515"/>
      <c r="E132" s="515"/>
      <c r="F132" s="515"/>
      <c r="L132" s="138" t="s">
        <v>63</v>
      </c>
      <c r="M132" s="136"/>
      <c r="N132" s="136"/>
      <c r="O132" s="136"/>
      <c r="P132" s="136"/>
      <c r="Q132" s="136"/>
    </row>
    <row r="133" spans="2:17" ht="15.75" thickBot="1" x14ac:dyDescent="0.3">
      <c r="C133" s="513"/>
      <c r="D133" s="515"/>
      <c r="E133" s="515"/>
      <c r="F133" s="515"/>
      <c r="L133" s="144" t="s">
        <v>64</v>
      </c>
      <c r="M133" s="144"/>
      <c r="N133" s="136"/>
      <c r="O133" s="144"/>
      <c r="P133" s="520"/>
      <c r="Q133" s="144"/>
    </row>
    <row r="134" spans="2:17" ht="15.75" thickBot="1" x14ac:dyDescent="0.3">
      <c r="C134" s="513"/>
      <c r="D134" s="515"/>
      <c r="E134" s="515"/>
      <c r="F134" s="515"/>
      <c r="L134" s="144" t="s">
        <v>64</v>
      </c>
      <c r="M134" s="144"/>
      <c r="N134" s="136"/>
      <c r="O134" s="144"/>
      <c r="P134" s="144"/>
      <c r="Q134" s="144"/>
    </row>
    <row r="135" spans="2:17" ht="15.75" thickBot="1" x14ac:dyDescent="0.3">
      <c r="C135" s="513"/>
      <c r="D135" s="515"/>
      <c r="E135" s="515"/>
      <c r="F135" s="515"/>
      <c r="L135" s="144" t="s">
        <v>64</v>
      </c>
      <c r="M135" s="144"/>
      <c r="N135" s="136"/>
      <c r="O135" s="144"/>
      <c r="P135" s="144"/>
      <c r="Q135" s="144"/>
    </row>
    <row r="136" spans="2:17" ht="15.75" thickBot="1" x14ac:dyDescent="0.3">
      <c r="C136" s="513"/>
      <c r="D136" s="515"/>
      <c r="E136" s="515"/>
      <c r="F136" s="515"/>
      <c r="L136" s="144" t="s">
        <v>64</v>
      </c>
      <c r="M136" s="144"/>
      <c r="N136" s="136"/>
      <c r="O136" s="144"/>
      <c r="P136" s="144"/>
      <c r="Q136" s="144"/>
    </row>
    <row r="137" spans="2:17" s="143" customFormat="1" ht="15.75" thickBot="1" x14ac:dyDescent="0.3">
      <c r="B137" s="145"/>
      <c r="C137" s="513"/>
      <c r="D137" s="515"/>
      <c r="E137" s="515"/>
      <c r="F137" s="515"/>
      <c r="L137" s="144" t="s">
        <v>64</v>
      </c>
      <c r="M137" s="144"/>
      <c r="N137" s="136"/>
      <c r="O137" s="144"/>
      <c r="P137" s="144"/>
      <c r="Q137" s="144"/>
    </row>
    <row r="138" spans="2:17" s="143" customFormat="1" ht="15.75" thickBot="1" x14ac:dyDescent="0.3">
      <c r="B138" s="145"/>
      <c r="C138" s="513"/>
      <c r="D138" s="515"/>
      <c r="E138" s="515"/>
      <c r="F138" s="515"/>
      <c r="L138" s="144" t="s">
        <v>64</v>
      </c>
      <c r="M138" s="144"/>
      <c r="N138" s="136"/>
      <c r="O138" s="144"/>
      <c r="P138" s="144"/>
      <c r="Q138" s="144"/>
    </row>
    <row r="139" spans="2:17" s="143" customFormat="1" ht="15.75" thickBot="1" x14ac:dyDescent="0.3">
      <c r="B139" s="145"/>
      <c r="C139" s="513"/>
      <c r="D139" s="515"/>
      <c r="E139" s="515"/>
      <c r="F139" s="515"/>
      <c r="L139" s="144" t="s">
        <v>64</v>
      </c>
      <c r="M139" s="144"/>
      <c r="N139" s="136"/>
      <c r="O139" s="144"/>
      <c r="P139" s="144"/>
      <c r="Q139" s="144"/>
    </row>
    <row r="140" spans="2:17" s="143" customFormat="1" ht="15.75" thickBot="1" x14ac:dyDescent="0.3">
      <c r="B140" s="145"/>
      <c r="C140" s="513"/>
      <c r="D140" s="515"/>
      <c r="E140" s="515"/>
      <c r="F140" s="515"/>
      <c r="L140" s="144" t="s">
        <v>64</v>
      </c>
      <c r="M140" s="144"/>
      <c r="N140" s="136"/>
      <c r="O140" s="144"/>
      <c r="P140" s="144"/>
      <c r="Q140" s="144"/>
    </row>
    <row r="141" spans="2:17" s="143" customFormat="1" ht="15.75" thickBot="1" x14ac:dyDescent="0.3">
      <c r="B141" s="145"/>
      <c r="C141" s="513"/>
      <c r="D141" s="515"/>
      <c r="E141" s="515"/>
      <c r="F141" s="515"/>
      <c r="L141" s="144" t="s">
        <v>64</v>
      </c>
      <c r="M141" s="144"/>
      <c r="N141" s="136"/>
      <c r="O141" s="144"/>
      <c r="P141" s="144"/>
      <c r="Q141" s="144"/>
    </row>
    <row r="142" spans="2:17" s="143" customFormat="1" ht="15.75" thickBot="1" x14ac:dyDescent="0.3">
      <c r="B142" s="145"/>
      <c r="C142" s="513"/>
      <c r="D142" s="515"/>
      <c r="E142" s="515"/>
      <c r="F142" s="515"/>
      <c r="L142" s="144" t="s">
        <v>64</v>
      </c>
      <c r="M142" s="144"/>
      <c r="N142" s="136"/>
      <c r="O142" s="144"/>
      <c r="P142" s="144"/>
      <c r="Q142" s="144"/>
    </row>
    <row r="143" spans="2:17" s="143" customFormat="1" ht="15.75" thickBot="1" x14ac:dyDescent="0.3">
      <c r="B143" s="145"/>
      <c r="C143" s="513"/>
      <c r="D143" s="515"/>
      <c r="E143" s="515"/>
      <c r="F143" s="515"/>
      <c r="G143" s="136"/>
      <c r="H143" s="136"/>
      <c r="I143" s="136"/>
      <c r="L143" s="138" t="s">
        <v>1990</v>
      </c>
      <c r="M143" s="621">
        <f>SUM(M133:M142)</f>
        <v>0</v>
      </c>
      <c r="N143" s="136"/>
      <c r="O143" s="621">
        <f>SUM(O133:O142)</f>
        <v>0</v>
      </c>
      <c r="P143" s="136"/>
      <c r="Q143" s="621">
        <f>SUM(Q133:Q142)</f>
        <v>0</v>
      </c>
    </row>
    <row r="144" spans="2:17" s="143" customFormat="1" ht="15.75" thickBot="1" x14ac:dyDescent="0.3">
      <c r="B144" s="145"/>
      <c r="C144" s="513"/>
      <c r="D144" s="515"/>
      <c r="E144" s="515"/>
      <c r="F144" s="515"/>
      <c r="G144" s="136"/>
      <c r="H144" s="136"/>
      <c r="I144" s="136"/>
      <c r="L144" s="138"/>
    </row>
    <row r="145" spans="2:17" s="143" customFormat="1" ht="15.75" thickBot="1" x14ac:dyDescent="0.3">
      <c r="B145" s="145"/>
      <c r="C145" s="513"/>
      <c r="D145" s="515"/>
      <c r="E145" s="515"/>
      <c r="F145" s="515"/>
      <c r="G145" s="136"/>
      <c r="H145" s="136"/>
      <c r="I145" s="136"/>
      <c r="L145" s="138" t="s">
        <v>1987</v>
      </c>
      <c r="M145" s="136"/>
      <c r="N145" s="136"/>
      <c r="O145" s="136"/>
      <c r="P145" s="136"/>
      <c r="Q145" s="136"/>
    </row>
    <row r="146" spans="2:17" s="143" customFormat="1" ht="15.75" thickBot="1" x14ac:dyDescent="0.3">
      <c r="B146" s="145"/>
      <c r="C146" s="513"/>
      <c r="D146" s="515"/>
      <c r="E146" s="515"/>
      <c r="F146" s="515"/>
      <c r="G146" s="136"/>
      <c r="H146" s="136"/>
      <c r="I146" s="136"/>
      <c r="L146" s="144" t="s">
        <v>64</v>
      </c>
      <c r="M146" s="144"/>
      <c r="N146" s="136"/>
      <c r="O146" s="144"/>
      <c r="P146" s="144"/>
      <c r="Q146" s="144"/>
    </row>
    <row r="147" spans="2:17" s="143" customFormat="1" ht="15.75" thickBot="1" x14ac:dyDescent="0.3">
      <c r="B147" s="145"/>
      <c r="C147" s="513"/>
      <c r="D147" s="515"/>
      <c r="E147" s="515"/>
      <c r="F147" s="515"/>
      <c r="G147" s="136"/>
      <c r="H147" s="136"/>
      <c r="I147" s="136"/>
      <c r="L147" s="144" t="s">
        <v>64</v>
      </c>
      <c r="M147" s="144"/>
      <c r="N147" s="136"/>
      <c r="O147" s="144"/>
      <c r="P147" s="144"/>
      <c r="Q147" s="144"/>
    </row>
    <row r="148" spans="2:17" s="143" customFormat="1" ht="15.75" thickBot="1" x14ac:dyDescent="0.3">
      <c r="B148" s="145"/>
      <c r="C148" s="471"/>
      <c r="D148" s="621">
        <f>SUM(D128:D147)</f>
        <v>0</v>
      </c>
      <c r="E148" s="621">
        <f>SUM(E128:E147)</f>
        <v>0</v>
      </c>
      <c r="F148" s="621">
        <f>SUM(F128:F147)</f>
        <v>0</v>
      </c>
      <c r="G148" s="136"/>
      <c r="H148" s="136"/>
      <c r="I148" s="136"/>
      <c r="L148" s="144" t="s">
        <v>64</v>
      </c>
      <c r="M148" s="144"/>
      <c r="N148" s="136"/>
      <c r="O148" s="144"/>
      <c r="P148" s="144"/>
      <c r="Q148" s="144"/>
    </row>
    <row r="149" spans="2:17" s="143" customFormat="1" ht="14.25" x14ac:dyDescent="0.2">
      <c r="G149" s="136"/>
      <c r="H149" s="136"/>
      <c r="I149" s="136"/>
      <c r="L149" s="144" t="s">
        <v>64</v>
      </c>
      <c r="M149" s="144"/>
      <c r="N149" s="136"/>
      <c r="O149" s="144"/>
      <c r="P149" s="144"/>
      <c r="Q149" s="144"/>
    </row>
    <row r="150" spans="2:17" s="143" customFormat="1" ht="14.25" x14ac:dyDescent="0.2">
      <c r="G150" s="136"/>
      <c r="H150" s="144"/>
      <c r="I150" s="144"/>
      <c r="L150" s="144" t="s">
        <v>64</v>
      </c>
      <c r="M150" s="144"/>
      <c r="N150" s="136"/>
      <c r="O150" s="144"/>
      <c r="P150" s="144"/>
      <c r="Q150" s="144"/>
    </row>
    <row r="151" spans="2:17" s="143" customFormat="1" ht="15.75" thickBot="1" x14ac:dyDescent="0.3">
      <c r="B151" s="145">
        <v>8</v>
      </c>
      <c r="C151" s="142" t="s">
        <v>121</v>
      </c>
      <c r="D151" s="141"/>
      <c r="E151" s="141"/>
      <c r="F151" s="141"/>
      <c r="G151" s="136"/>
      <c r="H151" s="136"/>
      <c r="I151" s="136"/>
      <c r="L151" s="138" t="s">
        <v>1992</v>
      </c>
      <c r="M151" s="621">
        <f>SUM(M146:M150)</f>
        <v>0</v>
      </c>
      <c r="N151" s="136"/>
      <c r="O151" s="621">
        <f>SUM(O146:O150)</f>
        <v>0</v>
      </c>
      <c r="P151" s="136"/>
      <c r="Q151" s="621">
        <f>SUM(Q146:Q150)</f>
        <v>0</v>
      </c>
    </row>
    <row r="152" spans="2:17" s="143" customFormat="1" ht="15.75" thickTop="1" x14ac:dyDescent="0.25">
      <c r="B152" s="145"/>
      <c r="D152" s="158" t="s">
        <v>120</v>
      </c>
      <c r="E152" s="158" t="s">
        <v>118</v>
      </c>
      <c r="F152" s="158" t="s">
        <v>119</v>
      </c>
      <c r="G152" s="158" t="s">
        <v>51</v>
      </c>
      <c r="H152" s="158" t="s">
        <v>57</v>
      </c>
      <c r="I152" s="158" t="s">
        <v>7</v>
      </c>
      <c r="L152" s="136"/>
      <c r="M152" s="136"/>
      <c r="N152" s="136"/>
      <c r="O152" s="136"/>
      <c r="P152" s="136"/>
      <c r="Q152" s="136"/>
    </row>
    <row r="153" spans="2:17" ht="15.75" thickBot="1" x14ac:dyDescent="0.3">
      <c r="D153" s="150" t="s">
        <v>32</v>
      </c>
      <c r="E153" s="150" t="s">
        <v>32</v>
      </c>
      <c r="F153" s="150" t="s">
        <v>32</v>
      </c>
      <c r="G153" s="879" t="s">
        <v>32</v>
      </c>
      <c r="H153" s="879" t="s">
        <v>32</v>
      </c>
      <c r="I153" s="879" t="s">
        <v>32</v>
      </c>
      <c r="L153" s="138" t="s">
        <v>1993</v>
      </c>
      <c r="M153" s="623">
        <f>M84+M107+M130+M143+M151</f>
        <v>0</v>
      </c>
      <c r="N153" s="138"/>
      <c r="O153" s="623">
        <f>O84+O107+O130+O143+O151</f>
        <v>0</v>
      </c>
      <c r="P153" s="138"/>
      <c r="Q153" s="623">
        <f>Q84+Q107+Q130+Q143+Q151</f>
        <v>0</v>
      </c>
    </row>
    <row r="154" spans="2:17" ht="15.75" thickTop="1" x14ac:dyDescent="0.25">
      <c r="C154" s="143" t="s">
        <v>122</v>
      </c>
      <c r="D154" s="148"/>
      <c r="E154" s="148"/>
      <c r="F154" s="148"/>
      <c r="G154" s="144"/>
      <c r="H154" s="144"/>
      <c r="I154" s="684">
        <f>D154+E154+F154+G154+H154</f>
        <v>0</v>
      </c>
    </row>
    <row r="155" spans="2:17" ht="15.75" thickBot="1" x14ac:dyDescent="0.3">
      <c r="C155" s="143" t="s">
        <v>123</v>
      </c>
      <c r="D155" s="148"/>
      <c r="E155" s="148"/>
      <c r="F155" s="148"/>
      <c r="G155" s="144"/>
      <c r="H155" s="144"/>
      <c r="I155" s="684">
        <f>D155+E155+F155+G155+H155</f>
        <v>0</v>
      </c>
      <c r="L155" s="135" t="s">
        <v>1994</v>
      </c>
      <c r="M155" s="623">
        <f>M78+M153</f>
        <v>0</v>
      </c>
      <c r="N155" s="135"/>
      <c r="O155" s="623">
        <f>O78+O153</f>
        <v>0</v>
      </c>
      <c r="P155" s="135"/>
      <c r="Q155" s="623">
        <f>Q78+Q153</f>
        <v>0</v>
      </c>
    </row>
    <row r="156" spans="2:17" ht="15.75" thickTop="1" x14ac:dyDescent="0.25">
      <c r="C156" s="143" t="s">
        <v>124</v>
      </c>
      <c r="D156" s="620">
        <f t="shared" ref="D156:I156" si="3">D154+D155</f>
        <v>0</v>
      </c>
      <c r="E156" s="620">
        <f t="shared" si="3"/>
        <v>0</v>
      </c>
      <c r="F156" s="620">
        <f t="shared" si="3"/>
        <v>0</v>
      </c>
      <c r="G156" s="620">
        <f t="shared" si="3"/>
        <v>0</v>
      </c>
      <c r="H156" s="620">
        <f t="shared" si="3"/>
        <v>0</v>
      </c>
      <c r="I156" s="620">
        <f t="shared" si="3"/>
        <v>0</v>
      </c>
    </row>
    <row r="157" spans="2:17" ht="15.75" thickBot="1" x14ac:dyDescent="0.3">
      <c r="C157" s="143" t="s">
        <v>1619</v>
      </c>
      <c r="D157" s="1118"/>
      <c r="E157" s="1118"/>
      <c r="F157" s="1118"/>
      <c r="G157" s="1119"/>
      <c r="H157" s="1119"/>
      <c r="I157" s="1120">
        <f>SUM(D157:H157)</f>
        <v>0</v>
      </c>
    </row>
    <row r="158" spans="2:17" ht="102.75" customHeight="1" thickBot="1" x14ac:dyDescent="0.3">
      <c r="C158" s="1197" t="s">
        <v>2106</v>
      </c>
      <c r="D158" s="1198"/>
      <c r="E158" s="1198"/>
      <c r="F158" s="1198"/>
      <c r="G158" s="1198"/>
      <c r="H158" s="1198"/>
      <c r="I158" s="1199"/>
    </row>
    <row r="160" spans="2:17" x14ac:dyDescent="0.25">
      <c r="B160" s="145">
        <v>9</v>
      </c>
      <c r="C160" s="142" t="s">
        <v>153</v>
      </c>
      <c r="D160" s="150" t="s">
        <v>26</v>
      </c>
      <c r="E160" s="150" t="s">
        <v>25</v>
      </c>
      <c r="F160" s="150" t="s">
        <v>1572</v>
      </c>
    </row>
    <row r="161" spans="2:9" x14ac:dyDescent="0.25">
      <c r="D161" s="150" t="s">
        <v>32</v>
      </c>
      <c r="E161" s="150" t="s">
        <v>32</v>
      </c>
      <c r="F161" s="150" t="s">
        <v>32</v>
      </c>
    </row>
    <row r="162" spans="2:9" s="143" customFormat="1" x14ac:dyDescent="0.25">
      <c r="B162" s="145"/>
      <c r="C162" s="143" t="s">
        <v>154</v>
      </c>
      <c r="D162" s="148"/>
      <c r="E162" s="148"/>
      <c r="F162" s="148"/>
      <c r="G162" s="136"/>
      <c r="H162" s="136"/>
      <c r="I162" s="136"/>
    </row>
    <row r="163" spans="2:9" x14ac:dyDescent="0.25">
      <c r="C163" s="143" t="s">
        <v>156</v>
      </c>
      <c r="D163" s="148"/>
      <c r="E163" s="148"/>
      <c r="F163" s="148"/>
    </row>
    <row r="164" spans="2:9" x14ac:dyDescent="0.25">
      <c r="C164" s="143" t="s">
        <v>155</v>
      </c>
      <c r="D164" s="148"/>
      <c r="E164" s="148"/>
      <c r="F164" s="148"/>
    </row>
    <row r="165" spans="2:9" x14ac:dyDescent="0.25">
      <c r="C165" s="143" t="s">
        <v>1996</v>
      </c>
      <c r="D165" s="148"/>
      <c r="E165" s="148"/>
      <c r="F165" s="148"/>
    </row>
    <row r="166" spans="2:9" x14ac:dyDescent="0.25">
      <c r="C166" s="143" t="s">
        <v>307</v>
      </c>
      <c r="D166" s="148"/>
      <c r="E166" s="148"/>
      <c r="F166" s="148"/>
    </row>
    <row r="167" spans="2:9" ht="15.75" thickBot="1" x14ac:dyDescent="0.3">
      <c r="D167" s="621">
        <f>D162+D163+D164+D165-D166</f>
        <v>0</v>
      </c>
      <c r="E167" s="621">
        <f>E162+E163+E164+E165-E166</f>
        <v>0</v>
      </c>
      <c r="F167" s="621">
        <f>F162+F163+F164+F165-F166</f>
        <v>0</v>
      </c>
    </row>
    <row r="168" spans="2:9" ht="15.75" thickTop="1" x14ac:dyDescent="0.25">
      <c r="D168" s="141"/>
      <c r="E168" s="141"/>
      <c r="F168" s="141"/>
    </row>
    <row r="169" spans="2:9" x14ac:dyDescent="0.25">
      <c r="C169" s="142" t="s">
        <v>91</v>
      </c>
      <c r="D169" s="141"/>
      <c r="E169" s="141"/>
      <c r="F169" s="141"/>
    </row>
    <row r="170" spans="2:9" x14ac:dyDescent="0.25">
      <c r="C170" s="143" t="s">
        <v>1778</v>
      </c>
      <c r="D170" s="148"/>
      <c r="E170" s="683">
        <f>D173</f>
        <v>0</v>
      </c>
      <c r="F170" s="148"/>
    </row>
    <row r="171" spans="2:9" x14ac:dyDescent="0.25">
      <c r="C171" s="143" t="s">
        <v>2100</v>
      </c>
      <c r="D171" s="148"/>
      <c r="E171" s="148"/>
      <c r="F171" s="148"/>
    </row>
    <row r="172" spans="2:9" x14ac:dyDescent="0.25">
      <c r="C172" s="143" t="s">
        <v>89</v>
      </c>
      <c r="D172" s="148"/>
      <c r="E172" s="148"/>
      <c r="F172" s="148"/>
    </row>
    <row r="173" spans="2:9" ht="15.75" thickBot="1" x14ac:dyDescent="0.3">
      <c r="C173" s="143" t="s">
        <v>1779</v>
      </c>
      <c r="D173" s="621">
        <f>D170+D171-D172</f>
        <v>0</v>
      </c>
      <c r="E173" s="621">
        <f>E170+E171-E172</f>
        <v>0</v>
      </c>
      <c r="F173" s="621">
        <f>F170+F171-F172</f>
        <v>0</v>
      </c>
    </row>
    <row r="174" spans="2:9" ht="16.5" thickTop="1" thickBot="1" x14ac:dyDescent="0.3">
      <c r="D174" s="141"/>
      <c r="E174" s="141"/>
      <c r="F174" s="141"/>
    </row>
    <row r="175" spans="2:9" ht="83.25" customHeight="1" x14ac:dyDescent="0.25">
      <c r="C175" s="1117" t="s">
        <v>2101</v>
      </c>
      <c r="D175" s="1108"/>
      <c r="E175" s="1108"/>
      <c r="F175" s="1109"/>
    </row>
    <row r="176" spans="2:9" s="143" customFormat="1" x14ac:dyDescent="0.25">
      <c r="B176" s="145"/>
      <c r="C176" s="1110" t="s">
        <v>329</v>
      </c>
      <c r="D176" s="1111"/>
      <c r="E176" s="1111"/>
      <c r="F176" s="1112"/>
      <c r="G176" s="136"/>
      <c r="H176" s="136"/>
      <c r="I176" s="136"/>
    </row>
    <row r="177" spans="2:9" ht="66.75" customHeight="1" thickBot="1" x14ac:dyDescent="0.3">
      <c r="C177" s="1113"/>
      <c r="D177" s="1114"/>
      <c r="E177" s="1114"/>
      <c r="F177" s="1115"/>
    </row>
    <row r="178" spans="2:9" x14ac:dyDescent="0.25">
      <c r="H178" s="144"/>
      <c r="I178" s="144"/>
    </row>
    <row r="179" spans="2:9" x14ac:dyDescent="0.25">
      <c r="H179" s="144"/>
      <c r="I179" s="144"/>
    </row>
    <row r="180" spans="2:9" x14ac:dyDescent="0.25">
      <c r="B180" s="145">
        <v>10</v>
      </c>
      <c r="C180" s="142" t="s">
        <v>1793</v>
      </c>
      <c r="D180" s="141"/>
      <c r="E180" s="141"/>
      <c r="F180" s="141"/>
    </row>
    <row r="181" spans="2:9" x14ac:dyDescent="0.25">
      <c r="D181" s="157" t="s">
        <v>1456</v>
      </c>
      <c r="E181" s="158" t="s">
        <v>101</v>
      </c>
      <c r="F181" s="158" t="s">
        <v>102</v>
      </c>
      <c r="G181" s="159" t="s">
        <v>103</v>
      </c>
      <c r="H181" s="159" t="s">
        <v>100</v>
      </c>
      <c r="I181" s="160" t="s">
        <v>7</v>
      </c>
    </row>
    <row r="182" spans="2:9" x14ac:dyDescent="0.25">
      <c r="D182" s="150" t="s">
        <v>32</v>
      </c>
      <c r="E182" s="150" t="s">
        <v>32</v>
      </c>
      <c r="F182" s="150" t="s">
        <v>32</v>
      </c>
      <c r="G182" s="879" t="s">
        <v>32</v>
      </c>
      <c r="H182" s="879" t="s">
        <v>32</v>
      </c>
      <c r="I182" s="879" t="s">
        <v>32</v>
      </c>
    </row>
    <row r="183" spans="2:9" x14ac:dyDescent="0.25">
      <c r="B183" s="688"/>
      <c r="C183" s="142" t="s">
        <v>1615</v>
      </c>
      <c r="D183" s="141"/>
      <c r="E183" s="141"/>
      <c r="F183" s="141"/>
    </row>
    <row r="184" spans="2:9" x14ac:dyDescent="0.25">
      <c r="C184" s="143" t="s">
        <v>86</v>
      </c>
      <c r="D184" s="148"/>
      <c r="E184" s="148"/>
      <c r="F184" s="148"/>
      <c r="G184" s="148"/>
      <c r="H184" s="148"/>
      <c r="I184" s="684">
        <f>SUM(D184:H184)</f>
        <v>0</v>
      </c>
    </row>
    <row r="185" spans="2:9" x14ac:dyDescent="0.25">
      <c r="C185" s="143" t="s">
        <v>104</v>
      </c>
      <c r="D185" s="148"/>
      <c r="E185" s="148"/>
      <c r="F185" s="148"/>
      <c r="G185" s="144"/>
      <c r="H185" s="144"/>
      <c r="I185" s="684">
        <f>SUM(D185:H185)</f>
        <v>0</v>
      </c>
    </row>
    <row r="186" spans="2:9" s="143" customFormat="1" x14ac:dyDescent="0.25">
      <c r="B186" s="145"/>
      <c r="C186" s="143" t="s">
        <v>1781</v>
      </c>
      <c r="D186" s="148"/>
      <c r="E186" s="148"/>
      <c r="F186" s="148"/>
      <c r="G186" s="144"/>
      <c r="H186" s="144"/>
      <c r="I186" s="684">
        <f>SUM(D186:H186)</f>
        <v>0</v>
      </c>
    </row>
    <row r="187" spans="2:9" x14ac:dyDescent="0.25">
      <c r="C187" s="143" t="s">
        <v>105</v>
      </c>
      <c r="D187" s="148"/>
      <c r="E187" s="148"/>
      <c r="F187" s="148"/>
      <c r="G187" s="144"/>
      <c r="H187" s="144"/>
      <c r="I187" s="684">
        <f>SUM(D187:H187)</f>
        <v>0</v>
      </c>
    </row>
    <row r="188" spans="2:9" ht="15.75" thickBot="1" x14ac:dyDescent="0.3">
      <c r="C188" s="143" t="s">
        <v>87</v>
      </c>
      <c r="D188" s="621">
        <f t="shared" ref="D188:I188" si="4">D184+D185+D186-D187</f>
        <v>0</v>
      </c>
      <c r="E188" s="621">
        <f t="shared" si="4"/>
        <v>0</v>
      </c>
      <c r="F188" s="621">
        <f t="shared" si="4"/>
        <v>0</v>
      </c>
      <c r="G188" s="621">
        <f t="shared" si="4"/>
        <v>0</v>
      </c>
      <c r="H188" s="621">
        <f t="shared" si="4"/>
        <v>0</v>
      </c>
      <c r="I188" s="621">
        <f t="shared" si="4"/>
        <v>0</v>
      </c>
    </row>
    <row r="189" spans="2:9" ht="15.75" thickTop="1" x14ac:dyDescent="0.25">
      <c r="D189" s="152"/>
      <c r="E189" s="152"/>
      <c r="F189" s="152"/>
      <c r="G189" s="152"/>
      <c r="H189" s="152"/>
      <c r="I189" s="152"/>
    </row>
    <row r="190" spans="2:9" x14ac:dyDescent="0.25">
      <c r="C190" s="142" t="s">
        <v>1614</v>
      </c>
      <c r="D190" s="141"/>
      <c r="E190" s="141"/>
      <c r="F190" s="141"/>
    </row>
    <row r="191" spans="2:9" x14ac:dyDescent="0.25">
      <c r="C191" s="143" t="s">
        <v>85</v>
      </c>
      <c r="D191" s="148"/>
      <c r="E191" s="148"/>
      <c r="F191" s="148"/>
      <c r="G191" s="144"/>
      <c r="H191" s="144"/>
      <c r="I191" s="684">
        <f>SUM(D191:H191)</f>
        <v>0</v>
      </c>
    </row>
    <row r="192" spans="2:9" x14ac:dyDescent="0.25">
      <c r="C192" s="143" t="s">
        <v>107</v>
      </c>
      <c r="D192" s="148"/>
      <c r="E192" s="148"/>
      <c r="F192" s="148"/>
      <c r="G192" s="144"/>
      <c r="H192" s="144"/>
      <c r="I192" s="684">
        <f>SUM(D192:H192)</f>
        <v>0</v>
      </c>
    </row>
    <row r="193" spans="2:9" s="143" customFormat="1" x14ac:dyDescent="0.25">
      <c r="B193" s="145"/>
      <c r="C193" s="143" t="s">
        <v>105</v>
      </c>
      <c r="D193" s="148"/>
      <c r="E193" s="148"/>
      <c r="F193" s="148"/>
      <c r="G193" s="144"/>
      <c r="H193" s="144"/>
      <c r="I193" s="684">
        <f>SUM(D193:H193)</f>
        <v>0</v>
      </c>
    </row>
    <row r="194" spans="2:9" ht="15.75" thickBot="1" x14ac:dyDescent="0.3">
      <c r="C194" s="143" t="s">
        <v>87</v>
      </c>
      <c r="D194" s="621">
        <f t="shared" ref="D194:I194" si="5">D191+D192-D193</f>
        <v>0</v>
      </c>
      <c r="E194" s="621">
        <f t="shared" si="5"/>
        <v>0</v>
      </c>
      <c r="F194" s="621">
        <f t="shared" si="5"/>
        <v>0</v>
      </c>
      <c r="G194" s="621">
        <f t="shared" si="5"/>
        <v>0</v>
      </c>
      <c r="H194" s="621">
        <f t="shared" si="5"/>
        <v>0</v>
      </c>
      <c r="I194" s="621">
        <f t="shared" si="5"/>
        <v>0</v>
      </c>
    </row>
    <row r="195" spans="2:9" ht="15.75" thickTop="1" x14ac:dyDescent="0.25">
      <c r="C195" s="134"/>
      <c r="D195" s="134"/>
      <c r="E195" s="134"/>
      <c r="F195" s="134"/>
      <c r="G195" s="134"/>
      <c r="H195" s="134"/>
      <c r="I195" s="134"/>
    </row>
    <row r="196" spans="2:9" x14ac:dyDescent="0.25">
      <c r="C196" s="142" t="s">
        <v>314</v>
      </c>
      <c r="D196" s="141"/>
      <c r="E196" s="141"/>
      <c r="F196" s="141"/>
    </row>
    <row r="197" spans="2:9" x14ac:dyDescent="0.25">
      <c r="C197" s="143" t="s">
        <v>85</v>
      </c>
      <c r="D197" s="148"/>
      <c r="E197" s="148"/>
      <c r="F197" s="148"/>
      <c r="G197" s="144"/>
      <c r="H197" s="144"/>
      <c r="I197" s="684">
        <f>SUM(D197:H197)</f>
        <v>0</v>
      </c>
    </row>
    <row r="198" spans="2:9" x14ac:dyDescent="0.25">
      <c r="C198" s="143" t="s">
        <v>314</v>
      </c>
      <c r="D198" s="148"/>
      <c r="E198" s="148"/>
      <c r="F198" s="148"/>
      <c r="G198" s="144"/>
      <c r="H198" s="144"/>
      <c r="I198" s="684">
        <f>SUM(D198:H198)</f>
        <v>0</v>
      </c>
    </row>
    <row r="199" spans="2:9" x14ac:dyDescent="0.25">
      <c r="C199" s="143" t="s">
        <v>1616</v>
      </c>
      <c r="D199" s="148"/>
      <c r="E199" s="148"/>
      <c r="F199" s="148"/>
      <c r="G199" s="144"/>
      <c r="H199" s="144"/>
      <c r="I199" s="684">
        <f>SUM(D199:H199)</f>
        <v>0</v>
      </c>
    </row>
    <row r="200" spans="2:9" ht="15.75" thickBot="1" x14ac:dyDescent="0.3">
      <c r="C200" s="143" t="s">
        <v>87</v>
      </c>
      <c r="D200" s="621">
        <f t="shared" ref="D200:I200" si="6">D197+D198-D199</f>
        <v>0</v>
      </c>
      <c r="E200" s="621">
        <f t="shared" si="6"/>
        <v>0</v>
      </c>
      <c r="F200" s="621">
        <f t="shared" si="6"/>
        <v>0</v>
      </c>
      <c r="G200" s="621">
        <f t="shared" si="6"/>
        <v>0</v>
      </c>
      <c r="H200" s="621">
        <f t="shared" si="6"/>
        <v>0</v>
      </c>
      <c r="I200" s="621">
        <f t="shared" si="6"/>
        <v>0</v>
      </c>
    </row>
    <row r="201" spans="2:9" ht="15.75" thickTop="1" x14ac:dyDescent="0.25">
      <c r="D201" s="141"/>
      <c r="E201" s="141"/>
      <c r="F201" s="141"/>
    </row>
    <row r="202" spans="2:9" x14ac:dyDescent="0.25">
      <c r="C202" s="142" t="s">
        <v>109</v>
      </c>
      <c r="D202" s="141"/>
      <c r="E202" s="141"/>
      <c r="F202" s="141"/>
    </row>
    <row r="203" spans="2:9" x14ac:dyDescent="0.25">
      <c r="C203" s="143" t="s">
        <v>87</v>
      </c>
      <c r="D203" s="622">
        <f t="shared" ref="D203:I203" si="7">D188-D194-D200</f>
        <v>0</v>
      </c>
      <c r="E203" s="622">
        <f t="shared" si="7"/>
        <v>0</v>
      </c>
      <c r="F203" s="622">
        <f t="shared" si="7"/>
        <v>0</v>
      </c>
      <c r="G203" s="622">
        <f t="shared" si="7"/>
        <v>0</v>
      </c>
      <c r="H203" s="622">
        <f t="shared" si="7"/>
        <v>0</v>
      </c>
      <c r="I203" s="622">
        <f t="shared" si="7"/>
        <v>0</v>
      </c>
    </row>
    <row r="204" spans="2:9" ht="15.75" thickBot="1" x14ac:dyDescent="0.3">
      <c r="C204" s="143" t="s">
        <v>85</v>
      </c>
      <c r="D204" s="673"/>
      <c r="E204" s="673"/>
      <c r="F204" s="517"/>
      <c r="G204" s="517"/>
      <c r="H204" s="517"/>
      <c r="I204" s="622">
        <f>SUM(D204:H204)</f>
        <v>0</v>
      </c>
    </row>
    <row r="205" spans="2:9" ht="16.5" thickTop="1" thickBot="1" x14ac:dyDescent="0.3">
      <c r="C205" s="143" t="s">
        <v>1618</v>
      </c>
      <c r="D205" s="671"/>
      <c r="E205" s="671"/>
      <c r="F205" s="671"/>
      <c r="G205" s="672"/>
      <c r="H205" s="672"/>
      <c r="I205" s="685">
        <f>SUM(D205:H205)</f>
        <v>0</v>
      </c>
    </row>
    <row r="206" spans="2:9" ht="15.75" thickTop="1" x14ac:dyDescent="0.25">
      <c r="G206" s="143"/>
      <c r="H206" s="143"/>
      <c r="I206" s="143"/>
    </row>
    <row r="207" spans="2:9" x14ac:dyDescent="0.25">
      <c r="G207" s="143"/>
      <c r="H207" s="143"/>
      <c r="I207" s="143"/>
    </row>
    <row r="208" spans="2:9" x14ac:dyDescent="0.25">
      <c r="B208" s="145">
        <v>11</v>
      </c>
      <c r="C208" s="142" t="s">
        <v>110</v>
      </c>
      <c r="D208" s="141"/>
      <c r="E208" s="141"/>
      <c r="F208" s="141"/>
      <c r="H208" s="143"/>
      <c r="I208" s="143"/>
    </row>
    <row r="209" spans="2:9" s="143" customFormat="1" x14ac:dyDescent="0.25">
      <c r="B209" s="145"/>
      <c r="D209" s="158" t="s">
        <v>111</v>
      </c>
      <c r="E209" s="158" t="s">
        <v>112</v>
      </c>
      <c r="F209" s="161" t="s">
        <v>9</v>
      </c>
      <c r="G209" s="161" t="s">
        <v>7</v>
      </c>
    </row>
    <row r="210" spans="2:9" x14ac:dyDescent="0.25">
      <c r="D210" s="150" t="s">
        <v>32</v>
      </c>
      <c r="E210" s="150" t="s">
        <v>32</v>
      </c>
      <c r="F210" s="150" t="s">
        <v>32</v>
      </c>
      <c r="G210" s="879" t="s">
        <v>32</v>
      </c>
    </row>
    <row r="211" spans="2:9" x14ac:dyDescent="0.25">
      <c r="C211" s="142" t="s">
        <v>106</v>
      </c>
      <c r="D211" s="141"/>
      <c r="E211" s="141"/>
      <c r="F211" s="141"/>
    </row>
    <row r="212" spans="2:9" x14ac:dyDescent="0.25">
      <c r="C212" s="143" t="s">
        <v>85</v>
      </c>
      <c r="D212" s="148"/>
      <c r="E212" s="148"/>
      <c r="F212" s="148"/>
      <c r="G212" s="684">
        <f>D212+E212+F212</f>
        <v>0</v>
      </c>
    </row>
    <row r="213" spans="2:9" x14ac:dyDescent="0.25">
      <c r="C213" s="143" t="s">
        <v>1782</v>
      </c>
      <c r="D213" s="148"/>
      <c r="E213" s="148"/>
      <c r="F213" s="148"/>
      <c r="G213" s="684">
        <f>D213+E213+F213</f>
        <v>0</v>
      </c>
    </row>
    <row r="214" spans="2:9" x14ac:dyDescent="0.25">
      <c r="C214" s="143" t="s">
        <v>114</v>
      </c>
      <c r="D214" s="148"/>
      <c r="E214" s="148"/>
      <c r="F214" s="148"/>
      <c r="G214" s="684">
        <f>D214+E214+F214</f>
        <v>0</v>
      </c>
    </row>
    <row r="215" spans="2:9" ht="15.75" thickBot="1" x14ac:dyDescent="0.3">
      <c r="C215" s="143" t="s">
        <v>87</v>
      </c>
      <c r="D215" s="621">
        <f>D212+D213+D214</f>
        <v>0</v>
      </c>
      <c r="E215" s="621">
        <f>E212+E213+E214</f>
        <v>0</v>
      </c>
      <c r="F215" s="621">
        <f>F212+F213+F214</f>
        <v>0</v>
      </c>
      <c r="G215" s="621">
        <f>G212+G213+G214</f>
        <v>0</v>
      </c>
      <c r="H215" s="144"/>
      <c r="I215" s="144"/>
    </row>
    <row r="216" spans="2:9" ht="15.75" thickTop="1" x14ac:dyDescent="0.25">
      <c r="D216" s="152"/>
      <c r="E216" s="152"/>
      <c r="F216" s="152"/>
      <c r="G216" s="152"/>
      <c r="H216" s="144"/>
      <c r="I216" s="144"/>
    </row>
    <row r="217" spans="2:9" x14ac:dyDescent="0.25">
      <c r="C217" s="142" t="s">
        <v>1617</v>
      </c>
      <c r="D217" s="141"/>
      <c r="E217" s="141"/>
      <c r="F217" s="141"/>
      <c r="H217" s="144"/>
      <c r="I217" s="144"/>
    </row>
    <row r="218" spans="2:9" x14ac:dyDescent="0.25">
      <c r="C218" s="143" t="s">
        <v>85</v>
      </c>
      <c r="D218" s="148"/>
      <c r="E218" s="148"/>
      <c r="F218" s="148"/>
      <c r="G218" s="684">
        <f>D218+E218+F218</f>
        <v>0</v>
      </c>
      <c r="H218" s="144"/>
      <c r="I218" s="144"/>
    </row>
    <row r="219" spans="2:9" x14ac:dyDescent="0.25">
      <c r="C219" s="143" t="s">
        <v>116</v>
      </c>
      <c r="D219" s="148"/>
      <c r="E219" s="148"/>
      <c r="F219" s="148"/>
      <c r="G219" s="684">
        <f>D219+E219+F219</f>
        <v>0</v>
      </c>
      <c r="H219" s="144"/>
      <c r="I219" s="144"/>
    </row>
    <row r="220" spans="2:9" ht="15.75" thickBot="1" x14ac:dyDescent="0.3">
      <c r="C220" s="143" t="s">
        <v>87</v>
      </c>
      <c r="D220" s="621">
        <f>D218+D219</f>
        <v>0</v>
      </c>
      <c r="E220" s="621">
        <f>E218+E219</f>
        <v>0</v>
      </c>
      <c r="F220" s="621">
        <f>F218+F219</f>
        <v>0</v>
      </c>
      <c r="G220" s="621">
        <f>G218+G219</f>
        <v>0</v>
      </c>
      <c r="H220" s="144"/>
      <c r="I220" s="144"/>
    </row>
    <row r="221" spans="2:9" ht="15.75" thickTop="1" x14ac:dyDescent="0.25">
      <c r="D221" s="152"/>
      <c r="E221" s="152"/>
      <c r="F221" s="152"/>
      <c r="G221" s="152"/>
      <c r="H221" s="144"/>
      <c r="I221" s="144"/>
    </row>
    <row r="222" spans="2:9" s="143" customFormat="1" x14ac:dyDescent="0.25">
      <c r="B222" s="145"/>
      <c r="C222" s="142" t="s">
        <v>315</v>
      </c>
      <c r="D222" s="141"/>
      <c r="E222" s="141"/>
      <c r="F222" s="141"/>
      <c r="G222" s="136"/>
      <c r="H222" s="144"/>
      <c r="I222" s="144"/>
    </row>
    <row r="223" spans="2:9" x14ac:dyDescent="0.25">
      <c r="C223" s="143" t="s">
        <v>85</v>
      </c>
      <c r="D223" s="148"/>
      <c r="E223" s="148"/>
      <c r="F223" s="148"/>
      <c r="G223" s="684">
        <f>D223+E223+F223</f>
        <v>0</v>
      </c>
    </row>
    <row r="224" spans="2:9" x14ac:dyDescent="0.25">
      <c r="C224" s="143" t="s">
        <v>108</v>
      </c>
      <c r="D224" s="148"/>
      <c r="E224" s="148"/>
      <c r="F224" s="148"/>
      <c r="G224" s="684">
        <f>D224+E224+F224</f>
        <v>0</v>
      </c>
    </row>
    <row r="225" spans="2:7" ht="15.75" thickBot="1" x14ac:dyDescent="0.3">
      <c r="C225" s="143" t="s">
        <v>87</v>
      </c>
      <c r="D225" s="621">
        <f>D223+D224</f>
        <v>0</v>
      </c>
      <c r="E225" s="621">
        <f>E223+E224</f>
        <v>0</v>
      </c>
      <c r="F225" s="621">
        <f>F223+F224</f>
        <v>0</v>
      </c>
      <c r="G225" s="621">
        <f>G223+G224</f>
        <v>0</v>
      </c>
    </row>
    <row r="226" spans="2:7" ht="15.75" thickTop="1" x14ac:dyDescent="0.25">
      <c r="C226" s="134"/>
      <c r="D226" s="134"/>
      <c r="E226" s="134"/>
      <c r="F226" s="134"/>
      <c r="G226" s="134"/>
    </row>
    <row r="227" spans="2:7" x14ac:dyDescent="0.25">
      <c r="C227" s="142" t="s">
        <v>109</v>
      </c>
      <c r="D227" s="141"/>
      <c r="E227" s="141"/>
      <c r="F227" s="141"/>
    </row>
    <row r="228" spans="2:7" x14ac:dyDescent="0.25">
      <c r="C228" s="143" t="s">
        <v>87</v>
      </c>
      <c r="D228" s="683">
        <f>D215-D220-D225</f>
        <v>0</v>
      </c>
      <c r="E228" s="683">
        <f>E215-E220-E225</f>
        <v>0</v>
      </c>
      <c r="F228" s="683">
        <f>F215-F220-F225</f>
        <v>0</v>
      </c>
      <c r="G228" s="683">
        <f>G215-G220-G225</f>
        <v>0</v>
      </c>
    </row>
    <row r="229" spans="2:7" x14ac:dyDescent="0.25">
      <c r="C229" s="143" t="s">
        <v>117</v>
      </c>
      <c r="D229" s="660"/>
      <c r="E229" s="660"/>
      <c r="F229" s="660"/>
      <c r="G229" s="686">
        <f>SUM(D229:F229)</f>
        <v>0</v>
      </c>
    </row>
    <row r="230" spans="2:7" ht="15.75" thickBot="1" x14ac:dyDescent="0.3">
      <c r="C230" s="143" t="s">
        <v>1618</v>
      </c>
      <c r="D230" s="517"/>
      <c r="E230" s="517"/>
      <c r="F230" s="517"/>
      <c r="G230" s="686">
        <f>SUM(D230:F230)</f>
        <v>0</v>
      </c>
    </row>
    <row r="231" spans="2:7" ht="15.75" thickTop="1" x14ac:dyDescent="0.25"/>
    <row r="233" spans="2:7" x14ac:dyDescent="0.25">
      <c r="B233" s="145">
        <v>12</v>
      </c>
      <c r="C233" s="142" t="s">
        <v>97</v>
      </c>
      <c r="D233" s="141"/>
      <c r="E233" s="141"/>
      <c r="F233" s="141"/>
    </row>
    <row r="234" spans="2:7" x14ac:dyDescent="0.25">
      <c r="C234" s="142"/>
      <c r="D234" s="141"/>
      <c r="E234" s="141"/>
      <c r="F234" s="141"/>
    </row>
    <row r="235" spans="2:7" x14ac:dyDescent="0.25">
      <c r="C235" s="143" t="s">
        <v>98</v>
      </c>
      <c r="D235" s="148"/>
      <c r="E235" s="148"/>
      <c r="F235" s="148"/>
    </row>
    <row r="236" spans="2:7" x14ac:dyDescent="0.25">
      <c r="C236" s="143" t="s">
        <v>2015</v>
      </c>
      <c r="D236" s="148"/>
      <c r="E236" s="148"/>
      <c r="F236" s="148"/>
    </row>
    <row r="237" spans="2:7" x14ac:dyDescent="0.25">
      <c r="C237" s="143" t="s">
        <v>99</v>
      </c>
      <c r="D237" s="148"/>
      <c r="E237" s="148"/>
      <c r="F237" s="148"/>
    </row>
    <row r="238" spans="2:7" x14ac:dyDescent="0.25">
      <c r="C238" s="143" t="s">
        <v>1996</v>
      </c>
      <c r="D238" s="148"/>
      <c r="E238" s="148"/>
      <c r="F238" s="148"/>
    </row>
    <row r="239" spans="2:7" ht="15.75" thickBot="1" x14ac:dyDescent="0.3">
      <c r="C239" s="142" t="s">
        <v>7</v>
      </c>
      <c r="D239" s="621">
        <f>SUM(D235:D238)</f>
        <v>0</v>
      </c>
      <c r="E239" s="621">
        <f>SUM(E235:E238)</f>
        <v>0</v>
      </c>
      <c r="F239" s="621">
        <f>SUM(F235:F238)</f>
        <v>0</v>
      </c>
    </row>
    <row r="240" spans="2:7" ht="15.75" thickTop="1" x14ac:dyDescent="0.25"/>
    <row r="242" spans="2:9" x14ac:dyDescent="0.25">
      <c r="B242" s="145">
        <v>13</v>
      </c>
      <c r="C242" s="142" t="s">
        <v>125</v>
      </c>
      <c r="D242" s="1196" t="s">
        <v>2002</v>
      </c>
      <c r="E242" s="1196"/>
      <c r="F242" s="1196"/>
    </row>
    <row r="243" spans="2:9" hidden="1" x14ac:dyDescent="0.25">
      <c r="C243" s="898"/>
      <c r="D243" s="899" t="s">
        <v>127</v>
      </c>
      <c r="E243" s="899" t="s">
        <v>128</v>
      </c>
      <c r="F243" s="899" t="s">
        <v>129</v>
      </c>
      <c r="G243" s="900" t="s">
        <v>7</v>
      </c>
    </row>
    <row r="244" spans="2:9" hidden="1" x14ac:dyDescent="0.25">
      <c r="C244" s="898"/>
      <c r="D244" s="901" t="s">
        <v>32</v>
      </c>
      <c r="E244" s="901" t="s">
        <v>32</v>
      </c>
      <c r="F244" s="901" t="s">
        <v>32</v>
      </c>
      <c r="G244" s="902" t="s">
        <v>32</v>
      </c>
    </row>
    <row r="245" spans="2:9" ht="14.25" hidden="1" x14ac:dyDescent="0.2">
      <c r="B245" s="688"/>
      <c r="C245" s="898" t="s">
        <v>130</v>
      </c>
      <c r="D245" s="903">
        <f>'Sinking fund Account'!M31</f>
        <v>0</v>
      </c>
      <c r="E245" s="903">
        <f>'Sinking fund Account'!M60</f>
        <v>0</v>
      </c>
      <c r="F245" s="903">
        <f>'Sinking fund Account'!M114</f>
        <v>0</v>
      </c>
      <c r="G245" s="904">
        <f>D245+E245+F245</f>
        <v>0</v>
      </c>
    </row>
    <row r="246" spans="2:9" hidden="1" x14ac:dyDescent="0.25">
      <c r="C246" s="898" t="s">
        <v>143</v>
      </c>
      <c r="D246" s="903">
        <f>'Sinking fund Account'!N31</f>
        <v>0</v>
      </c>
      <c r="E246" s="903">
        <f>'Sinking fund Account'!N60</f>
        <v>0</v>
      </c>
      <c r="F246" s="903">
        <f>'Sinking fund Account'!N114</f>
        <v>0</v>
      </c>
      <c r="G246" s="904">
        <f>D246+E246+F246</f>
        <v>0</v>
      </c>
      <c r="H246" s="144"/>
      <c r="I246" s="144"/>
    </row>
    <row r="247" spans="2:9" hidden="1" x14ac:dyDescent="0.25">
      <c r="C247" s="898" t="s">
        <v>131</v>
      </c>
      <c r="D247" s="903">
        <f>'Sinking fund Account'!P31</f>
        <v>0</v>
      </c>
      <c r="E247" s="903">
        <f>'Sinking fund Account'!P60</f>
        <v>0</v>
      </c>
      <c r="F247" s="903">
        <f>'Sinking fund Account'!P114</f>
        <v>0</v>
      </c>
      <c r="G247" s="904">
        <f>D247+E247+F247</f>
        <v>0</v>
      </c>
      <c r="H247" s="144"/>
      <c r="I247" s="144"/>
    </row>
    <row r="248" spans="2:9" hidden="1" x14ac:dyDescent="0.25">
      <c r="C248" s="898" t="s">
        <v>133</v>
      </c>
      <c r="D248" s="903">
        <f>'Sinking fund Account'!Q31+'Sinking fund Account'!R31</f>
        <v>0</v>
      </c>
      <c r="E248" s="903">
        <f>'Sinking fund Account'!Q60+'Sinking fund Account'!R60</f>
        <v>0</v>
      </c>
      <c r="F248" s="903">
        <f>'Sinking fund Account'!Q114+'Sinking fund Account'!R114</f>
        <v>0</v>
      </c>
      <c r="G248" s="904">
        <f>D248+E248+F248</f>
        <v>0</v>
      </c>
      <c r="H248" s="144"/>
      <c r="I248" s="144"/>
    </row>
    <row r="249" spans="2:9" hidden="1" x14ac:dyDescent="0.25">
      <c r="C249" s="898" t="s">
        <v>132</v>
      </c>
      <c r="D249" s="903">
        <f>'Sinking fund Account'!S31</f>
        <v>0</v>
      </c>
      <c r="E249" s="903">
        <f>'Sinking fund Account'!S60</f>
        <v>0</v>
      </c>
      <c r="F249" s="903">
        <f>'Sinking fund Account'!S114</f>
        <v>0</v>
      </c>
      <c r="G249" s="904">
        <f>D249+E249+F249</f>
        <v>0</v>
      </c>
      <c r="H249" s="144"/>
      <c r="I249" s="144"/>
    </row>
    <row r="250" spans="2:9" hidden="1" x14ac:dyDescent="0.25">
      <c r="C250" s="898" t="s">
        <v>87</v>
      </c>
      <c r="D250" s="905">
        <f>D245+D246+D247-(D248+D249)</f>
        <v>0</v>
      </c>
      <c r="E250" s="905">
        <f>E245+E246+E247-E248-E249</f>
        <v>0</v>
      </c>
      <c r="F250" s="905">
        <f>F245+F246+F247-F248-F249</f>
        <v>0</v>
      </c>
      <c r="G250" s="905">
        <f>G245+G246+G247-G248-G249</f>
        <v>0</v>
      </c>
      <c r="H250" s="144"/>
      <c r="I250" s="144"/>
    </row>
    <row r="251" spans="2:9" ht="15.75" hidden="1" thickBot="1" x14ac:dyDescent="0.3">
      <c r="C251" s="898" t="s">
        <v>1619</v>
      </c>
      <c r="D251" s="906"/>
      <c r="E251" s="906"/>
      <c r="F251" s="906"/>
      <c r="G251" s="1013">
        <f>SUM(D251:F251)</f>
        <v>0</v>
      </c>
      <c r="H251" s="144"/>
      <c r="I251" s="144"/>
    </row>
    <row r="252" spans="2:9" x14ac:dyDescent="0.25">
      <c r="H252" s="144"/>
      <c r="I252" s="144"/>
    </row>
    <row r="253" spans="2:9" x14ac:dyDescent="0.25">
      <c r="H253" s="144"/>
      <c r="I253" s="144"/>
    </row>
    <row r="254" spans="2:9" x14ac:dyDescent="0.25">
      <c r="B254" s="145">
        <v>14</v>
      </c>
      <c r="C254" s="142" t="s">
        <v>157</v>
      </c>
      <c r="D254" s="141"/>
      <c r="E254" s="141"/>
      <c r="F254" s="141"/>
      <c r="H254" s="144"/>
      <c r="I254" s="144"/>
    </row>
    <row r="255" spans="2:9" x14ac:dyDescent="0.25">
      <c r="D255" s="141"/>
      <c r="E255" s="141"/>
      <c r="F255" s="141"/>
      <c r="H255" s="144"/>
      <c r="I255" s="144"/>
    </row>
    <row r="256" spans="2:9" x14ac:dyDescent="0.25">
      <c r="C256" s="143" t="s">
        <v>1623</v>
      </c>
      <c r="D256" s="148"/>
      <c r="E256" s="683">
        <f>D259</f>
        <v>0</v>
      </c>
      <c r="F256" s="148"/>
    </row>
    <row r="257" spans="2:9" x14ac:dyDescent="0.25">
      <c r="C257" s="143" t="s">
        <v>158</v>
      </c>
      <c r="D257" s="148"/>
      <c r="E257" s="148"/>
      <c r="F257" s="148"/>
      <c r="G257" s="143"/>
    </row>
    <row r="258" spans="2:9" x14ac:dyDescent="0.25">
      <c r="C258" s="143" t="s">
        <v>1784</v>
      </c>
      <c r="D258" s="148"/>
      <c r="E258" s="148"/>
      <c r="F258" s="148"/>
    </row>
    <row r="259" spans="2:9" ht="15.75" thickBot="1" x14ac:dyDescent="0.3">
      <c r="C259" s="143" t="s">
        <v>147</v>
      </c>
      <c r="D259" s="621">
        <f>D256+D257-D258</f>
        <v>0</v>
      </c>
      <c r="E259" s="621">
        <f>E256+E257-E258</f>
        <v>0</v>
      </c>
      <c r="F259" s="621">
        <f>F256+F257-F258</f>
        <v>0</v>
      </c>
    </row>
    <row r="260" spans="2:9" ht="15.75" thickTop="1" x14ac:dyDescent="0.25">
      <c r="D260" s="141"/>
      <c r="E260" s="141"/>
      <c r="F260" s="141"/>
    </row>
    <row r="261" spans="2:9" x14ac:dyDescent="0.25">
      <c r="D261" s="141"/>
      <c r="E261" s="141"/>
      <c r="F261" s="141"/>
    </row>
    <row r="262" spans="2:9" x14ac:dyDescent="0.25">
      <c r="B262" s="145">
        <v>15</v>
      </c>
      <c r="C262" s="142" t="s">
        <v>159</v>
      </c>
      <c r="D262" s="141"/>
      <c r="E262" s="141"/>
      <c r="F262" s="141"/>
      <c r="H262" s="144"/>
      <c r="I262" s="144"/>
    </row>
    <row r="263" spans="2:9" x14ac:dyDescent="0.25">
      <c r="D263" s="141"/>
      <c r="E263" s="141"/>
      <c r="F263" s="141"/>
    </row>
    <row r="264" spans="2:9" x14ac:dyDescent="0.25">
      <c r="C264" s="143" t="s">
        <v>1623</v>
      </c>
      <c r="D264" s="148"/>
      <c r="E264" s="683">
        <f>'Portfolio under management'!AK23</f>
        <v>0</v>
      </c>
      <c r="F264" s="148"/>
    </row>
    <row r="265" spans="2:9" x14ac:dyDescent="0.25">
      <c r="C265" s="143" t="s">
        <v>104</v>
      </c>
      <c r="D265" s="148"/>
      <c r="E265" s="683">
        <f>'Portfolio under management'!AK24</f>
        <v>0</v>
      </c>
      <c r="F265" s="148"/>
    </row>
    <row r="266" spans="2:9" x14ac:dyDescent="0.25">
      <c r="C266" s="143" t="s">
        <v>320</v>
      </c>
      <c r="D266" s="148"/>
      <c r="E266" s="683">
        <f>'Portfolio under management'!AK25</f>
        <v>0</v>
      </c>
      <c r="F266" s="148"/>
    </row>
    <row r="267" spans="2:9" x14ac:dyDescent="0.25">
      <c r="C267" s="143" t="s">
        <v>160</v>
      </c>
      <c r="D267" s="148"/>
      <c r="E267" s="683">
        <f>'Portfolio under management'!AK26</f>
        <v>0</v>
      </c>
      <c r="F267" s="148"/>
    </row>
    <row r="268" spans="2:9" x14ac:dyDescent="0.25">
      <c r="C268" s="143" t="s">
        <v>321</v>
      </c>
      <c r="D268" s="148"/>
      <c r="E268" s="683">
        <f>'Portfolio under management'!AK27</f>
        <v>0</v>
      </c>
      <c r="F268" s="148"/>
    </row>
    <row r="269" spans="2:9" ht="15.75" thickBot="1" x14ac:dyDescent="0.3">
      <c r="C269" s="143" t="s">
        <v>1780</v>
      </c>
      <c r="D269" s="621">
        <f>D264+D265-D268</f>
        <v>0</v>
      </c>
      <c r="E269" s="621">
        <f>E264+E265+E266-E267-E268</f>
        <v>0</v>
      </c>
      <c r="F269" s="621">
        <f>F264+F265-F268</f>
        <v>0</v>
      </c>
    </row>
    <row r="270" spans="2:9" ht="15.75" thickTop="1" x14ac:dyDescent="0.25">
      <c r="D270" s="141"/>
      <c r="E270" s="141"/>
      <c r="F270" s="141"/>
    </row>
    <row r="272" spans="2:9" x14ac:dyDescent="0.25">
      <c r="B272" s="145">
        <v>16</v>
      </c>
      <c r="C272" s="142" t="s">
        <v>1822</v>
      </c>
      <c r="D272" s="141"/>
      <c r="E272" s="141"/>
      <c r="F272" s="141"/>
    </row>
    <row r="273" spans="2:6" x14ac:dyDescent="0.25">
      <c r="C273" s="691" t="s">
        <v>1821</v>
      </c>
      <c r="D273" s="141"/>
      <c r="E273" s="141"/>
      <c r="F273" s="141"/>
    </row>
    <row r="274" spans="2:6" x14ac:dyDescent="0.25">
      <c r="C274" s="691"/>
      <c r="D274" s="141"/>
      <c r="E274" s="141"/>
      <c r="F274" s="141"/>
    </row>
    <row r="275" spans="2:6" x14ac:dyDescent="0.25">
      <c r="C275" s="143" t="s">
        <v>1623</v>
      </c>
      <c r="D275" s="148"/>
      <c r="E275" s="683">
        <f>D278</f>
        <v>0</v>
      </c>
      <c r="F275" s="148"/>
    </row>
    <row r="276" spans="2:6" x14ac:dyDescent="0.25">
      <c r="C276" s="143" t="s">
        <v>104</v>
      </c>
      <c r="D276" s="148"/>
      <c r="E276" s="148"/>
      <c r="F276" s="148"/>
    </row>
    <row r="277" spans="2:6" x14ac:dyDescent="0.25">
      <c r="C277" s="143" t="s">
        <v>171</v>
      </c>
      <c r="D277" s="148"/>
      <c r="E277" s="148"/>
      <c r="F277" s="148"/>
    </row>
    <row r="278" spans="2:6" ht="15.75" thickBot="1" x14ac:dyDescent="0.3">
      <c r="C278" s="143" t="s">
        <v>147</v>
      </c>
      <c r="D278" s="621">
        <f>D275+D276-D277</f>
        <v>0</v>
      </c>
      <c r="E278" s="621">
        <f>E275+E276-E277</f>
        <v>0</v>
      </c>
      <c r="F278" s="621">
        <f>F275+F276-F277</f>
        <v>0</v>
      </c>
    </row>
    <row r="279" spans="2:6" ht="15.75" thickTop="1" x14ac:dyDescent="0.25"/>
    <row r="280" spans="2:6" x14ac:dyDescent="0.25">
      <c r="C280" s="718" t="s">
        <v>2097</v>
      </c>
      <c r="D280" s="141"/>
      <c r="E280" s="141"/>
      <c r="F280" s="141"/>
    </row>
    <row r="281" spans="2:6" x14ac:dyDescent="0.25">
      <c r="D281" s="141"/>
      <c r="E281" s="141"/>
      <c r="F281" s="141"/>
    </row>
    <row r="282" spans="2:6" x14ac:dyDescent="0.25">
      <c r="C282" s="143" t="s">
        <v>1623</v>
      </c>
      <c r="D282" s="148"/>
      <c r="E282" s="683">
        <f>D285</f>
        <v>0</v>
      </c>
      <c r="F282" s="148"/>
    </row>
    <row r="283" spans="2:6" x14ac:dyDescent="0.25">
      <c r="C283" s="143" t="s">
        <v>104</v>
      </c>
      <c r="D283" s="148"/>
      <c r="E283" s="148"/>
      <c r="F283" s="148"/>
    </row>
    <row r="284" spans="2:6" x14ac:dyDescent="0.25">
      <c r="C284" s="143" t="s">
        <v>171</v>
      </c>
      <c r="D284" s="148"/>
      <c r="E284" s="148"/>
      <c r="F284" s="148"/>
    </row>
    <row r="285" spans="2:6" ht="15.75" thickBot="1" x14ac:dyDescent="0.3">
      <c r="C285" s="143" t="s">
        <v>147</v>
      </c>
      <c r="D285" s="621">
        <f>D282+D283-D284</f>
        <v>0</v>
      </c>
      <c r="E285" s="621">
        <f>E282+E283-E284</f>
        <v>0</v>
      </c>
      <c r="F285" s="621">
        <f>F282+F283-F284</f>
        <v>0</v>
      </c>
    </row>
    <row r="286" spans="2:6" ht="15.75" thickTop="1" x14ac:dyDescent="0.25">
      <c r="D286" s="152"/>
      <c r="E286" s="152"/>
      <c r="F286" s="152"/>
    </row>
    <row r="287" spans="2:6" x14ac:dyDescent="0.25">
      <c r="E287" s="141"/>
      <c r="F287" s="141"/>
    </row>
    <row r="288" spans="2:6" ht="15.75" thickBot="1" x14ac:dyDescent="0.3">
      <c r="B288" s="145">
        <v>17</v>
      </c>
      <c r="C288" s="142" t="s">
        <v>2099</v>
      </c>
      <c r="D288" s="141"/>
      <c r="E288" s="141"/>
      <c r="F288" s="141"/>
    </row>
    <row r="289" spans="3:9" ht="15.75" thickBot="1" x14ac:dyDescent="0.3">
      <c r="C289" s="516" t="s">
        <v>1785</v>
      </c>
      <c r="D289" s="514"/>
      <c r="E289" s="514"/>
      <c r="F289" s="514"/>
    </row>
    <row r="290" spans="3:9" ht="15.75" thickBot="1" x14ac:dyDescent="0.3">
      <c r="C290" s="513" t="s">
        <v>201</v>
      </c>
      <c r="D290" s="515"/>
      <c r="E290" s="515"/>
      <c r="F290" s="515"/>
    </row>
    <row r="291" spans="3:9" ht="15.75" thickBot="1" x14ac:dyDescent="0.3">
      <c r="C291" s="513" t="s">
        <v>201</v>
      </c>
      <c r="D291" s="515"/>
      <c r="E291" s="515"/>
      <c r="F291" s="515"/>
    </row>
    <row r="292" spans="3:9" ht="15.75" thickBot="1" x14ac:dyDescent="0.3">
      <c r="C292" s="513" t="s">
        <v>201</v>
      </c>
      <c r="D292" s="515"/>
      <c r="E292" s="515"/>
      <c r="F292" s="515"/>
      <c r="G292" s="137"/>
      <c r="H292" s="137"/>
      <c r="I292" s="137"/>
    </row>
    <row r="293" spans="3:9" ht="15.75" thickBot="1" x14ac:dyDescent="0.3">
      <c r="C293" s="513" t="s">
        <v>201</v>
      </c>
      <c r="D293" s="515"/>
      <c r="E293" s="515"/>
      <c r="F293" s="515"/>
    </row>
    <row r="294" spans="3:9" ht="15.75" thickBot="1" x14ac:dyDescent="0.3">
      <c r="C294" s="513" t="s">
        <v>201</v>
      </c>
      <c r="D294" s="515"/>
      <c r="E294" s="515"/>
      <c r="F294" s="515"/>
    </row>
    <row r="295" spans="3:9" ht="15.75" thickBot="1" x14ac:dyDescent="0.3">
      <c r="C295" s="513" t="s">
        <v>202</v>
      </c>
      <c r="D295" s="515"/>
      <c r="E295" s="515"/>
      <c r="F295" s="515"/>
    </row>
    <row r="296" spans="3:9" ht="15.75" thickBot="1" x14ac:dyDescent="0.3">
      <c r="C296" s="513" t="s">
        <v>202</v>
      </c>
      <c r="D296" s="515"/>
      <c r="E296" s="515"/>
      <c r="F296" s="515"/>
    </row>
    <row r="297" spans="3:9" ht="15.75" thickBot="1" x14ac:dyDescent="0.3">
      <c r="C297" s="513" t="s">
        <v>202</v>
      </c>
      <c r="D297" s="515"/>
      <c r="E297" s="515"/>
      <c r="F297" s="515"/>
    </row>
    <row r="298" spans="3:9" ht="15.75" thickBot="1" x14ac:dyDescent="0.3">
      <c r="C298" s="513" t="s">
        <v>203</v>
      </c>
      <c r="D298" s="515"/>
      <c r="E298" s="515"/>
      <c r="F298" s="515"/>
    </row>
    <row r="299" spans="3:9" ht="15.75" thickBot="1" x14ac:dyDescent="0.3">
      <c r="C299" s="513" t="s">
        <v>203</v>
      </c>
      <c r="D299" s="515"/>
      <c r="E299" s="515"/>
      <c r="F299" s="515"/>
    </row>
    <row r="300" spans="3:9" ht="15.75" thickBot="1" x14ac:dyDescent="0.3">
      <c r="C300" s="513" t="s">
        <v>2096</v>
      </c>
      <c r="D300" s="515"/>
      <c r="E300" s="515"/>
      <c r="F300" s="515"/>
    </row>
    <row r="301" spans="3:9" ht="15.75" thickBot="1" x14ac:dyDescent="0.3">
      <c r="C301" s="513" t="s">
        <v>2096</v>
      </c>
      <c r="D301" s="515"/>
      <c r="E301" s="515"/>
      <c r="F301" s="515"/>
      <c r="H301" s="144"/>
      <c r="I301" s="144"/>
    </row>
    <row r="302" spans="3:9" ht="15.75" thickBot="1" x14ac:dyDescent="0.3">
      <c r="D302" s="685">
        <f>SUM(D290:D301)</f>
        <v>0</v>
      </c>
      <c r="E302" s="685">
        <f>SUM(E290:E301)</f>
        <v>0</v>
      </c>
      <c r="F302" s="685">
        <f>SUM(F290:F301)</f>
        <v>0</v>
      </c>
      <c r="H302" s="144"/>
      <c r="I302" s="144"/>
    </row>
    <row r="303" spans="3:9" ht="15.75" thickTop="1" x14ac:dyDescent="0.25">
      <c r="H303" s="144"/>
      <c r="I303" s="144"/>
    </row>
    <row r="304" spans="3:9" x14ac:dyDescent="0.25">
      <c r="D304" s="141"/>
      <c r="E304" s="141"/>
      <c r="F304" s="141"/>
      <c r="G304" s="144"/>
      <c r="H304" s="144"/>
      <c r="I304" s="144"/>
    </row>
    <row r="305" spans="2:9" x14ac:dyDescent="0.25">
      <c r="B305" s="145">
        <v>18</v>
      </c>
      <c r="C305" s="142" t="s">
        <v>173</v>
      </c>
      <c r="D305" s="141"/>
      <c r="E305" s="141"/>
      <c r="F305" s="141"/>
      <c r="G305" s="144"/>
      <c r="H305" s="144"/>
      <c r="I305" s="144"/>
    </row>
    <row r="306" spans="2:9" x14ac:dyDescent="0.25">
      <c r="D306" s="141"/>
      <c r="E306" s="141"/>
      <c r="F306" s="141"/>
      <c r="G306" s="144"/>
      <c r="H306" s="144"/>
      <c r="I306" s="144"/>
    </row>
    <row r="307" spans="2:9" x14ac:dyDescent="0.25">
      <c r="C307" s="143" t="s">
        <v>1623</v>
      </c>
      <c r="D307" s="148"/>
      <c r="E307" s="683">
        <f>D310</f>
        <v>0</v>
      </c>
      <c r="F307" s="148"/>
      <c r="H307" s="144"/>
      <c r="I307" s="144"/>
    </row>
    <row r="308" spans="2:9" x14ac:dyDescent="0.25">
      <c r="C308" s="143" t="s">
        <v>104</v>
      </c>
      <c r="D308" s="148"/>
      <c r="E308" s="148"/>
      <c r="F308" s="148">
        <v>0</v>
      </c>
      <c r="H308" s="144"/>
      <c r="I308" s="144"/>
    </row>
    <row r="309" spans="2:9" x14ac:dyDescent="0.25">
      <c r="C309" s="143" t="s">
        <v>207</v>
      </c>
      <c r="D309" s="148"/>
      <c r="E309" s="148"/>
      <c r="F309" s="148"/>
      <c r="H309" s="144"/>
      <c r="I309" s="144"/>
    </row>
    <row r="310" spans="2:9" ht="15.75" thickBot="1" x14ac:dyDescent="0.3">
      <c r="C310" s="143" t="s">
        <v>147</v>
      </c>
      <c r="D310" s="621">
        <f>(D307+D308)-D309</f>
        <v>0</v>
      </c>
      <c r="E310" s="621">
        <f>(E307+E308)-E309</f>
        <v>0</v>
      </c>
      <c r="F310" s="621">
        <f>(F307+F308)-F309</f>
        <v>0</v>
      </c>
      <c r="H310" s="144"/>
      <c r="I310" s="144"/>
    </row>
    <row r="311" spans="2:9" ht="15.75" thickTop="1" x14ac:dyDescent="0.25">
      <c r="D311" s="141"/>
      <c r="E311" s="141"/>
      <c r="F311" s="141"/>
      <c r="H311" s="144"/>
      <c r="I311" s="144"/>
    </row>
    <row r="312" spans="2:9" x14ac:dyDescent="0.25">
      <c r="D312" s="141"/>
      <c r="E312" s="141"/>
      <c r="F312" s="141"/>
      <c r="H312" s="144"/>
      <c r="I312" s="144"/>
    </row>
    <row r="313" spans="2:9" x14ac:dyDescent="0.25">
      <c r="B313" s="145">
        <v>19</v>
      </c>
      <c r="C313" s="142" t="s">
        <v>94</v>
      </c>
      <c r="D313" s="141"/>
      <c r="E313" s="141"/>
      <c r="F313" s="141"/>
      <c r="H313" s="144"/>
      <c r="I313" s="144"/>
    </row>
    <row r="314" spans="2:9" x14ac:dyDescent="0.25">
      <c r="D314" s="141"/>
      <c r="E314" s="141"/>
      <c r="F314" s="141"/>
      <c r="H314" s="144"/>
      <c r="I314" s="144"/>
    </row>
    <row r="315" spans="2:9" x14ac:dyDescent="0.25">
      <c r="C315" s="143" t="s">
        <v>1623</v>
      </c>
      <c r="D315" s="148"/>
      <c r="E315" s="683">
        <f>D317</f>
        <v>0</v>
      </c>
      <c r="F315" s="148"/>
      <c r="H315" s="144"/>
      <c r="I315" s="144"/>
    </row>
    <row r="316" spans="2:9" x14ac:dyDescent="0.25">
      <c r="C316" s="143" t="s">
        <v>175</v>
      </c>
      <c r="D316" s="148"/>
      <c r="E316" s="148"/>
      <c r="F316" s="148"/>
      <c r="H316" s="144"/>
      <c r="I316" s="144"/>
    </row>
    <row r="317" spans="2:9" ht="15.75" thickBot="1" x14ac:dyDescent="0.3">
      <c r="C317" s="143" t="s">
        <v>147</v>
      </c>
      <c r="D317" s="621">
        <f>D315+D316</f>
        <v>0</v>
      </c>
      <c r="E317" s="621">
        <f>E315+E316</f>
        <v>0</v>
      </c>
      <c r="F317" s="621">
        <f>F315+F316</f>
        <v>0</v>
      </c>
      <c r="H317" s="144"/>
      <c r="I317" s="144"/>
    </row>
    <row r="318" spans="2:9" ht="15.75" thickTop="1" x14ac:dyDescent="0.25">
      <c r="D318" s="141"/>
      <c r="E318" s="141"/>
      <c r="F318" s="141"/>
    </row>
    <row r="319" spans="2:9" ht="15.75" thickBot="1" x14ac:dyDescent="0.3">
      <c r="C319" s="142" t="s">
        <v>95</v>
      </c>
      <c r="D319" s="140"/>
      <c r="E319" s="140"/>
      <c r="F319" s="140"/>
    </row>
    <row r="320" spans="2:9" ht="15.75" thickBot="1" x14ac:dyDescent="0.3">
      <c r="C320" s="516" t="s">
        <v>197</v>
      </c>
      <c r="D320" s="514"/>
      <c r="E320" s="514"/>
      <c r="F320" s="514"/>
    </row>
    <row r="321" spans="3:6" ht="15.75" thickBot="1" x14ac:dyDescent="0.3">
      <c r="C321" s="513"/>
      <c r="D321" s="515"/>
      <c r="E321" s="515"/>
      <c r="F321" s="515"/>
    </row>
    <row r="322" spans="3:6" ht="15.75" thickBot="1" x14ac:dyDescent="0.3">
      <c r="C322" s="513"/>
      <c r="D322" s="515"/>
      <c r="E322" s="515"/>
      <c r="F322" s="515"/>
    </row>
    <row r="323" spans="3:6" ht="15.75" thickBot="1" x14ac:dyDescent="0.3">
      <c r="C323" s="513"/>
      <c r="D323" s="515"/>
      <c r="E323" s="515"/>
      <c r="F323" s="515"/>
    </row>
    <row r="324" spans="3:6" ht="15.75" thickBot="1" x14ac:dyDescent="0.3">
      <c r="C324" s="513"/>
      <c r="D324" s="515"/>
      <c r="E324" s="515"/>
      <c r="F324" s="515"/>
    </row>
    <row r="325" spans="3:6" ht="15.75" thickBot="1" x14ac:dyDescent="0.3">
      <c r="C325" s="513"/>
      <c r="D325" s="515"/>
      <c r="E325" s="515"/>
      <c r="F325" s="515"/>
    </row>
    <row r="326" spans="3:6" ht="15.75" thickBot="1" x14ac:dyDescent="0.3">
      <c r="C326" s="513"/>
      <c r="D326" s="515"/>
      <c r="E326" s="515"/>
      <c r="F326" s="515"/>
    </row>
    <row r="327" spans="3:6" ht="15.75" thickBot="1" x14ac:dyDescent="0.3">
      <c r="C327" s="513"/>
      <c r="D327" s="515"/>
      <c r="E327" s="515"/>
      <c r="F327" s="515"/>
    </row>
    <row r="328" spans="3:6" ht="15.75" thickBot="1" x14ac:dyDescent="0.3">
      <c r="C328" s="513"/>
      <c r="D328" s="515"/>
      <c r="E328" s="515"/>
      <c r="F328" s="515"/>
    </row>
    <row r="329" spans="3:6" ht="15.75" thickBot="1" x14ac:dyDescent="0.3">
      <c r="C329" s="513"/>
      <c r="D329" s="515"/>
      <c r="E329" s="515"/>
      <c r="F329" s="515"/>
    </row>
    <row r="330" spans="3:6" ht="15.75" thickBot="1" x14ac:dyDescent="0.3">
      <c r="C330" s="513"/>
      <c r="D330" s="515"/>
      <c r="E330" s="515"/>
      <c r="F330" s="515"/>
    </row>
    <row r="331" spans="3:6" ht="15.75" thickBot="1" x14ac:dyDescent="0.3">
      <c r="C331" s="513"/>
      <c r="D331" s="515"/>
      <c r="E331" s="515"/>
      <c r="F331" s="515"/>
    </row>
    <row r="332" spans="3:6" ht="15.75" thickBot="1" x14ac:dyDescent="0.3">
      <c r="C332" s="513"/>
      <c r="D332" s="515"/>
      <c r="E332" s="515"/>
      <c r="F332" s="515"/>
    </row>
    <row r="333" spans="3:6" ht="15.75" thickBot="1" x14ac:dyDescent="0.3">
      <c r="C333" s="513"/>
      <c r="D333" s="515"/>
      <c r="E333" s="515"/>
      <c r="F333" s="515"/>
    </row>
    <row r="334" spans="3:6" ht="15.75" thickBot="1" x14ac:dyDescent="0.3">
      <c r="C334" s="513"/>
      <c r="D334" s="515"/>
      <c r="E334" s="515"/>
      <c r="F334" s="515"/>
    </row>
    <row r="335" spans="3:6" ht="15.75" thickBot="1" x14ac:dyDescent="0.3">
      <c r="C335" s="513"/>
      <c r="D335" s="515"/>
      <c r="E335" s="515"/>
      <c r="F335" s="515"/>
    </row>
    <row r="336" spans="3:6" ht="15.75" thickBot="1" x14ac:dyDescent="0.3">
      <c r="C336" s="513"/>
      <c r="D336" s="515"/>
      <c r="E336" s="515"/>
      <c r="F336" s="515"/>
    </row>
    <row r="337" spans="2:9" ht="15.75" thickBot="1" x14ac:dyDescent="0.3">
      <c r="C337" s="513"/>
      <c r="D337" s="515"/>
      <c r="E337" s="515"/>
      <c r="F337" s="515"/>
    </row>
    <row r="338" spans="2:9" ht="15.75" thickBot="1" x14ac:dyDescent="0.3">
      <c r="C338" s="513"/>
      <c r="D338" s="515"/>
      <c r="E338" s="515"/>
      <c r="F338" s="515"/>
    </row>
    <row r="339" spans="2:9" ht="15.75" thickBot="1" x14ac:dyDescent="0.3">
      <c r="C339" s="513"/>
      <c r="D339" s="515"/>
      <c r="E339" s="515"/>
      <c r="F339" s="515"/>
    </row>
    <row r="340" spans="2:9" ht="15.75" thickBot="1" x14ac:dyDescent="0.3">
      <c r="C340" s="513"/>
      <c r="D340" s="515"/>
      <c r="E340" s="515"/>
      <c r="F340" s="515"/>
    </row>
    <row r="341" spans="2:9" ht="15.75" thickBot="1" x14ac:dyDescent="0.3">
      <c r="C341" s="513"/>
      <c r="D341" s="1014">
        <f>SUM(D321:D340)</f>
        <v>0</v>
      </c>
      <c r="E341" s="1014">
        <f>SUM(E321:E340)</f>
        <v>0</v>
      </c>
      <c r="F341" s="1014">
        <f>SUM(F321:F340)</f>
        <v>0</v>
      </c>
      <c r="H341" s="144"/>
    </row>
    <row r="342" spans="2:9" x14ac:dyDescent="0.25">
      <c r="D342" s="148"/>
      <c r="E342" s="148"/>
      <c r="F342" s="148"/>
      <c r="G342" s="144"/>
      <c r="H342" s="144"/>
      <c r="I342" s="144"/>
    </row>
    <row r="343" spans="2:9" x14ac:dyDescent="0.25">
      <c r="D343" s="148"/>
      <c r="E343" s="148"/>
      <c r="F343" s="148"/>
      <c r="G343" s="144"/>
      <c r="H343" s="144"/>
      <c r="I343" s="144"/>
    </row>
    <row r="344" spans="2:9" x14ac:dyDescent="0.25">
      <c r="B344" s="145">
        <v>20</v>
      </c>
      <c r="C344" s="142" t="s">
        <v>176</v>
      </c>
      <c r="D344" s="148"/>
      <c r="E344" s="148"/>
      <c r="F344" s="148"/>
      <c r="G344" s="144"/>
      <c r="H344" s="144"/>
      <c r="I344" s="144"/>
    </row>
    <row r="345" spans="2:9" x14ac:dyDescent="0.25">
      <c r="C345" s="142"/>
      <c r="D345" s="148"/>
      <c r="E345" s="148"/>
      <c r="F345" s="148"/>
      <c r="G345" s="144"/>
      <c r="H345" s="144"/>
      <c r="I345" s="144"/>
    </row>
    <row r="346" spans="2:9" x14ac:dyDescent="0.25">
      <c r="C346" s="143" t="s">
        <v>1623</v>
      </c>
      <c r="D346" s="148"/>
      <c r="E346" s="683">
        <f>D350</f>
        <v>0</v>
      </c>
      <c r="F346" s="148"/>
      <c r="G346" s="143"/>
    </row>
    <row r="347" spans="2:9" x14ac:dyDescent="0.25">
      <c r="C347" s="143" t="s">
        <v>1786</v>
      </c>
      <c r="D347" s="148"/>
      <c r="E347" s="148"/>
      <c r="F347" s="148"/>
      <c r="G347" s="143"/>
    </row>
    <row r="348" spans="2:9" x14ac:dyDescent="0.25">
      <c r="C348" s="143" t="s">
        <v>1787</v>
      </c>
      <c r="D348" s="148"/>
      <c r="E348" s="148"/>
      <c r="F348" s="148"/>
      <c r="G348" s="143"/>
    </row>
    <row r="349" spans="2:9" x14ac:dyDescent="0.25">
      <c r="C349" s="143" t="s">
        <v>207</v>
      </c>
      <c r="D349" s="148"/>
      <c r="E349" s="148"/>
      <c r="F349" s="148"/>
      <c r="G349" s="143"/>
    </row>
    <row r="350" spans="2:9" ht="15.75" thickBot="1" x14ac:dyDescent="0.3">
      <c r="C350" s="143" t="s">
        <v>147</v>
      </c>
      <c r="D350" s="621">
        <f>D346+D347-D348-D349</f>
        <v>0</v>
      </c>
      <c r="E350" s="621">
        <f>E346+E347-E348-E349</f>
        <v>0</v>
      </c>
      <c r="F350" s="621">
        <f>F346+F347-F348-F349</f>
        <v>0</v>
      </c>
      <c r="G350" s="143"/>
      <c r="H350" s="144"/>
      <c r="I350" s="144"/>
    </row>
    <row r="351" spans="2:9" ht="15.75" thickTop="1" x14ac:dyDescent="0.25">
      <c r="D351" s="141"/>
      <c r="E351" s="141"/>
      <c r="F351" s="141"/>
    </row>
    <row r="352" spans="2:9" x14ac:dyDescent="0.25">
      <c r="D352" s="141"/>
      <c r="E352" s="141"/>
      <c r="F352" s="141"/>
    </row>
    <row r="353" spans="2:9" x14ac:dyDescent="0.25">
      <c r="B353" s="145">
        <v>21</v>
      </c>
      <c r="C353" s="142" t="s">
        <v>177</v>
      </c>
      <c r="D353" s="141"/>
      <c r="E353" s="141"/>
      <c r="F353" s="141"/>
    </row>
    <row r="354" spans="2:9" x14ac:dyDescent="0.25">
      <c r="D354" s="158" t="s">
        <v>120</v>
      </c>
      <c r="E354" s="158" t="s">
        <v>118</v>
      </c>
      <c r="F354" s="158" t="s">
        <v>119</v>
      </c>
      <c r="G354" s="161" t="s">
        <v>51</v>
      </c>
      <c r="H354" s="159" t="s">
        <v>57</v>
      </c>
      <c r="I354" s="161" t="s">
        <v>7</v>
      </c>
    </row>
    <row r="355" spans="2:9" x14ac:dyDescent="0.25">
      <c r="D355" s="150" t="s">
        <v>32</v>
      </c>
      <c r="E355" s="150" t="s">
        <v>32</v>
      </c>
      <c r="F355" s="150" t="s">
        <v>32</v>
      </c>
      <c r="G355" s="879" t="s">
        <v>32</v>
      </c>
      <c r="H355" s="879" t="s">
        <v>32</v>
      </c>
      <c r="I355" s="879" t="s">
        <v>32</v>
      </c>
    </row>
    <row r="356" spans="2:9" x14ac:dyDescent="0.25">
      <c r="C356" s="143" t="s">
        <v>122</v>
      </c>
      <c r="D356" s="148"/>
      <c r="E356" s="148"/>
      <c r="F356" s="148"/>
      <c r="G356" s="144"/>
      <c r="H356" s="144"/>
      <c r="I356" s="684">
        <f>SUM(D356:H356)</f>
        <v>0</v>
      </c>
    </row>
    <row r="357" spans="2:9" x14ac:dyDescent="0.25">
      <c r="C357" s="143" t="s">
        <v>123</v>
      </c>
      <c r="D357" s="148"/>
      <c r="E357" s="148"/>
      <c r="F357" s="148"/>
      <c r="G357" s="144"/>
      <c r="H357" s="144"/>
      <c r="I357" s="684">
        <f>SUM(D357:H357)</f>
        <v>0</v>
      </c>
    </row>
    <row r="358" spans="2:9" ht="15.75" thickBot="1" x14ac:dyDescent="0.3">
      <c r="C358" s="143" t="s">
        <v>124</v>
      </c>
      <c r="D358" s="621">
        <f t="shared" ref="D358:I358" si="8">D356+D357</f>
        <v>0</v>
      </c>
      <c r="E358" s="621">
        <f t="shared" si="8"/>
        <v>0</v>
      </c>
      <c r="F358" s="621">
        <f t="shared" si="8"/>
        <v>0</v>
      </c>
      <c r="G358" s="621">
        <f t="shared" si="8"/>
        <v>0</v>
      </c>
      <c r="H358" s="621">
        <f t="shared" si="8"/>
        <v>0</v>
      </c>
      <c r="I358" s="621">
        <f t="shared" si="8"/>
        <v>0</v>
      </c>
    </row>
    <row r="359" spans="2:9" ht="16.5" thickTop="1" thickBot="1" x14ac:dyDescent="0.3">
      <c r="C359" s="143" t="s">
        <v>1619</v>
      </c>
      <c r="D359" s="674"/>
      <c r="E359" s="674"/>
      <c r="F359" s="674"/>
      <c r="G359" s="675"/>
      <c r="H359" s="675"/>
      <c r="I359" s="724">
        <f>SUM(D359:H359)</f>
        <v>0</v>
      </c>
    </row>
    <row r="360" spans="2:9" ht="15.75" thickTop="1" x14ac:dyDescent="0.25">
      <c r="D360" s="140"/>
      <c r="E360" s="140"/>
      <c r="F360" s="140"/>
      <c r="G360" s="137"/>
      <c r="H360" s="137"/>
      <c r="I360" s="124"/>
    </row>
    <row r="361" spans="2:9" x14ac:dyDescent="0.25">
      <c r="D361" s="140"/>
      <c r="E361" s="140"/>
      <c r="F361" s="140"/>
      <c r="G361" s="137"/>
      <c r="H361" s="137"/>
      <c r="I361" s="124"/>
    </row>
    <row r="362" spans="2:9" x14ac:dyDescent="0.25">
      <c r="B362" s="145">
        <v>22</v>
      </c>
      <c r="C362" s="142" t="s">
        <v>204</v>
      </c>
      <c r="D362" s="150" t="s">
        <v>26</v>
      </c>
      <c r="E362" s="150" t="s">
        <v>25</v>
      </c>
      <c r="F362" s="150" t="s">
        <v>1572</v>
      </c>
    </row>
    <row r="363" spans="2:9" x14ac:dyDescent="0.25">
      <c r="D363" s="150" t="s">
        <v>32</v>
      </c>
      <c r="E363" s="150" t="s">
        <v>32</v>
      </c>
      <c r="F363" s="150" t="s">
        <v>32</v>
      </c>
    </row>
    <row r="364" spans="2:9" x14ac:dyDescent="0.25">
      <c r="C364" s="143" t="s">
        <v>1623</v>
      </c>
      <c r="D364" s="148"/>
      <c r="E364" s="683">
        <f>D367</f>
        <v>0</v>
      </c>
      <c r="F364" s="148"/>
    </row>
    <row r="365" spans="2:9" x14ac:dyDescent="0.25">
      <c r="C365" s="143" t="s">
        <v>1783</v>
      </c>
      <c r="D365" s="683">
        <f>D373</f>
        <v>0</v>
      </c>
      <c r="E365" s="683">
        <f>E373</f>
        <v>0</v>
      </c>
      <c r="F365" s="148"/>
      <c r="H365" s="144"/>
      <c r="I365" s="144"/>
    </row>
    <row r="366" spans="2:9" x14ac:dyDescent="0.25">
      <c r="C366" s="143" t="s">
        <v>1788</v>
      </c>
      <c r="D366" s="148"/>
      <c r="E366" s="148"/>
      <c r="F366" s="148"/>
      <c r="H366" s="144"/>
      <c r="I366" s="144"/>
    </row>
    <row r="367" spans="2:9" ht="15.75" thickBot="1" x14ac:dyDescent="0.3">
      <c r="C367" s="143" t="s">
        <v>147</v>
      </c>
      <c r="D367" s="621">
        <f>D364+D365-D366</f>
        <v>0</v>
      </c>
      <c r="E367" s="621">
        <f>E364+E365-E366</f>
        <v>0</v>
      </c>
      <c r="F367" s="621">
        <f>F364+F365-F366</f>
        <v>0</v>
      </c>
      <c r="H367" s="144"/>
      <c r="I367" s="144"/>
    </row>
    <row r="368" spans="2:9" ht="15.75" thickTop="1" x14ac:dyDescent="0.25">
      <c r="D368" s="141"/>
      <c r="E368" s="141"/>
      <c r="F368" s="141"/>
      <c r="G368" s="143"/>
    </row>
    <row r="369" spans="2:9" x14ac:dyDescent="0.25">
      <c r="C369" s="142" t="s">
        <v>178</v>
      </c>
      <c r="D369" s="141"/>
      <c r="E369" s="141"/>
      <c r="F369" s="141"/>
    </row>
    <row r="370" spans="2:9" x14ac:dyDescent="0.25">
      <c r="C370" s="143" t="s">
        <v>179</v>
      </c>
      <c r="D370" s="519"/>
      <c r="E370" s="519"/>
      <c r="F370" s="519"/>
      <c r="G370" s="143"/>
    </row>
    <row r="371" spans="2:9" x14ac:dyDescent="0.25">
      <c r="C371" s="143" t="s">
        <v>180</v>
      </c>
      <c r="D371" s="148"/>
      <c r="E371" s="148"/>
      <c r="F371" s="148"/>
    </row>
    <row r="372" spans="2:9" x14ac:dyDescent="0.25">
      <c r="C372" s="143" t="s">
        <v>57</v>
      </c>
      <c r="D372" s="148"/>
      <c r="E372" s="148"/>
      <c r="F372" s="148"/>
    </row>
    <row r="373" spans="2:9" x14ac:dyDescent="0.25">
      <c r="D373" s="620">
        <f>D370+D371+D372</f>
        <v>0</v>
      </c>
      <c r="E373" s="620">
        <f>E370+E371+E372</f>
        <v>0</v>
      </c>
      <c r="F373" s="620">
        <f>F370+F371+F372</f>
        <v>0</v>
      </c>
      <c r="H373" s="144"/>
      <c r="I373" s="144"/>
    </row>
    <row r="374" spans="2:9" x14ac:dyDescent="0.25">
      <c r="C374" s="143" t="s">
        <v>181</v>
      </c>
      <c r="D374" s="148"/>
      <c r="E374" s="148"/>
      <c r="F374" s="148"/>
      <c r="H374" s="144"/>
      <c r="I374" s="144"/>
    </row>
    <row r="375" spans="2:9" ht="15.75" thickBot="1" x14ac:dyDescent="0.3">
      <c r="C375" s="143" t="s">
        <v>182</v>
      </c>
      <c r="D375" s="621">
        <f>D373+D374</f>
        <v>0</v>
      </c>
      <c r="E375" s="621">
        <f>E373+E374</f>
        <v>0</v>
      </c>
      <c r="F375" s="621">
        <f>F373+F374</f>
        <v>0</v>
      </c>
      <c r="H375" s="144"/>
      <c r="I375" s="144"/>
    </row>
    <row r="376" spans="2:9" ht="15.75" thickTop="1" x14ac:dyDescent="0.25">
      <c r="D376" s="141"/>
      <c r="E376" s="141"/>
      <c r="F376" s="141"/>
    </row>
    <row r="377" spans="2:9" x14ac:dyDescent="0.25">
      <c r="D377" s="141"/>
      <c r="E377" s="141"/>
      <c r="F377" s="141"/>
    </row>
    <row r="378" spans="2:9" x14ac:dyDescent="0.25">
      <c r="B378" s="145">
        <v>23</v>
      </c>
      <c r="C378" s="142" t="s">
        <v>183</v>
      </c>
      <c r="D378" s="141"/>
      <c r="E378" s="141"/>
      <c r="F378" s="141"/>
    </row>
    <row r="379" spans="2:9" x14ac:dyDescent="0.25">
      <c r="D379" s="141"/>
      <c r="E379" s="141"/>
      <c r="F379" s="141"/>
    </row>
    <row r="380" spans="2:9" x14ac:dyDescent="0.25">
      <c r="C380" s="143" t="s">
        <v>184</v>
      </c>
      <c r="D380" s="148"/>
      <c r="E380" s="148"/>
      <c r="F380" s="148"/>
    </row>
    <row r="381" spans="2:9" x14ac:dyDescent="0.25">
      <c r="C381" s="143" t="s">
        <v>185</v>
      </c>
      <c r="D381" s="148"/>
      <c r="E381" s="148"/>
      <c r="F381" s="148"/>
    </row>
    <row r="382" spans="2:9" x14ac:dyDescent="0.25">
      <c r="C382" s="143" t="s">
        <v>186</v>
      </c>
      <c r="D382" s="148"/>
      <c r="E382" s="148"/>
      <c r="F382" s="148"/>
    </row>
    <row r="383" spans="2:9" x14ac:dyDescent="0.25">
      <c r="C383" s="143" t="s">
        <v>187</v>
      </c>
      <c r="D383" s="148"/>
      <c r="E383" s="148"/>
      <c r="F383" s="148"/>
      <c r="H383" s="148"/>
    </row>
    <row r="384" spans="2:9" x14ac:dyDescent="0.25">
      <c r="C384" s="143" t="s">
        <v>188</v>
      </c>
      <c r="D384" s="148"/>
      <c r="E384" s="148"/>
      <c r="F384" s="148"/>
      <c r="H384" s="148"/>
    </row>
    <row r="385" spans="2:9" x14ac:dyDescent="0.25">
      <c r="C385" s="143" t="s">
        <v>1997</v>
      </c>
      <c r="D385" s="148"/>
      <c r="E385" s="148"/>
      <c r="F385" s="148"/>
      <c r="H385" s="148"/>
    </row>
    <row r="386" spans="2:9" ht="15.75" thickBot="1" x14ac:dyDescent="0.3">
      <c r="D386" s="621">
        <f>SUM(D380:D385)</f>
        <v>0</v>
      </c>
      <c r="E386" s="621">
        <f>SUM(E380:E385)</f>
        <v>0</v>
      </c>
      <c r="F386" s="621">
        <f>SUM(F380:F385)</f>
        <v>0</v>
      </c>
      <c r="H386" s="148"/>
      <c r="I386" s="144"/>
    </row>
    <row r="387" spans="2:9" ht="16.5" thickTop="1" thickBot="1" x14ac:dyDescent="0.3">
      <c r="D387" s="141"/>
      <c r="E387" s="141"/>
      <c r="F387" s="141"/>
    </row>
    <row r="388" spans="2:9" x14ac:dyDescent="0.25">
      <c r="C388" s="1175" t="s">
        <v>329</v>
      </c>
      <c r="D388" s="1176"/>
      <c r="E388" s="1176"/>
      <c r="F388" s="1177"/>
    </row>
    <row r="389" spans="2:9" x14ac:dyDescent="0.25">
      <c r="C389" s="1178"/>
      <c r="D389" s="1179"/>
      <c r="E389" s="1179"/>
      <c r="F389" s="1180"/>
    </row>
    <row r="390" spans="2:9" ht="15.75" thickBot="1" x14ac:dyDescent="0.3">
      <c r="C390" s="1181"/>
      <c r="D390" s="1182"/>
      <c r="E390" s="1182"/>
      <c r="F390" s="1183"/>
    </row>
    <row r="391" spans="2:9" x14ac:dyDescent="0.25">
      <c r="C391" s="878"/>
      <c r="D391" s="878"/>
      <c r="E391" s="878"/>
      <c r="F391" s="878"/>
    </row>
    <row r="392" spans="2:9" x14ac:dyDescent="0.25">
      <c r="C392" s="878"/>
      <c r="D392" s="878"/>
      <c r="E392" s="878"/>
      <c r="F392" s="878"/>
    </row>
    <row r="393" spans="2:9" x14ac:dyDescent="0.25">
      <c r="B393" s="145">
        <v>24</v>
      </c>
      <c r="C393" s="142" t="s">
        <v>338</v>
      </c>
    </row>
    <row r="394" spans="2:9" ht="15.75" thickBot="1" x14ac:dyDescent="0.3">
      <c r="C394" s="143" t="s">
        <v>339</v>
      </c>
    </row>
    <row r="395" spans="2:9" ht="15.75" thickBot="1" x14ac:dyDescent="0.3">
      <c r="C395" s="513"/>
      <c r="D395" s="518"/>
      <c r="E395" s="518"/>
      <c r="F395" s="518"/>
    </row>
    <row r="396" spans="2:9" ht="15.75" thickBot="1" x14ac:dyDescent="0.3">
      <c r="C396" s="513"/>
      <c r="D396" s="518"/>
      <c r="E396" s="518"/>
      <c r="F396" s="518"/>
    </row>
    <row r="397" spans="2:9" ht="15.75" thickBot="1" x14ac:dyDescent="0.3">
      <c r="C397" s="513"/>
      <c r="D397" s="518"/>
      <c r="E397" s="518"/>
      <c r="F397" s="518"/>
    </row>
    <row r="398" spans="2:9" ht="15.75" thickBot="1" x14ac:dyDescent="0.3">
      <c r="C398" s="513"/>
      <c r="D398" s="518"/>
      <c r="E398" s="518"/>
      <c r="F398" s="518"/>
    </row>
    <row r="399" spans="2:9" ht="15.75" thickBot="1" x14ac:dyDescent="0.3">
      <c r="C399" s="513"/>
      <c r="D399" s="518"/>
      <c r="E399" s="518"/>
      <c r="F399" s="518"/>
    </row>
    <row r="400" spans="2:9" ht="15.75" thickBot="1" x14ac:dyDescent="0.3">
      <c r="C400" s="513"/>
      <c r="D400" s="518"/>
      <c r="E400" s="518"/>
      <c r="F400" s="518"/>
    </row>
    <row r="401" spans="2:6" ht="15.75" thickBot="1" x14ac:dyDescent="0.3">
      <c r="C401" s="513"/>
      <c r="D401" s="518"/>
      <c r="E401" s="518"/>
      <c r="F401" s="518"/>
    </row>
    <row r="402" spans="2:6" ht="15.75" thickBot="1" x14ac:dyDescent="0.3">
      <c r="C402" s="513"/>
      <c r="D402" s="518"/>
      <c r="E402" s="518"/>
      <c r="F402" s="518"/>
    </row>
    <row r="403" spans="2:6" ht="15.75" thickBot="1" x14ac:dyDescent="0.3">
      <c r="C403" s="513"/>
      <c r="D403" s="518"/>
      <c r="E403" s="518"/>
      <c r="F403" s="518"/>
    </row>
    <row r="404" spans="2:6" ht="15.75" thickBot="1" x14ac:dyDescent="0.3">
      <c r="C404" s="513"/>
      <c r="D404" s="518"/>
      <c r="E404" s="518"/>
      <c r="F404" s="518"/>
    </row>
    <row r="405" spans="2:6" ht="15.75" thickBot="1" x14ac:dyDescent="0.3">
      <c r="C405" s="513"/>
      <c r="D405" s="518"/>
      <c r="E405" s="518"/>
      <c r="F405" s="518"/>
    </row>
    <row r="406" spans="2:6" ht="15.75" thickBot="1" x14ac:dyDescent="0.3">
      <c r="D406" s="725">
        <f>SUM(D395:D405)</f>
        <v>0</v>
      </c>
      <c r="E406" s="725">
        <f>SUM(E395:E405)</f>
        <v>0</v>
      </c>
      <c r="F406" s="725">
        <f>SUM(F395:F405)</f>
        <v>0</v>
      </c>
    </row>
    <row r="407" spans="2:6" ht="16.5" thickTop="1" thickBot="1" x14ac:dyDescent="0.3"/>
    <row r="408" spans="2:6" x14ac:dyDescent="0.25">
      <c r="C408" s="1175" t="s">
        <v>329</v>
      </c>
      <c r="D408" s="1176"/>
      <c r="E408" s="1176"/>
      <c r="F408" s="1177"/>
    </row>
    <row r="409" spans="2:6" x14ac:dyDescent="0.25">
      <c r="C409" s="1178"/>
      <c r="D409" s="1179"/>
      <c r="E409" s="1179"/>
      <c r="F409" s="1180"/>
    </row>
    <row r="410" spans="2:6" ht="15.75" thickBot="1" x14ac:dyDescent="0.3">
      <c r="C410" s="1181"/>
      <c r="D410" s="1182"/>
      <c r="E410" s="1182"/>
      <c r="F410" s="1183"/>
    </row>
    <row r="411" spans="2:6" x14ac:dyDescent="0.25">
      <c r="C411" s="878"/>
      <c r="D411" s="878"/>
      <c r="E411" s="878"/>
      <c r="F411" s="878"/>
    </row>
    <row r="412" spans="2:6" x14ac:dyDescent="0.25">
      <c r="D412" s="141"/>
      <c r="E412" s="141"/>
      <c r="F412" s="141"/>
    </row>
    <row r="413" spans="2:6" x14ac:dyDescent="0.25">
      <c r="B413" s="145">
        <v>25</v>
      </c>
      <c r="C413" s="142" t="s">
        <v>189</v>
      </c>
      <c r="D413" s="141"/>
      <c r="E413" s="141"/>
      <c r="F413" s="141"/>
    </row>
    <row r="414" spans="2:6" x14ac:dyDescent="0.25">
      <c r="D414" s="141"/>
      <c r="E414" s="141"/>
      <c r="F414" s="141"/>
    </row>
    <row r="415" spans="2:6" ht="15.75" thickBot="1" x14ac:dyDescent="0.3">
      <c r="C415" s="142" t="s">
        <v>205</v>
      </c>
      <c r="D415" s="517"/>
      <c r="E415" s="517"/>
      <c r="F415" s="517"/>
    </row>
    <row r="416" spans="2:6" ht="16.5" thickTop="1" thickBot="1" x14ac:dyDescent="0.3">
      <c r="D416" s="517"/>
      <c r="E416" s="517"/>
      <c r="F416" s="517"/>
    </row>
    <row r="417" spans="2:6" ht="15.75" thickTop="1" x14ac:dyDescent="0.25">
      <c r="C417" s="142" t="s">
        <v>206</v>
      </c>
      <c r="D417" s="141"/>
      <c r="E417" s="141"/>
      <c r="F417" s="141"/>
    </row>
    <row r="418" spans="2:6" x14ac:dyDescent="0.25">
      <c r="C418" s="142"/>
      <c r="D418" s="141"/>
      <c r="E418" s="141"/>
      <c r="F418" s="141"/>
    </row>
    <row r="419" spans="2:6" x14ac:dyDescent="0.25">
      <c r="C419" s="134" t="s">
        <v>1776</v>
      </c>
      <c r="D419" s="5"/>
      <c r="E419" s="618">
        <f>D421</f>
        <v>0</v>
      </c>
      <c r="F419" s="5"/>
    </row>
    <row r="420" spans="2:6" x14ac:dyDescent="0.25">
      <c r="C420" s="143" t="s">
        <v>1651</v>
      </c>
      <c r="D420" s="80"/>
      <c r="E420" s="80"/>
      <c r="F420" s="80"/>
    </row>
    <row r="421" spans="2:6" ht="15.75" thickBot="1" x14ac:dyDescent="0.3">
      <c r="D421" s="724">
        <f>D419+D420</f>
        <v>0</v>
      </c>
      <c r="E421" s="724">
        <f>E419+E420</f>
        <v>0</v>
      </c>
      <c r="F421" s="724">
        <f>F419+F420</f>
        <v>0</v>
      </c>
    </row>
    <row r="422" spans="2:6" ht="15.75" thickTop="1" x14ac:dyDescent="0.25">
      <c r="D422" s="124"/>
      <c r="E422" s="124"/>
      <c r="F422" s="124"/>
    </row>
    <row r="423" spans="2:6" x14ac:dyDescent="0.25">
      <c r="D423" s="124"/>
      <c r="E423" s="124"/>
      <c r="F423" s="124"/>
    </row>
    <row r="424" spans="2:6" x14ac:dyDescent="0.25">
      <c r="B424" s="145">
        <v>26</v>
      </c>
      <c r="C424" s="142" t="s">
        <v>1668</v>
      </c>
      <c r="D424" s="141"/>
      <c r="E424" s="141"/>
      <c r="F424" s="141"/>
    </row>
    <row r="425" spans="2:6" x14ac:dyDescent="0.25">
      <c r="C425" s="142"/>
      <c r="D425" s="141"/>
      <c r="E425" s="141"/>
      <c r="F425" s="141"/>
    </row>
    <row r="426" spans="2:6" x14ac:dyDescent="0.25">
      <c r="C426" s="134" t="s">
        <v>1623</v>
      </c>
      <c r="D426" s="5"/>
      <c r="E426" s="618">
        <f>D428</f>
        <v>0</v>
      </c>
      <c r="F426" s="5"/>
    </row>
    <row r="427" spans="2:6" x14ac:dyDescent="0.25">
      <c r="C427" s="143" t="s">
        <v>1651</v>
      </c>
      <c r="D427" s="80"/>
      <c r="E427" s="80"/>
      <c r="F427" s="80"/>
    </row>
    <row r="428" spans="2:6" ht="15.75" thickBot="1" x14ac:dyDescent="0.3">
      <c r="C428" s="143" t="s">
        <v>1652</v>
      </c>
      <c r="D428" s="724">
        <f>D426+D427</f>
        <v>0</v>
      </c>
      <c r="E428" s="724">
        <f>E426+E427</f>
        <v>0</v>
      </c>
      <c r="F428" s="724">
        <f>F426+F427</f>
        <v>0</v>
      </c>
    </row>
    <row r="429" spans="2:6" ht="15.75" thickTop="1" x14ac:dyDescent="0.25">
      <c r="D429" s="141"/>
      <c r="E429" s="141"/>
      <c r="F429" s="141"/>
    </row>
    <row r="430" spans="2:6" x14ac:dyDescent="0.25">
      <c r="B430" s="145">
        <v>27</v>
      </c>
      <c r="C430" s="142" t="s">
        <v>190</v>
      </c>
      <c r="D430" s="141"/>
      <c r="E430" s="141"/>
      <c r="F430" s="141"/>
    </row>
    <row r="431" spans="2:6" x14ac:dyDescent="0.25">
      <c r="D431" s="141"/>
      <c r="E431" s="141"/>
      <c r="F431" s="141"/>
    </row>
    <row r="432" spans="2:6" x14ac:dyDescent="0.25">
      <c r="C432" s="143" t="s">
        <v>1623</v>
      </c>
      <c r="D432" s="148"/>
      <c r="E432" s="683">
        <f>D435</f>
        <v>0</v>
      </c>
      <c r="F432" s="148"/>
    </row>
    <row r="433" spans="2:9" x14ac:dyDescent="0.25">
      <c r="C433" s="143" t="s">
        <v>192</v>
      </c>
      <c r="D433" s="148"/>
      <c r="E433" s="148"/>
      <c r="F433" s="148"/>
    </row>
    <row r="434" spans="2:9" x14ac:dyDescent="0.25">
      <c r="C434" s="143" t="s">
        <v>191</v>
      </c>
      <c r="D434" s="148"/>
      <c r="E434" s="148"/>
      <c r="F434" s="148"/>
    </row>
    <row r="435" spans="2:9" ht="15.75" thickBot="1" x14ac:dyDescent="0.3">
      <c r="C435" s="143" t="s">
        <v>1652</v>
      </c>
      <c r="D435" s="621">
        <f>D432+D433-D434</f>
        <v>0</v>
      </c>
      <c r="E435" s="621">
        <f>E432+E433-E434</f>
        <v>0</v>
      </c>
      <c r="F435" s="621">
        <f>F432+F433-F434</f>
        <v>0</v>
      </c>
      <c r="H435" s="144"/>
      <c r="I435" s="144"/>
    </row>
    <row r="436" spans="2:9" ht="15.75" thickTop="1" x14ac:dyDescent="0.25">
      <c r="D436" s="141"/>
      <c r="E436" s="141"/>
      <c r="F436" s="141"/>
      <c r="G436" s="144"/>
      <c r="H436" s="144"/>
      <c r="I436" s="144"/>
    </row>
    <row r="437" spans="2:9" x14ac:dyDescent="0.25">
      <c r="D437" s="141"/>
      <c r="E437" s="141"/>
      <c r="F437" s="141"/>
      <c r="G437" s="144"/>
      <c r="H437" s="144"/>
      <c r="I437" s="144"/>
    </row>
    <row r="438" spans="2:9" x14ac:dyDescent="0.25">
      <c r="B438" s="145">
        <v>28</v>
      </c>
      <c r="C438" s="162" t="s">
        <v>193</v>
      </c>
      <c r="D438" s="163"/>
      <c r="E438" s="163"/>
      <c r="F438" s="163"/>
      <c r="G438" s="164"/>
      <c r="H438" s="164"/>
      <c r="I438" s="164"/>
    </row>
    <row r="439" spans="2:9" ht="14.25" x14ac:dyDescent="0.2">
      <c r="B439" s="123"/>
      <c r="C439" s="147" t="s">
        <v>1623</v>
      </c>
      <c r="D439" s="519"/>
      <c r="E439" s="519"/>
      <c r="F439" s="163"/>
      <c r="G439" s="164"/>
      <c r="H439" s="164"/>
      <c r="I439" s="164"/>
    </row>
    <row r="440" spans="2:9" x14ac:dyDescent="0.25">
      <c r="C440" s="147" t="s">
        <v>194</v>
      </c>
      <c r="D440" s="722">
        <f>'Statement of Financial Performa'!D24</f>
        <v>0</v>
      </c>
      <c r="E440" s="722">
        <f>'Statement of Financial Performa'!F24</f>
        <v>0</v>
      </c>
      <c r="F440" s="519"/>
      <c r="G440" s="134"/>
      <c r="H440" s="164"/>
      <c r="I440" s="164"/>
    </row>
    <row r="441" spans="2:9" x14ac:dyDescent="0.25">
      <c r="C441" s="143" t="s">
        <v>2012</v>
      </c>
      <c r="F441" s="519"/>
      <c r="G441" s="134"/>
      <c r="H441" s="164"/>
      <c r="I441" s="164"/>
    </row>
    <row r="442" spans="2:9" ht="15.75" thickBot="1" x14ac:dyDescent="0.3">
      <c r="C442" s="147" t="s">
        <v>147</v>
      </c>
      <c r="D442" s="723">
        <f>D439+D440+D441</f>
        <v>0</v>
      </c>
      <c r="E442" s="723">
        <f>E439+E440+E441</f>
        <v>0</v>
      </c>
      <c r="F442" s="723">
        <f>F440+F441+F439</f>
        <v>0</v>
      </c>
      <c r="G442" s="134"/>
      <c r="H442" s="164"/>
      <c r="I442" s="164"/>
    </row>
    <row r="443" spans="2:9" ht="15.75" thickTop="1" x14ac:dyDescent="0.25">
      <c r="D443" s="141"/>
      <c r="E443" s="141"/>
      <c r="F443" s="141"/>
      <c r="G443" s="144"/>
      <c r="H443" s="144"/>
      <c r="I443" s="144"/>
    </row>
    <row r="444" spans="2:9" x14ac:dyDescent="0.25">
      <c r="D444" s="141"/>
      <c r="E444" s="141"/>
      <c r="F444" s="141"/>
      <c r="G444" s="144"/>
      <c r="H444" s="144"/>
      <c r="I444" s="144"/>
    </row>
    <row r="445" spans="2:9" x14ac:dyDescent="0.25">
      <c r="B445" s="728">
        <v>29</v>
      </c>
      <c r="C445" s="142" t="s">
        <v>2104</v>
      </c>
      <c r="D445" s="141"/>
      <c r="E445" s="141"/>
      <c r="F445" s="141"/>
      <c r="G445" s="144"/>
      <c r="H445" s="144"/>
      <c r="I445" s="144"/>
    </row>
    <row r="446" spans="2:9" x14ac:dyDescent="0.25">
      <c r="D446" s="141"/>
      <c r="E446" s="141"/>
      <c r="F446" s="141"/>
      <c r="G446" s="144"/>
      <c r="H446" s="144"/>
      <c r="I446" s="144"/>
    </row>
    <row r="447" spans="2:9" ht="14.25" x14ac:dyDescent="0.2">
      <c r="B447" s="123"/>
      <c r="C447" s="143" t="s">
        <v>195</v>
      </c>
      <c r="D447" s="148"/>
      <c r="E447" s="148"/>
      <c r="F447" s="148"/>
      <c r="G447" s="144"/>
      <c r="H447" s="144"/>
      <c r="I447" s="144"/>
    </row>
    <row r="448" spans="2:9" ht="14.25" x14ac:dyDescent="0.2">
      <c r="B448" s="123"/>
      <c r="C448" s="143" t="s">
        <v>196</v>
      </c>
      <c r="D448" s="148"/>
      <c r="E448" s="148"/>
      <c r="F448" s="148"/>
      <c r="G448" s="144"/>
      <c r="H448" s="144"/>
      <c r="I448" s="144"/>
    </row>
    <row r="449" spans="2:9" ht="14.25" x14ac:dyDescent="0.2">
      <c r="B449" s="123"/>
      <c r="C449" s="143" t="s">
        <v>2009</v>
      </c>
      <c r="D449" s="148"/>
      <c r="E449" s="148"/>
      <c r="F449" s="148"/>
      <c r="G449" s="144"/>
      <c r="H449" s="144"/>
      <c r="I449" s="144"/>
    </row>
    <row r="450" spans="2:9" ht="14.25" x14ac:dyDescent="0.2">
      <c r="B450" s="123"/>
      <c r="C450" s="143" t="s">
        <v>2010</v>
      </c>
      <c r="D450" s="148"/>
      <c r="E450" s="148"/>
      <c r="F450" s="148"/>
      <c r="G450" s="144"/>
      <c r="H450" s="144"/>
      <c r="I450" s="144"/>
    </row>
    <row r="451" spans="2:9" ht="14.25" x14ac:dyDescent="0.2">
      <c r="B451" s="123"/>
      <c r="C451" s="143" t="s">
        <v>2011</v>
      </c>
      <c r="D451" s="148"/>
      <c r="E451" s="148"/>
      <c r="F451" s="148"/>
      <c r="G451" s="144"/>
      <c r="H451" s="144"/>
      <c r="I451" s="144"/>
    </row>
    <row r="452" spans="2:9" ht="14.25" x14ac:dyDescent="0.2">
      <c r="B452" s="123"/>
      <c r="C452" s="143" t="s">
        <v>1996</v>
      </c>
      <c r="D452" s="148"/>
      <c r="E452" s="148"/>
      <c r="F452" s="148"/>
      <c r="G452" s="144"/>
      <c r="H452" s="144"/>
      <c r="I452" s="144"/>
    </row>
    <row r="453" spans="2:9" thickBot="1" x14ac:dyDescent="0.25">
      <c r="B453" s="123"/>
      <c r="D453" s="621">
        <f>D447+D448+D449+D450+D451+D452</f>
        <v>0</v>
      </c>
      <c r="E453" s="621">
        <f>E447+E448+E449+E450+E451+E452</f>
        <v>0</v>
      </c>
      <c r="F453" s="621">
        <f>F447+F448+F449+F450+F451+F452</f>
        <v>0</v>
      </c>
      <c r="G453" s="144"/>
      <c r="H453" s="144"/>
      <c r="I453" s="144"/>
    </row>
    <row r="454" spans="2:9" ht="15.75" thickTop="1" x14ac:dyDescent="0.25">
      <c r="B454" s="728"/>
    </row>
    <row r="455" spans="2:9" x14ac:dyDescent="0.25">
      <c r="B455" s="728"/>
    </row>
    <row r="456" spans="2:9" x14ac:dyDescent="0.25">
      <c r="B456" s="728">
        <v>30</v>
      </c>
      <c r="C456" s="142" t="s">
        <v>414</v>
      </c>
    </row>
    <row r="457" spans="2:9" x14ac:dyDescent="0.25">
      <c r="B457" s="728"/>
      <c r="C457" s="143" t="s">
        <v>10</v>
      </c>
      <c r="D457" s="1121">
        <f>-D11</f>
        <v>0</v>
      </c>
      <c r="E457" s="1121">
        <f t="shared" ref="E457:F457" si="9">-E11</f>
        <v>0</v>
      </c>
      <c r="F457" s="1121">
        <f t="shared" si="9"/>
        <v>0</v>
      </c>
    </row>
    <row r="458" spans="2:9" x14ac:dyDescent="0.25">
      <c r="C458" s="143" t="s">
        <v>302</v>
      </c>
      <c r="D458" s="684">
        <f>-(D23+D34)</f>
        <v>0</v>
      </c>
      <c r="E458" s="684">
        <f>-(E23+E34)</f>
        <v>0</v>
      </c>
      <c r="F458" s="684">
        <f>-(F23+F34)</f>
        <v>0</v>
      </c>
    </row>
    <row r="459" spans="2:9" x14ac:dyDescent="0.25">
      <c r="C459" s="143" t="s">
        <v>269</v>
      </c>
      <c r="D459" s="684">
        <f>-(D103-D104)</f>
        <v>0</v>
      </c>
      <c r="E459" s="684">
        <f>-(E103-E104)</f>
        <v>0</v>
      </c>
      <c r="F459" s="684">
        <f>-F98</f>
        <v>0</v>
      </c>
    </row>
    <row r="460" spans="2:9" x14ac:dyDescent="0.25">
      <c r="C460" s="143" t="s">
        <v>1790</v>
      </c>
      <c r="D460" s="684">
        <f>-((D66-D67)+(D79-D80))</f>
        <v>0</v>
      </c>
      <c r="E460" s="684">
        <f>-((E66-E67)+(E79-E80))</f>
        <v>0</v>
      </c>
      <c r="F460" s="684">
        <f>-(F61+F74)</f>
        <v>0</v>
      </c>
    </row>
    <row r="461" spans="2:9" x14ac:dyDescent="0.25">
      <c r="C461" s="143" t="s">
        <v>316</v>
      </c>
      <c r="D461" s="684">
        <f>-(D122-D123)</f>
        <v>0</v>
      </c>
      <c r="E461" s="684">
        <f>-(E122-E123)</f>
        <v>0</v>
      </c>
      <c r="F461" s="684">
        <f>-F117</f>
        <v>0</v>
      </c>
    </row>
    <row r="462" spans="2:9" x14ac:dyDescent="0.25">
      <c r="C462" s="143" t="s">
        <v>1630</v>
      </c>
      <c r="D462" s="684">
        <f>-(SUM('Notes on Subsidiaries'!AA21,'Notes on Subsidiaries'!AA52,'Notes on Subsidiaries'!AA83))</f>
        <v>0</v>
      </c>
      <c r="E462" s="684">
        <f>-(SUM('Notes on Subsidiaries'!AB21,'Notes on Subsidiaries'!AB52,'Notes on Subsidiaries'!AB83))</f>
        <v>0</v>
      </c>
      <c r="F462" s="684">
        <f>-(SUM('Notes on Subsidiaries'!AC21,'Notes on Subsidiaries'!AC52,'Notes on Subsidiaries'!AC83))</f>
        <v>0</v>
      </c>
    </row>
    <row r="463" spans="2:9" x14ac:dyDescent="0.25">
      <c r="C463" s="143" t="s">
        <v>226</v>
      </c>
      <c r="D463" s="684">
        <f>-(D171-D172)</f>
        <v>0</v>
      </c>
      <c r="E463" s="684">
        <f>-(E171-E172)</f>
        <v>0</v>
      </c>
      <c r="F463" s="684">
        <f>-F166</f>
        <v>0</v>
      </c>
    </row>
    <row r="464" spans="2:9" x14ac:dyDescent="0.25">
      <c r="C464" s="143" t="s">
        <v>30</v>
      </c>
      <c r="D464" s="144"/>
      <c r="E464" s="684">
        <f>-(I198-I199)</f>
        <v>0</v>
      </c>
      <c r="F464" s="148"/>
    </row>
    <row r="465" spans="2:6" x14ac:dyDescent="0.25">
      <c r="C465" s="143" t="s">
        <v>29</v>
      </c>
      <c r="D465" s="144"/>
      <c r="E465" s="684">
        <f>-G224</f>
        <v>0</v>
      </c>
      <c r="F465" s="148"/>
    </row>
    <row r="466" spans="2:6" x14ac:dyDescent="0.25">
      <c r="C466" s="143" t="s">
        <v>1996</v>
      </c>
      <c r="D466" s="144"/>
      <c r="E466" s="144"/>
      <c r="F466" s="148"/>
    </row>
    <row r="467" spans="2:6" ht="15.75" thickBot="1" x14ac:dyDescent="0.3">
      <c r="C467" s="143" t="s">
        <v>7</v>
      </c>
      <c r="D467" s="724">
        <f>SUM(D457:D466)</f>
        <v>0</v>
      </c>
      <c r="E467" s="724">
        <f t="shared" ref="E467:F467" si="10">SUM(E457:E466)</f>
        <v>0</v>
      </c>
      <c r="F467" s="724">
        <f t="shared" si="10"/>
        <v>0</v>
      </c>
    </row>
    <row r="468" spans="2:6" ht="15.75" thickTop="1" x14ac:dyDescent="0.25"/>
    <row r="470" spans="2:6" ht="14.25" x14ac:dyDescent="0.2">
      <c r="B470" s="134"/>
      <c r="C470" s="134"/>
      <c r="D470" s="134"/>
      <c r="E470" s="134"/>
      <c r="F470" s="134"/>
    </row>
    <row r="471" spans="2:6" ht="14.25" x14ac:dyDescent="0.2">
      <c r="B471" s="134"/>
      <c r="C471" s="134"/>
      <c r="D471" s="134"/>
      <c r="E471" s="134"/>
      <c r="F471" s="134"/>
    </row>
    <row r="472" spans="2:6" ht="14.25" x14ac:dyDescent="0.2">
      <c r="B472" s="134"/>
      <c r="C472" s="134"/>
      <c r="D472" s="134"/>
      <c r="E472" s="134"/>
      <c r="F472" s="134"/>
    </row>
    <row r="473" spans="2:6" ht="14.25" x14ac:dyDescent="0.2">
      <c r="B473" s="134"/>
      <c r="C473" s="134"/>
      <c r="D473" s="134"/>
      <c r="E473" s="134"/>
      <c r="F473" s="134"/>
    </row>
    <row r="474" spans="2:6" ht="14.25" x14ac:dyDescent="0.2">
      <c r="B474" s="134"/>
      <c r="C474" s="134"/>
      <c r="D474" s="134"/>
      <c r="E474" s="134"/>
      <c r="F474" s="134"/>
    </row>
    <row r="475" spans="2:6" ht="14.25" x14ac:dyDescent="0.2">
      <c r="B475" s="134"/>
      <c r="C475" s="134"/>
      <c r="D475" s="134"/>
      <c r="E475" s="134"/>
      <c r="F475" s="134"/>
    </row>
    <row r="476" spans="2:6" ht="14.25" x14ac:dyDescent="0.2">
      <c r="B476" s="134"/>
      <c r="C476" s="134"/>
      <c r="D476" s="134"/>
      <c r="E476" s="134"/>
      <c r="F476" s="134"/>
    </row>
    <row r="477" spans="2:6" ht="14.25" x14ac:dyDescent="0.2">
      <c r="B477" s="134"/>
      <c r="C477" s="134"/>
      <c r="D477" s="134"/>
      <c r="E477" s="134"/>
      <c r="F477" s="134"/>
    </row>
    <row r="478" spans="2:6" ht="14.25" x14ac:dyDescent="0.2">
      <c r="B478" s="134"/>
      <c r="C478" s="134"/>
      <c r="D478" s="134"/>
      <c r="E478" s="134"/>
      <c r="F478" s="134"/>
    </row>
    <row r="479" spans="2:6" ht="14.25" x14ac:dyDescent="0.2">
      <c r="B479" s="134"/>
      <c r="C479" s="134"/>
      <c r="D479" s="134"/>
      <c r="E479" s="134"/>
      <c r="F479" s="134"/>
    </row>
    <row r="480" spans="2:6" ht="14.25" x14ac:dyDescent="0.2">
      <c r="B480" s="134"/>
      <c r="C480" s="134"/>
      <c r="D480" s="134"/>
      <c r="E480" s="134"/>
      <c r="F480" s="134"/>
    </row>
    <row r="481" spans="2:6" ht="14.25" x14ac:dyDescent="0.2">
      <c r="B481" s="134"/>
      <c r="C481" s="134"/>
      <c r="D481" s="134"/>
      <c r="E481" s="134"/>
      <c r="F481" s="134"/>
    </row>
    <row r="482" spans="2:6" ht="14.25" x14ac:dyDescent="0.2">
      <c r="B482" s="134"/>
      <c r="C482" s="134"/>
      <c r="D482" s="134"/>
      <c r="E482" s="134"/>
      <c r="F482" s="134"/>
    </row>
    <row r="483" spans="2:6" ht="14.25" x14ac:dyDescent="0.2">
      <c r="B483" s="134"/>
      <c r="C483" s="134"/>
      <c r="D483" s="134"/>
      <c r="E483" s="134"/>
      <c r="F483" s="134"/>
    </row>
    <row r="484" spans="2:6" ht="14.25" x14ac:dyDescent="0.2">
      <c r="B484" s="134"/>
      <c r="C484" s="134"/>
      <c r="D484" s="134"/>
      <c r="E484" s="134"/>
      <c r="F484" s="134"/>
    </row>
    <row r="485" spans="2:6" ht="14.25" x14ac:dyDescent="0.2">
      <c r="B485" s="134"/>
      <c r="C485" s="134"/>
      <c r="D485" s="134"/>
      <c r="E485" s="134"/>
      <c r="F485" s="134"/>
    </row>
    <row r="486" spans="2:6" ht="14.25" x14ac:dyDescent="0.2">
      <c r="B486" s="134"/>
      <c r="C486" s="134"/>
      <c r="D486" s="134"/>
      <c r="E486" s="134"/>
      <c r="F486" s="134"/>
    </row>
    <row r="487" spans="2:6" ht="14.25" x14ac:dyDescent="0.2">
      <c r="B487" s="134"/>
      <c r="C487" s="134"/>
      <c r="D487" s="134"/>
      <c r="E487" s="134"/>
      <c r="F487" s="134"/>
    </row>
  </sheetData>
  <sheetProtection algorithmName="SHA-512" hashValue="9/0zJldrDADDVr0Qni6Z5u+qUNtj9XLohOYzAnXB7c/IQXDgDD+2PttIvRMvb7HLfVlW1WTnjj871ZVFkhpFtQ==" saltValue="jjlXq1C8bQ2U0QGt1L8hSg==" spinCount="100000" sheet="1" objects="1" scenarios="1"/>
  <mergeCells count="10">
    <mergeCell ref="C408:F410"/>
    <mergeCell ref="K1:K3"/>
    <mergeCell ref="C52:F53"/>
    <mergeCell ref="D242:F242"/>
    <mergeCell ref="C158:I158"/>
    <mergeCell ref="A1:A4"/>
    <mergeCell ref="K5:K7"/>
    <mergeCell ref="Y1:Y3"/>
    <mergeCell ref="G1:G3"/>
    <mergeCell ref="C388:F390"/>
  </mergeCells>
  <hyperlinks>
    <hyperlink ref="A1" location="HOME!A1" display="HOME"/>
    <hyperlink ref="A2" location="HOME!A1" display="HOME!A1"/>
    <hyperlink ref="A3" location="HOME!A1" display="HOME!A1"/>
    <hyperlink ref="A4" location="HOME!A1" display="HOME!A1"/>
    <hyperlink ref="K1:K3" location="HOME!A1" display="Home"/>
    <hyperlink ref="K5:K7" location="'Statement of Financial Position'!A1" display="SFP"/>
    <hyperlink ref="Y1:Y3" location="'Schedule of Investments'!A1" display="Back to Investment Schedule"/>
    <hyperlink ref="G1:G3" location="'Statement of Financial Position'!A1" display="SFP"/>
    <hyperlink ref="D242:F242" location="'SEC QR 6'!A49" display="Please click here to report"/>
  </hyperlinks>
  <pageMargins left="0.7" right="0.7" top="0.75" bottom="0.75" header="0.3" footer="0.3"/>
  <pageSetup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11</vt:i4>
      </vt:variant>
    </vt:vector>
  </HeadingPairs>
  <TitlesOfParts>
    <vt:vector size="43" baseType="lpstr">
      <vt:lpstr>HOME</vt:lpstr>
      <vt:lpstr>FAQ</vt:lpstr>
      <vt:lpstr>Statement of Financial Performa</vt:lpstr>
      <vt:lpstr>Statement of Financial Position</vt:lpstr>
      <vt:lpstr>Statement of Changes in Equity</vt:lpstr>
      <vt:lpstr>Statement of Cash flow</vt:lpstr>
      <vt:lpstr>CF Reconciliation</vt:lpstr>
      <vt:lpstr>Notes P&amp;L</vt:lpstr>
      <vt:lpstr>Notes BS</vt:lpstr>
      <vt:lpstr>Notes on Subsidiaries</vt:lpstr>
      <vt:lpstr>Schedule of Investments</vt:lpstr>
      <vt:lpstr>Sinking fund Account</vt:lpstr>
      <vt:lpstr>Portfolio under management</vt:lpstr>
      <vt:lpstr>BROKER DEALER ANALYSIS</vt:lpstr>
      <vt:lpstr>PORTFOLIO MANAGER ANALYSIS</vt:lpstr>
      <vt:lpstr>COMMONSIZE ANALYSIS</vt:lpstr>
      <vt:lpstr>Operators list</vt:lpstr>
      <vt:lpstr>SEC QR 7</vt:lpstr>
      <vt:lpstr>SEC QR 10</vt:lpstr>
      <vt:lpstr>Bond Issue</vt:lpstr>
      <vt:lpstr>SEC QR 2</vt:lpstr>
      <vt:lpstr>SEC QR 5</vt:lpstr>
      <vt:lpstr>SEC QR 6</vt:lpstr>
      <vt:lpstr>SEC QR 3</vt:lpstr>
      <vt:lpstr>MMR</vt:lpstr>
      <vt:lpstr>SEC QR 11</vt:lpstr>
      <vt:lpstr>Nominee Accounts</vt:lpstr>
      <vt:lpstr>Complaints Register</vt:lpstr>
      <vt:lpstr>BRANCHES_BUY_SELL_REPORT</vt:lpstr>
      <vt:lpstr>REP_BUY_SELL_REPORT</vt:lpstr>
      <vt:lpstr>PROP_TRADING_REPORT</vt:lpstr>
      <vt:lpstr>ERROR_TRADE_REPORT</vt:lpstr>
      <vt:lpstr>MMR!_GoBack</vt:lpstr>
      <vt:lpstr>cap</vt:lpstr>
      <vt:lpstr>'Bond Issue'!Print_Area</vt:lpstr>
      <vt:lpstr>'CF Reconciliation'!Print_Area</vt:lpstr>
      <vt:lpstr>'Notes BS'!Print_Area</vt:lpstr>
      <vt:lpstr>'Notes on Subsidiaries'!Print_Area</vt:lpstr>
      <vt:lpstr>'SEC QR 10'!Print_Area</vt:lpstr>
      <vt:lpstr>'SEC QR 2'!Print_Area</vt:lpstr>
      <vt:lpstr>'SEC QR 5'!Print_Area</vt:lpstr>
      <vt:lpstr>'Statement of Financial Performa'!Print_Area</vt:lpstr>
      <vt:lpstr>'Statement of Financial Position'!Print_Area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Oluwayemisi  S. Okuneye;aoaraoye@sec.gov.ng</dc:creator>
  <cp:lastModifiedBy>Dalhatu, Hussaini</cp:lastModifiedBy>
  <cp:lastPrinted>2016-10-21T16:55:38Z</cp:lastPrinted>
  <dcterms:created xsi:type="dcterms:W3CDTF">2012-03-22T13:44:09Z</dcterms:created>
  <dcterms:modified xsi:type="dcterms:W3CDTF">2020-07-20T09:54:29Z</dcterms:modified>
</cp:coreProperties>
</file>