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1\"/>
    </mc:Choice>
  </mc:AlternateContent>
  <bookViews>
    <workbookView xWindow="0" yWindow="0" windowWidth="23040" windowHeight="9195"/>
  </bookViews>
  <sheets>
    <sheet name="FEBRUARY 2021" sheetId="9" r:id="rId1"/>
    <sheet name="Trend " sheetId="11" state="hidden" r:id="rId2"/>
    <sheet name="FebCharts " sheetId="10" r:id="rId3"/>
  </sheets>
  <definedNames>
    <definedName name="_xlnm.Print_Area" localSheetId="0">'FEBRUARY 2021'!$A$1:$U$2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9" l="1"/>
  <c r="G5" i="9" l="1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G14" i="9"/>
  <c r="I14" i="9" s="1"/>
  <c r="L14" i="9" s="1"/>
  <c r="AA14" i="9" s="1"/>
  <c r="G12" i="9"/>
  <c r="G11" i="9"/>
  <c r="G10" i="9"/>
  <c r="G8" i="9"/>
  <c r="Y15" i="9"/>
  <c r="V15" i="9"/>
  <c r="I15" i="9"/>
  <c r="L15" i="9" s="1"/>
  <c r="AA15" i="9" s="1"/>
  <c r="Y14" i="9"/>
  <c r="V14" i="9"/>
  <c r="Q15" i="9" l="1"/>
  <c r="P15" i="9"/>
  <c r="P14" i="9"/>
  <c r="Q14" i="9"/>
  <c r="E15" i="11"/>
  <c r="E16" i="11" s="1"/>
  <c r="I13" i="9"/>
  <c r="L13" i="9" s="1"/>
  <c r="AA13" i="9" s="1"/>
  <c r="J17" i="9"/>
  <c r="B12" i="11"/>
  <c r="C12" i="11"/>
  <c r="A12" i="11"/>
  <c r="Y13" i="9"/>
  <c r="V13" i="9"/>
  <c r="D12" i="11" l="1"/>
  <c r="P13" i="9"/>
  <c r="Q13" i="9"/>
  <c r="I5" i="9"/>
  <c r="D11" i="11" l="1"/>
  <c r="C11" i="11"/>
  <c r="B11" i="11"/>
  <c r="A11" i="11"/>
  <c r="Y12" i="9"/>
  <c r="V12" i="9"/>
  <c r="I12" i="9"/>
  <c r="L12" i="9" s="1"/>
  <c r="I8" i="9"/>
  <c r="AA12" i="9" l="1"/>
  <c r="Q12" i="9"/>
  <c r="P12" i="9"/>
  <c r="B6" i="11"/>
  <c r="B5" i="11"/>
  <c r="N17" i="9" l="1"/>
  <c r="O14" i="9" l="1"/>
  <c r="O15" i="9"/>
  <c r="O12" i="9"/>
  <c r="O13" i="9"/>
  <c r="B8" i="11"/>
  <c r="B4" i="11"/>
  <c r="K16" i="11" l="1"/>
  <c r="I9" i="9"/>
  <c r="L9" i="9" s="1"/>
  <c r="AA9" i="9" s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W17" i="9" l="1"/>
  <c r="T17" i="9"/>
  <c r="S17" i="9"/>
  <c r="R17" i="9"/>
  <c r="X17" i="9"/>
  <c r="U17" i="9"/>
  <c r="K17" i="9"/>
  <c r="H17" i="9"/>
  <c r="G17" i="9"/>
  <c r="F17" i="9"/>
  <c r="E17" i="9"/>
  <c r="D17" i="9"/>
  <c r="E24" i="11" l="1"/>
  <c r="I16" i="11"/>
  <c r="G16" i="11" l="1"/>
  <c r="H16" i="11"/>
  <c r="C24" i="11"/>
  <c r="B24" i="11"/>
  <c r="A16" i="11" l="1"/>
  <c r="B16" i="11"/>
  <c r="C16" i="11"/>
  <c r="D16" i="11"/>
  <c r="D24" i="11" l="1"/>
  <c r="O6" i="9"/>
  <c r="O7" i="9"/>
  <c r="O8" i="9"/>
  <c r="O9" i="9"/>
  <c r="O10" i="9"/>
  <c r="O11" i="9"/>
  <c r="O16" i="9"/>
  <c r="O17" i="9"/>
  <c r="O5" i="9"/>
  <c r="L8" i="9" l="1"/>
  <c r="AA8" i="9" s="1"/>
  <c r="I7" i="9"/>
  <c r="L7" i="9" s="1"/>
  <c r="I6" i="9"/>
  <c r="L6" i="9" s="1"/>
  <c r="AA6" i="9" s="1"/>
  <c r="I10" i="9"/>
  <c r="L10" i="9" s="1"/>
  <c r="AA10" i="9" s="1"/>
  <c r="Q7" i="9" l="1"/>
  <c r="AA7" i="9"/>
  <c r="L5" i="9"/>
  <c r="AA5" i="9" s="1"/>
  <c r="I11" i="9"/>
  <c r="L11" i="9" s="1"/>
  <c r="AA11" i="9" s="1"/>
  <c r="I16" i="9"/>
  <c r="L16" i="9" s="1"/>
  <c r="AA16" i="9" s="1"/>
  <c r="I17" i="9" l="1"/>
  <c r="L17" i="9"/>
  <c r="Y16" i="9"/>
  <c r="V16" i="9"/>
  <c r="Q16" i="9"/>
  <c r="P16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4" i="9" l="1"/>
  <c r="M15" i="9"/>
  <c r="M12" i="9"/>
  <c r="M13" i="9"/>
  <c r="M16" i="9"/>
  <c r="M5" i="9"/>
  <c r="M8" i="9"/>
  <c r="M17" i="9"/>
  <c r="M10" i="9"/>
  <c r="M11" i="9"/>
  <c r="M6" i="9"/>
  <c r="M9" i="9"/>
  <c r="M7" i="9"/>
  <c r="V17" i="9"/>
  <c r="Y17" i="9"/>
  <c r="P17" i="9" l="1"/>
  <c r="Q17" i="9"/>
</calcChain>
</file>

<file path=xl/sharedStrings.xml><?xml version="1.0" encoding="utf-8"?>
<sst xmlns="http://schemas.openxmlformats.org/spreadsheetml/2006/main" count="64" uniqueCount="53">
  <si>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</si>
  <si>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</si>
  <si>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</si>
  <si>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</si>
  <si>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</si>
  <si>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</si>
  <si>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</si>
  <si>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</si>
  <si>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</si>
  <si>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</si>
  <si>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</si>
  <si>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</si>
  <si>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</si>
  <si>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</si>
  <si>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</si>
  <si>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</si>
  <si>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</si>
  <si>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</si>
  <si>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</si>
  <si>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</si>
  <si>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</si>
  <si>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</si>
  <si>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</si>
  <si>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</si>
  <si>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</si>
  <si>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</si>
  <si>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</si>
  <si>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</si>
  <si>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</si>
  <si>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</si>
  <si>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</si>
  <si>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</si>
  <si>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</si>
  <si>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</si>
  <si>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</si>
  <si>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</si>
  <si>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</si>
  <si>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</si>
  <si>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</si>
  <si>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</si>
  <si>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</si>
  <si>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BONDS/GOLD</t>
  </si>
  <si>
    <t>Gold</t>
  </si>
  <si>
    <t>Bonds</t>
  </si>
  <si>
    <t>Meristem Wealth Mgt. Limited</t>
  </si>
  <si>
    <t>Meristem Growth ETF</t>
  </si>
  <si>
    <t>Meristem Value ETF</t>
  </si>
  <si>
    <t>JAN</t>
  </si>
  <si>
    <t>SCHEDULE OF REGISTERED EXCHANGE TRADED FUNDS(ETFs) AS AT 28TH FEBRUARY, 2021</t>
  </si>
  <si>
    <t>NET ASSET VALUE  (N) PREVIOUS (JAN'21)</t>
  </si>
  <si>
    <t>FEB</t>
  </si>
  <si>
    <t>PREVIOUS(JAN)</t>
  </si>
  <si>
    <t>CURRENT(FEBRUARY)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</si>
</sst>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 applyAlignment="1">
      <alignment horizontal="left"/>
    </xf>
    <xf numFmtId="43" fontId="0" fillId="0" borderId="0" xfId="0" applyNumberFormat="1"/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7" fillId="3" borderId="6" xfId="0" applyFont="1" applyFill="1" applyBorder="1" applyAlignment="1">
      <alignment horizontal="center" vertical="top" wrapText="1"/>
    </xf>
    <xf numFmtId="43" fontId="1" fillId="0" borderId="0" xfId="0" applyNumberFormat="1" applyFont="1"/>
    <xf numFmtId="0" fontId="13" fillId="0" borderId="0" xfId="0" applyFont="1" applyBorder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(SEP'20 - FEB'</a:t>
            </a:r>
            <a:r>
              <a:rPr lang="en-US" sz="1600" baseline="0"/>
              <a:t>2021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10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</c:numCache>
            </c:numRef>
          </c:cat>
          <c:val>
            <c:numRef>
              <c:f>'Trend '!$F$16:$K$16</c:f>
              <c:numCache>
                <c:formatCode>_-* #,##0.00_-;\-* #,##0.00_-;_-* "-"??_-;_-@_-</c:formatCode>
                <c:ptCount val="6"/>
                <c:pt idx="0">
                  <c:v>17796594275.010002</c:v>
                </c:pt>
                <c:pt idx="1">
                  <c:v>15650550930.519999</c:v>
                </c:pt>
                <c:pt idx="2">
                  <c:v>14147234611.749998</c:v>
                </c:pt>
                <c:pt idx="3">
                  <c:v>14497616847</c:v>
                </c:pt>
                <c:pt idx="4">
                  <c:v>15503709271.98</c:v>
                </c:pt>
                <c:pt idx="5">
                  <c:v>18509935317.459999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81600"/>
        <c:axId val="115491584"/>
      </c:lineChart>
      <c:catAx>
        <c:axId val="115481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91584"/>
        <c:crosses val="autoZero"/>
        <c:auto val="0"/>
        <c:lblAlgn val="ctr"/>
        <c:lblOffset val="100"/>
        <c:noMultiLvlLbl val="0"/>
      </c:catAx>
      <c:valAx>
        <c:axId val="115491584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5481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Outlets(February 2021)</a:t>
            </a:r>
          </a:p>
        </c:rich>
      </c:tx>
      <c:layout>
        <c:manualLayout>
          <c:xMode val="edge"/>
          <c:yMode val="edge"/>
          <c:x val="0.24379226367195905"/>
          <c:y val="0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'!$A$3:$E$3</c:f>
              <c:strCache>
                <c:ptCount val="5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  <c:pt idx="4">
                  <c:v>Gold</c:v>
                </c:pt>
              </c:strCache>
            </c:strRef>
          </c:cat>
          <c:val>
            <c:numRef>
              <c:f>'Trend '!$A$16:$E$16</c:f>
              <c:numCache>
                <c:formatCode>_-* #,##0.00_-;\-* #,##0.00_-;_-* "-"??_-;_-@_-</c:formatCode>
                <c:ptCount val="5"/>
                <c:pt idx="0">
                  <c:v>5808976392.6399994</c:v>
                </c:pt>
                <c:pt idx="1">
                  <c:v>363085861.71000004</c:v>
                </c:pt>
                <c:pt idx="2">
                  <c:v>548778832.00999999</c:v>
                </c:pt>
                <c:pt idx="3">
                  <c:v>163302409.25000003</c:v>
                </c:pt>
                <c:pt idx="4">
                  <c:v>11768938706.59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ETFs Investment Outlet(Sep'20 - Feb'2021)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'!$A$19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4141425949.9000001</c:v>
                </c:pt>
                <c:pt idx="1">
                  <c:v>5094516142.04</c:v>
                </c:pt>
                <c:pt idx="2">
                  <c:v>5645946017.6899996</c:v>
                </c:pt>
                <c:pt idx="3">
                  <c:v>6038222203.1899996</c:v>
                </c:pt>
                <c:pt idx="4">
                  <c:v>6261034928.7799997</c:v>
                </c:pt>
                <c:pt idx="5">
                  <c:v>5808976392.6400003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'!$A$20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</c:numCache>
            </c:numRef>
          </c:cat>
          <c:val>
            <c:numRef>
              <c:f>'Trend '!$B$20:$G$20</c:f>
              <c:numCache>
                <c:formatCode>_-* #,##0.00_-;\-* #,##0.00_-;_-* "-"??_-;_-@_-</c:formatCode>
                <c:ptCount val="6"/>
                <c:pt idx="0">
                  <c:v>349803623.88999999</c:v>
                </c:pt>
                <c:pt idx="1">
                  <c:v>343013633.70999998</c:v>
                </c:pt>
                <c:pt idx="2">
                  <c:v>225450504.88</c:v>
                </c:pt>
                <c:pt idx="3">
                  <c:v>328434807.13</c:v>
                </c:pt>
                <c:pt idx="4">
                  <c:v>328719643.75</c:v>
                </c:pt>
                <c:pt idx="5">
                  <c:v>363085861.70999998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'!$A$21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</c:numCache>
            </c:numRef>
          </c:cat>
          <c:val>
            <c:numRef>
              <c:f>'Trend '!$B$21:$G$21</c:f>
              <c:numCache>
                <c:formatCode>_-* #,##0.00_-;\-* #,##0.00_-;_-* "-"??_-;_-@_-</c:formatCode>
                <c:ptCount val="6"/>
                <c:pt idx="0">
                  <c:v>626583310.45000005</c:v>
                </c:pt>
                <c:pt idx="1">
                  <c:v>754956015.67999995</c:v>
                </c:pt>
                <c:pt idx="2">
                  <c:v>753518055.25</c:v>
                </c:pt>
                <c:pt idx="3">
                  <c:v>655620938.78999996</c:v>
                </c:pt>
                <c:pt idx="4">
                  <c:v>576943023.25</c:v>
                </c:pt>
                <c:pt idx="5">
                  <c:v>548778832.00999999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'!$A$22</c:f>
              <c:strCache>
                <c:ptCount val="1"/>
                <c:pt idx="0">
                  <c:v>Gold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</c:numCache>
            </c:numRef>
          </c:cat>
          <c:val>
            <c:numRef>
              <c:f>'Trend '!$B$22:$G$22</c:f>
              <c:numCache>
                <c:formatCode>_-* #,##0.00_-;\-* #,##0.00_-;_-* "-"??_-;_-@_-</c:formatCode>
                <c:ptCount val="6"/>
                <c:pt idx="0">
                  <c:v>12731001529.98</c:v>
                </c:pt>
                <c:pt idx="1">
                  <c:v>9489073502.6399994</c:v>
                </c:pt>
                <c:pt idx="2">
                  <c:v>7507451398.3999996</c:v>
                </c:pt>
                <c:pt idx="3">
                  <c:v>7507451398.3999996</c:v>
                </c:pt>
                <c:pt idx="4">
                  <c:v>8268148641.96</c:v>
                </c:pt>
                <c:pt idx="5">
                  <c:v>11768938706.559999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ser>
          <c:idx val="4"/>
          <c:order val="4"/>
          <c:tx>
            <c:strRef>
              <c:f>'Trend '!$A$23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'!$B$18:$G$18</c:f>
              <c:numCache>
                <c:formatCode>mmm\-yy</c:formatCode>
                <c:ptCount val="6"/>
                <c:pt idx="0">
                  <c:v>44075</c:v>
                </c:pt>
                <c:pt idx="1">
                  <c:v>44105</c:v>
                </c:pt>
                <c:pt idx="2">
                  <c:v>44136</c:v>
                </c:pt>
                <c:pt idx="3">
                  <c:v>44166</c:v>
                </c:pt>
                <c:pt idx="4">
                  <c:v>44197</c:v>
                </c:pt>
                <c:pt idx="5">
                  <c:v>44228</c:v>
                </c:pt>
              </c:numCache>
            </c:numRef>
          </c:cat>
          <c:val>
            <c:numRef>
              <c:f>'Trend '!$B$23:$G$23</c:f>
              <c:numCache>
                <c:formatCode>_-* #,##0.00_-;\-* #,##0.00_-;_-* "-"??_-;_-@_-</c:formatCode>
                <c:ptCount val="6"/>
                <c:pt idx="0">
                  <c:v>76107936.489999995</c:v>
                </c:pt>
                <c:pt idx="1">
                  <c:v>94333366.409999996</c:v>
                </c:pt>
                <c:pt idx="2">
                  <c:v>141335465.56</c:v>
                </c:pt>
                <c:pt idx="3">
                  <c:v>97257264.430000007</c:v>
                </c:pt>
                <c:pt idx="4">
                  <c:v>194194454.34</c:v>
                </c:pt>
                <c:pt idx="5">
                  <c:v>163302409.25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F35-AC40-D6485939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098176"/>
        <c:axId val="116099712"/>
        <c:axId val="0"/>
      </c:bar3DChart>
      <c:dateAx>
        <c:axId val="11609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9712"/>
        <c:crossesAt val="0"/>
        <c:auto val="1"/>
        <c:lblOffset val="100"/>
        <c:baseTimeUnit val="months"/>
      </c:dateAx>
      <c:valAx>
        <c:axId val="116099712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098176"/>
        <c:crosses val="autoZero"/>
        <c:crossBetween val="between"/>
        <c:dispUnits>
          <c:builtInUnit val="billions"/>
          <c:dispUnitsLbl>
            <c:layout/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</c:dispUnitsLbl>
        </c:dispUnits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topLeftCell="E1" workbookViewId="0">
      <pane ySplit="1" topLeftCell="A3" activePane="bottomLeft" state="frozen"/>
      <selection activeCell="P28" sqref="P28"/>
      <selection pane="bottomLeft" activeCell="J6" sqref="J6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7" width="23.28515625" customWidth="1"/>
    <col min="8" max="8" width="21.85546875" customWidth="1"/>
    <col min="9" max="9" width="23.5703125" customWidth="1"/>
    <col min="10" max="10" width="20.7109375" customWidth="1"/>
    <col min="11" max="11" width="20.28515625" customWidth="1"/>
    <col min="12" max="12" width="23.42578125" customWidth="1"/>
    <col min="13" max="13" width="11.140625" customWidth="1"/>
    <col min="14" max="14" width="24.710937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7" ht="34.5" thickBot="1" x14ac:dyDescent="0.55000000000000004">
      <c r="A1" s="56" t="s">
        <v>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3"/>
      <c r="Y1" s="4"/>
    </row>
    <row r="2" spans="1:27" ht="15.75" thickBot="1" x14ac:dyDescent="0.3">
      <c r="A2" s="1"/>
      <c r="B2" s="55"/>
      <c r="C2" s="55"/>
    </row>
    <row r="3" spans="1:27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10</v>
      </c>
      <c r="F3" s="51" t="s">
        <v>41</v>
      </c>
      <c r="G3" s="5" t="s">
        <v>8</v>
      </c>
      <c r="H3" s="8" t="s">
        <v>29</v>
      </c>
      <c r="I3" s="5" t="s">
        <v>17</v>
      </c>
      <c r="J3" s="5" t="s">
        <v>7</v>
      </c>
      <c r="K3" s="5" t="s">
        <v>13</v>
      </c>
      <c r="L3" s="5" t="s">
        <v>12</v>
      </c>
      <c r="M3" s="5" t="s">
        <v>16</v>
      </c>
      <c r="N3" s="54" t="s">
        <v>49</v>
      </c>
      <c r="O3" s="5" t="s">
        <v>16</v>
      </c>
      <c r="P3" s="5" t="s">
        <v>15</v>
      </c>
      <c r="Q3" s="5" t="s">
        <v>14</v>
      </c>
      <c r="R3" s="5" t="s">
        <v>6</v>
      </c>
      <c r="S3" s="5" t="s">
        <v>5</v>
      </c>
      <c r="T3" s="58" t="s">
        <v>18</v>
      </c>
      <c r="U3" s="58"/>
      <c r="V3" s="58"/>
      <c r="W3" s="58" t="s">
        <v>19</v>
      </c>
      <c r="X3" s="58"/>
      <c r="Y3" s="59"/>
      <c r="Z3" s="6"/>
    </row>
    <row r="4" spans="1:27" s="18" customFormat="1" ht="24.95" customHeight="1" x14ac:dyDescent="0.3">
      <c r="A4" s="9"/>
      <c r="B4" s="10"/>
      <c r="C4" s="11" t="s">
        <v>20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50</v>
      </c>
      <c r="U4" s="12" t="s">
        <v>47</v>
      </c>
      <c r="V4" s="17" t="s">
        <v>30</v>
      </c>
      <c r="W4" s="12" t="s">
        <v>52</v>
      </c>
      <c r="X4" s="12" t="s">
        <v>51</v>
      </c>
      <c r="Y4" s="17" t="s">
        <v>30</v>
      </c>
      <c r="Z4" s="24"/>
    </row>
    <row r="5" spans="1:27" s="18" customFormat="1" ht="24.95" customHeight="1" x14ac:dyDescent="0.3">
      <c r="A5" s="19">
        <v>1</v>
      </c>
      <c r="B5" s="20" t="s">
        <v>2</v>
      </c>
      <c r="C5" s="21" t="s">
        <v>31</v>
      </c>
      <c r="D5" s="22">
        <v>595795314.22000003</v>
      </c>
      <c r="E5" s="22">
        <v>17819640.539999999</v>
      </c>
      <c r="F5" s="22">
        <v>0</v>
      </c>
      <c r="G5" s="22">
        <f>D5+E5</f>
        <v>613614954.75999999</v>
      </c>
      <c r="H5" s="22">
        <v>16017459.949999999</v>
      </c>
      <c r="I5" s="23">
        <f>G5+H5</f>
        <v>629632414.71000004</v>
      </c>
      <c r="J5" s="22">
        <v>8381856.9000000004</v>
      </c>
      <c r="K5" s="22">
        <v>1120294.6299999999</v>
      </c>
      <c r="L5" s="23">
        <f t="shared" ref="L5:L8" si="0">I5-J5</f>
        <v>621250557.81000006</v>
      </c>
      <c r="M5" s="14">
        <f t="shared" ref="M5:M17" si="1">(L5/L$17)</f>
        <v>3.3563086372537923E-2</v>
      </c>
      <c r="N5" s="23">
        <v>658518830.92999995</v>
      </c>
      <c r="O5" s="14">
        <f t="shared" ref="O5:O17" si="2">(N5/N$17)</f>
        <v>4.2474921283524536E-2</v>
      </c>
      <c r="P5" s="15">
        <f t="shared" ref="P5:P17" si="3">((L5-N5)/N5)</f>
        <v>-5.6594088687437205E-2</v>
      </c>
      <c r="Q5" s="16">
        <f t="shared" ref="Q5:Q16" si="4">(K5/L5)</f>
        <v>1.8032895357860182E-3</v>
      </c>
      <c r="R5" s="22">
        <v>12.84</v>
      </c>
      <c r="S5" s="22">
        <v>12.94</v>
      </c>
      <c r="T5" s="22">
        <v>20</v>
      </c>
      <c r="U5" s="47">
        <v>20</v>
      </c>
      <c r="V5" s="50">
        <f t="shared" ref="V5:V17" si="5">((T5-U5)/U5)</f>
        <v>0</v>
      </c>
      <c r="W5" s="22">
        <v>48200000</v>
      </c>
      <c r="X5" s="47">
        <v>48200000</v>
      </c>
      <c r="Y5" s="48">
        <f t="shared" ref="Y5:Y16" si="6">((W5-X5)/X5)</f>
        <v>0</v>
      </c>
      <c r="Z5" s="24"/>
      <c r="AA5" s="18">
        <f>L5/W5</f>
        <v>12.889015722199172</v>
      </c>
    </row>
    <row r="6" spans="1:27" s="18" customFormat="1" ht="24.95" customHeight="1" x14ac:dyDescent="0.3">
      <c r="A6" s="19">
        <v>2</v>
      </c>
      <c r="B6" s="20" t="s">
        <v>1</v>
      </c>
      <c r="C6" s="21" t="s">
        <v>21</v>
      </c>
      <c r="D6" s="22">
        <v>762129186.72000003</v>
      </c>
      <c r="E6" s="22">
        <v>0</v>
      </c>
      <c r="F6" s="22">
        <v>0</v>
      </c>
      <c r="G6" s="22">
        <v>762129186.72000003</v>
      </c>
      <c r="H6" s="22">
        <v>11210518.33</v>
      </c>
      <c r="I6" s="23">
        <f t="shared" ref="I6:I16" si="7">G6+H6</f>
        <v>773339705.05000007</v>
      </c>
      <c r="J6" s="22">
        <v>6148674.21</v>
      </c>
      <c r="K6" s="22">
        <v>1730020.63</v>
      </c>
      <c r="L6" s="23">
        <f t="shared" si="0"/>
        <v>767191030.84000003</v>
      </c>
      <c r="M6" s="14">
        <f t="shared" si="1"/>
        <v>4.1447526297745958E-2</v>
      </c>
      <c r="N6" s="23">
        <v>831648946.79000008</v>
      </c>
      <c r="O6" s="14">
        <f t="shared" si="2"/>
        <v>5.3641933823736436E-2</v>
      </c>
      <c r="P6" s="15">
        <f t="shared" si="3"/>
        <v>-7.7506159538582725E-2</v>
      </c>
      <c r="Q6" s="16">
        <f t="shared" si="4"/>
        <v>2.2550063288745625E-3</v>
      </c>
      <c r="R6" s="22">
        <v>117.67</v>
      </c>
      <c r="S6" s="22">
        <v>120.24</v>
      </c>
      <c r="T6" s="22">
        <v>28</v>
      </c>
      <c r="U6" s="47">
        <v>28</v>
      </c>
      <c r="V6" s="50">
        <f t="shared" si="5"/>
        <v>0</v>
      </c>
      <c r="W6" s="22">
        <v>6449757.1500000004</v>
      </c>
      <c r="X6" s="47">
        <v>6449757.1500000004</v>
      </c>
      <c r="Y6" s="49">
        <f t="shared" si="6"/>
        <v>0</v>
      </c>
      <c r="Z6" s="52"/>
      <c r="AA6" s="18">
        <f t="shared" ref="AA6:AA16" si="8">L6/W6</f>
        <v>118.94882442821897</v>
      </c>
    </row>
    <row r="7" spans="1:27" s="18" customFormat="1" ht="24.95" customHeight="1" x14ac:dyDescent="0.3">
      <c r="A7" s="19">
        <v>3</v>
      </c>
      <c r="B7" s="20" t="s">
        <v>1</v>
      </c>
      <c r="C7" s="21" t="s">
        <v>22</v>
      </c>
      <c r="D7" s="22">
        <v>540158377.07000005</v>
      </c>
      <c r="E7" s="22">
        <v>0</v>
      </c>
      <c r="F7" s="22">
        <v>0</v>
      </c>
      <c r="G7" s="22">
        <v>540158378.70000005</v>
      </c>
      <c r="H7" s="22">
        <v>11754831.859999999</v>
      </c>
      <c r="I7" s="23">
        <f t="shared" si="7"/>
        <v>551913210.56000006</v>
      </c>
      <c r="J7" s="22">
        <v>6829975.2199999997</v>
      </c>
      <c r="K7" s="22">
        <v>1590993.09</v>
      </c>
      <c r="L7" s="23">
        <f t="shared" si="0"/>
        <v>545083235.34000003</v>
      </c>
      <c r="M7" s="14">
        <f t="shared" si="1"/>
        <v>2.9448143712627429E-2</v>
      </c>
      <c r="N7" s="23">
        <v>584105684</v>
      </c>
      <c r="O7" s="14">
        <f t="shared" si="2"/>
        <v>3.7675221700374614E-2</v>
      </c>
      <c r="P7" s="15">
        <f t="shared" si="3"/>
        <v>-6.680717159396786E-2</v>
      </c>
      <c r="Q7" s="16">
        <f t="shared" si="4"/>
        <v>2.9188076001046069E-3</v>
      </c>
      <c r="R7" s="22">
        <v>96.03</v>
      </c>
      <c r="S7" s="22">
        <v>96.83</v>
      </c>
      <c r="T7" s="22">
        <v>17</v>
      </c>
      <c r="U7" s="47">
        <v>17</v>
      </c>
      <c r="V7" s="50">
        <f t="shared" si="5"/>
        <v>0</v>
      </c>
      <c r="W7" s="22">
        <v>5682071.79</v>
      </c>
      <c r="X7" s="47">
        <v>5633348.8700000001</v>
      </c>
      <c r="Y7" s="48">
        <f t="shared" si="6"/>
        <v>8.6490151993728597E-3</v>
      </c>
      <c r="Z7" s="42"/>
      <c r="AA7" s="18">
        <f t="shared" si="8"/>
        <v>95.930367564046563</v>
      </c>
    </row>
    <row r="8" spans="1:27" s="18" customFormat="1" ht="24.95" customHeight="1" x14ac:dyDescent="0.3">
      <c r="A8" s="19">
        <v>4</v>
      </c>
      <c r="B8" s="20" t="s">
        <v>23</v>
      </c>
      <c r="C8" s="21" t="s">
        <v>24</v>
      </c>
      <c r="D8" s="22">
        <v>296897163.19999999</v>
      </c>
      <c r="E8" s="22">
        <v>37771350.409999996</v>
      </c>
      <c r="F8" s="22">
        <v>0</v>
      </c>
      <c r="G8" s="22">
        <f>D8+E8</f>
        <v>334668513.61000001</v>
      </c>
      <c r="H8" s="22">
        <v>14297697.460000001</v>
      </c>
      <c r="I8" s="23">
        <f>G8+H8</f>
        <v>348966211.06999999</v>
      </c>
      <c r="J8" s="22">
        <v>10380652.630000001</v>
      </c>
      <c r="K8" s="22">
        <v>351995.08</v>
      </c>
      <c r="L8" s="23">
        <f t="shared" si="0"/>
        <v>338585558.44</v>
      </c>
      <c r="M8" s="14">
        <f t="shared" si="1"/>
        <v>1.8292098412716763E-2</v>
      </c>
      <c r="N8" s="23">
        <v>371140727.88999999</v>
      </c>
      <c r="O8" s="14">
        <f t="shared" si="2"/>
        <v>2.3938834338229378E-2</v>
      </c>
      <c r="P8" s="15">
        <f t="shared" si="3"/>
        <v>-8.7716510217247856E-2</v>
      </c>
      <c r="Q8" s="16">
        <f t="shared" si="4"/>
        <v>1.039604528975728E-3</v>
      </c>
      <c r="R8" s="22">
        <v>3.95</v>
      </c>
      <c r="S8" s="22">
        <v>3.99</v>
      </c>
      <c r="T8" s="22">
        <v>72</v>
      </c>
      <c r="U8" s="47">
        <v>71</v>
      </c>
      <c r="V8" s="50">
        <f t="shared" si="5"/>
        <v>1.4084507042253521E-2</v>
      </c>
      <c r="W8" s="22">
        <v>85204193</v>
      </c>
      <c r="X8" s="47">
        <v>85204193</v>
      </c>
      <c r="Y8" s="48">
        <f t="shared" si="6"/>
        <v>0</v>
      </c>
      <c r="Z8" s="31"/>
      <c r="AA8" s="18">
        <f t="shared" si="8"/>
        <v>3.9738133361582335</v>
      </c>
    </row>
    <row r="9" spans="1:27" s="18" customFormat="1" ht="24.95" customHeight="1" x14ac:dyDescent="0.3">
      <c r="A9" s="19">
        <v>5</v>
      </c>
      <c r="B9" s="20" t="s">
        <v>23</v>
      </c>
      <c r="C9" s="21" t="s">
        <v>25</v>
      </c>
      <c r="D9" s="22">
        <v>132352728.78</v>
      </c>
      <c r="E9" s="22">
        <v>0</v>
      </c>
      <c r="F9" s="22">
        <v>0</v>
      </c>
      <c r="G9" s="22">
        <v>132352728.78</v>
      </c>
      <c r="H9" s="22">
        <v>5481024</v>
      </c>
      <c r="I9" s="23">
        <f t="shared" si="7"/>
        <v>137833752.78</v>
      </c>
      <c r="J9" s="22">
        <v>12615764.49</v>
      </c>
      <c r="K9" s="22">
        <v>393250.65</v>
      </c>
      <c r="L9" s="23">
        <f>I9-J9</f>
        <v>125217988.29000001</v>
      </c>
      <c r="M9" s="14">
        <f t="shared" si="1"/>
        <v>6.7649068536660278E-3</v>
      </c>
      <c r="N9" s="23">
        <v>137108040.72</v>
      </c>
      <c r="O9" s="14">
        <f t="shared" si="2"/>
        <v>8.8435637120593234E-3</v>
      </c>
      <c r="P9" s="15">
        <f t="shared" si="3"/>
        <v>-8.6720314633345827E-2</v>
      </c>
      <c r="Q9" s="16">
        <f t="shared" si="4"/>
        <v>3.1405284126530346E-3</v>
      </c>
      <c r="R9" s="22">
        <v>5.6</v>
      </c>
      <c r="S9" s="22">
        <v>5.68</v>
      </c>
      <c r="T9" s="22">
        <v>52</v>
      </c>
      <c r="U9" s="47">
        <v>52</v>
      </c>
      <c r="V9" s="50">
        <f t="shared" si="5"/>
        <v>0</v>
      </c>
      <c r="W9" s="22">
        <v>25681216</v>
      </c>
      <c r="X9" s="47">
        <v>25681216</v>
      </c>
      <c r="Y9" s="48">
        <f t="shared" si="6"/>
        <v>0</v>
      </c>
      <c r="Z9" s="24"/>
      <c r="AA9" s="18">
        <f t="shared" si="8"/>
        <v>4.8758590048851271</v>
      </c>
    </row>
    <row r="10" spans="1:27" s="18" customFormat="1" ht="24.95" customHeight="1" x14ac:dyDescent="0.3">
      <c r="A10" s="19">
        <v>6</v>
      </c>
      <c r="B10" s="20" t="s">
        <v>23</v>
      </c>
      <c r="C10" s="21" t="s">
        <v>26</v>
      </c>
      <c r="D10" s="22">
        <v>2318158739.6700001</v>
      </c>
      <c r="E10" s="22">
        <f>31181860.3+100039364.97+73496544.22</f>
        <v>204717769.49000001</v>
      </c>
      <c r="F10" s="22">
        <v>0</v>
      </c>
      <c r="G10" s="22">
        <f>D10+E10</f>
        <v>2522876509.1599998</v>
      </c>
      <c r="H10" s="22">
        <v>15266058.880000001</v>
      </c>
      <c r="I10" s="23">
        <f t="shared" si="7"/>
        <v>2538142568.04</v>
      </c>
      <c r="J10" s="22">
        <v>40636104.969999999</v>
      </c>
      <c r="K10" s="22">
        <v>1599833.54</v>
      </c>
      <c r="L10" s="23">
        <f t="shared" ref="L10:L15" si="9">I10-J10</f>
        <v>2497506463.0700002</v>
      </c>
      <c r="M10" s="14">
        <f t="shared" si="1"/>
        <v>0.13492788711769077</v>
      </c>
      <c r="N10" s="23">
        <v>2668634356.8600001</v>
      </c>
      <c r="O10" s="14">
        <f t="shared" si="2"/>
        <v>0.17212876673861838</v>
      </c>
      <c r="P10" s="15">
        <f t="shared" si="3"/>
        <v>-6.412564289674906E-2</v>
      </c>
      <c r="Q10" s="16">
        <f t="shared" si="4"/>
        <v>6.4057233230677721E-4</v>
      </c>
      <c r="R10" s="22">
        <v>17.13</v>
      </c>
      <c r="S10" s="22">
        <v>17.23</v>
      </c>
      <c r="T10" s="22">
        <v>152</v>
      </c>
      <c r="U10" s="47">
        <v>150</v>
      </c>
      <c r="V10" s="50">
        <f t="shared" si="5"/>
        <v>1.3333333333333334E-2</v>
      </c>
      <c r="W10" s="22">
        <v>151900000</v>
      </c>
      <c r="X10" s="47">
        <v>150900000</v>
      </c>
      <c r="Y10" s="48">
        <f t="shared" si="6"/>
        <v>6.6269052352551355E-3</v>
      </c>
      <c r="Z10" s="45"/>
      <c r="AA10" s="18">
        <f t="shared" si="8"/>
        <v>16.441780533706385</v>
      </c>
    </row>
    <row r="11" spans="1:27" s="18" customFormat="1" ht="24.95" customHeight="1" x14ac:dyDescent="0.3">
      <c r="A11" s="19">
        <v>7</v>
      </c>
      <c r="B11" s="20" t="s">
        <v>23</v>
      </c>
      <c r="C11" s="21" t="s">
        <v>27</v>
      </c>
      <c r="D11" s="22">
        <v>190950477.75999999</v>
      </c>
      <c r="E11" s="22">
        <v>6803845.9000000004</v>
      </c>
      <c r="F11" s="22">
        <v>0</v>
      </c>
      <c r="G11" s="22">
        <f>D11+E11</f>
        <v>197754323.66</v>
      </c>
      <c r="H11" s="22">
        <v>3622602.4</v>
      </c>
      <c r="I11" s="23">
        <f t="shared" si="7"/>
        <v>201376926.06</v>
      </c>
      <c r="J11" s="22">
        <v>11432451.119999999</v>
      </c>
      <c r="K11" s="22">
        <v>394309.69</v>
      </c>
      <c r="L11" s="23">
        <f t="shared" si="9"/>
        <v>189944474.94</v>
      </c>
      <c r="M11" s="14">
        <f t="shared" si="1"/>
        <v>1.0261757898247743E-2</v>
      </c>
      <c r="N11" s="23">
        <v>208390393.97</v>
      </c>
      <c r="O11" s="14">
        <f t="shared" si="2"/>
        <v>1.3441324931616585E-2</v>
      </c>
      <c r="P11" s="15">
        <f t="shared" si="3"/>
        <v>-8.8516167557394637E-2</v>
      </c>
      <c r="Q11" s="16">
        <f t="shared" si="4"/>
        <v>2.0759208190949236E-3</v>
      </c>
      <c r="R11" s="22">
        <v>18.88</v>
      </c>
      <c r="S11" s="22">
        <v>19.079999999999998</v>
      </c>
      <c r="T11" s="22">
        <v>41</v>
      </c>
      <c r="U11" s="47">
        <v>41</v>
      </c>
      <c r="V11" s="50">
        <f t="shared" si="5"/>
        <v>0</v>
      </c>
      <c r="W11" s="22">
        <v>10526523</v>
      </c>
      <c r="X11" s="47">
        <v>10526523</v>
      </c>
      <c r="Y11" s="48">
        <f t="shared" si="6"/>
        <v>0</v>
      </c>
      <c r="Z11" s="24"/>
      <c r="AA11" s="18">
        <f t="shared" si="8"/>
        <v>18.044369915878207</v>
      </c>
    </row>
    <row r="12" spans="1:27" s="18" customFormat="1" ht="24.95" customHeight="1" x14ac:dyDescent="0.3">
      <c r="A12" s="19">
        <v>8</v>
      </c>
      <c r="B12" s="20" t="s">
        <v>23</v>
      </c>
      <c r="C12" s="21" t="s">
        <v>28</v>
      </c>
      <c r="D12" s="22">
        <v>0</v>
      </c>
      <c r="E12" s="22">
        <v>61734895.899999999</v>
      </c>
      <c r="F12" s="22">
        <v>548778832.00999999</v>
      </c>
      <c r="G12" s="22">
        <f>E12+F12</f>
        <v>610513727.90999997</v>
      </c>
      <c r="H12" s="22">
        <v>17813882.289999999</v>
      </c>
      <c r="I12" s="23">
        <f t="shared" si="7"/>
        <v>628327610.19999993</v>
      </c>
      <c r="J12" s="22">
        <v>4156395.29</v>
      </c>
      <c r="K12" s="22">
        <v>947431.36</v>
      </c>
      <c r="L12" s="23">
        <f t="shared" si="9"/>
        <v>624171214.90999997</v>
      </c>
      <c r="M12" s="14">
        <f t="shared" si="1"/>
        <v>3.3720874989834976E-2</v>
      </c>
      <c r="N12" s="23">
        <v>650783657.12999988</v>
      </c>
      <c r="O12" s="14">
        <f t="shared" si="2"/>
        <v>4.1975997209014189E-2</v>
      </c>
      <c r="P12" s="15">
        <f t="shared" si="3"/>
        <v>-4.0892917221312206E-2</v>
      </c>
      <c r="Q12" s="16">
        <f t="shared" si="4"/>
        <v>1.5179030005999417E-3</v>
      </c>
      <c r="R12" s="22">
        <v>176.3</v>
      </c>
      <c r="S12" s="22">
        <v>178.3</v>
      </c>
      <c r="T12" s="22">
        <v>45</v>
      </c>
      <c r="U12" s="47">
        <v>45</v>
      </c>
      <c r="V12" s="50">
        <f t="shared" si="5"/>
        <v>0</v>
      </c>
      <c r="W12" s="22">
        <v>3520359</v>
      </c>
      <c r="X12" s="47">
        <v>3520359</v>
      </c>
      <c r="Y12" s="48">
        <f t="shared" si="6"/>
        <v>0</v>
      </c>
      <c r="Z12" s="24"/>
      <c r="AA12" s="18">
        <f t="shared" si="8"/>
        <v>177.30328495190403</v>
      </c>
    </row>
    <row r="13" spans="1:27" s="18" customFormat="1" ht="24.95" customHeight="1" x14ac:dyDescent="0.3">
      <c r="A13" s="19">
        <v>9</v>
      </c>
      <c r="B13" s="20" t="s">
        <v>37</v>
      </c>
      <c r="C13" s="21" t="s">
        <v>38</v>
      </c>
      <c r="D13" s="22">
        <v>641500076.03999996</v>
      </c>
      <c r="E13" s="22">
        <v>0</v>
      </c>
      <c r="F13" s="22">
        <v>0</v>
      </c>
      <c r="G13" s="22">
        <v>641500076.03999996</v>
      </c>
      <c r="H13" s="22">
        <v>64444147.090000004</v>
      </c>
      <c r="I13" s="23">
        <f t="shared" si="7"/>
        <v>705944223.13</v>
      </c>
      <c r="J13" s="22">
        <v>2584150.7599999998</v>
      </c>
      <c r="K13" s="22">
        <v>1214183.73</v>
      </c>
      <c r="L13" s="23">
        <f t="shared" si="9"/>
        <v>703360072.37</v>
      </c>
      <c r="M13" s="14">
        <f t="shared" si="1"/>
        <v>3.7999056199107109E-2</v>
      </c>
      <c r="N13" s="23">
        <v>750818944.98000002</v>
      </c>
      <c r="O13" s="14">
        <f t="shared" si="2"/>
        <v>4.8428342650681806E-2</v>
      </c>
      <c r="P13" s="15">
        <f t="shared" si="3"/>
        <v>-6.320947670182217E-2</v>
      </c>
      <c r="Q13" s="16">
        <f t="shared" si="4"/>
        <v>1.7262619498840176E-3</v>
      </c>
      <c r="R13" s="22">
        <v>122.91</v>
      </c>
      <c r="S13" s="22">
        <v>122.7</v>
      </c>
      <c r="T13" s="22">
        <v>97</v>
      </c>
      <c r="U13" s="47">
        <v>97</v>
      </c>
      <c r="V13" s="50">
        <f t="shared" si="5"/>
        <v>0</v>
      </c>
      <c r="W13" s="22">
        <v>5743500</v>
      </c>
      <c r="X13" s="47">
        <v>5743500</v>
      </c>
      <c r="Y13" s="48">
        <f t="shared" si="6"/>
        <v>0</v>
      </c>
      <c r="Z13" s="24"/>
      <c r="AA13" s="18">
        <f t="shared" si="8"/>
        <v>122.46192606772874</v>
      </c>
    </row>
    <row r="14" spans="1:27" s="18" customFormat="1" ht="24.95" customHeight="1" x14ac:dyDescent="0.3">
      <c r="A14" s="19">
        <v>10</v>
      </c>
      <c r="B14" s="20" t="s">
        <v>39</v>
      </c>
      <c r="C14" s="21" t="s">
        <v>40</v>
      </c>
      <c r="D14" s="22">
        <v>0</v>
      </c>
      <c r="E14" s="22">
        <v>34238359.469999999</v>
      </c>
      <c r="F14" s="22">
        <v>11768938706.59</v>
      </c>
      <c r="G14" s="22">
        <f>E14+F14</f>
        <v>11803177066.059999</v>
      </c>
      <c r="H14" s="22">
        <v>200965.05</v>
      </c>
      <c r="I14" s="23">
        <f t="shared" si="7"/>
        <v>11803378031.109999</v>
      </c>
      <c r="J14" s="22">
        <v>37781992.549999997</v>
      </c>
      <c r="K14" s="22">
        <v>1149836.99</v>
      </c>
      <c r="L14" s="23">
        <f t="shared" si="9"/>
        <v>11765596038.559999</v>
      </c>
      <c r="M14" s="14">
        <f t="shared" si="1"/>
        <v>0.63563679919841654</v>
      </c>
      <c r="N14" s="23">
        <v>8265669552.7300005</v>
      </c>
      <c r="O14" s="14">
        <f t="shared" si="2"/>
        <v>0.53314141846484586</v>
      </c>
      <c r="P14" s="15">
        <f t="shared" si="3"/>
        <v>0.42342927738673475</v>
      </c>
      <c r="Q14" s="16">
        <f t="shared" si="4"/>
        <v>9.772874967248404E-5</v>
      </c>
      <c r="R14" s="22">
        <v>7680</v>
      </c>
      <c r="S14" s="22">
        <v>7980</v>
      </c>
      <c r="T14" s="22">
        <v>119</v>
      </c>
      <c r="U14" s="47">
        <v>117</v>
      </c>
      <c r="V14" s="50">
        <f t="shared" si="5"/>
        <v>1.7094017094017096E-2</v>
      </c>
      <c r="W14" s="22">
        <v>1996179</v>
      </c>
      <c r="X14" s="47">
        <v>1433133</v>
      </c>
      <c r="Y14" s="48">
        <f t="shared" si="6"/>
        <v>0.3928777022090762</v>
      </c>
      <c r="Z14" s="24"/>
      <c r="AA14" s="18">
        <f t="shared" si="8"/>
        <v>5894.0586182702045</v>
      </c>
    </row>
    <row r="15" spans="1:27" s="18" customFormat="1" ht="24.95" customHeight="1" x14ac:dyDescent="0.3">
      <c r="A15" s="19">
        <v>11</v>
      </c>
      <c r="B15" s="20" t="s">
        <v>44</v>
      </c>
      <c r="C15" s="21" t="s">
        <v>45</v>
      </c>
      <c r="D15" s="22">
        <v>148473387.36000001</v>
      </c>
      <c r="E15" s="22">
        <v>0</v>
      </c>
      <c r="F15" s="22">
        <v>0</v>
      </c>
      <c r="G15" s="22">
        <v>148473387.36000001</v>
      </c>
      <c r="H15" s="22">
        <v>2662281.81</v>
      </c>
      <c r="I15" s="23">
        <f t="shared" si="7"/>
        <v>151135669.17000002</v>
      </c>
      <c r="J15" s="22">
        <v>1057442.57</v>
      </c>
      <c r="K15" s="22">
        <v>176927.99</v>
      </c>
      <c r="L15" s="23">
        <f t="shared" si="9"/>
        <v>150078226.60000002</v>
      </c>
      <c r="M15" s="14">
        <f t="shared" si="1"/>
        <v>8.1079822282487755E-3</v>
      </c>
      <c r="N15" s="23">
        <v>195989768.88</v>
      </c>
      <c r="O15" s="14">
        <f t="shared" si="2"/>
        <v>1.2641476013370179E-2</v>
      </c>
      <c r="P15" s="15">
        <f t="shared" si="3"/>
        <v>-0.2342547906575192</v>
      </c>
      <c r="Q15" s="16">
        <f t="shared" si="4"/>
        <v>1.1789051217373592E-3</v>
      </c>
      <c r="R15" s="22">
        <v>15.79</v>
      </c>
      <c r="S15" s="22">
        <v>15.89</v>
      </c>
      <c r="T15" s="22">
        <v>50</v>
      </c>
      <c r="U15" s="47">
        <v>40</v>
      </c>
      <c r="V15" s="50">
        <f t="shared" si="5"/>
        <v>0.25</v>
      </c>
      <c r="W15" s="22">
        <v>13402500</v>
      </c>
      <c r="X15" s="47">
        <v>13326100</v>
      </c>
      <c r="Y15" s="48">
        <f t="shared" si="6"/>
        <v>5.7331102122901677E-3</v>
      </c>
      <c r="Z15" s="24"/>
      <c r="AA15" s="18">
        <f t="shared" si="8"/>
        <v>11.197778518933037</v>
      </c>
    </row>
    <row r="16" spans="1:27" s="18" customFormat="1" ht="24.95" customHeight="1" x14ac:dyDescent="0.3">
      <c r="A16" s="19">
        <v>12</v>
      </c>
      <c r="B16" s="20" t="s">
        <v>44</v>
      </c>
      <c r="C16" s="21" t="s">
        <v>46</v>
      </c>
      <c r="D16" s="22">
        <v>182560941.81999999</v>
      </c>
      <c r="E16" s="22">
        <v>0</v>
      </c>
      <c r="F16" s="22">
        <v>0</v>
      </c>
      <c r="G16" s="22">
        <v>182560941.81999999</v>
      </c>
      <c r="H16" s="22">
        <v>530940.13</v>
      </c>
      <c r="I16" s="23">
        <f t="shared" si="7"/>
        <v>183091881.94999999</v>
      </c>
      <c r="J16" s="22">
        <v>1141425.6599999999</v>
      </c>
      <c r="K16" s="22">
        <v>199365.27</v>
      </c>
      <c r="L16" s="23">
        <f>I16-J16</f>
        <v>181950456.28999999</v>
      </c>
      <c r="M16" s="14">
        <f t="shared" si="1"/>
        <v>9.8298807191600657E-3</v>
      </c>
      <c r="N16" s="23">
        <v>180900367.09999999</v>
      </c>
      <c r="O16" s="14">
        <f t="shared" si="2"/>
        <v>1.1668199133928739E-2</v>
      </c>
      <c r="P16" s="15">
        <f t="shared" si="3"/>
        <v>5.8047930296322636E-3</v>
      </c>
      <c r="Q16" s="16">
        <f t="shared" si="4"/>
        <v>1.0957118441200476E-3</v>
      </c>
      <c r="R16" s="22">
        <v>18.61</v>
      </c>
      <c r="S16" s="22">
        <v>18.71</v>
      </c>
      <c r="T16" s="22">
        <v>45</v>
      </c>
      <c r="U16" s="47">
        <v>38</v>
      </c>
      <c r="V16" s="50">
        <f t="shared" si="5"/>
        <v>0.18421052631578946</v>
      </c>
      <c r="W16" s="22">
        <v>13326100</v>
      </c>
      <c r="X16" s="47">
        <v>13326100</v>
      </c>
      <c r="Y16" s="48">
        <f t="shared" si="6"/>
        <v>0</v>
      </c>
      <c r="Z16" s="24"/>
      <c r="AA16" s="18">
        <f t="shared" si="8"/>
        <v>13.653691349306998</v>
      </c>
    </row>
    <row r="17" spans="1:26" s="18" customFormat="1" ht="24.95" customHeight="1" thickBot="1" x14ac:dyDescent="0.35">
      <c r="A17" s="25"/>
      <c r="B17" s="26"/>
      <c r="C17" s="27" t="s">
        <v>11</v>
      </c>
      <c r="D17" s="28">
        <f t="shared" ref="D17:L17" si="10">SUM(D5:D16)</f>
        <v>5808976392.6399994</v>
      </c>
      <c r="E17" s="28">
        <f t="shared" si="10"/>
        <v>363085861.71000004</v>
      </c>
      <c r="F17" s="28">
        <f t="shared" si="10"/>
        <v>12317717538.6</v>
      </c>
      <c r="G17" s="28">
        <f t="shared" si="10"/>
        <v>18489779794.579998</v>
      </c>
      <c r="H17" s="28">
        <f t="shared" si="10"/>
        <v>163302409.25000003</v>
      </c>
      <c r="I17" s="28">
        <f t="shared" si="10"/>
        <v>18653082203.829998</v>
      </c>
      <c r="J17" s="28">
        <f t="shared" si="10"/>
        <v>143146886.37</v>
      </c>
      <c r="K17" s="28">
        <f t="shared" si="10"/>
        <v>10868442.65</v>
      </c>
      <c r="L17" s="29">
        <f t="shared" si="10"/>
        <v>18509935317.459999</v>
      </c>
      <c r="M17" s="34">
        <f t="shared" si="1"/>
        <v>1</v>
      </c>
      <c r="N17" s="29">
        <f>SUM(N5:N16)</f>
        <v>15503709271.98</v>
      </c>
      <c r="O17" s="34">
        <f t="shared" si="2"/>
        <v>1</v>
      </c>
      <c r="P17" s="33">
        <f t="shared" si="3"/>
        <v>0.19390366477738202</v>
      </c>
      <c r="Q17" s="32">
        <f>(K17/L17)</f>
        <v>5.8716805129772909E-4</v>
      </c>
      <c r="R17" s="28">
        <f>SUM(R5:R16)</f>
        <v>8285.7100000000009</v>
      </c>
      <c r="S17" s="28">
        <f>SUM(S5:S16)</f>
        <v>8591.5899999999983</v>
      </c>
      <c r="T17" s="28">
        <f>SUM(T5:T16)</f>
        <v>738</v>
      </c>
      <c r="U17" s="28">
        <f>SUM(U5:U16)</f>
        <v>716</v>
      </c>
      <c r="V17" s="46">
        <f t="shared" si="5"/>
        <v>3.0726256983240222E-2</v>
      </c>
      <c r="W17" s="28">
        <f>SUM(W5:W16)</f>
        <v>371632398.94</v>
      </c>
      <c r="X17" s="28">
        <f>SUM(X5:X16)</f>
        <v>369944230.01999998</v>
      </c>
      <c r="Y17" s="30">
        <f t="shared" ref="Y17" si="11">((W17-X17)/X17)</f>
        <v>4.5633065284157847E-3</v>
      </c>
      <c r="Z17" s="24"/>
    </row>
    <row r="18" spans="1:26" x14ac:dyDescent="0.25">
      <c r="M18" s="7"/>
      <c r="O18" s="7"/>
      <c r="P18" s="7"/>
      <c r="V18" s="7"/>
    </row>
    <row r="19" spans="1:26" x14ac:dyDescent="0.25">
      <c r="A19" s="1"/>
      <c r="B19" s="53"/>
      <c r="E19" s="36"/>
      <c r="L19" s="35"/>
      <c r="N19" s="44"/>
      <c r="W19" s="36"/>
    </row>
    <row r="20" spans="1:26" ht="18.75" x14ac:dyDescent="0.3">
      <c r="B20" s="43"/>
      <c r="E20" s="36"/>
    </row>
    <row r="21" spans="1:26" x14ac:dyDescent="0.25">
      <c r="E21" s="36"/>
    </row>
    <row r="22" spans="1:26" x14ac:dyDescent="0.25">
      <c r="E22" s="36"/>
    </row>
    <row r="23" spans="1:26" x14ac:dyDescent="0.25">
      <c r="E23" s="36"/>
    </row>
    <row r="24" spans="1:26" x14ac:dyDescent="0.25">
      <c r="E24" s="36"/>
    </row>
    <row r="25" spans="1:26" x14ac:dyDescent="0.25">
      <c r="E25" s="36"/>
    </row>
    <row r="26" spans="1:26" x14ac:dyDescent="0.25">
      <c r="E26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57"/>
      <c r="B1" s="57"/>
      <c r="C1" s="57"/>
      <c r="D1" s="57"/>
      <c r="E1" s="57"/>
      <c r="F1" s="57"/>
    </row>
    <row r="3" spans="1:11" s="18" customFormat="1" ht="24.95" customHeight="1" x14ac:dyDescent="0.3">
      <c r="A3" s="12" t="s">
        <v>35</v>
      </c>
      <c r="B3" s="12" t="s">
        <v>34</v>
      </c>
      <c r="C3" s="12" t="s">
        <v>43</v>
      </c>
      <c r="D3" s="12" t="s">
        <v>36</v>
      </c>
      <c r="E3" s="12" t="s">
        <v>42</v>
      </c>
      <c r="F3" s="41">
        <v>44075</v>
      </c>
      <c r="G3" s="41">
        <v>44105</v>
      </c>
      <c r="H3" s="41">
        <v>44136</v>
      </c>
      <c r="I3" s="41">
        <v>44166</v>
      </c>
      <c r="J3" s="41">
        <v>44197</v>
      </c>
      <c r="K3" s="41">
        <v>44228</v>
      </c>
    </row>
    <row r="4" spans="1:11" s="18" customFormat="1" ht="24.95" customHeight="1" x14ac:dyDescent="0.3">
      <c r="A4" s="22">
        <f>'FEBRUARY 2021'!D5</f>
        <v>595795314.22000003</v>
      </c>
      <c r="B4" s="22">
        <f>'FEBRUARY 2021'!E5</f>
        <v>17819640.539999999</v>
      </c>
      <c r="C4" s="22">
        <v>0</v>
      </c>
      <c r="D4" s="22">
        <f>'FEBRUARY 2021'!H5</f>
        <v>16017459.949999999</v>
      </c>
      <c r="E4" s="22">
        <v>0</v>
      </c>
      <c r="F4" s="40">
        <v>439968593.26000005</v>
      </c>
      <c r="G4" s="40">
        <v>500175626.93999994</v>
      </c>
      <c r="H4" s="40">
        <v>562308313.26999986</v>
      </c>
      <c r="I4" s="40">
        <v>639372476.8599999</v>
      </c>
      <c r="J4" s="40">
        <v>658518830.92999995</v>
      </c>
      <c r="K4" s="40">
        <v>621250557.81000006</v>
      </c>
    </row>
    <row r="5" spans="1:11" s="18" customFormat="1" ht="24.95" customHeight="1" x14ac:dyDescent="0.3">
      <c r="A5" s="22">
        <f>'FEBRUARY 2021'!D6</f>
        <v>762129186.72000003</v>
      </c>
      <c r="B5" s="22">
        <f>'FEBRUARY 2021'!E6</f>
        <v>0</v>
      </c>
      <c r="C5" s="22">
        <v>0</v>
      </c>
      <c r="D5" s="22">
        <f>'FEBRUARY 2021'!H6</f>
        <v>11210518.33</v>
      </c>
      <c r="E5" s="22">
        <v>0</v>
      </c>
      <c r="F5" s="40">
        <v>669351189.88000011</v>
      </c>
      <c r="G5" s="40">
        <v>782830757.52999997</v>
      </c>
      <c r="H5" s="40">
        <v>844121681.11000001</v>
      </c>
      <c r="I5" s="40">
        <v>776804319.88</v>
      </c>
      <c r="J5" s="40">
        <v>831648946.79000008</v>
      </c>
      <c r="K5" s="40">
        <v>767191030.84000003</v>
      </c>
    </row>
    <row r="6" spans="1:11" s="18" customFormat="1" ht="24.95" customHeight="1" x14ac:dyDescent="0.3">
      <c r="A6" s="22">
        <f>'FEBRUARY 2021'!D7</f>
        <v>540158377.07000005</v>
      </c>
      <c r="B6" s="22">
        <f>'FEBRUARY 2021'!E7</f>
        <v>0</v>
      </c>
      <c r="C6" s="22">
        <v>0</v>
      </c>
      <c r="D6" s="22">
        <f>'FEBRUARY 2021'!H7</f>
        <v>11754831.859999999</v>
      </c>
      <c r="E6" s="22">
        <v>0</v>
      </c>
      <c r="F6" s="40">
        <v>403619060.37</v>
      </c>
      <c r="G6" s="40">
        <v>460401300.14999998</v>
      </c>
      <c r="H6" s="40">
        <v>506133026.31</v>
      </c>
      <c r="I6" s="40">
        <v>562312290.71000004</v>
      </c>
      <c r="J6" s="40">
        <v>584105684</v>
      </c>
      <c r="K6" s="40">
        <v>545083235.34000003</v>
      </c>
    </row>
    <row r="7" spans="1:11" s="18" customFormat="1" ht="24.95" customHeight="1" x14ac:dyDescent="0.3">
      <c r="A7" s="22">
        <f>'FEBRUARY 2021'!D8</f>
        <v>296897163.19999999</v>
      </c>
      <c r="B7" s="22">
        <f>'FEBRUARY 2021'!E8</f>
        <v>37771350.409999996</v>
      </c>
      <c r="C7" s="22">
        <v>0</v>
      </c>
      <c r="D7" s="22">
        <f>'FEBRUARY 2021'!H8</f>
        <v>14297697.460000001</v>
      </c>
      <c r="E7" s="22">
        <v>0</v>
      </c>
      <c r="F7" s="40">
        <v>285345972.42999995</v>
      </c>
      <c r="G7" s="40">
        <v>333566400.24999994</v>
      </c>
      <c r="H7" s="40">
        <v>349409378.30000001</v>
      </c>
      <c r="I7" s="40">
        <v>347925556.88999999</v>
      </c>
      <c r="J7" s="40">
        <v>371140727.88999999</v>
      </c>
      <c r="K7" s="40">
        <v>338585558.44</v>
      </c>
    </row>
    <row r="8" spans="1:11" s="18" customFormat="1" ht="24.95" customHeight="1" x14ac:dyDescent="0.3">
      <c r="A8" s="22">
        <f>'FEBRUARY 2021'!D9</f>
        <v>132352728.78</v>
      </c>
      <c r="B8" s="22">
        <f>'FEBRUARY 2021'!E9</f>
        <v>0</v>
      </c>
      <c r="C8" s="22">
        <v>0</v>
      </c>
      <c r="D8" s="22">
        <f>'FEBRUARY 2021'!H9</f>
        <v>5481024</v>
      </c>
      <c r="E8" s="22">
        <v>0</v>
      </c>
      <c r="F8" s="40">
        <v>98499805.480000004</v>
      </c>
      <c r="G8" s="40">
        <v>119552184.62</v>
      </c>
      <c r="H8" s="40">
        <v>126872755.18000001</v>
      </c>
      <c r="I8" s="40">
        <v>125262720.72000001</v>
      </c>
      <c r="J8" s="40">
        <v>137108040.72</v>
      </c>
      <c r="K8" s="40">
        <v>125217988.29000001</v>
      </c>
    </row>
    <row r="9" spans="1:11" s="18" customFormat="1" ht="24.95" customHeight="1" x14ac:dyDescent="0.3">
      <c r="A9" s="22">
        <f>'FEBRUARY 2021'!D10</f>
        <v>2318158739.6700001</v>
      </c>
      <c r="B9" s="22">
        <f>'FEBRUARY 2021'!E10</f>
        <v>204717769.49000001</v>
      </c>
      <c r="C9" s="22">
        <v>0</v>
      </c>
      <c r="D9" s="22">
        <f>'FEBRUARY 2021'!H10</f>
        <v>15266058.880000001</v>
      </c>
      <c r="E9" s="22">
        <v>0</v>
      </c>
      <c r="F9" s="40">
        <v>1824012054.25</v>
      </c>
      <c r="G9" s="40">
        <v>2071994606.8800001</v>
      </c>
      <c r="H9" s="40">
        <v>2247884324.3800001</v>
      </c>
      <c r="I9" s="40">
        <v>2562926928.4499998</v>
      </c>
      <c r="J9" s="40">
        <v>2668634356.8600001</v>
      </c>
      <c r="K9" s="40">
        <v>2497506463.0700002</v>
      </c>
    </row>
    <row r="10" spans="1:11" s="18" customFormat="1" ht="24.95" customHeight="1" x14ac:dyDescent="0.3">
      <c r="A10" s="22">
        <f>'FEBRUARY 2021'!D11</f>
        <v>190950477.75999999</v>
      </c>
      <c r="B10" s="22">
        <f>'FEBRUARY 2021'!E11</f>
        <v>6803845.9000000004</v>
      </c>
      <c r="C10" s="22">
        <v>0</v>
      </c>
      <c r="D10" s="22">
        <f>'FEBRUARY 2021'!H11</f>
        <v>3622602.4</v>
      </c>
      <c r="E10" s="22">
        <v>0</v>
      </c>
      <c r="F10" s="40">
        <v>121812215.65000001</v>
      </c>
      <c r="G10" s="40">
        <v>136176772.75</v>
      </c>
      <c r="H10" s="40">
        <v>166351943.44</v>
      </c>
      <c r="I10" s="40">
        <v>205310731.29000002</v>
      </c>
      <c r="J10" s="40">
        <v>208390393.97</v>
      </c>
      <c r="K10" s="40">
        <v>189944474.94</v>
      </c>
    </row>
    <row r="11" spans="1:11" s="18" customFormat="1" ht="24.95" customHeight="1" x14ac:dyDescent="0.3">
      <c r="A11" s="22">
        <f>'FEBRUARY 2021'!D12</f>
        <v>0</v>
      </c>
      <c r="B11" s="22">
        <f>'FEBRUARY 2021'!E12</f>
        <v>61734895.899999999</v>
      </c>
      <c r="C11" s="22">
        <f>'FEBRUARY 2021'!F12</f>
        <v>548778832.00999999</v>
      </c>
      <c r="D11" s="22">
        <f>'FEBRUARY 2021'!H12</f>
        <v>17813882.289999999</v>
      </c>
      <c r="E11" s="22">
        <v>0</v>
      </c>
      <c r="F11" s="40">
        <v>684329035.56000006</v>
      </c>
      <c r="G11" s="40">
        <v>822430721.26999998</v>
      </c>
      <c r="H11" s="40">
        <v>819963637.3900001</v>
      </c>
      <c r="I11" s="40">
        <v>720366716.37999988</v>
      </c>
      <c r="J11" s="40">
        <v>650783657.12999988</v>
      </c>
      <c r="K11" s="40">
        <v>624171214.90999997</v>
      </c>
    </row>
    <row r="12" spans="1:11" s="18" customFormat="1" ht="24.95" customHeight="1" x14ac:dyDescent="0.3">
      <c r="A12" s="22">
        <f>'FEBRUARY 2021'!D13</f>
        <v>641500076.03999996</v>
      </c>
      <c r="B12" s="22">
        <f>'FEBRUARY 2021'!E13</f>
        <v>0</v>
      </c>
      <c r="C12" s="22">
        <f>'FEBRUARY 2021'!F13</f>
        <v>0</v>
      </c>
      <c r="D12" s="22">
        <f>'FEBRUARY 2021'!H13</f>
        <v>64444147.090000004</v>
      </c>
      <c r="E12" s="22">
        <v>0</v>
      </c>
      <c r="F12" s="40">
        <v>542694202.19000006</v>
      </c>
      <c r="G12" s="40">
        <v>620893843.13</v>
      </c>
      <c r="H12" s="40">
        <v>685139493.95999992</v>
      </c>
      <c r="I12" s="40">
        <v>734538187.02999997</v>
      </c>
      <c r="J12" s="40">
        <v>750818944.98000002</v>
      </c>
      <c r="K12" s="40">
        <v>703360072.37</v>
      </c>
    </row>
    <row r="13" spans="1:11" s="18" customFormat="1" ht="24.95" customHeight="1" x14ac:dyDescent="0.3">
      <c r="A13" s="22">
        <f>'FEBRUARY 2021'!D14</f>
        <v>0</v>
      </c>
      <c r="B13" s="22">
        <f>'FEBRUARY 2021'!E14</f>
        <v>34238359.469999999</v>
      </c>
      <c r="C13" s="22"/>
      <c r="D13" s="22">
        <f>'FEBRUARY 2021'!H14</f>
        <v>200965.05</v>
      </c>
      <c r="E13" s="22">
        <f>'FEBRUARY 2021'!F14</f>
        <v>11768938706.59</v>
      </c>
      <c r="F13" s="40">
        <v>12726962145.940001</v>
      </c>
      <c r="G13" s="40">
        <v>9486062740.9199982</v>
      </c>
      <c r="H13" s="40">
        <v>7505236030.7299995</v>
      </c>
      <c r="I13" s="40">
        <v>7484935741.9299994</v>
      </c>
      <c r="J13" s="40">
        <v>8265669552.7300005</v>
      </c>
      <c r="K13" s="40">
        <v>11765596038.559999</v>
      </c>
    </row>
    <row r="14" spans="1:11" s="18" customFormat="1" ht="24.95" customHeight="1" x14ac:dyDescent="0.3">
      <c r="A14" s="22">
        <f>'FEBRUARY 2021'!D15</f>
        <v>148473387.36000001</v>
      </c>
      <c r="B14" s="22">
        <f>'FEBRUARY 2021'!E15</f>
        <v>0</v>
      </c>
      <c r="C14" s="22">
        <f>'FEBRUARY 2021'!F15</f>
        <v>0</v>
      </c>
      <c r="D14" s="22">
        <f>'FEBRUARY 2021'!H15</f>
        <v>2662281.81</v>
      </c>
      <c r="E14" s="22"/>
      <c r="F14" s="40"/>
      <c r="G14" s="40">
        <v>152862227.45000002</v>
      </c>
      <c r="H14" s="40">
        <v>153233517.05000001</v>
      </c>
      <c r="I14" s="40">
        <v>156960809.76000002</v>
      </c>
      <c r="J14" s="40">
        <v>195989768.88</v>
      </c>
      <c r="K14" s="40">
        <v>150078226.60000002</v>
      </c>
    </row>
    <row r="15" spans="1:11" s="18" customFormat="1" ht="24.95" customHeight="1" x14ac:dyDescent="0.3">
      <c r="A15" s="22">
        <f>'FEBRUARY 2021'!D16</f>
        <v>182560941.81999999</v>
      </c>
      <c r="B15" s="22">
        <f>'FEBRUARY 2021'!E16</f>
        <v>0</v>
      </c>
      <c r="C15" s="22">
        <f>'FEBRUARY 2021'!F16</f>
        <v>0</v>
      </c>
      <c r="D15" s="22">
        <f>'FEBRUARY 2021'!H16</f>
        <v>530940.13</v>
      </c>
      <c r="E15" s="22">
        <f>'FEBRUARY 2021'!F16</f>
        <v>0</v>
      </c>
      <c r="F15" s="40"/>
      <c r="G15" s="40">
        <v>163603748.63</v>
      </c>
      <c r="H15" s="40">
        <v>180580510.63</v>
      </c>
      <c r="I15" s="40">
        <v>180900367.09999999</v>
      </c>
      <c r="J15" s="40">
        <v>180900367.09999999</v>
      </c>
      <c r="K15" s="40">
        <v>181950456.28999999</v>
      </c>
    </row>
    <row r="16" spans="1:11" s="18" customFormat="1" ht="24.95" customHeight="1" thickBot="1" x14ac:dyDescent="0.35">
      <c r="A16" s="28">
        <f>SUM(A4:A15)</f>
        <v>5808976392.6399994</v>
      </c>
      <c r="B16" s="28">
        <f>SUM(B4:B15)</f>
        <v>363085861.71000004</v>
      </c>
      <c r="C16" s="28">
        <f>SUM(C4:C15)</f>
        <v>548778832.00999999</v>
      </c>
      <c r="D16" s="28">
        <f>SUM(D4:D15)</f>
        <v>163302409.25000003</v>
      </c>
      <c r="E16" s="28">
        <f>SUM(E4:E15)</f>
        <v>11768938706.59</v>
      </c>
      <c r="F16" s="39">
        <f t="shared" ref="F16:K16" si="0">SUM(F4:F15)</f>
        <v>17796594275.010002</v>
      </c>
      <c r="G16" s="39">
        <f t="shared" si="0"/>
        <v>15650550930.519999</v>
      </c>
      <c r="H16" s="39">
        <f t="shared" si="0"/>
        <v>14147234611.749998</v>
      </c>
      <c r="I16" s="39">
        <f t="shared" si="0"/>
        <v>14497616847</v>
      </c>
      <c r="J16" s="39">
        <f t="shared" si="0"/>
        <v>15503709271.98</v>
      </c>
      <c r="K16" s="39">
        <f t="shared" si="0"/>
        <v>18509935317.459999</v>
      </c>
    </row>
    <row r="17" spans="1:10" ht="16.5" x14ac:dyDescent="0.3">
      <c r="E17" s="38"/>
    </row>
    <row r="18" spans="1:10" x14ac:dyDescent="0.25">
      <c r="B18" s="37">
        <v>44075</v>
      </c>
      <c r="C18" s="37">
        <v>44105</v>
      </c>
      <c r="D18" s="37">
        <v>44136</v>
      </c>
      <c r="E18" s="37">
        <v>44166</v>
      </c>
      <c r="F18" s="37">
        <v>44197</v>
      </c>
      <c r="G18" s="37">
        <v>44228</v>
      </c>
      <c r="J18" s="44"/>
    </row>
    <row r="19" spans="1:10" x14ac:dyDescent="0.25">
      <c r="A19" s="37" t="s">
        <v>35</v>
      </c>
      <c r="B19" s="36">
        <v>4141425949.9000001</v>
      </c>
      <c r="C19" s="36">
        <v>5094516142.04</v>
      </c>
      <c r="D19" s="36">
        <v>5645946017.6899996</v>
      </c>
      <c r="E19" s="36">
        <v>6038222203.1899996</v>
      </c>
      <c r="F19" s="36">
        <v>6261034928.7799997</v>
      </c>
      <c r="G19" s="36">
        <v>5808976392.6400003</v>
      </c>
    </row>
    <row r="20" spans="1:10" x14ac:dyDescent="0.25">
      <c r="A20" s="37" t="s">
        <v>34</v>
      </c>
      <c r="B20" s="36">
        <v>349803623.88999999</v>
      </c>
      <c r="C20" s="36">
        <v>343013633.70999998</v>
      </c>
      <c r="D20" s="36">
        <v>225450504.88</v>
      </c>
      <c r="E20" s="36">
        <v>328434807.13</v>
      </c>
      <c r="F20" s="36">
        <v>328719643.75</v>
      </c>
      <c r="G20" s="36">
        <v>363085861.70999998</v>
      </c>
    </row>
    <row r="21" spans="1:10" x14ac:dyDescent="0.25">
      <c r="A21" s="37" t="s">
        <v>33</v>
      </c>
      <c r="B21" s="36">
        <v>626583310.45000005</v>
      </c>
      <c r="C21" s="36">
        <v>754956015.67999995</v>
      </c>
      <c r="D21" s="36">
        <v>753518055.25</v>
      </c>
      <c r="E21" s="36">
        <v>655620938.78999996</v>
      </c>
      <c r="F21" s="36">
        <v>576943023.25</v>
      </c>
      <c r="G21" s="36">
        <v>548778832.00999999</v>
      </c>
    </row>
    <row r="22" spans="1:10" x14ac:dyDescent="0.25">
      <c r="A22" s="37" t="s">
        <v>42</v>
      </c>
      <c r="B22" s="36">
        <v>12731001529.98</v>
      </c>
      <c r="C22" s="36">
        <v>9489073502.6399994</v>
      </c>
      <c r="D22" s="36">
        <v>7507451398.3999996</v>
      </c>
      <c r="E22" s="36">
        <v>7507451398.3999996</v>
      </c>
      <c r="F22" s="36">
        <v>8268148641.96</v>
      </c>
      <c r="G22" s="36">
        <v>11768938706.559999</v>
      </c>
    </row>
    <row r="23" spans="1:10" x14ac:dyDescent="0.25">
      <c r="A23" s="37" t="s">
        <v>32</v>
      </c>
      <c r="B23" s="36">
        <v>76107936.489999995</v>
      </c>
      <c r="C23" s="36">
        <v>94333366.409999996</v>
      </c>
      <c r="D23" s="36">
        <v>141335465.56</v>
      </c>
      <c r="E23" s="36">
        <v>97257264.430000007</v>
      </c>
      <c r="F23" s="36">
        <v>194194454.34</v>
      </c>
      <c r="G23" s="36">
        <v>163302409.25</v>
      </c>
    </row>
    <row r="24" spans="1:10" x14ac:dyDescent="0.25">
      <c r="B24" s="35">
        <f t="shared" ref="B24:G24" si="1">SUM(B19:B23)</f>
        <v>17924922350.710003</v>
      </c>
      <c r="C24" s="35">
        <f t="shared" si="1"/>
        <v>15775892660.48</v>
      </c>
      <c r="D24" s="35">
        <f t="shared" si="1"/>
        <v>14273701441.779999</v>
      </c>
      <c r="E24" s="35">
        <f t="shared" si="1"/>
        <v>14626986611.939999</v>
      </c>
      <c r="F24" s="35">
        <f t="shared" si="1"/>
        <v>15629040692.08</v>
      </c>
      <c r="G24" s="35">
        <f t="shared" si="1"/>
        <v>18653082202.169998</v>
      </c>
    </row>
    <row r="25" spans="1:10" x14ac:dyDescent="0.25">
      <c r="D25" s="35"/>
    </row>
    <row r="26" spans="1:10" x14ac:dyDescent="0.25">
      <c r="G26" s="44"/>
    </row>
    <row r="27" spans="1:10" x14ac:dyDescent="0.25">
      <c r="A27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40" sqref="N4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FEBRUARY 2021</vt:lpstr>
      <vt:lpstr>Trend </vt:lpstr>
      <vt:lpstr>FebCharts </vt:lpstr>
      <vt:lpstr>'FEBRUARY 2021'!Print_Area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2021-04-09T15:25:30Z</dcterms:modified>
</cp:coreProperties>
</file>