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0\"/>
    </mc:Choice>
  </mc:AlternateContent>
  <bookViews>
    <workbookView xWindow="0" yWindow="0" windowWidth="23040" windowHeight="9195"/>
  </bookViews>
  <sheets>
    <sheet name="SEPTEMBER 2020" sheetId="9" r:id="rId1"/>
    <sheet name="Trend " sheetId="11" state="hidden" r:id="rId2"/>
    <sheet name="SepCharts " sheetId="10" r:id="rId3"/>
  </sheets>
  <definedNames>
    <definedName name="_xlnm.Print_Area" localSheetId="0">'SEPTEMBER 2020'!$A$1:$U$2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9" l="1"/>
  <c r="E10" i="9"/>
  <c r="E8" i="9"/>
  <c r="G10" i="9" l="1"/>
  <c r="G8" i="9"/>
  <c r="G5" i="9"/>
  <c r="E13" i="11"/>
  <c r="E14" i="11" s="1"/>
  <c r="I13" i="9"/>
  <c r="L13" i="9" s="1"/>
  <c r="J15" i="9"/>
  <c r="G14" i="9"/>
  <c r="G11" i="9"/>
  <c r="B12" i="11"/>
  <c r="C12" i="11"/>
  <c r="A12" i="11"/>
  <c r="Y13" i="9"/>
  <c r="V13" i="9"/>
  <c r="D12" i="11" l="1"/>
  <c r="P13" i="9"/>
  <c r="Q13" i="9"/>
  <c r="I5" i="9"/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5" i="9" l="1"/>
  <c r="O12" i="9" l="1"/>
  <c r="O13" i="9"/>
  <c r="B8" i="11"/>
  <c r="B4" i="11"/>
  <c r="A13" i="11" l="1"/>
  <c r="K14" i="11" l="1"/>
  <c r="I9" i="9"/>
  <c r="L9" i="9" s="1"/>
  <c r="F14" i="11" l="1"/>
  <c r="G22" i="11"/>
  <c r="J14" i="11" l="1"/>
  <c r="F22" i="11"/>
  <c r="D13" i="11"/>
  <c r="D10" i="11"/>
  <c r="D9" i="11"/>
  <c r="D8" i="11"/>
  <c r="D7" i="11"/>
  <c r="D6" i="11"/>
  <c r="D5" i="11"/>
  <c r="D4" i="11"/>
  <c r="B13" i="11"/>
  <c r="B10" i="11"/>
  <c r="B9" i="11"/>
  <c r="B7" i="11"/>
  <c r="A10" i="11"/>
  <c r="A9" i="11"/>
  <c r="A8" i="11"/>
  <c r="A7" i="11"/>
  <c r="A6" i="11"/>
  <c r="A5" i="11"/>
  <c r="A4" i="11"/>
  <c r="W15" i="9" l="1"/>
  <c r="T15" i="9"/>
  <c r="S15" i="9"/>
  <c r="R15" i="9"/>
  <c r="X15" i="9"/>
  <c r="U15" i="9"/>
  <c r="K15" i="9"/>
  <c r="H15" i="9"/>
  <c r="G15" i="9"/>
  <c r="F15" i="9"/>
  <c r="E15" i="9"/>
  <c r="D15" i="9"/>
  <c r="E22" i="11" l="1"/>
  <c r="I14" i="11"/>
  <c r="G14" i="11" l="1"/>
  <c r="H14" i="11"/>
  <c r="C22" i="11"/>
  <c r="B22" i="11"/>
  <c r="A14" i="11" l="1"/>
  <c r="B14" i="11"/>
  <c r="C14" i="11"/>
  <c r="D14" i="11"/>
  <c r="D22" i="11" l="1"/>
  <c r="O6" i="9"/>
  <c r="O7" i="9"/>
  <c r="O8" i="9"/>
  <c r="O9" i="9"/>
  <c r="O10" i="9"/>
  <c r="O11" i="9"/>
  <c r="O14" i="9"/>
  <c r="O15" i="9"/>
  <c r="O5" i="9"/>
  <c r="L8" i="9" l="1"/>
  <c r="I7" i="9"/>
  <c r="L7" i="9" s="1"/>
  <c r="Q7" i="9" s="1"/>
  <c r="I6" i="9"/>
  <c r="L6" i="9" s="1"/>
  <c r="I10" i="9"/>
  <c r="L10" i="9" s="1"/>
  <c r="L5" i="9" l="1"/>
  <c r="I11" i="9"/>
  <c r="L11" i="9" s="1"/>
  <c r="I14" i="9"/>
  <c r="L14" i="9" s="1"/>
  <c r="I15" i="9" l="1"/>
  <c r="L15" i="9"/>
  <c r="Y14" i="9"/>
  <c r="V14" i="9"/>
  <c r="Q14" i="9"/>
  <c r="P14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2" i="9" l="1"/>
  <c r="M13" i="9"/>
  <c r="M14" i="9"/>
  <c r="M5" i="9"/>
  <c r="M8" i="9"/>
  <c r="M15" i="9"/>
  <c r="M10" i="9"/>
  <c r="M11" i="9"/>
  <c r="M6" i="9"/>
  <c r="M9" i="9"/>
  <c r="M7" i="9"/>
  <c r="V15" i="9"/>
  <c r="Y15" i="9"/>
  <c r="P15" i="9" l="1"/>
  <c r="Q15" i="9"/>
</calcChain>
</file>

<file path=xl/sharedStrings.xml><?xml version="1.0" encoding="utf-8"?>
<sst xmlns="http://schemas.openxmlformats.org/spreadsheetml/2006/main" count="62" uniqueCount="52">
  <si>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</si>
  <si>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</si>
  <si>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</si>
  <si>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</si>
  <si>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</si>
  <si>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</si>
  <si>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</si>
  <si>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</si>
  <si>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</si>
  <si>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</si>
  <si>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</si>
  <si>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</si>
  <si>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</si>
  <si>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</si>
  <si>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</si>
  <si>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</si>
  <si>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</si>
  <si>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</si>
  <si>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</si>
  <si>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</si>
  <si>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</si>
  <si>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</si>
  <si>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</si>
  <si>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</si>
  <si>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</si>
  <si>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</si>
  <si>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</si>
  <si>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</si>
  <si>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</si>
  <si>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</si>
  <si>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</si>
  <si>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</si>
  <si>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</si>
  <si>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</si>
  <si>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</si>
  <si>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</si>
  <si>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</si>
  <si>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</si>
  <si>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</si>
  <si>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</si>
  <si>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</si>
  <si>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BONDS/GOLD</t>
  </si>
  <si>
    <t>Gold</t>
  </si>
  <si>
    <t>Bonds</t>
  </si>
  <si>
    <t>Note:</t>
  </si>
  <si>
    <t>AUGUST</t>
  </si>
  <si>
    <t>The inclusion of New Gold ETF in the the month of June led to the upsurge in the figures and charts</t>
  </si>
  <si>
    <t>SCHEDULE OF REGISTERED EXCHANGE TRADED FUNDS(ETFs) AS AT 30TH SEPTEMBER, 2020</t>
  </si>
  <si>
    <t>NET ASSET VALUE  (N) PREVIOUS (AUG'20)</t>
  </si>
  <si>
    <t>SPET</t>
  </si>
  <si>
    <t>CURRENT(SEPTEMBER)</t>
  </si>
  <si>
    <t>PREVIOUS(AUG)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</si>
</sst>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43" fontId="1" fillId="0" borderId="0" xfId="0" applyNumberFormat="1" applyFont="1"/>
    <xf numFmtId="0" fontId="13" fillId="0" borderId="0" xfId="0" applyFont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(APR - SEP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10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</c:numCache>
            </c:numRef>
          </c:cat>
          <c:val>
            <c:numRef>
              <c:f>'Trend '!$F$14:$K$14</c:f>
              <c:numCache>
                <c:formatCode>_-* #,##0.00_-;\-* #,##0.00_-;_-* "-"??_-;_-@_-</c:formatCode>
                <c:ptCount val="6"/>
                <c:pt idx="0">
                  <c:v>4494025633.2299995</c:v>
                </c:pt>
                <c:pt idx="1">
                  <c:v>4952411842.71</c:v>
                </c:pt>
                <c:pt idx="2">
                  <c:v>11944935776.219999</c:v>
                </c:pt>
                <c:pt idx="3">
                  <c:v>14343728259.450001</c:v>
                </c:pt>
                <c:pt idx="4">
                  <c:v>15987397591.700001</c:v>
                </c:pt>
                <c:pt idx="5">
                  <c:v>17796594275.010002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1600"/>
        <c:axId val="115491584"/>
      </c:lineChart>
      <c:catAx>
        <c:axId val="115481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91584"/>
        <c:crosses val="autoZero"/>
        <c:auto val="0"/>
        <c:lblAlgn val="ctr"/>
        <c:lblOffset val="100"/>
        <c:noMultiLvlLbl val="0"/>
      </c:catAx>
      <c:valAx>
        <c:axId val="11549158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81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Outlets(September 2020)</a:t>
            </a:r>
          </a:p>
        </c:rich>
      </c:tx>
      <c:layout>
        <c:manualLayout>
          <c:xMode val="edge"/>
          <c:yMode val="edge"/>
          <c:x val="0.24379226367195905"/>
          <c:y val="0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'!$A$3:$E$3</c:f>
              <c:strCache>
                <c:ptCount val="5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  <c:pt idx="4">
                  <c:v>Gold</c:v>
                </c:pt>
              </c:strCache>
            </c:strRef>
          </c:cat>
          <c:val>
            <c:numRef>
              <c:f>'Trend '!$A$14:$E$14</c:f>
              <c:numCache>
                <c:formatCode>_-* #,##0.00_-;\-* #,##0.00_-;_-* "-"??_-;_-@_-</c:formatCode>
                <c:ptCount val="5"/>
                <c:pt idx="0">
                  <c:v>4141425949.8999996</c:v>
                </c:pt>
                <c:pt idx="1">
                  <c:v>349803623.89000005</c:v>
                </c:pt>
                <c:pt idx="2">
                  <c:v>626583310.45000005</c:v>
                </c:pt>
                <c:pt idx="3">
                  <c:v>76107936.489999995</c:v>
                </c:pt>
                <c:pt idx="4">
                  <c:v>12731001529.98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Outlet(Apr - Sep' 2020)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'!$A$17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3614392230.1399999</c:v>
                </c:pt>
                <c:pt idx="1">
                  <c:v>4032265012.1199999</c:v>
                </c:pt>
                <c:pt idx="2">
                  <c:v>3864587279.2199998</c:v>
                </c:pt>
                <c:pt idx="3">
                  <c:v>3831828644.6799998</c:v>
                </c:pt>
                <c:pt idx="4">
                  <c:v>3913723749.54</c:v>
                </c:pt>
                <c:pt idx="5">
                  <c:v>4141425949.9000001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'!$A$18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175752553.41</c:v>
                </c:pt>
                <c:pt idx="1">
                  <c:v>177070409.49000001</c:v>
                </c:pt>
                <c:pt idx="2">
                  <c:v>452492408.13</c:v>
                </c:pt>
                <c:pt idx="3">
                  <c:v>272103487.33999997</c:v>
                </c:pt>
                <c:pt idx="4">
                  <c:v>316071867.88</c:v>
                </c:pt>
                <c:pt idx="5">
                  <c:v>349803623.88999999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'!$A$19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535087967.51999998</c:v>
                </c:pt>
                <c:pt idx="1">
                  <c:v>538903891.86000001</c:v>
                </c:pt>
                <c:pt idx="2">
                  <c:v>591048061.02999997</c:v>
                </c:pt>
                <c:pt idx="3">
                  <c:v>625862830.11000001</c:v>
                </c:pt>
                <c:pt idx="4">
                  <c:v>592621089.37</c:v>
                </c:pt>
                <c:pt idx="5">
                  <c:v>626583310.45000005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'!$A$20</c:f>
              <c:strCache>
                <c:ptCount val="1"/>
                <c:pt idx="0">
                  <c:v>Gold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</c:numCache>
            </c:numRef>
          </c:cat>
          <c:val>
            <c:numRef>
              <c:f>'Trend '!$B$20:$G$20</c:f>
              <c:numCache>
                <c:formatCode>_-* #,##0.00_-;\-* #,##0.00_-;_-*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7051738147.2399998</c:v>
                </c:pt>
                <c:pt idx="3">
                  <c:v>9533055643.75</c:v>
                </c:pt>
                <c:pt idx="4">
                  <c:v>11135395115.33</c:v>
                </c:pt>
                <c:pt idx="5">
                  <c:v>12731001529.98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ser>
          <c:idx val="4"/>
          <c:order val="4"/>
          <c:tx>
            <c:strRef>
              <c:f>'Trend '!$A$21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</c:numCache>
            </c:numRef>
          </c:cat>
          <c:val>
            <c:numRef>
              <c:f>'Trend '!$B$21:$G$21</c:f>
              <c:numCache>
                <c:formatCode>_-* #,##0.00_-;\-* #,##0.00_-;_-* "-"??_-;_-@_-</c:formatCode>
                <c:ptCount val="6"/>
                <c:pt idx="0">
                  <c:v>260113227.03</c:v>
                </c:pt>
                <c:pt idx="1">
                  <c:v>278503239.37</c:v>
                </c:pt>
                <c:pt idx="2">
                  <c:v>93622092.400000006</c:v>
                </c:pt>
                <c:pt idx="3">
                  <c:v>191169576.22999999</c:v>
                </c:pt>
                <c:pt idx="4">
                  <c:v>152002086.71000001</c:v>
                </c:pt>
                <c:pt idx="5">
                  <c:v>76107936.489999995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F35-AC40-D6485939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98176"/>
        <c:axId val="116099712"/>
        <c:axId val="0"/>
      </c:bar3DChart>
      <c:dateAx>
        <c:axId val="116098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9712"/>
        <c:crossesAt val="0"/>
        <c:auto val="1"/>
        <c:lblOffset val="100"/>
        <c:baseTimeUnit val="months"/>
      </c:dateAx>
      <c:valAx>
        <c:axId val="116099712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8176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workbookViewId="0">
      <pane ySplit="1" topLeftCell="A2" activePane="bottomLeft" state="frozen"/>
      <selection activeCell="P28" sqref="P28"/>
      <selection pane="bottomLeft" activeCell="D17" sqref="D17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7" width="23.28515625" customWidth="1"/>
    <col min="8" max="8" width="21.85546875" customWidth="1"/>
    <col min="9" max="9" width="23.5703125" customWidth="1"/>
    <col min="10" max="10" width="20.7109375" customWidth="1"/>
    <col min="11" max="11" width="20.28515625" customWidth="1"/>
    <col min="12" max="12" width="23.42578125" customWidth="1"/>
    <col min="13" max="13" width="11.140625" customWidth="1"/>
    <col min="14" max="14" width="24.710937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6" t="s">
        <v>47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3"/>
      <c r="Y1" s="4"/>
    </row>
    <row r="2" spans="1:26" ht="15.75" thickBot="1" x14ac:dyDescent="0.3">
      <c r="A2" s="1"/>
      <c r="B2" s="55"/>
      <c r="C2" s="55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10</v>
      </c>
      <c r="F3" s="51" t="s">
        <v>41</v>
      </c>
      <c r="G3" s="5" t="s">
        <v>8</v>
      </c>
      <c r="H3" s="8" t="s">
        <v>29</v>
      </c>
      <c r="I3" s="5" t="s">
        <v>17</v>
      </c>
      <c r="J3" s="5" t="s">
        <v>7</v>
      </c>
      <c r="K3" s="5" t="s">
        <v>13</v>
      </c>
      <c r="L3" s="5" t="s">
        <v>12</v>
      </c>
      <c r="M3" s="5" t="s">
        <v>16</v>
      </c>
      <c r="N3" s="54" t="s">
        <v>48</v>
      </c>
      <c r="O3" s="5" t="s">
        <v>16</v>
      </c>
      <c r="P3" s="5" t="s">
        <v>15</v>
      </c>
      <c r="Q3" s="5" t="s">
        <v>14</v>
      </c>
      <c r="R3" s="5" t="s">
        <v>6</v>
      </c>
      <c r="S3" s="5" t="s">
        <v>5</v>
      </c>
      <c r="T3" s="58" t="s">
        <v>18</v>
      </c>
      <c r="U3" s="58"/>
      <c r="V3" s="58"/>
      <c r="W3" s="58" t="s">
        <v>19</v>
      </c>
      <c r="X3" s="58"/>
      <c r="Y3" s="59"/>
      <c r="Z3" s="6"/>
    </row>
    <row r="4" spans="1:26" s="18" customFormat="1" ht="24.95" customHeight="1" x14ac:dyDescent="0.3">
      <c r="A4" s="9"/>
      <c r="B4" s="10"/>
      <c r="C4" s="11" t="s">
        <v>20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49</v>
      </c>
      <c r="U4" s="12" t="s">
        <v>45</v>
      </c>
      <c r="V4" s="17" t="s">
        <v>30</v>
      </c>
      <c r="W4" s="12" t="s">
        <v>50</v>
      </c>
      <c r="X4" s="12" t="s">
        <v>51</v>
      </c>
      <c r="Y4" s="17" t="s">
        <v>30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31</v>
      </c>
      <c r="D5" s="22">
        <v>419338816.43000001</v>
      </c>
      <c r="E5" s="22">
        <v>17446211.539999999</v>
      </c>
      <c r="F5" s="22">
        <v>0</v>
      </c>
      <c r="G5" s="22">
        <f>D5+E5</f>
        <v>436785027.97000003</v>
      </c>
      <c r="H5" s="22">
        <v>9927853.9900000002</v>
      </c>
      <c r="I5" s="23">
        <f>G5+H5</f>
        <v>446712881.96000004</v>
      </c>
      <c r="J5" s="22">
        <v>6744288.7000000002</v>
      </c>
      <c r="K5" s="22">
        <v>1068537.9099999999</v>
      </c>
      <c r="L5" s="23">
        <f t="shared" ref="L5:L8" si="0">I5-J5</f>
        <v>439968593.26000005</v>
      </c>
      <c r="M5" s="14">
        <f t="shared" ref="M5:M15" si="1">(L5/L$15)</f>
        <v>2.4722066843868237E-2</v>
      </c>
      <c r="N5" s="23">
        <v>442900557.01000005</v>
      </c>
      <c r="O5" s="14">
        <f t="shared" ref="O5:O15" si="2">(N5/N$15)</f>
        <v>2.7703105178289666E-2</v>
      </c>
      <c r="P5" s="15">
        <f t="shared" ref="P5:P15" si="3">((L5-N5)/N5)</f>
        <v>-6.6199143432863206E-3</v>
      </c>
      <c r="Q5" s="16">
        <f t="shared" ref="Q5:Q14" si="4">(K5/L5)</f>
        <v>2.4286686058260206E-3</v>
      </c>
      <c r="R5" s="22">
        <v>9.1300000000000008</v>
      </c>
      <c r="S5" s="22">
        <v>9.23</v>
      </c>
      <c r="T5" s="22">
        <v>20</v>
      </c>
      <c r="U5" s="47">
        <v>20</v>
      </c>
      <c r="V5" s="50">
        <f t="shared" ref="V5:V15" si="5">((T5-U5)/U5)</f>
        <v>0</v>
      </c>
      <c r="W5" s="22">
        <v>48200000</v>
      </c>
      <c r="X5" s="47">
        <v>48200000</v>
      </c>
      <c r="Y5" s="48">
        <f t="shared" ref="Y5:Y14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21</v>
      </c>
      <c r="D6" s="22">
        <v>658445352.58000004</v>
      </c>
      <c r="E6" s="22">
        <v>0</v>
      </c>
      <c r="F6" s="22">
        <v>0</v>
      </c>
      <c r="G6" s="22">
        <v>658445352.58000004</v>
      </c>
      <c r="H6" s="22">
        <v>18520199.719999999</v>
      </c>
      <c r="I6" s="23">
        <f t="shared" ref="I6:I14" si="7">G6+H6</f>
        <v>676965552.30000007</v>
      </c>
      <c r="J6" s="22">
        <v>7614362.4199999999</v>
      </c>
      <c r="K6" s="22">
        <v>1648551.5</v>
      </c>
      <c r="L6" s="23">
        <f t="shared" si="0"/>
        <v>669351189.88000011</v>
      </c>
      <c r="M6" s="14">
        <f t="shared" si="1"/>
        <v>3.7611195689273187E-2</v>
      </c>
      <c r="N6" s="23">
        <v>635020424.84000003</v>
      </c>
      <c r="O6" s="14">
        <f t="shared" si="2"/>
        <v>3.9720062080002096E-2</v>
      </c>
      <c r="P6" s="15">
        <f t="shared" si="3"/>
        <v>5.406245798889079E-2</v>
      </c>
      <c r="Q6" s="16">
        <f t="shared" si="4"/>
        <v>2.4629096428371911E-3</v>
      </c>
      <c r="R6" s="22">
        <v>91.05</v>
      </c>
      <c r="S6" s="22">
        <v>93.01</v>
      </c>
      <c r="T6" s="22">
        <v>28</v>
      </c>
      <c r="U6" s="47">
        <v>28</v>
      </c>
      <c r="V6" s="50">
        <f t="shared" si="5"/>
        <v>0</v>
      </c>
      <c r="W6" s="22">
        <v>7273530.1500000004</v>
      </c>
      <c r="X6" s="47">
        <v>7266518.1500000004</v>
      </c>
      <c r="Y6" s="49">
        <f t="shared" si="6"/>
        <v>9.6497385064675024E-4</v>
      </c>
      <c r="Z6" s="52"/>
    </row>
    <row r="7" spans="1:26" s="18" customFormat="1" ht="24.95" customHeight="1" x14ac:dyDescent="0.3">
      <c r="A7" s="19">
        <v>3</v>
      </c>
      <c r="B7" s="20" t="s">
        <v>1</v>
      </c>
      <c r="C7" s="21" t="s">
        <v>22</v>
      </c>
      <c r="D7" s="22">
        <v>387541765.30000001</v>
      </c>
      <c r="E7" s="22">
        <v>0</v>
      </c>
      <c r="F7" s="22">
        <v>0</v>
      </c>
      <c r="G7" s="22">
        <v>387541765.30000001</v>
      </c>
      <c r="H7" s="22">
        <v>22573928.260000002</v>
      </c>
      <c r="I7" s="23">
        <f t="shared" si="7"/>
        <v>410115693.56</v>
      </c>
      <c r="J7" s="22">
        <v>6496633.1900000004</v>
      </c>
      <c r="K7" s="22">
        <v>1491463</v>
      </c>
      <c r="L7" s="23">
        <f t="shared" si="0"/>
        <v>403619060.37</v>
      </c>
      <c r="M7" s="14">
        <f t="shared" si="1"/>
        <v>2.2679567457283799E-2</v>
      </c>
      <c r="N7" s="23">
        <v>385635468.69999999</v>
      </c>
      <c r="O7" s="14">
        <f t="shared" si="2"/>
        <v>2.4121215881952297E-2</v>
      </c>
      <c r="P7" s="15">
        <f t="shared" si="3"/>
        <v>4.6633655692054909E-2</v>
      </c>
      <c r="Q7" s="16">
        <f t="shared" si="4"/>
        <v>3.6952243995433888E-3</v>
      </c>
      <c r="R7" s="22">
        <v>70.69</v>
      </c>
      <c r="S7" s="22">
        <v>71.98</v>
      </c>
      <c r="T7" s="22">
        <v>17</v>
      </c>
      <c r="U7" s="47">
        <v>17</v>
      </c>
      <c r="V7" s="50">
        <f t="shared" si="5"/>
        <v>0</v>
      </c>
      <c r="W7" s="22">
        <v>5658377.8700000001</v>
      </c>
      <c r="X7" s="47">
        <v>5658377.8700000001</v>
      </c>
      <c r="Y7" s="48">
        <f t="shared" si="6"/>
        <v>0</v>
      </c>
      <c r="Z7" s="42"/>
    </row>
    <row r="8" spans="1:26" s="18" customFormat="1" ht="24.95" customHeight="1" x14ac:dyDescent="0.3">
      <c r="A8" s="19">
        <v>4</v>
      </c>
      <c r="B8" s="20" t="s">
        <v>23</v>
      </c>
      <c r="C8" s="21" t="s">
        <v>24</v>
      </c>
      <c r="D8" s="22">
        <v>240760770.56</v>
      </c>
      <c r="E8" s="22">
        <f>12658398.01+37758391.39</f>
        <v>50416789.399999999</v>
      </c>
      <c r="F8" s="22">
        <v>0</v>
      </c>
      <c r="G8" s="22">
        <f>D8+E8</f>
        <v>291177559.95999998</v>
      </c>
      <c r="H8" s="22">
        <v>1939383.82</v>
      </c>
      <c r="I8" s="23">
        <f>G8+H8</f>
        <v>293116943.77999997</v>
      </c>
      <c r="J8" s="22">
        <v>7770971.3499999996</v>
      </c>
      <c r="K8" s="22">
        <v>679015.29</v>
      </c>
      <c r="L8" s="23">
        <f t="shared" si="0"/>
        <v>285345972.42999995</v>
      </c>
      <c r="M8" s="14">
        <f t="shared" si="1"/>
        <v>1.6033740389906122E-2</v>
      </c>
      <c r="N8" s="23">
        <v>268197561.94</v>
      </c>
      <c r="O8" s="14">
        <f t="shared" si="2"/>
        <v>1.6775560900495597E-2</v>
      </c>
      <c r="P8" s="15">
        <f t="shared" si="3"/>
        <v>6.3939471954768623E-2</v>
      </c>
      <c r="Q8" s="16">
        <f t="shared" si="4"/>
        <v>2.3796210761887434E-3</v>
      </c>
      <c r="R8" s="22">
        <v>3.22</v>
      </c>
      <c r="S8" s="22">
        <v>3.26</v>
      </c>
      <c r="T8" s="22">
        <v>69</v>
      </c>
      <c r="U8" s="47">
        <v>69</v>
      </c>
      <c r="V8" s="50">
        <f t="shared" si="5"/>
        <v>0</v>
      </c>
      <c r="W8" s="22">
        <v>85204193</v>
      </c>
      <c r="X8" s="47">
        <v>85204193</v>
      </c>
      <c r="Y8" s="48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23</v>
      </c>
      <c r="C9" s="21" t="s">
        <v>25</v>
      </c>
      <c r="D9" s="22">
        <v>106508598.83</v>
      </c>
      <c r="E9" s="22">
        <v>0</v>
      </c>
      <c r="F9" s="22">
        <v>0</v>
      </c>
      <c r="G9" s="22">
        <v>106508598.83</v>
      </c>
      <c r="H9" s="22">
        <v>4956786.9000000004</v>
      </c>
      <c r="I9" s="23">
        <f t="shared" si="7"/>
        <v>111465385.73</v>
      </c>
      <c r="J9" s="22">
        <v>12965580.25</v>
      </c>
      <c r="K9" s="22">
        <v>547226.43000000005</v>
      </c>
      <c r="L9" s="23">
        <f>I9-J9</f>
        <v>98499805.480000004</v>
      </c>
      <c r="M9" s="14">
        <f t="shared" si="1"/>
        <v>5.5347559177832996E-3</v>
      </c>
      <c r="N9" s="23">
        <v>92364113.49000001</v>
      </c>
      <c r="O9" s="14">
        <f t="shared" si="2"/>
        <v>5.7773075924471701E-3</v>
      </c>
      <c r="P9" s="15">
        <f t="shared" si="3"/>
        <v>6.6429392955352606E-2</v>
      </c>
      <c r="Q9" s="16">
        <f t="shared" si="4"/>
        <v>5.555609245452898E-3</v>
      </c>
      <c r="R9" s="22">
        <v>4.5</v>
      </c>
      <c r="S9" s="22">
        <v>4.58</v>
      </c>
      <c r="T9" s="22">
        <v>50</v>
      </c>
      <c r="U9" s="47">
        <v>50</v>
      </c>
      <c r="V9" s="50">
        <f t="shared" si="5"/>
        <v>0</v>
      </c>
      <c r="W9" s="22">
        <v>25681216</v>
      </c>
      <c r="X9" s="47">
        <v>25681216</v>
      </c>
      <c r="Y9" s="48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23</v>
      </c>
      <c r="C10" s="21" t="s">
        <v>26</v>
      </c>
      <c r="D10" s="22">
        <v>1675913297.99</v>
      </c>
      <c r="E10" s="22">
        <f>60780574.44+50115662.77+73493086.05</f>
        <v>184389323.25999999</v>
      </c>
      <c r="F10" s="22">
        <v>0</v>
      </c>
      <c r="G10" s="22">
        <f>D10+E10</f>
        <v>1860302621.25</v>
      </c>
      <c r="H10" s="22">
        <v>1275895.96</v>
      </c>
      <c r="I10" s="23">
        <f t="shared" si="7"/>
        <v>1861578517.21</v>
      </c>
      <c r="J10" s="22">
        <v>37566462.960000001</v>
      </c>
      <c r="K10" s="22">
        <v>1540333.1</v>
      </c>
      <c r="L10" s="23">
        <f t="shared" ref="L10:L13" si="8">I10-J10</f>
        <v>1824012054.25</v>
      </c>
      <c r="M10" s="14">
        <f t="shared" si="1"/>
        <v>0.10249219744315236</v>
      </c>
      <c r="N10" s="23">
        <v>1700594761.7</v>
      </c>
      <c r="O10" s="14">
        <f t="shared" si="2"/>
        <v>0.10637095574472226</v>
      </c>
      <c r="P10" s="15">
        <f t="shared" si="3"/>
        <v>7.2573016999432499E-2</v>
      </c>
      <c r="Q10" s="16">
        <f t="shared" si="4"/>
        <v>8.4447528535295591E-4</v>
      </c>
      <c r="R10" s="22">
        <v>12.69</v>
      </c>
      <c r="S10" s="22">
        <v>12.79</v>
      </c>
      <c r="T10" s="22">
        <v>147</v>
      </c>
      <c r="U10" s="47">
        <v>146</v>
      </c>
      <c r="V10" s="50">
        <f t="shared" si="5"/>
        <v>6.8493150684931503E-3</v>
      </c>
      <c r="W10" s="22">
        <v>150900000</v>
      </c>
      <c r="X10" s="47">
        <v>149900000</v>
      </c>
      <c r="Y10" s="48">
        <f t="shared" si="6"/>
        <v>6.6711140760507001E-3</v>
      </c>
      <c r="Z10" s="45"/>
    </row>
    <row r="11" spans="1:26" s="18" customFormat="1" ht="24.95" customHeight="1" x14ac:dyDescent="0.3">
      <c r="A11" s="19">
        <v>7</v>
      </c>
      <c r="B11" s="20" t="s">
        <v>23</v>
      </c>
      <c r="C11" s="21" t="s">
        <v>27</v>
      </c>
      <c r="D11" s="22">
        <v>123316147.56</v>
      </c>
      <c r="E11" s="22">
        <v>6807888.5199999996</v>
      </c>
      <c r="F11" s="22">
        <v>0</v>
      </c>
      <c r="G11" s="22">
        <f>D11+E11</f>
        <v>130124036.08</v>
      </c>
      <c r="H11" s="22">
        <v>611077.69999999995</v>
      </c>
      <c r="I11" s="23">
        <f t="shared" si="7"/>
        <v>130735113.78</v>
      </c>
      <c r="J11" s="22">
        <v>8922898.1300000008</v>
      </c>
      <c r="K11" s="22">
        <v>527885.1</v>
      </c>
      <c r="L11" s="23">
        <f t="shared" si="8"/>
        <v>121812215.65000001</v>
      </c>
      <c r="M11" s="14">
        <f t="shared" si="1"/>
        <v>6.8446925163118911E-3</v>
      </c>
      <c r="N11" s="23">
        <v>115727480.5</v>
      </c>
      <c r="O11" s="14">
        <f t="shared" si="2"/>
        <v>7.2386690727001719E-3</v>
      </c>
      <c r="P11" s="15">
        <f t="shared" si="3"/>
        <v>5.2578135493064726E-2</v>
      </c>
      <c r="Q11" s="16">
        <f t="shared" si="4"/>
        <v>4.33359739155192E-3</v>
      </c>
      <c r="R11" s="22">
        <v>11.84</v>
      </c>
      <c r="S11" s="22">
        <v>12.04</v>
      </c>
      <c r="T11" s="22">
        <v>39</v>
      </c>
      <c r="U11" s="47">
        <v>38</v>
      </c>
      <c r="V11" s="50">
        <f t="shared" si="5"/>
        <v>2.6315789473684209E-2</v>
      </c>
      <c r="W11" s="22">
        <v>10526523</v>
      </c>
      <c r="X11" s="47">
        <v>10526523</v>
      </c>
      <c r="Y11" s="48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23</v>
      </c>
      <c r="C12" s="21" t="s">
        <v>28</v>
      </c>
      <c r="D12" s="22">
        <v>0</v>
      </c>
      <c r="E12" s="22">
        <v>61712161.07</v>
      </c>
      <c r="F12" s="22">
        <v>626583310.45000005</v>
      </c>
      <c r="G12" s="22">
        <f>F12+E12</f>
        <v>688295471.5200001</v>
      </c>
      <c r="H12" s="22">
        <v>1970445.76</v>
      </c>
      <c r="I12" s="23">
        <f t="shared" si="7"/>
        <v>690265917.28000009</v>
      </c>
      <c r="J12" s="22">
        <v>5936881.7199999997</v>
      </c>
      <c r="K12" s="22">
        <v>977300.43</v>
      </c>
      <c r="L12" s="23">
        <f t="shared" si="8"/>
        <v>684329035.56000006</v>
      </c>
      <c r="M12" s="14">
        <f t="shared" si="1"/>
        <v>3.8452808722000013E-2</v>
      </c>
      <c r="N12" s="23">
        <v>642669095.9000001</v>
      </c>
      <c r="O12" s="14">
        <f t="shared" si="2"/>
        <v>4.0198480848042929E-2</v>
      </c>
      <c r="P12" s="15">
        <f t="shared" si="3"/>
        <v>6.4823312534826302E-2</v>
      </c>
      <c r="Q12" s="16">
        <f t="shared" si="4"/>
        <v>1.4281148091287047E-3</v>
      </c>
      <c r="R12" s="22">
        <v>193.39</v>
      </c>
      <c r="S12" s="22">
        <v>195.39</v>
      </c>
      <c r="T12" s="22">
        <v>44</v>
      </c>
      <c r="U12" s="47">
        <v>39</v>
      </c>
      <c r="V12" s="50">
        <f t="shared" si="5"/>
        <v>0.12820512820512819</v>
      </c>
      <c r="W12" s="22">
        <v>3520359</v>
      </c>
      <c r="X12" s="47">
        <v>3520359</v>
      </c>
      <c r="Y12" s="48">
        <f t="shared" si="6"/>
        <v>0</v>
      </c>
      <c r="Z12" s="24"/>
    </row>
    <row r="13" spans="1:26" s="18" customFormat="1" ht="24.95" customHeight="1" x14ac:dyDescent="0.3">
      <c r="A13" s="19">
        <v>9</v>
      </c>
      <c r="B13" s="20" t="s">
        <v>37</v>
      </c>
      <c r="C13" s="21" t="s">
        <v>38</v>
      </c>
      <c r="D13" s="22">
        <v>529601200.64999998</v>
      </c>
      <c r="E13" s="22">
        <v>0</v>
      </c>
      <c r="F13" s="22">
        <v>0</v>
      </c>
      <c r="G13" s="22">
        <v>529601200.64999998</v>
      </c>
      <c r="H13" s="22">
        <v>14152675.1</v>
      </c>
      <c r="I13" s="23">
        <f t="shared" si="7"/>
        <v>543753875.75</v>
      </c>
      <c r="J13" s="22">
        <v>1059673.56</v>
      </c>
      <c r="K13" s="22">
        <v>1059673.56</v>
      </c>
      <c r="L13" s="23">
        <f t="shared" si="8"/>
        <v>542694202.19000006</v>
      </c>
      <c r="M13" s="14">
        <f t="shared" si="1"/>
        <v>3.0494272881865486E-2</v>
      </c>
      <c r="N13" s="23">
        <v>572903695.15999997</v>
      </c>
      <c r="O13" s="14">
        <f t="shared" si="2"/>
        <v>3.5834706172405945E-2</v>
      </c>
      <c r="P13" s="15">
        <f t="shared" si="3"/>
        <v>-5.2730490700645651E-2</v>
      </c>
      <c r="Q13" s="16">
        <f t="shared" si="4"/>
        <v>1.9526163274340691E-3</v>
      </c>
      <c r="R13" s="22">
        <v>89.8</v>
      </c>
      <c r="S13" s="22">
        <v>89.97</v>
      </c>
      <c r="T13" s="22">
        <v>97</v>
      </c>
      <c r="U13" s="47">
        <v>98</v>
      </c>
      <c r="V13" s="50">
        <f t="shared" si="5"/>
        <v>-1.020408163265306E-2</v>
      </c>
      <c r="W13" s="22">
        <v>6043500</v>
      </c>
      <c r="X13" s="47">
        <v>6543500</v>
      </c>
      <c r="Y13" s="48">
        <f t="shared" si="6"/>
        <v>-7.6411706273401089E-2</v>
      </c>
      <c r="Z13" s="24"/>
    </row>
    <row r="14" spans="1:26" s="18" customFormat="1" ht="24.95" customHeight="1" x14ac:dyDescent="0.3">
      <c r="A14" s="19">
        <v>10</v>
      </c>
      <c r="B14" s="20" t="s">
        <v>39</v>
      </c>
      <c r="C14" s="21" t="s">
        <v>40</v>
      </c>
      <c r="D14" s="22">
        <v>0</v>
      </c>
      <c r="E14" s="22">
        <v>29031250.100000001</v>
      </c>
      <c r="F14" s="22">
        <v>12731001529.98</v>
      </c>
      <c r="G14" s="22">
        <f>E14+F14</f>
        <v>12760032780.08</v>
      </c>
      <c r="H14" s="22">
        <v>179689.28</v>
      </c>
      <c r="I14" s="23">
        <f t="shared" si="7"/>
        <v>12760212469.360001</v>
      </c>
      <c r="J14" s="22">
        <v>33250323.420000002</v>
      </c>
      <c r="K14" s="22">
        <v>1428952.02</v>
      </c>
      <c r="L14" s="23">
        <f>I14-J14</f>
        <v>12726962145.940001</v>
      </c>
      <c r="M14" s="14">
        <f t="shared" si="1"/>
        <v>0.71513470213855557</v>
      </c>
      <c r="N14" s="23">
        <v>11131384432.460001</v>
      </c>
      <c r="O14" s="14">
        <f t="shared" si="2"/>
        <v>0.69625993652894191</v>
      </c>
      <c r="P14" s="15">
        <f t="shared" si="3"/>
        <v>0.1433404553729335</v>
      </c>
      <c r="Q14" s="16">
        <f t="shared" si="4"/>
        <v>1.1227754145995058E-4</v>
      </c>
      <c r="R14" s="22">
        <v>8600</v>
      </c>
      <c r="S14" s="22">
        <v>8820</v>
      </c>
      <c r="T14" s="22">
        <v>99</v>
      </c>
      <c r="U14" s="47">
        <v>1</v>
      </c>
      <c r="V14" s="50">
        <f t="shared" si="5"/>
        <v>98</v>
      </c>
      <c r="W14" s="22">
        <v>2450000</v>
      </c>
      <c r="X14" s="47">
        <v>2150000</v>
      </c>
      <c r="Y14" s="48">
        <f t="shared" si="6"/>
        <v>0.13953488372093023</v>
      </c>
      <c r="Z14" s="24"/>
    </row>
    <row r="15" spans="1:26" s="18" customFormat="1" ht="24.95" customHeight="1" thickBot="1" x14ac:dyDescent="0.35">
      <c r="A15" s="25"/>
      <c r="B15" s="26"/>
      <c r="C15" s="27" t="s">
        <v>11</v>
      </c>
      <c r="D15" s="28">
        <f t="shared" ref="D15:L15" si="9">SUM(D5:D14)</f>
        <v>4141425949.8999996</v>
      </c>
      <c r="E15" s="28">
        <f t="shared" si="9"/>
        <v>349803623.89000005</v>
      </c>
      <c r="F15" s="28">
        <f t="shared" si="9"/>
        <v>13357584840.43</v>
      </c>
      <c r="G15" s="28">
        <f t="shared" si="9"/>
        <v>17848814414.220001</v>
      </c>
      <c r="H15" s="28">
        <f t="shared" si="9"/>
        <v>76107936.489999995</v>
      </c>
      <c r="I15" s="28">
        <f t="shared" si="9"/>
        <v>17924922350.709999</v>
      </c>
      <c r="J15" s="28">
        <f t="shared" si="9"/>
        <v>128328075.7</v>
      </c>
      <c r="K15" s="28">
        <f t="shared" si="9"/>
        <v>10968938.34</v>
      </c>
      <c r="L15" s="29">
        <f t="shared" si="9"/>
        <v>17796594275.010002</v>
      </c>
      <c r="M15" s="34">
        <f t="shared" si="1"/>
        <v>1</v>
      </c>
      <c r="N15" s="29">
        <f>SUM(N5:N14)</f>
        <v>15987397591.700001</v>
      </c>
      <c r="O15" s="34">
        <f t="shared" si="2"/>
        <v>1</v>
      </c>
      <c r="P15" s="33">
        <f t="shared" si="3"/>
        <v>0.11316392633215439</v>
      </c>
      <c r="Q15" s="32">
        <f>(K15/L15)</f>
        <v>6.1635041910252427E-4</v>
      </c>
      <c r="R15" s="28">
        <f>SUM(R5:R14)</f>
        <v>9086.31</v>
      </c>
      <c r="S15" s="28">
        <f>SUM(S5:S14)</f>
        <v>9312.25</v>
      </c>
      <c r="T15" s="28">
        <f>SUM(T5:T14)</f>
        <v>610</v>
      </c>
      <c r="U15" s="28">
        <f>SUM(U5:U14)</f>
        <v>506</v>
      </c>
      <c r="V15" s="46">
        <f t="shared" si="5"/>
        <v>0.20553359683794467</v>
      </c>
      <c r="W15" s="28">
        <f>SUM(W5:W14)</f>
        <v>345457699.01999998</v>
      </c>
      <c r="X15" s="28">
        <f>SUM(X5:X14)</f>
        <v>344650687.01999998</v>
      </c>
      <c r="Y15" s="30">
        <f t="shared" ref="Y15" si="10">((W15-X15)/X15)</f>
        <v>2.3415360258752923E-3</v>
      </c>
      <c r="Z15" s="24"/>
    </row>
    <row r="16" spans="1:26" x14ac:dyDescent="0.25">
      <c r="M16" s="7"/>
      <c r="O16" s="7"/>
      <c r="P16" s="7"/>
      <c r="V16" s="7"/>
    </row>
    <row r="17" spans="1:23" x14ac:dyDescent="0.25">
      <c r="A17" s="1" t="s">
        <v>44</v>
      </c>
      <c r="B17" s="53" t="s">
        <v>46</v>
      </c>
      <c r="E17" s="36"/>
      <c r="L17" s="35"/>
      <c r="N17" s="44"/>
      <c r="W17" s="36"/>
    </row>
    <row r="18" spans="1:23" ht="18.75" x14ac:dyDescent="0.3">
      <c r="B18" s="43"/>
      <c r="E18" s="36"/>
    </row>
    <row r="19" spans="1:23" x14ac:dyDescent="0.25">
      <c r="E19" s="36"/>
    </row>
    <row r="20" spans="1:23" x14ac:dyDescent="0.25">
      <c r="E20" s="36"/>
    </row>
    <row r="21" spans="1:23" x14ac:dyDescent="0.25">
      <c r="E21" s="36"/>
    </row>
    <row r="22" spans="1:23" x14ac:dyDescent="0.25">
      <c r="E22" s="36"/>
    </row>
    <row r="23" spans="1:23" x14ac:dyDescent="0.25">
      <c r="E23" s="36"/>
    </row>
    <row r="24" spans="1:23" x14ac:dyDescent="0.25">
      <c r="E24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C1" workbookViewId="0">
      <pane ySplit="1" topLeftCell="A5" activePane="bottomLeft" state="frozen"/>
      <selection pane="bottomLeft" activeCell="L10" sqref="L10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2.28515625" customWidth="1"/>
    <col min="7" max="7" width="21.710937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57"/>
      <c r="B1" s="57"/>
      <c r="C1" s="57"/>
      <c r="D1" s="57"/>
      <c r="E1" s="57"/>
      <c r="F1" s="57"/>
    </row>
    <row r="3" spans="1:11" s="18" customFormat="1" ht="24.95" customHeight="1" x14ac:dyDescent="0.3">
      <c r="A3" s="12" t="s">
        <v>35</v>
      </c>
      <c r="B3" s="12" t="s">
        <v>34</v>
      </c>
      <c r="C3" s="12" t="s">
        <v>43</v>
      </c>
      <c r="D3" s="12" t="s">
        <v>36</v>
      </c>
      <c r="E3" s="12" t="s">
        <v>42</v>
      </c>
      <c r="F3" s="41">
        <v>43922</v>
      </c>
      <c r="G3" s="41">
        <v>43952</v>
      </c>
      <c r="H3" s="41">
        <v>43983</v>
      </c>
      <c r="I3" s="41">
        <v>44013</v>
      </c>
      <c r="J3" s="41">
        <v>44044</v>
      </c>
      <c r="K3" s="41">
        <v>44075</v>
      </c>
    </row>
    <row r="4" spans="1:11" s="18" customFormat="1" ht="24.95" customHeight="1" x14ac:dyDescent="0.3">
      <c r="A4" s="22">
        <f>'SEPTEMBER 2020'!D5</f>
        <v>419338816.43000001</v>
      </c>
      <c r="B4" s="22">
        <f>'SEPTEMBER 2020'!E5</f>
        <v>17446211.539999999</v>
      </c>
      <c r="C4" s="22">
        <v>0</v>
      </c>
      <c r="D4" s="22">
        <f>'SEPTEMBER 2020'!H5</f>
        <v>9927853.9900000002</v>
      </c>
      <c r="E4" s="22">
        <v>0</v>
      </c>
      <c r="F4" s="40">
        <v>373844764.72000003</v>
      </c>
      <c r="G4" s="40">
        <v>429073724.44</v>
      </c>
      <c r="H4" s="40">
        <v>440140277.2100001</v>
      </c>
      <c r="I4" s="40">
        <v>442880752.36999995</v>
      </c>
      <c r="J4" s="40">
        <v>442900557.01000005</v>
      </c>
      <c r="K4" s="40">
        <v>439968593.26000005</v>
      </c>
    </row>
    <row r="5" spans="1:11" s="18" customFormat="1" ht="24.95" customHeight="1" x14ac:dyDescent="0.3">
      <c r="A5" s="22">
        <f>'SEPTEMBER 2020'!D6</f>
        <v>658445352.58000004</v>
      </c>
      <c r="B5" s="22">
        <f>'SEPTEMBER 2020'!E6</f>
        <v>0</v>
      </c>
      <c r="C5" s="22">
        <v>0</v>
      </c>
      <c r="D5" s="22">
        <f>'SEPTEMBER 2020'!H6</f>
        <v>18520199.719999999</v>
      </c>
      <c r="E5" s="22">
        <v>0</v>
      </c>
      <c r="F5" s="40">
        <v>591118846.8499999</v>
      </c>
      <c r="G5" s="40">
        <v>681770452.48000002</v>
      </c>
      <c r="H5" s="40">
        <v>630493771.14999998</v>
      </c>
      <c r="I5" s="40">
        <v>610045774.8499999</v>
      </c>
      <c r="J5" s="40">
        <v>635020424.84000003</v>
      </c>
      <c r="K5" s="40">
        <v>669351189.88000011</v>
      </c>
    </row>
    <row r="6" spans="1:11" s="18" customFormat="1" ht="24.95" customHeight="1" x14ac:dyDescent="0.3">
      <c r="A6" s="22">
        <f>'SEPTEMBER 2020'!D7</f>
        <v>387541765.30000001</v>
      </c>
      <c r="B6" s="22">
        <f>'SEPTEMBER 2020'!E7</f>
        <v>0</v>
      </c>
      <c r="C6" s="22">
        <v>0</v>
      </c>
      <c r="D6" s="22">
        <f>'SEPTEMBER 2020'!H7</f>
        <v>22573928.260000002</v>
      </c>
      <c r="E6" s="22">
        <v>0</v>
      </c>
      <c r="F6" s="40">
        <v>353290627.05000001</v>
      </c>
      <c r="G6" s="40">
        <v>397484120.60999995</v>
      </c>
      <c r="H6" s="40">
        <v>380182944.80999994</v>
      </c>
      <c r="I6" s="40">
        <v>377021948.37999994</v>
      </c>
      <c r="J6" s="40">
        <v>385635468.69999999</v>
      </c>
      <c r="K6" s="40">
        <v>403619060.37</v>
      </c>
    </row>
    <row r="7" spans="1:11" s="18" customFormat="1" ht="24.95" customHeight="1" x14ac:dyDescent="0.3">
      <c r="A7" s="22">
        <f>'SEPTEMBER 2020'!D8</f>
        <v>240760770.56</v>
      </c>
      <c r="B7" s="22">
        <f>'SEPTEMBER 2020'!E8</f>
        <v>50416789.399999999</v>
      </c>
      <c r="C7" s="22">
        <v>0</v>
      </c>
      <c r="D7" s="22">
        <f>'SEPTEMBER 2020'!H8</f>
        <v>1939383.82</v>
      </c>
      <c r="E7" s="22">
        <v>0</v>
      </c>
      <c r="F7" s="40">
        <v>266155070.18999997</v>
      </c>
      <c r="G7" s="40">
        <v>291748581.43000001</v>
      </c>
      <c r="H7" s="40">
        <v>273540655.10000002</v>
      </c>
      <c r="I7" s="40">
        <v>270475452.82000005</v>
      </c>
      <c r="J7" s="40">
        <v>268197561.94</v>
      </c>
      <c r="K7" s="40">
        <v>285345972.42999995</v>
      </c>
    </row>
    <row r="8" spans="1:11" s="18" customFormat="1" ht="24.95" customHeight="1" x14ac:dyDescent="0.3">
      <c r="A8" s="22">
        <f>'SEPTEMBER 2020'!D9</f>
        <v>106508598.83</v>
      </c>
      <c r="B8" s="22">
        <f>'SEPTEMBER 2020'!E9</f>
        <v>0</v>
      </c>
      <c r="C8" s="22">
        <v>0</v>
      </c>
      <c r="D8" s="22">
        <f>'SEPTEMBER 2020'!H9</f>
        <v>4956786.9000000004</v>
      </c>
      <c r="E8" s="22">
        <v>0</v>
      </c>
      <c r="F8" s="40">
        <v>75035038.219999984</v>
      </c>
      <c r="G8" s="40">
        <v>89068491.099999994</v>
      </c>
      <c r="H8" s="40">
        <v>93607000.209999993</v>
      </c>
      <c r="I8" s="40">
        <v>87310156.49000001</v>
      </c>
      <c r="J8" s="40">
        <v>92364113.49000001</v>
      </c>
      <c r="K8" s="40">
        <v>98499805.480000004</v>
      </c>
    </row>
    <row r="9" spans="1:11" s="18" customFormat="1" ht="24.95" customHeight="1" x14ac:dyDescent="0.3">
      <c r="A9" s="22">
        <f>'SEPTEMBER 2020'!D10</f>
        <v>1675913297.99</v>
      </c>
      <c r="B9" s="22">
        <f>'SEPTEMBER 2020'!E10</f>
        <v>184389323.25999999</v>
      </c>
      <c r="C9" s="22">
        <v>0</v>
      </c>
      <c r="D9" s="22">
        <f>'SEPTEMBER 2020'!H10</f>
        <v>1275895.96</v>
      </c>
      <c r="E9" s="22">
        <v>0</v>
      </c>
      <c r="F9" s="40">
        <v>1593085968.0699999</v>
      </c>
      <c r="G9" s="40">
        <v>1754108614.3299999</v>
      </c>
      <c r="H9" s="40">
        <v>1734660743.9300001</v>
      </c>
      <c r="I9" s="40">
        <v>1676281040.6600001</v>
      </c>
      <c r="J9" s="40">
        <v>1700594761.7</v>
      </c>
      <c r="K9" s="40">
        <v>1824012054.25</v>
      </c>
    </row>
    <row r="10" spans="1:11" s="18" customFormat="1" ht="24.95" customHeight="1" x14ac:dyDescent="0.3">
      <c r="A10" s="22">
        <f>'SEPTEMBER 2020'!D11</f>
        <v>123316147.56</v>
      </c>
      <c r="B10" s="22">
        <f>'SEPTEMBER 2020'!E11</f>
        <v>6807888.5199999996</v>
      </c>
      <c r="C10" s="22">
        <v>0</v>
      </c>
      <c r="D10" s="22">
        <f>'SEPTEMBER 2020'!H11</f>
        <v>611077.69999999995</v>
      </c>
      <c r="E10" s="22">
        <v>0</v>
      </c>
      <c r="F10" s="40">
        <v>102223537.75</v>
      </c>
      <c r="G10" s="40">
        <v>115310446.10000001</v>
      </c>
      <c r="H10" s="40">
        <v>111058822.06999999</v>
      </c>
      <c r="I10" s="40">
        <v>118039630.36</v>
      </c>
      <c r="J10" s="40">
        <v>115727480.5</v>
      </c>
      <c r="K10" s="40">
        <v>121812215.65000001</v>
      </c>
    </row>
    <row r="11" spans="1:11" s="18" customFormat="1" ht="24.95" customHeight="1" x14ac:dyDescent="0.3">
      <c r="A11" s="22">
        <f>'SEPTEMBER 2020'!D12</f>
        <v>0</v>
      </c>
      <c r="B11" s="22">
        <f>'SEPTEMBER 2020'!E12</f>
        <v>61712161.07</v>
      </c>
      <c r="C11" s="22">
        <f>'SEPTEMBER 2020'!F12</f>
        <v>626583310.45000005</v>
      </c>
      <c r="D11" s="22">
        <f>'SEPTEMBER 2020'!H12</f>
        <v>1970445.76</v>
      </c>
      <c r="E11" s="22">
        <v>0</v>
      </c>
      <c r="F11" s="40">
        <v>633842480.13</v>
      </c>
      <c r="G11" s="40">
        <v>637022105.79999995</v>
      </c>
      <c r="H11" s="40">
        <v>688535851.26999998</v>
      </c>
      <c r="I11" s="40">
        <v>674240979.12</v>
      </c>
      <c r="J11" s="40">
        <v>642669095.9000001</v>
      </c>
      <c r="K11" s="40">
        <v>684329035.56000006</v>
      </c>
    </row>
    <row r="12" spans="1:11" s="18" customFormat="1" ht="24.95" customHeight="1" x14ac:dyDescent="0.3">
      <c r="A12" s="22">
        <f>'SEPTEMBER 2020'!D13</f>
        <v>529601200.64999998</v>
      </c>
      <c r="B12" s="22">
        <f>'SEPTEMBER 2020'!E13</f>
        <v>0</v>
      </c>
      <c r="C12" s="22">
        <f>'SEPTEMBER 2020'!F13</f>
        <v>0</v>
      </c>
      <c r="D12" s="22">
        <f>'SEPTEMBER 2020'!H13</f>
        <v>14152675.1</v>
      </c>
      <c r="E12" s="22">
        <v>0</v>
      </c>
      <c r="F12" s="40">
        <v>505429300.25</v>
      </c>
      <c r="G12" s="40">
        <v>556825306.41999996</v>
      </c>
      <c r="H12" s="40">
        <v>543151716.30000007</v>
      </c>
      <c r="I12" s="40">
        <v>557316059.86000001</v>
      </c>
      <c r="J12" s="40">
        <v>572903695.15999997</v>
      </c>
      <c r="K12" s="40">
        <v>542694202.19000006</v>
      </c>
    </row>
    <row r="13" spans="1:11" s="18" customFormat="1" ht="24.95" customHeight="1" x14ac:dyDescent="0.3">
      <c r="A13" s="22">
        <f>'SEPTEMBER 2020'!D14</f>
        <v>0</v>
      </c>
      <c r="B13" s="22">
        <f>'SEPTEMBER 2020'!E14</f>
        <v>29031250.100000001</v>
      </c>
      <c r="C13" s="22">
        <v>0</v>
      </c>
      <c r="D13" s="22">
        <f>'SEPTEMBER 2020'!H14</f>
        <v>179689.28</v>
      </c>
      <c r="E13" s="22">
        <f>'SEPTEMBER 2020'!F14</f>
        <v>12731001529.98</v>
      </c>
      <c r="F13" s="40"/>
      <c r="G13" s="40"/>
      <c r="H13" s="40">
        <v>7049563994.1699991</v>
      </c>
      <c r="I13" s="40">
        <v>9530116464.5400009</v>
      </c>
      <c r="J13" s="40">
        <v>11131384432.460001</v>
      </c>
      <c r="K13" s="40">
        <v>12726962145.940001</v>
      </c>
    </row>
    <row r="14" spans="1:11" s="18" customFormat="1" ht="24.95" customHeight="1" thickBot="1" x14ac:dyDescent="0.35">
      <c r="A14" s="28">
        <f>SUM(A4:A13)</f>
        <v>4141425949.8999996</v>
      </c>
      <c r="B14" s="28">
        <f>SUM(B4:B13)</f>
        <v>349803623.89000005</v>
      </c>
      <c r="C14" s="28">
        <f>SUM(C4:C13)</f>
        <v>626583310.45000005</v>
      </c>
      <c r="D14" s="28">
        <f>SUM(D4:D13)</f>
        <v>76107936.489999995</v>
      </c>
      <c r="E14" s="28">
        <f>SUM(E4:E13)</f>
        <v>12731001529.98</v>
      </c>
      <c r="F14" s="39">
        <f t="shared" ref="F14:K14" si="0">SUM(F4:F13)</f>
        <v>4494025633.2299995</v>
      </c>
      <c r="G14" s="39">
        <f t="shared" si="0"/>
        <v>4952411842.71</v>
      </c>
      <c r="H14" s="39">
        <f t="shared" si="0"/>
        <v>11944935776.219999</v>
      </c>
      <c r="I14" s="39">
        <f t="shared" si="0"/>
        <v>14343728259.450001</v>
      </c>
      <c r="J14" s="39">
        <f t="shared" si="0"/>
        <v>15987397591.700001</v>
      </c>
      <c r="K14" s="39">
        <f t="shared" si="0"/>
        <v>17796594275.010002</v>
      </c>
    </row>
    <row r="15" spans="1:11" ht="16.5" x14ac:dyDescent="0.3">
      <c r="E15" s="38"/>
    </row>
    <row r="16" spans="1:11" x14ac:dyDescent="0.25">
      <c r="B16" s="37">
        <v>43922</v>
      </c>
      <c r="C16" s="37">
        <v>43952</v>
      </c>
      <c r="D16" s="37">
        <v>43983</v>
      </c>
      <c r="E16" s="37">
        <v>44013</v>
      </c>
      <c r="F16" s="37">
        <v>44044</v>
      </c>
      <c r="G16" s="37">
        <v>44075</v>
      </c>
      <c r="J16" s="44"/>
    </row>
    <row r="17" spans="1:7" x14ac:dyDescent="0.25">
      <c r="A17" s="37" t="s">
        <v>35</v>
      </c>
      <c r="B17" s="36">
        <v>3614392230.1399999</v>
      </c>
      <c r="C17" s="36">
        <v>4032265012.1199999</v>
      </c>
      <c r="D17" s="36">
        <v>3864587279.2199998</v>
      </c>
      <c r="E17" s="36">
        <v>3831828644.6799998</v>
      </c>
      <c r="F17" s="36">
        <v>3913723749.54</v>
      </c>
      <c r="G17" s="36">
        <v>4141425949.9000001</v>
      </c>
    </row>
    <row r="18" spans="1:7" x14ac:dyDescent="0.25">
      <c r="A18" s="37" t="s">
        <v>34</v>
      </c>
      <c r="B18" s="36">
        <v>175752553.41</v>
      </c>
      <c r="C18" s="36">
        <v>177070409.49000001</v>
      </c>
      <c r="D18" s="36">
        <v>452492408.13</v>
      </c>
      <c r="E18" s="36">
        <v>272103487.33999997</v>
      </c>
      <c r="F18" s="36">
        <v>316071867.88</v>
      </c>
      <c r="G18" s="36">
        <v>349803623.88999999</v>
      </c>
    </row>
    <row r="19" spans="1:7" x14ac:dyDescent="0.25">
      <c r="A19" s="37" t="s">
        <v>33</v>
      </c>
      <c r="B19" s="36">
        <v>535087967.51999998</v>
      </c>
      <c r="C19" s="36">
        <v>538903891.86000001</v>
      </c>
      <c r="D19" s="36">
        <v>591048061.02999997</v>
      </c>
      <c r="E19" s="36">
        <v>625862830.11000001</v>
      </c>
      <c r="F19" s="36">
        <v>592621089.37</v>
      </c>
      <c r="G19" s="36">
        <v>626583310.45000005</v>
      </c>
    </row>
    <row r="20" spans="1:7" x14ac:dyDescent="0.25">
      <c r="A20" s="37" t="s">
        <v>42</v>
      </c>
      <c r="B20" s="36">
        <v>0</v>
      </c>
      <c r="C20" s="36">
        <v>0</v>
      </c>
      <c r="D20" s="36">
        <v>7051738147.2399998</v>
      </c>
      <c r="E20" s="36">
        <v>9533055643.75</v>
      </c>
      <c r="F20" s="36">
        <v>11135395115.33</v>
      </c>
      <c r="G20" s="36">
        <v>12731001529.98</v>
      </c>
    </row>
    <row r="21" spans="1:7" x14ac:dyDescent="0.25">
      <c r="A21" s="37" t="s">
        <v>32</v>
      </c>
      <c r="B21" s="36">
        <v>260113227.03</v>
      </c>
      <c r="C21" s="36">
        <v>278503239.37</v>
      </c>
      <c r="D21" s="36">
        <v>93622092.400000006</v>
      </c>
      <c r="E21" s="36">
        <v>191169576.22999999</v>
      </c>
      <c r="F21" s="36">
        <v>152002086.71000001</v>
      </c>
      <c r="G21" s="36">
        <v>76107936.489999995</v>
      </c>
    </row>
    <row r="22" spans="1:7" x14ac:dyDescent="0.25">
      <c r="B22" s="35">
        <f t="shared" ref="B22:G22" si="1">SUM(B17:B21)</f>
        <v>4585345978.0999994</v>
      </c>
      <c r="C22" s="35">
        <f t="shared" si="1"/>
        <v>5026742552.8399992</v>
      </c>
      <c r="D22" s="35">
        <f t="shared" si="1"/>
        <v>12053487988.019999</v>
      </c>
      <c r="E22" s="35">
        <f t="shared" si="1"/>
        <v>14454020182.110001</v>
      </c>
      <c r="F22" s="35">
        <f t="shared" si="1"/>
        <v>16109813908.829998</v>
      </c>
      <c r="G22" s="35">
        <f t="shared" si="1"/>
        <v>17924922350.710003</v>
      </c>
    </row>
    <row r="23" spans="1:7" x14ac:dyDescent="0.25">
      <c r="D23" s="35"/>
    </row>
    <row r="24" spans="1:7" x14ac:dyDescent="0.25">
      <c r="G24" s="44"/>
    </row>
    <row r="25" spans="1:7" x14ac:dyDescent="0.25">
      <c r="A25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S28" sqref="S2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SEPTEMBER 2020</vt:lpstr>
      <vt:lpstr>Trend </vt:lpstr>
      <vt:lpstr>SepCharts </vt:lpstr>
      <vt:lpstr>'SEPTEMBER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2020-10-22T09:27:39Z</dcterms:modified>
</cp:coreProperties>
</file>