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0" windowWidth="23040" windowHeight="9192" activeTab="2"/>
  </bookViews>
  <sheets>
    <sheet name="JULY 2020" sheetId="9" r:id="rId1"/>
    <sheet name="Trend " sheetId="11" state="hidden" r:id="rId2"/>
    <sheet name="JulyCharts " sheetId="10" r:id="rId3"/>
  </sheets>
  <definedNames>
    <definedName name="_xlnm.Print_Area" localSheetId="0">'JULY 2020'!$A$1:$U$2</definedName>
    <definedName name="_xlnm.Print_Area" localSheetId="1">'Trend '!$A$1:$F$2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9"/>
  <c r="G10" s="1"/>
  <c r="E8"/>
  <c r="G8" s="1"/>
  <c r="G5"/>
  <c r="E13" i="11"/>
  <c r="E14" s="1"/>
  <c r="I13" i="9"/>
  <c r="L13" s="1"/>
  <c r="J15"/>
  <c r="G14"/>
  <c r="G12"/>
  <c r="G11"/>
  <c r="B12" i="11"/>
  <c r="C12"/>
  <c r="A12"/>
  <c r="Y13" i="9"/>
  <c r="V13"/>
  <c r="D12" i="11" l="1"/>
  <c r="P13" i="9"/>
  <c r="Q13"/>
  <c r="I5"/>
  <c r="D11" i="11" l="1"/>
  <c r="C11"/>
  <c r="B11"/>
  <c r="A11"/>
  <c r="Y12" i="9"/>
  <c r="V12"/>
  <c r="I12"/>
  <c r="L12" s="1"/>
  <c r="I8"/>
  <c r="Q12" l="1"/>
  <c r="P12"/>
  <c r="B6" i="11"/>
  <c r="B5"/>
  <c r="N15" i="9" l="1"/>
  <c r="O12" l="1"/>
  <c r="O13"/>
  <c r="B8" i="11"/>
  <c r="B4"/>
  <c r="A13" l="1"/>
  <c r="K14" l="1"/>
  <c r="I9" i="9"/>
  <c r="L9" s="1"/>
  <c r="F14" i="11" l="1"/>
  <c r="G22"/>
  <c r="J14" l="1"/>
  <c r="F22"/>
  <c r="D13"/>
  <c r="D10"/>
  <c r="D9"/>
  <c r="D8"/>
  <c r="D7"/>
  <c r="D6"/>
  <c r="D5"/>
  <c r="D4"/>
  <c r="B13"/>
  <c r="B10"/>
  <c r="B9"/>
  <c r="B7"/>
  <c r="A10"/>
  <c r="A9"/>
  <c r="A8"/>
  <c r="A7"/>
  <c r="A6"/>
  <c r="A5"/>
  <c r="A4"/>
  <c r="W15" i="9" l="1"/>
  <c r="T15"/>
  <c r="S15"/>
  <c r="R15"/>
  <c r="X15"/>
  <c r="U15"/>
  <c r="K15"/>
  <c r="H15"/>
  <c r="G15"/>
  <c r="F15"/>
  <c r="E15"/>
  <c r="D15"/>
  <c r="E22" i="11" l="1"/>
  <c r="I14"/>
  <c r="G14" l="1"/>
  <c r="H14"/>
  <c r="C22"/>
  <c r="B22"/>
  <c r="A14" l="1"/>
  <c r="B14"/>
  <c r="C14"/>
  <c r="D14"/>
  <c r="D22" l="1"/>
  <c r="O6" i="9"/>
  <c r="O7"/>
  <c r="O8"/>
  <c r="O9"/>
  <c r="O10"/>
  <c r="O11"/>
  <c r="O14"/>
  <c r="O15"/>
  <c r="O5"/>
  <c r="L8" l="1"/>
  <c r="I7"/>
  <c r="L7" s="1"/>
  <c r="Q7" s="1"/>
  <c r="I6"/>
  <c r="L6" s="1"/>
  <c r="I10"/>
  <c r="L10" s="1"/>
  <c r="L5" l="1"/>
  <c r="I11"/>
  <c r="L11" s="1"/>
  <c r="I14"/>
  <c r="L14" s="1"/>
  <c r="I15" l="1"/>
  <c r="L15"/>
  <c r="Y14"/>
  <c r="V14"/>
  <c r="Q14"/>
  <c r="P14"/>
  <c r="Y11"/>
  <c r="V11"/>
  <c r="Q11"/>
  <c r="P11"/>
  <c r="Y10"/>
  <c r="V10"/>
  <c r="Q10"/>
  <c r="P10"/>
  <c r="Y9"/>
  <c r="V9"/>
  <c r="Q9"/>
  <c r="P9"/>
  <c r="Y8"/>
  <c r="V8"/>
  <c r="Q8"/>
  <c r="P8"/>
  <c r="Y7"/>
  <c r="V7"/>
  <c r="P7"/>
  <c r="Y6"/>
  <c r="V6"/>
  <c r="Q6"/>
  <c r="P6"/>
  <c r="Y5"/>
  <c r="V5"/>
  <c r="Q5"/>
  <c r="P5"/>
  <c r="M12" l="1"/>
  <c r="M13"/>
  <c r="M14"/>
  <c r="M5"/>
  <c r="M8"/>
  <c r="M15"/>
  <c r="M10"/>
  <c r="M11"/>
  <c r="M6"/>
  <c r="M9"/>
  <c r="M7"/>
  <c r="V15"/>
  <c r="Y15"/>
  <c r="P15" l="1"/>
  <c r="Q15"/>
</calcChain>
</file>

<file path=xl/sharedStrings.xml><?xml version="1.0" encoding="utf-8"?>
<sst xmlns="http://schemas.openxmlformats.org/spreadsheetml/2006/main" count="62" uniqueCount="52">
  <si>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</si>
  <si>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</si>
  <si>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</si>
  <si>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</si>
  <si>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</si>
  <si>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</si>
  <si>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</si>
  <si>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</si>
  <si>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</si>
  <si>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</si>
  <si>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</si>
  <si>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</si>
  <si>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</si>
  <si>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</si>
  <si>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</si>
  <si>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</si>
  <si>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</si>
  <si>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</si>
  <si>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</si>
  <si>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</si>
  <si>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</si>
  <si>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</si>
  <si>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</si>
  <si>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</si>
  <si>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</si>
  <si>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</si>
  <si>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</si>
  <si>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</si>
  <si>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</si>
  <si>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</si>
  <si>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</si>
  <si>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</si>
  <si>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</si>
  <si>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</si>
  <si>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</si>
  <si>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</si>
  <si>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</si>
  <si>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</si>
  <si>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</si>
  <si>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JUNE</t>
  </si>
  <si>
    <t>New Gold Issuer Limited</t>
  </si>
  <si>
    <t>New Gold ETF</t>
  </si>
  <si>
    <t>BONDS/GOLD</t>
  </si>
  <si>
    <t>Gold</t>
  </si>
  <si>
    <t>Bonds</t>
  </si>
  <si>
    <t>Note:</t>
  </si>
  <si>
    <t>SCHEDULE OF REGISTERED EXCHANGE TRADED FUNDS(ETFs) AS AT 31ST JULY, 2020</t>
  </si>
  <si>
    <t>The inclusion of New Gold ETF in the the preceeding month led to the upsurge in the figures and charts</t>
  </si>
  <si>
    <t>NET ASSET VALUE  (N) PREVIOUS (JUNE'20)</t>
  </si>
  <si>
    <t>JULY</t>
  </si>
  <si>
    <t>PREVIOUS(JUNE)</t>
  </si>
  <si>
    <t>CURRENT(JULY)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</si>
</sst>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43" fontId="1" fillId="0" borderId="0" xfId="0" applyNumberFormat="1" applyFont="1"/>
    <xf numFmtId="0" fontId="7" fillId="3" borderId="6" xfId="0" applyFont="1" applyFill="1" applyBorder="1" applyAlignment="1">
      <alignment horizontal="center" vertical="top" wrapText="1"/>
    </xf>
    <xf numFmtId="0" fontId="13" fillId="0" borderId="0" xfId="0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(FEB - JUL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98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</c:numCache>
            </c:numRef>
          </c:cat>
          <c:val>
            <c:numRef>
              <c:f>'Trend '!$F$14:$K$14</c:f>
              <c:numCache>
                <c:formatCode>_-* #,##0.00_-;\-* #,##0.00_-;_-* "-"??_-;_-@_-</c:formatCode>
                <c:ptCount val="6"/>
                <c:pt idx="0">
                  <c:v>5030305629.6999998</c:v>
                </c:pt>
                <c:pt idx="1">
                  <c:v>4085799334.7400002</c:v>
                </c:pt>
                <c:pt idx="2">
                  <c:v>4494025633.2299995</c:v>
                </c:pt>
                <c:pt idx="3">
                  <c:v>4952411842.71</c:v>
                </c:pt>
                <c:pt idx="4">
                  <c:v>11944935776.219999</c:v>
                </c:pt>
                <c:pt idx="5">
                  <c:v>14343728259.450001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marker val="1"/>
        <c:axId val="111488000"/>
        <c:axId val="111510272"/>
      </c:lineChart>
      <c:catAx>
        <c:axId val="111488000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510272"/>
        <c:crosses val="autoZero"/>
        <c:lblAlgn val="ctr"/>
        <c:lblOffset val="100"/>
      </c:catAx>
      <c:valAx>
        <c:axId val="11151027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48800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Outlets(July 2020)</a:t>
            </a:r>
          </a:p>
        </c:rich>
      </c:tx>
      <c:layout>
        <c:manualLayout>
          <c:xMode val="edge"/>
          <c:yMode val="edge"/>
          <c:x val="0.24379226367195903"/>
          <c:y val="0"/>
        </c:manualLayout>
      </c:layout>
    </c:title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'!$A$3:$E$3</c:f>
              <c:strCache>
                <c:ptCount val="5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  <c:pt idx="4">
                  <c:v>Gold</c:v>
                </c:pt>
              </c:strCache>
            </c:strRef>
          </c:cat>
          <c:val>
            <c:numRef>
              <c:f>'Trend '!$A$14:$E$14</c:f>
              <c:numCache>
                <c:formatCode>_-* #,##0.00_-;\-* #,##0.00_-;_-* "-"??_-;_-@_-</c:formatCode>
                <c:ptCount val="5"/>
                <c:pt idx="0">
                  <c:v>3831828644.6799994</c:v>
                </c:pt>
                <c:pt idx="1">
                  <c:v>272103487.33999997</c:v>
                </c:pt>
                <c:pt idx="2">
                  <c:v>625862830.11000001</c:v>
                </c:pt>
                <c:pt idx="3">
                  <c:v>191169576.23000002</c:v>
                </c:pt>
                <c:pt idx="4">
                  <c:v>9533055643.75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CatName val="1"/>
          <c:showPercent val="1"/>
        </c:dLbls>
        <c:firstSliceAng val="0"/>
      </c:pieChart>
    </c:plotArea>
    <c:plotVisOnly val="1"/>
    <c:dispBlanksAs val="zero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Outlet(Feb - Jul' 2020)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'!$A$17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4193271504.52</c:v>
                </c:pt>
                <c:pt idx="1">
                  <c:v>3274342665.3200002</c:v>
                </c:pt>
                <c:pt idx="2">
                  <c:v>3614392230.1399999</c:v>
                </c:pt>
                <c:pt idx="3">
                  <c:v>4032265012.1199999</c:v>
                </c:pt>
                <c:pt idx="4">
                  <c:v>3864587279.2199998</c:v>
                </c:pt>
                <c:pt idx="5">
                  <c:v>3831828644.6799998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'!$A$18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252081379.78999999</c:v>
                </c:pt>
                <c:pt idx="1">
                  <c:v>259460908.27000001</c:v>
                </c:pt>
                <c:pt idx="2">
                  <c:v>175752553.41</c:v>
                </c:pt>
                <c:pt idx="3">
                  <c:v>177070409.49000001</c:v>
                </c:pt>
                <c:pt idx="4">
                  <c:v>452492408.13</c:v>
                </c:pt>
                <c:pt idx="5">
                  <c:v>272103487.33999997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'!$A$19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568973079.14999998</c:v>
                </c:pt>
                <c:pt idx="1">
                  <c:v>495910824.64999998</c:v>
                </c:pt>
                <c:pt idx="2">
                  <c:v>535087967.51999998</c:v>
                </c:pt>
                <c:pt idx="3">
                  <c:v>538903891.86000001</c:v>
                </c:pt>
                <c:pt idx="4">
                  <c:v>591048061.02999997</c:v>
                </c:pt>
                <c:pt idx="5">
                  <c:v>625862830.11000001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'!$A$20</c:f>
              <c:strCache>
                <c:ptCount val="1"/>
                <c:pt idx="0">
                  <c:v>Gold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</c:numCache>
            </c:numRef>
          </c:cat>
          <c:val>
            <c:numRef>
              <c:f>'Trend '!$B$20:$G$20</c:f>
              <c:numCache>
                <c:formatCode>_-* #,##0.00_-;\-* #,##0.00_-;_-*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7051738147.2399998</c:v>
                </c:pt>
                <c:pt idx="5">
                  <c:v>9533055643.75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ser>
          <c:idx val="4"/>
          <c:order val="4"/>
          <c:tx>
            <c:strRef>
              <c:f>'Trend '!$A$21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'!$B$16:$G$16</c:f>
              <c:numCache>
                <c:formatCode>mmm\-yy</c:formatCode>
                <c:ptCount val="6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</c:numCache>
            </c:numRef>
          </c:cat>
          <c:val>
            <c:numRef>
              <c:f>'Trend '!$B$21:$G$21</c:f>
              <c:numCache>
                <c:formatCode>_-* #,##0.00_-;\-* #,##0.00_-;_-* "-"??_-;_-@_-</c:formatCode>
                <c:ptCount val="6"/>
                <c:pt idx="0">
                  <c:v>116675921.8</c:v>
                </c:pt>
                <c:pt idx="1">
                  <c:v>150095912.88999999</c:v>
                </c:pt>
                <c:pt idx="2">
                  <c:v>260113227.03</c:v>
                </c:pt>
                <c:pt idx="3">
                  <c:v>278503239.37</c:v>
                </c:pt>
                <c:pt idx="4">
                  <c:v>93622092.400000006</c:v>
                </c:pt>
                <c:pt idx="5">
                  <c:v>191169576.22999999</c:v>
                </c:pt>
              </c:numCache>
            </c:numRef>
          </c:val>
        </c:ser>
        <c:shape val="box"/>
        <c:axId val="111117440"/>
        <c:axId val="111118976"/>
        <c:axId val="0"/>
      </c:bar3DChart>
      <c:dateAx>
        <c:axId val="111117440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18976"/>
        <c:crossesAt val="0"/>
        <c:auto val="1"/>
        <c:lblOffset val="100"/>
        <c:baseTimeUnit val="months"/>
      </c:dateAx>
      <c:valAx>
        <c:axId val="111118976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17440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4"/>
  <sheetViews>
    <sheetView topLeftCell="E1" workbookViewId="0">
      <pane ySplit="1" topLeftCell="A2" activePane="bottomLeft" state="frozen"/>
      <selection activeCell="P28" sqref="P28"/>
      <selection pane="bottomLeft" activeCell="E5" sqref="E5"/>
    </sheetView>
  </sheetViews>
  <sheetFormatPr defaultColWidth="8.88671875" defaultRowHeight="14.4"/>
  <cols>
    <col min="1" max="1" width="6.5546875" customWidth="1"/>
    <col min="2" max="2" width="34.109375" customWidth="1"/>
    <col min="3" max="3" width="42.6640625" customWidth="1"/>
    <col min="4" max="4" width="21.88671875" customWidth="1"/>
    <col min="5" max="5" width="19.6640625" customWidth="1"/>
    <col min="6" max="6" width="23.5546875" customWidth="1"/>
    <col min="7" max="9" width="21.88671875" customWidth="1"/>
    <col min="10" max="10" width="20.6640625" customWidth="1"/>
    <col min="11" max="11" width="20.33203125" customWidth="1"/>
    <col min="12" max="12" width="22.44140625" customWidth="1"/>
    <col min="13" max="13" width="11.109375" customWidth="1"/>
    <col min="14" max="14" width="22.33203125" customWidth="1"/>
    <col min="15" max="15" width="8.6640625" customWidth="1"/>
    <col min="16" max="17" width="11" customWidth="1"/>
    <col min="18" max="18" width="13.33203125" customWidth="1"/>
    <col min="19" max="19" width="12.44140625" customWidth="1"/>
    <col min="20" max="20" width="10.88671875" customWidth="1"/>
    <col min="21" max="21" width="11" customWidth="1"/>
    <col min="22" max="22" width="9.44140625" customWidth="1"/>
    <col min="23" max="23" width="20.88671875" customWidth="1"/>
    <col min="24" max="24" width="19.6640625" customWidth="1"/>
    <col min="25" max="25" width="10.6640625" customWidth="1"/>
    <col min="26" max="26" width="18.109375" customWidth="1"/>
  </cols>
  <sheetData>
    <row r="1" spans="1:26" ht="34.200000000000003" thickBot="1">
      <c r="A1" s="56" t="s">
        <v>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3"/>
      <c r="Y1" s="4"/>
    </row>
    <row r="2" spans="1:26" ht="15" thickBot="1">
      <c r="A2" s="1"/>
      <c r="B2" s="55"/>
      <c r="C2" s="55"/>
    </row>
    <row r="3" spans="1:26" ht="48.6">
      <c r="A3" s="2" t="s">
        <v>3</v>
      </c>
      <c r="B3" s="5" t="s">
        <v>0</v>
      </c>
      <c r="C3" s="5" t="s">
        <v>4</v>
      </c>
      <c r="D3" s="5" t="s">
        <v>9</v>
      </c>
      <c r="E3" s="5" t="s">
        <v>10</v>
      </c>
      <c r="F3" s="51" t="s">
        <v>42</v>
      </c>
      <c r="G3" s="5" t="s">
        <v>8</v>
      </c>
      <c r="H3" s="8" t="s">
        <v>29</v>
      </c>
      <c r="I3" s="5" t="s">
        <v>17</v>
      </c>
      <c r="J3" s="5" t="s">
        <v>7</v>
      </c>
      <c r="K3" s="5" t="s">
        <v>13</v>
      </c>
      <c r="L3" s="5" t="s">
        <v>12</v>
      </c>
      <c r="M3" s="5" t="s">
        <v>16</v>
      </c>
      <c r="N3" s="53" t="s">
        <v>48</v>
      </c>
      <c r="O3" s="5" t="s">
        <v>16</v>
      </c>
      <c r="P3" s="5" t="s">
        <v>15</v>
      </c>
      <c r="Q3" s="5" t="s">
        <v>14</v>
      </c>
      <c r="R3" s="5" t="s">
        <v>6</v>
      </c>
      <c r="S3" s="5" t="s">
        <v>5</v>
      </c>
      <c r="T3" s="58" t="s">
        <v>18</v>
      </c>
      <c r="U3" s="58"/>
      <c r="V3" s="58"/>
      <c r="W3" s="58" t="s">
        <v>19</v>
      </c>
      <c r="X3" s="58"/>
      <c r="Y3" s="59"/>
      <c r="Z3" s="6"/>
    </row>
    <row r="4" spans="1:26" s="18" customFormat="1" ht="24.9" customHeight="1">
      <c r="A4" s="9"/>
      <c r="B4" s="10"/>
      <c r="C4" s="11" t="s">
        <v>20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49</v>
      </c>
      <c r="U4" s="12" t="s">
        <v>39</v>
      </c>
      <c r="V4" s="17" t="s">
        <v>30</v>
      </c>
      <c r="W4" s="12" t="s">
        <v>51</v>
      </c>
      <c r="X4" s="12" t="s">
        <v>50</v>
      </c>
      <c r="Y4" s="17" t="s">
        <v>30</v>
      </c>
      <c r="Z4" s="24"/>
    </row>
    <row r="5" spans="1:26" s="18" customFormat="1" ht="24.9" customHeight="1">
      <c r="A5" s="19">
        <v>1</v>
      </c>
      <c r="B5" s="20" t="s">
        <v>2</v>
      </c>
      <c r="C5" s="21" t="s">
        <v>31</v>
      </c>
      <c r="D5" s="22">
        <v>411698034.01999998</v>
      </c>
      <c r="E5" s="22">
        <v>17203602.620000001</v>
      </c>
      <c r="F5" s="22">
        <v>0</v>
      </c>
      <c r="G5" s="22">
        <f>D5+E5</f>
        <v>428901636.63999999</v>
      </c>
      <c r="H5" s="22">
        <v>19950171.34</v>
      </c>
      <c r="I5" s="23">
        <f>G5+H5</f>
        <v>448851807.97999996</v>
      </c>
      <c r="J5" s="22">
        <v>5971055.6100000003</v>
      </c>
      <c r="K5" s="22">
        <v>606002.46</v>
      </c>
      <c r="L5" s="23">
        <f t="shared" ref="L5:L8" si="0">I5-J5</f>
        <v>442880752.36999995</v>
      </c>
      <c r="M5" s="14">
        <f t="shared" ref="M5:M15" si="1">(L5/L$15)</f>
        <v>3.0876264828721866E-2</v>
      </c>
      <c r="N5" s="23">
        <v>440140277.2100001</v>
      </c>
      <c r="O5" s="14">
        <f t="shared" ref="O5:O15" si="2">(N5/N$15)</f>
        <v>3.6847437730576346E-2</v>
      </c>
      <c r="P5" s="15">
        <f t="shared" ref="P5:P15" si="3">((L5-N5)/N5)</f>
        <v>6.2263675966476245E-3</v>
      </c>
      <c r="Q5" s="16">
        <f t="shared" ref="Q5:Q14" si="4">(K5/L5)</f>
        <v>1.3683197040220926E-3</v>
      </c>
      <c r="R5" s="22">
        <v>9.14</v>
      </c>
      <c r="S5" s="22">
        <v>9.24</v>
      </c>
      <c r="T5" s="22">
        <v>20</v>
      </c>
      <c r="U5" s="47">
        <v>20</v>
      </c>
      <c r="V5" s="50">
        <f t="shared" ref="V5:V15" si="5">((T5-U5)/U5)</f>
        <v>0</v>
      </c>
      <c r="W5" s="22">
        <v>48200000</v>
      </c>
      <c r="X5" s="47">
        <v>48200000</v>
      </c>
      <c r="Y5" s="48">
        <f t="shared" ref="Y5:Y14" si="6">((W5-X5)/X5)</f>
        <v>0</v>
      </c>
      <c r="Z5" s="24"/>
    </row>
    <row r="6" spans="1:26" s="18" customFormat="1" ht="24.9" customHeight="1">
      <c r="A6" s="19">
        <v>2</v>
      </c>
      <c r="B6" s="20" t="s">
        <v>1</v>
      </c>
      <c r="C6" s="21" t="s">
        <v>21</v>
      </c>
      <c r="D6" s="22">
        <v>586904960.42999995</v>
      </c>
      <c r="E6" s="22">
        <v>0</v>
      </c>
      <c r="F6" s="22">
        <v>0</v>
      </c>
      <c r="G6" s="22">
        <v>586904960.42999995</v>
      </c>
      <c r="H6" s="22">
        <v>30667391.41</v>
      </c>
      <c r="I6" s="23">
        <f t="shared" ref="I6:I14" si="7">G6+H6</f>
        <v>617572351.83999991</v>
      </c>
      <c r="J6" s="22">
        <v>7526576.9900000002</v>
      </c>
      <c r="K6" s="22">
        <v>3915383.91</v>
      </c>
      <c r="L6" s="23">
        <f t="shared" si="0"/>
        <v>610045774.8499999</v>
      </c>
      <c r="M6" s="14">
        <f t="shared" si="1"/>
        <v>4.2530488853069759E-2</v>
      </c>
      <c r="N6" s="23">
        <v>630493771.14999998</v>
      </c>
      <c r="O6" s="14">
        <f t="shared" si="2"/>
        <v>5.2783353796274753E-2</v>
      </c>
      <c r="P6" s="15">
        <f t="shared" si="3"/>
        <v>-3.2431718179711112E-2</v>
      </c>
      <c r="Q6" s="16">
        <f t="shared" si="4"/>
        <v>6.4181805225398498E-3</v>
      </c>
      <c r="R6" s="22">
        <v>83.08</v>
      </c>
      <c r="S6" s="22">
        <v>84.83</v>
      </c>
      <c r="T6" s="22">
        <v>28</v>
      </c>
      <c r="U6" s="47">
        <v>28</v>
      </c>
      <c r="V6" s="50">
        <f t="shared" si="5"/>
        <v>0</v>
      </c>
      <c r="W6" s="22">
        <v>7266518.1500000004</v>
      </c>
      <c r="X6" s="47">
        <v>7266518.1500000004</v>
      </c>
      <c r="Y6" s="49">
        <f t="shared" si="6"/>
        <v>0</v>
      </c>
      <c r="Z6" s="52"/>
    </row>
    <row r="7" spans="1:26" s="18" customFormat="1" ht="24.9" customHeight="1">
      <c r="A7" s="19">
        <v>3</v>
      </c>
      <c r="B7" s="20" t="s">
        <v>1</v>
      </c>
      <c r="C7" s="21" t="s">
        <v>22</v>
      </c>
      <c r="D7" s="22">
        <v>359843379.70999998</v>
      </c>
      <c r="E7" s="22">
        <v>0</v>
      </c>
      <c r="F7" s="22">
        <v>0</v>
      </c>
      <c r="G7" s="22">
        <v>359843379.70999998</v>
      </c>
      <c r="H7" s="22">
        <v>23866588.210000001</v>
      </c>
      <c r="I7" s="23">
        <f t="shared" si="7"/>
        <v>383709967.91999996</v>
      </c>
      <c r="J7" s="22">
        <v>6688019.54</v>
      </c>
      <c r="K7" s="22">
        <v>1121742.95</v>
      </c>
      <c r="L7" s="23">
        <f t="shared" si="0"/>
        <v>377021948.37999994</v>
      </c>
      <c r="M7" s="14">
        <f t="shared" si="1"/>
        <v>2.6284794410519358E-2</v>
      </c>
      <c r="N7" s="23">
        <v>380182944.80999994</v>
      </c>
      <c r="O7" s="14">
        <f t="shared" si="2"/>
        <v>3.1827960562740641E-2</v>
      </c>
      <c r="P7" s="15">
        <f t="shared" si="3"/>
        <v>-8.3144088212051322E-3</v>
      </c>
      <c r="Q7" s="16">
        <f t="shared" si="4"/>
        <v>2.9752722747838456E-3</v>
      </c>
      <c r="R7" s="22">
        <v>66.040000000000006</v>
      </c>
      <c r="S7" s="22">
        <v>67.22</v>
      </c>
      <c r="T7" s="22">
        <v>17</v>
      </c>
      <c r="U7" s="47">
        <v>17</v>
      </c>
      <c r="V7" s="50">
        <f t="shared" si="5"/>
        <v>0</v>
      </c>
      <c r="W7" s="22">
        <v>5658377.8700000001</v>
      </c>
      <c r="X7" s="47">
        <v>5658377.8700000001</v>
      </c>
      <c r="Y7" s="48">
        <f t="shared" si="6"/>
        <v>0</v>
      </c>
      <c r="Z7" s="42"/>
    </row>
    <row r="8" spans="1:26" s="18" customFormat="1" ht="24.9" customHeight="1">
      <c r="A8" s="19">
        <v>4</v>
      </c>
      <c r="B8" s="20" t="s">
        <v>23</v>
      </c>
      <c r="C8" s="21" t="s">
        <v>24</v>
      </c>
      <c r="D8" s="22">
        <v>216103350.69</v>
      </c>
      <c r="E8" s="22">
        <f>23981342.13+22750559.43</f>
        <v>46731901.560000002</v>
      </c>
      <c r="F8" s="22">
        <v>0</v>
      </c>
      <c r="G8" s="22">
        <f>D8+E8</f>
        <v>262835252.25</v>
      </c>
      <c r="H8" s="22">
        <v>14063482.91</v>
      </c>
      <c r="I8" s="23">
        <f>G8+H8</f>
        <v>276898735.16000003</v>
      </c>
      <c r="J8" s="22">
        <v>6423282.3399999999</v>
      </c>
      <c r="K8" s="22">
        <v>674332.73</v>
      </c>
      <c r="L8" s="23">
        <f t="shared" si="0"/>
        <v>270475452.82000005</v>
      </c>
      <c r="M8" s="14">
        <f t="shared" si="1"/>
        <v>1.885670503007502E-2</v>
      </c>
      <c r="N8" s="23">
        <v>273540655.10000002</v>
      </c>
      <c r="O8" s="14">
        <f t="shared" si="2"/>
        <v>2.290013610994588E-2</v>
      </c>
      <c r="P8" s="15">
        <f t="shared" si="3"/>
        <v>-1.1205655257641339E-2</v>
      </c>
      <c r="Q8" s="16">
        <f t="shared" si="4"/>
        <v>2.4931383715947218E-3</v>
      </c>
      <c r="R8" s="22">
        <v>2.91</v>
      </c>
      <c r="S8" s="22">
        <v>2.95</v>
      </c>
      <c r="T8" s="22">
        <v>68</v>
      </c>
      <c r="U8" s="47">
        <v>68</v>
      </c>
      <c r="V8" s="50">
        <f t="shared" si="5"/>
        <v>0</v>
      </c>
      <c r="W8" s="22">
        <v>85204193</v>
      </c>
      <c r="X8" s="47">
        <v>85204193</v>
      </c>
      <c r="Y8" s="48">
        <f t="shared" si="6"/>
        <v>0</v>
      </c>
      <c r="Z8" s="31"/>
    </row>
    <row r="9" spans="1:26" s="18" customFormat="1" ht="24.9" customHeight="1">
      <c r="A9" s="19">
        <v>5</v>
      </c>
      <c r="B9" s="20" t="s">
        <v>23</v>
      </c>
      <c r="C9" s="21" t="s">
        <v>25</v>
      </c>
      <c r="D9" s="22">
        <v>96765841.780000001</v>
      </c>
      <c r="E9" s="22">
        <v>0</v>
      </c>
      <c r="F9" s="22">
        <v>0</v>
      </c>
      <c r="G9" s="22">
        <v>96765841.780000001</v>
      </c>
      <c r="H9" s="22">
        <v>2400717.23</v>
      </c>
      <c r="I9" s="23">
        <f t="shared" si="7"/>
        <v>99166559.010000005</v>
      </c>
      <c r="J9" s="22">
        <v>11856402.52</v>
      </c>
      <c r="K9" s="22">
        <v>541709.9</v>
      </c>
      <c r="L9" s="23">
        <f>I9-J9</f>
        <v>87310156.49000001</v>
      </c>
      <c r="M9" s="14">
        <f t="shared" si="1"/>
        <v>6.0869918134762438E-3</v>
      </c>
      <c r="N9" s="23">
        <v>93607000.209999993</v>
      </c>
      <c r="O9" s="14">
        <f t="shared" si="2"/>
        <v>7.836542779606482E-3</v>
      </c>
      <c r="P9" s="15">
        <f t="shared" si="3"/>
        <v>-6.7268940419771037E-2</v>
      </c>
      <c r="Q9" s="16">
        <f t="shared" si="4"/>
        <v>6.2044316695508877E-3</v>
      </c>
      <c r="R9" s="22">
        <v>3.98</v>
      </c>
      <c r="S9" s="22">
        <v>4.0599999999999996</v>
      </c>
      <c r="T9" s="22">
        <v>50</v>
      </c>
      <c r="U9" s="47">
        <v>49</v>
      </c>
      <c r="V9" s="50">
        <f t="shared" si="5"/>
        <v>2.0408163265306121E-2</v>
      </c>
      <c r="W9" s="22">
        <v>25681216</v>
      </c>
      <c r="X9" s="47">
        <v>25681216</v>
      </c>
      <c r="Y9" s="48">
        <f t="shared" si="6"/>
        <v>0</v>
      </c>
      <c r="Z9" s="24"/>
    </row>
    <row r="10" spans="1:26" s="18" customFormat="1" ht="24.9" customHeight="1">
      <c r="A10" s="19">
        <v>6</v>
      </c>
      <c r="B10" s="20" t="s">
        <v>23</v>
      </c>
      <c r="C10" s="21" t="s">
        <v>26</v>
      </c>
      <c r="D10" s="22">
        <v>1525292813.8099999</v>
      </c>
      <c r="E10" s="22">
        <f>74126041.86+73456806.27</f>
        <v>147582848.13</v>
      </c>
      <c r="F10" s="22">
        <v>0</v>
      </c>
      <c r="G10" s="22">
        <f>D10+E10</f>
        <v>1672875661.9400001</v>
      </c>
      <c r="H10" s="22">
        <v>38007234.450000003</v>
      </c>
      <c r="I10" s="23">
        <f t="shared" si="7"/>
        <v>1710882896.3900001</v>
      </c>
      <c r="J10" s="22">
        <v>34601855.729999997</v>
      </c>
      <c r="K10" s="22">
        <v>1598977.99</v>
      </c>
      <c r="L10" s="23">
        <f t="shared" ref="L10:L13" si="8">I10-J10</f>
        <v>1676281040.6600001</v>
      </c>
      <c r="M10" s="14">
        <f t="shared" si="1"/>
        <v>0.11686508628296308</v>
      </c>
      <c r="N10" s="23">
        <v>1734660743.9300001</v>
      </c>
      <c r="O10" s="14">
        <f t="shared" si="2"/>
        <v>0.14522143747171634</v>
      </c>
      <c r="P10" s="15">
        <f t="shared" si="3"/>
        <v>-3.3654824710990183E-2</v>
      </c>
      <c r="Q10" s="16">
        <f t="shared" si="4"/>
        <v>9.538841943654248E-4</v>
      </c>
      <c r="R10" s="22">
        <v>11.27</v>
      </c>
      <c r="S10" s="22">
        <v>11.37</v>
      </c>
      <c r="T10" s="22">
        <v>145</v>
      </c>
      <c r="U10" s="47">
        <v>145</v>
      </c>
      <c r="V10" s="50">
        <f t="shared" si="5"/>
        <v>0</v>
      </c>
      <c r="W10" s="22">
        <v>149900000</v>
      </c>
      <c r="X10" s="47">
        <v>149900000</v>
      </c>
      <c r="Y10" s="48">
        <f t="shared" si="6"/>
        <v>0</v>
      </c>
      <c r="Z10" s="45"/>
    </row>
    <row r="11" spans="1:26" s="18" customFormat="1" ht="24.9" customHeight="1">
      <c r="A11" s="19">
        <v>7</v>
      </c>
      <c r="B11" s="20" t="s">
        <v>23</v>
      </c>
      <c r="C11" s="21" t="s">
        <v>27</v>
      </c>
      <c r="D11" s="22">
        <v>112332405.02</v>
      </c>
      <c r="E11" s="22">
        <v>2760000</v>
      </c>
      <c r="F11" s="22">
        <v>0</v>
      </c>
      <c r="G11" s="22">
        <f>D11+E11</f>
        <v>115092405.02</v>
      </c>
      <c r="H11" s="22">
        <v>10803976.23</v>
      </c>
      <c r="I11" s="23">
        <f t="shared" si="7"/>
        <v>125896381.25</v>
      </c>
      <c r="J11" s="22">
        <v>7856750.8899999997</v>
      </c>
      <c r="K11" s="22">
        <v>543612.12</v>
      </c>
      <c r="L11" s="23">
        <f t="shared" si="8"/>
        <v>118039630.36</v>
      </c>
      <c r="M11" s="14">
        <f t="shared" si="1"/>
        <v>8.2293548946894331E-3</v>
      </c>
      <c r="N11" s="23">
        <v>111058822.06999999</v>
      </c>
      <c r="O11" s="14">
        <f t="shared" si="2"/>
        <v>9.2975654411718237E-3</v>
      </c>
      <c r="P11" s="15">
        <f t="shared" si="3"/>
        <v>6.2856855132139136E-2</v>
      </c>
      <c r="Q11" s="16">
        <f t="shared" si="4"/>
        <v>4.6053356685553755E-3</v>
      </c>
      <c r="R11" s="22">
        <v>11.37</v>
      </c>
      <c r="S11" s="22">
        <v>11.57</v>
      </c>
      <c r="T11" s="22">
        <v>37</v>
      </c>
      <c r="U11" s="47">
        <v>37</v>
      </c>
      <c r="V11" s="50">
        <f t="shared" si="5"/>
        <v>0</v>
      </c>
      <c r="W11" s="22">
        <v>10526523</v>
      </c>
      <c r="X11" s="47">
        <v>10526523</v>
      </c>
      <c r="Y11" s="48">
        <f t="shared" si="6"/>
        <v>0</v>
      </c>
      <c r="Z11" s="24"/>
    </row>
    <row r="12" spans="1:26" s="18" customFormat="1" ht="24.9" customHeight="1">
      <c r="A12" s="19">
        <v>8</v>
      </c>
      <c r="B12" s="20" t="s">
        <v>23</v>
      </c>
      <c r="C12" s="21" t="s">
        <v>28</v>
      </c>
      <c r="D12" s="22">
        <v>0</v>
      </c>
      <c r="E12" s="22">
        <v>36560985.390000001</v>
      </c>
      <c r="F12" s="22">
        <v>625862830.11000001</v>
      </c>
      <c r="G12" s="22">
        <f>E12+F12</f>
        <v>662423815.5</v>
      </c>
      <c r="H12" s="22">
        <v>15792142.35</v>
      </c>
      <c r="I12" s="23">
        <f t="shared" si="7"/>
        <v>678215957.85000002</v>
      </c>
      <c r="J12" s="22">
        <v>3974978.73</v>
      </c>
      <c r="K12" s="22">
        <v>1053053.49</v>
      </c>
      <c r="L12" s="23">
        <f t="shared" si="8"/>
        <v>674240979.12</v>
      </c>
      <c r="M12" s="14">
        <f t="shared" si="1"/>
        <v>4.7005978287116078E-2</v>
      </c>
      <c r="N12" s="23">
        <v>688535851.26999998</v>
      </c>
      <c r="O12" s="14">
        <f t="shared" si="2"/>
        <v>5.7642490857149557E-2</v>
      </c>
      <c r="P12" s="15">
        <f t="shared" si="3"/>
        <v>-2.0761260468330264E-2</v>
      </c>
      <c r="Q12" s="16">
        <f t="shared" si="4"/>
        <v>1.5618354899970856E-3</v>
      </c>
      <c r="R12" s="22">
        <v>190.53</v>
      </c>
      <c r="S12" s="22">
        <v>192.53</v>
      </c>
      <c r="T12" s="22">
        <v>39</v>
      </c>
      <c r="U12" s="47">
        <v>39</v>
      </c>
      <c r="V12" s="50">
        <f t="shared" si="5"/>
        <v>0</v>
      </c>
      <c r="W12" s="22">
        <v>3520359</v>
      </c>
      <c r="X12" s="47">
        <v>3520359</v>
      </c>
      <c r="Y12" s="48">
        <f t="shared" si="6"/>
        <v>0</v>
      </c>
      <c r="Z12" s="24"/>
    </row>
    <row r="13" spans="1:26" s="18" customFormat="1" ht="24.9" customHeight="1">
      <c r="A13" s="19">
        <v>9</v>
      </c>
      <c r="B13" s="20" t="s">
        <v>37</v>
      </c>
      <c r="C13" s="21" t="s">
        <v>38</v>
      </c>
      <c r="D13" s="22">
        <v>522887859.22000003</v>
      </c>
      <c r="E13" s="22">
        <v>0</v>
      </c>
      <c r="F13" s="22">
        <v>0</v>
      </c>
      <c r="G13" s="22">
        <v>522887859.22000003</v>
      </c>
      <c r="H13" s="22">
        <v>35491171.740000002</v>
      </c>
      <c r="I13" s="23">
        <f t="shared" si="7"/>
        <v>558379030.96000004</v>
      </c>
      <c r="J13" s="22">
        <v>1062971.1000000001</v>
      </c>
      <c r="K13" s="22">
        <v>1062971.1000000001</v>
      </c>
      <c r="L13" s="23">
        <f t="shared" si="8"/>
        <v>557316059.86000001</v>
      </c>
      <c r="M13" s="14">
        <f t="shared" si="1"/>
        <v>3.8854337573833116E-2</v>
      </c>
      <c r="N13" s="23">
        <v>543151716.30000007</v>
      </c>
      <c r="O13" s="14">
        <f t="shared" si="2"/>
        <v>4.5471296495482844E-2</v>
      </c>
      <c r="P13" s="15">
        <f t="shared" si="3"/>
        <v>2.6078060944902774E-2</v>
      </c>
      <c r="Q13" s="16">
        <f t="shared" si="4"/>
        <v>1.9073039098622469E-3</v>
      </c>
      <c r="R13" s="22">
        <v>85.17</v>
      </c>
      <c r="S13" s="22">
        <v>85.33</v>
      </c>
      <c r="T13" s="22">
        <v>98</v>
      </c>
      <c r="U13" s="47">
        <v>98</v>
      </c>
      <c r="V13" s="50">
        <f t="shared" si="5"/>
        <v>0</v>
      </c>
      <c r="W13" s="22">
        <v>6543500</v>
      </c>
      <c r="X13" s="47">
        <v>6543500</v>
      </c>
      <c r="Y13" s="48">
        <f t="shared" si="6"/>
        <v>0</v>
      </c>
      <c r="Z13" s="24"/>
    </row>
    <row r="14" spans="1:26" s="18" customFormat="1" ht="24.9" customHeight="1">
      <c r="A14" s="19">
        <v>10</v>
      </c>
      <c r="B14" s="20" t="s">
        <v>40</v>
      </c>
      <c r="C14" s="21" t="s">
        <v>41</v>
      </c>
      <c r="D14" s="22">
        <v>0</v>
      </c>
      <c r="E14" s="22">
        <v>21264149.640000001</v>
      </c>
      <c r="F14" s="22">
        <v>9533055643.75</v>
      </c>
      <c r="G14" s="22">
        <f>E14+F14</f>
        <v>9554319793.3899994</v>
      </c>
      <c r="H14" s="22">
        <v>126700.36</v>
      </c>
      <c r="I14" s="23">
        <f t="shared" si="7"/>
        <v>9554446493.75</v>
      </c>
      <c r="J14" s="22">
        <v>24330029.210000001</v>
      </c>
      <c r="K14" s="22">
        <v>2922204.64</v>
      </c>
      <c r="L14" s="23">
        <f>I14-J14</f>
        <v>9530116464.5400009</v>
      </c>
      <c r="M14" s="14">
        <f t="shared" si="1"/>
        <v>0.66440999802553602</v>
      </c>
      <c r="N14" s="23">
        <v>7049563994.1699991</v>
      </c>
      <c r="O14" s="14">
        <f t="shared" si="2"/>
        <v>0.59017177875533533</v>
      </c>
      <c r="P14" s="15">
        <f t="shared" si="3"/>
        <v>0.351873175762561</v>
      </c>
      <c r="Q14" s="16">
        <f t="shared" si="4"/>
        <v>3.0662842903054165E-4</v>
      </c>
      <c r="R14" s="22">
        <v>8900</v>
      </c>
      <c r="S14" s="22">
        <v>9250</v>
      </c>
      <c r="T14" s="22">
        <v>1</v>
      </c>
      <c r="U14" s="47">
        <v>1</v>
      </c>
      <c r="V14" s="50">
        <f t="shared" si="5"/>
        <v>0</v>
      </c>
      <c r="W14" s="22">
        <v>1450000</v>
      </c>
      <c r="X14" s="47">
        <v>1450000</v>
      </c>
      <c r="Y14" s="48">
        <f t="shared" si="6"/>
        <v>0</v>
      </c>
      <c r="Z14" s="24"/>
    </row>
    <row r="15" spans="1:26" s="18" customFormat="1" ht="24.9" customHeight="1" thickBot="1">
      <c r="A15" s="25"/>
      <c r="B15" s="26"/>
      <c r="C15" s="27" t="s">
        <v>11</v>
      </c>
      <c r="D15" s="28">
        <f t="shared" ref="D15:L15" si="9">SUM(D5:D14)</f>
        <v>3831828644.6799994</v>
      </c>
      <c r="E15" s="28">
        <f t="shared" si="9"/>
        <v>272103487.33999997</v>
      </c>
      <c r="F15" s="28">
        <f t="shared" si="9"/>
        <v>10158918473.860001</v>
      </c>
      <c r="G15" s="28">
        <f t="shared" si="9"/>
        <v>14262850605.879999</v>
      </c>
      <c r="H15" s="28">
        <f t="shared" si="9"/>
        <v>191169576.23000002</v>
      </c>
      <c r="I15" s="28">
        <f t="shared" si="9"/>
        <v>14454020182.110001</v>
      </c>
      <c r="J15" s="28">
        <f t="shared" si="9"/>
        <v>110291922.66</v>
      </c>
      <c r="K15" s="28">
        <f t="shared" si="9"/>
        <v>14039991.290000001</v>
      </c>
      <c r="L15" s="29">
        <f t="shared" si="9"/>
        <v>14343728259.450001</v>
      </c>
      <c r="M15" s="34">
        <f t="shared" si="1"/>
        <v>1</v>
      </c>
      <c r="N15" s="29">
        <f>SUM(N5:N14)</f>
        <v>11944935776.219999</v>
      </c>
      <c r="O15" s="34">
        <f t="shared" si="2"/>
        <v>1</v>
      </c>
      <c r="P15" s="33">
        <f t="shared" si="3"/>
        <v>0.2008208774136335</v>
      </c>
      <c r="Q15" s="32">
        <f>(K15/L15)</f>
        <v>9.7882440576424826E-4</v>
      </c>
      <c r="R15" s="28">
        <f>SUM(R5:R14)</f>
        <v>9363.49</v>
      </c>
      <c r="S15" s="28">
        <f>SUM(S5:S14)</f>
        <v>9719.1</v>
      </c>
      <c r="T15" s="28">
        <f>SUM(T5:T14)</f>
        <v>503</v>
      </c>
      <c r="U15" s="28">
        <f>SUM(U5:U14)</f>
        <v>502</v>
      </c>
      <c r="V15" s="46">
        <f t="shared" si="5"/>
        <v>1.9920318725099601E-3</v>
      </c>
      <c r="W15" s="28">
        <f>SUM(W5:W14)</f>
        <v>343950687.01999998</v>
      </c>
      <c r="X15" s="28">
        <f>SUM(X5:X14)</f>
        <v>343950687.01999998</v>
      </c>
      <c r="Y15" s="30">
        <f t="shared" ref="Y15" si="10">((W15-X15)/X15)</f>
        <v>0</v>
      </c>
      <c r="Z15" s="24"/>
    </row>
    <row r="16" spans="1:26">
      <c r="M16" s="7"/>
      <c r="O16" s="7"/>
      <c r="P16" s="7"/>
      <c r="V16" s="7"/>
    </row>
    <row r="17" spans="1:23">
      <c r="A17" s="1" t="s">
        <v>45</v>
      </c>
      <c r="B17" s="54" t="s">
        <v>47</v>
      </c>
      <c r="E17" s="36"/>
      <c r="L17" s="35"/>
      <c r="N17" s="44"/>
      <c r="W17" s="36"/>
    </row>
    <row r="18" spans="1:23" ht="18">
      <c r="B18" s="43"/>
      <c r="E18" s="36"/>
    </row>
    <row r="19" spans="1:23">
      <c r="E19" s="36"/>
    </row>
    <row r="20" spans="1:23">
      <c r="E20" s="36"/>
    </row>
    <row r="21" spans="1:23">
      <c r="E21" s="36"/>
    </row>
    <row r="22" spans="1:23">
      <c r="E22" s="36"/>
    </row>
    <row r="23" spans="1:23">
      <c r="E23" s="36"/>
    </row>
    <row r="24" spans="1:23">
      <c r="E24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topLeftCell="C1" workbookViewId="0">
      <pane ySplit="1" topLeftCell="A3" activePane="bottomLeft" state="frozen"/>
      <selection pane="bottomLeft" activeCell="K4" sqref="K4:K13"/>
    </sheetView>
  </sheetViews>
  <sheetFormatPr defaultColWidth="8.88671875" defaultRowHeight="14.4"/>
  <cols>
    <col min="1" max="1" width="21.88671875" customWidth="1"/>
    <col min="2" max="2" width="19.6640625" customWidth="1"/>
    <col min="3" max="3" width="21.109375" customWidth="1"/>
    <col min="4" max="4" width="21.88671875" customWidth="1"/>
    <col min="5" max="5" width="20.33203125" customWidth="1"/>
    <col min="6" max="6" width="22.33203125" customWidth="1"/>
    <col min="7" max="7" width="21.6640625" customWidth="1"/>
    <col min="8" max="8" width="22.109375" customWidth="1"/>
    <col min="9" max="9" width="22.44140625" customWidth="1"/>
    <col min="10" max="10" width="21.5546875" customWidth="1"/>
    <col min="11" max="11" width="21.6640625" customWidth="1"/>
  </cols>
  <sheetData>
    <row r="1" spans="1:11" ht="34.200000000000003" thickBot="1">
      <c r="A1" s="57"/>
      <c r="B1" s="57"/>
      <c r="C1" s="57"/>
      <c r="D1" s="57"/>
      <c r="E1" s="57"/>
      <c r="F1" s="57"/>
    </row>
    <row r="3" spans="1:11" s="18" customFormat="1" ht="24.9" customHeight="1">
      <c r="A3" s="12" t="s">
        <v>35</v>
      </c>
      <c r="B3" s="12" t="s">
        <v>34</v>
      </c>
      <c r="C3" s="12" t="s">
        <v>44</v>
      </c>
      <c r="D3" s="12" t="s">
        <v>36</v>
      </c>
      <c r="E3" s="12" t="s">
        <v>43</v>
      </c>
      <c r="F3" s="41">
        <v>43862</v>
      </c>
      <c r="G3" s="41">
        <v>43891</v>
      </c>
      <c r="H3" s="41">
        <v>43922</v>
      </c>
      <c r="I3" s="41">
        <v>43952</v>
      </c>
      <c r="J3" s="41">
        <v>43983</v>
      </c>
      <c r="K3" s="41">
        <v>44013</v>
      </c>
    </row>
    <row r="4" spans="1:11" s="18" customFormat="1" ht="24.9" customHeight="1">
      <c r="A4" s="22">
        <f>'JULY 2020'!D5</f>
        <v>411698034.01999998</v>
      </c>
      <c r="B4" s="22">
        <f>'JULY 2020'!E5</f>
        <v>17203602.620000001</v>
      </c>
      <c r="C4" s="22">
        <v>0</v>
      </c>
      <c r="D4" s="22">
        <f>'JULY 2020'!H5</f>
        <v>19950171.34</v>
      </c>
      <c r="E4" s="22">
        <v>0</v>
      </c>
      <c r="F4" s="40">
        <v>433347833.76000005</v>
      </c>
      <c r="G4" s="40">
        <v>339853926.64999998</v>
      </c>
      <c r="H4" s="40">
        <v>373844764.72000003</v>
      </c>
      <c r="I4" s="40">
        <v>429073724.44</v>
      </c>
      <c r="J4" s="40">
        <v>440140277.2100001</v>
      </c>
      <c r="K4" s="40">
        <v>442880752.36999995</v>
      </c>
    </row>
    <row r="5" spans="1:11" s="18" customFormat="1" ht="24.9" customHeight="1">
      <c r="A5" s="22">
        <f>'JULY 2020'!D6</f>
        <v>586904960.42999995</v>
      </c>
      <c r="B5" s="22">
        <f>'JULY 2020'!E6</f>
        <v>0</v>
      </c>
      <c r="C5" s="22">
        <v>0</v>
      </c>
      <c r="D5" s="22">
        <f>'JULY 2020'!H6</f>
        <v>30667391.41</v>
      </c>
      <c r="E5" s="22">
        <v>0</v>
      </c>
      <c r="F5" s="40">
        <v>658894459.64999998</v>
      </c>
      <c r="G5" s="40">
        <v>542727620.45000005</v>
      </c>
      <c r="H5" s="40">
        <v>591118846.8499999</v>
      </c>
      <c r="I5" s="40">
        <v>681770452.48000002</v>
      </c>
      <c r="J5" s="40">
        <v>630493771.14999998</v>
      </c>
      <c r="K5" s="40">
        <v>610045774.8499999</v>
      </c>
    </row>
    <row r="6" spans="1:11" s="18" customFormat="1" ht="24.9" customHeight="1">
      <c r="A6" s="22">
        <f>'JULY 2020'!D7</f>
        <v>359843379.70999998</v>
      </c>
      <c r="B6" s="22">
        <f>'JULY 2020'!E7</f>
        <v>0</v>
      </c>
      <c r="C6" s="22">
        <v>0</v>
      </c>
      <c r="D6" s="22">
        <f>'JULY 2020'!H7</f>
        <v>23866588.210000001</v>
      </c>
      <c r="E6" s="22">
        <v>0</v>
      </c>
      <c r="F6" s="40">
        <v>397180468.62</v>
      </c>
      <c r="G6" s="40">
        <v>312715269.06000006</v>
      </c>
      <c r="H6" s="40">
        <v>353290627.05000001</v>
      </c>
      <c r="I6" s="40">
        <v>397484120.60999995</v>
      </c>
      <c r="J6" s="40">
        <v>380182944.80999994</v>
      </c>
      <c r="K6" s="40">
        <v>377021948.37999994</v>
      </c>
    </row>
    <row r="7" spans="1:11" s="18" customFormat="1" ht="24.9" customHeight="1">
      <c r="A7" s="22">
        <f>'JULY 2020'!D8</f>
        <v>216103350.69</v>
      </c>
      <c r="B7" s="22">
        <f>'JULY 2020'!E8</f>
        <v>46731901.560000002</v>
      </c>
      <c r="C7" s="22">
        <v>0</v>
      </c>
      <c r="D7" s="22">
        <f>'JULY 2020'!H8</f>
        <v>14063482.91</v>
      </c>
      <c r="E7" s="22">
        <v>0</v>
      </c>
      <c r="F7" s="40">
        <v>281360326.74000001</v>
      </c>
      <c r="G7" s="40">
        <v>234192772.38</v>
      </c>
      <c r="H7" s="40">
        <v>266155070.18999997</v>
      </c>
      <c r="I7" s="40">
        <v>291748581.43000001</v>
      </c>
      <c r="J7" s="40">
        <v>273540655.10000002</v>
      </c>
      <c r="K7" s="40">
        <v>270475452.82000005</v>
      </c>
    </row>
    <row r="8" spans="1:11" s="18" customFormat="1" ht="24.9" customHeight="1">
      <c r="A8" s="22">
        <f>'JULY 2020'!D9</f>
        <v>96765841.780000001</v>
      </c>
      <c r="B8" s="22">
        <f>'JULY 2020'!E9</f>
        <v>0</v>
      </c>
      <c r="C8" s="22">
        <v>0</v>
      </c>
      <c r="D8" s="22">
        <f>'JULY 2020'!H9</f>
        <v>2400717.23</v>
      </c>
      <c r="E8" s="22">
        <v>0</v>
      </c>
      <c r="F8" s="40">
        <v>96153756.769999996</v>
      </c>
      <c r="G8" s="40">
        <v>65590745.729999997</v>
      </c>
      <c r="H8" s="40">
        <v>75035038.219999984</v>
      </c>
      <c r="I8" s="40">
        <v>89068491.099999994</v>
      </c>
      <c r="J8" s="40">
        <v>93607000.209999993</v>
      </c>
      <c r="K8" s="40">
        <v>87310156.49000001</v>
      </c>
    </row>
    <row r="9" spans="1:11" s="18" customFormat="1" ht="24.9" customHeight="1">
      <c r="A9" s="22">
        <f>'JULY 2020'!D10</f>
        <v>1525292813.8099999</v>
      </c>
      <c r="B9" s="22">
        <f>'JULY 2020'!E10</f>
        <v>147582848.13</v>
      </c>
      <c r="C9" s="22">
        <v>0</v>
      </c>
      <c r="D9" s="22">
        <f>'JULY 2020'!H10</f>
        <v>38007234.450000003</v>
      </c>
      <c r="E9" s="22">
        <v>0</v>
      </c>
      <c r="F9" s="40">
        <v>1796050418.1300001</v>
      </c>
      <c r="G9" s="40">
        <v>1462098823.0800002</v>
      </c>
      <c r="H9" s="40">
        <v>1593085968.0699999</v>
      </c>
      <c r="I9" s="40">
        <v>1754108614.3299999</v>
      </c>
      <c r="J9" s="40">
        <v>1734660743.9300001</v>
      </c>
      <c r="K9" s="40">
        <v>1676281040.6600001</v>
      </c>
    </row>
    <row r="10" spans="1:11" s="18" customFormat="1" ht="24.9" customHeight="1">
      <c r="A10" s="22">
        <f>'JULY 2020'!D11</f>
        <v>112332405.02</v>
      </c>
      <c r="B10" s="22">
        <f>'JULY 2020'!E11</f>
        <v>2760000</v>
      </c>
      <c r="C10" s="22">
        <v>0</v>
      </c>
      <c r="D10" s="22">
        <f>'JULY 2020'!H11</f>
        <v>10803976.23</v>
      </c>
      <c r="E10" s="22">
        <v>0</v>
      </c>
      <c r="F10" s="40">
        <v>125809803.33000001</v>
      </c>
      <c r="G10" s="40">
        <v>102187894.21000001</v>
      </c>
      <c r="H10" s="40">
        <v>102223537.75</v>
      </c>
      <c r="I10" s="40">
        <v>115310446.10000001</v>
      </c>
      <c r="J10" s="40">
        <v>111058822.06999999</v>
      </c>
      <c r="K10" s="40">
        <v>118039630.36</v>
      </c>
    </row>
    <row r="11" spans="1:11" s="18" customFormat="1" ht="24.9" customHeight="1">
      <c r="A11" s="22">
        <f>'JULY 2020'!D12</f>
        <v>0</v>
      </c>
      <c r="B11" s="22">
        <f>'JULY 2020'!E12</f>
        <v>36560985.390000001</v>
      </c>
      <c r="C11" s="22">
        <f>'JULY 2020'!F12</f>
        <v>625862830.11000001</v>
      </c>
      <c r="D11" s="22">
        <f>'JULY 2020'!H12</f>
        <v>15792142.35</v>
      </c>
      <c r="E11" s="22">
        <v>0</v>
      </c>
      <c r="F11" s="40">
        <v>650505864.3599999</v>
      </c>
      <c r="G11" s="40">
        <v>584387352.73000002</v>
      </c>
      <c r="H11" s="40">
        <v>633842480.13</v>
      </c>
      <c r="I11" s="40">
        <v>637022105.79999995</v>
      </c>
      <c r="J11" s="40">
        <v>688535851.26999998</v>
      </c>
      <c r="K11" s="40">
        <v>674240979.12</v>
      </c>
    </row>
    <row r="12" spans="1:11" s="18" customFormat="1" ht="24.9" customHeight="1">
      <c r="A12" s="22">
        <f>'JULY 2020'!D13</f>
        <v>522887859.22000003</v>
      </c>
      <c r="B12" s="22">
        <f>'JULY 2020'!E13</f>
        <v>0</v>
      </c>
      <c r="C12" s="22">
        <f>'JULY 2020'!F13</f>
        <v>0</v>
      </c>
      <c r="D12" s="22">
        <f>'JULY 2020'!H13</f>
        <v>35491171.740000002</v>
      </c>
      <c r="E12" s="22">
        <v>0</v>
      </c>
      <c r="F12" s="40">
        <v>591002698.34000003</v>
      </c>
      <c r="G12" s="40">
        <v>442044930.44999999</v>
      </c>
      <c r="H12" s="40">
        <v>505429300.25</v>
      </c>
      <c r="I12" s="40">
        <v>556825306.41999996</v>
      </c>
      <c r="J12" s="40">
        <v>543151716.30000007</v>
      </c>
      <c r="K12" s="40">
        <v>557316059.86000001</v>
      </c>
    </row>
    <row r="13" spans="1:11" s="18" customFormat="1" ht="24.9" customHeight="1">
      <c r="A13" s="22">
        <f>'JULY 2020'!D14</f>
        <v>0</v>
      </c>
      <c r="B13" s="22">
        <f>'JULY 2020'!E14</f>
        <v>21264149.640000001</v>
      </c>
      <c r="C13" s="22">
        <v>0</v>
      </c>
      <c r="D13" s="22">
        <f>'JULY 2020'!H14</f>
        <v>126700.36</v>
      </c>
      <c r="E13" s="22">
        <f>'JULY 2020'!F14</f>
        <v>9533055643.75</v>
      </c>
      <c r="F13" s="40"/>
      <c r="G13" s="40"/>
      <c r="H13" s="40"/>
      <c r="I13" s="40"/>
      <c r="J13" s="40">
        <v>7049563994.1699991</v>
      </c>
      <c r="K13" s="40">
        <v>9530116464.5400009</v>
      </c>
    </row>
    <row r="14" spans="1:11" s="18" customFormat="1" ht="24.9" customHeight="1" thickBot="1">
      <c r="A14" s="28">
        <f>SUM(A4:A13)</f>
        <v>3831828644.6799994</v>
      </c>
      <c r="B14" s="28">
        <f>SUM(B4:B13)</f>
        <v>272103487.33999997</v>
      </c>
      <c r="C14" s="28">
        <f>SUM(C4:C13)</f>
        <v>625862830.11000001</v>
      </c>
      <c r="D14" s="28">
        <f>SUM(D4:D13)</f>
        <v>191169576.23000002</v>
      </c>
      <c r="E14" s="28">
        <f>SUM(E4:E13)</f>
        <v>9533055643.75</v>
      </c>
      <c r="F14" s="39">
        <f t="shared" ref="F14:K14" si="0">SUM(F4:F13)</f>
        <v>5030305629.6999998</v>
      </c>
      <c r="G14" s="39">
        <f t="shared" si="0"/>
        <v>4085799334.7400002</v>
      </c>
      <c r="H14" s="39">
        <f t="shared" si="0"/>
        <v>4494025633.2299995</v>
      </c>
      <c r="I14" s="39">
        <f t="shared" si="0"/>
        <v>4952411842.71</v>
      </c>
      <c r="J14" s="39">
        <f t="shared" si="0"/>
        <v>11944935776.219999</v>
      </c>
      <c r="K14" s="39">
        <f t="shared" si="0"/>
        <v>14343728259.450001</v>
      </c>
    </row>
    <row r="15" spans="1:11">
      <c r="E15" s="38"/>
    </row>
    <row r="16" spans="1:11">
      <c r="B16" s="37">
        <v>43862</v>
      </c>
      <c r="C16" s="37">
        <v>43891</v>
      </c>
      <c r="D16" s="37">
        <v>43922</v>
      </c>
      <c r="E16" s="37">
        <v>43952</v>
      </c>
      <c r="F16" s="37">
        <v>43983</v>
      </c>
      <c r="G16" s="37">
        <v>44013</v>
      </c>
      <c r="J16" s="44"/>
    </row>
    <row r="17" spans="1:7">
      <c r="A17" s="37" t="s">
        <v>35</v>
      </c>
      <c r="B17" s="36">
        <v>4193271504.52</v>
      </c>
      <c r="C17" s="36">
        <v>3274342665.3200002</v>
      </c>
      <c r="D17" s="36">
        <v>3614392230.1399999</v>
      </c>
      <c r="E17" s="36">
        <v>4032265012.1199999</v>
      </c>
      <c r="F17" s="36">
        <v>3864587279.2199998</v>
      </c>
      <c r="G17" s="36">
        <v>3831828644.6799998</v>
      </c>
    </row>
    <row r="18" spans="1:7">
      <c r="A18" s="37" t="s">
        <v>34</v>
      </c>
      <c r="B18" s="36">
        <v>252081379.78999999</v>
      </c>
      <c r="C18" s="36">
        <v>259460908.27000001</v>
      </c>
      <c r="D18" s="36">
        <v>175752553.41</v>
      </c>
      <c r="E18" s="36">
        <v>177070409.49000001</v>
      </c>
      <c r="F18" s="36">
        <v>452492408.13</v>
      </c>
      <c r="G18" s="36">
        <v>272103487.33999997</v>
      </c>
    </row>
    <row r="19" spans="1:7">
      <c r="A19" s="37" t="s">
        <v>33</v>
      </c>
      <c r="B19" s="36">
        <v>568973079.14999998</v>
      </c>
      <c r="C19" s="36">
        <v>495910824.64999998</v>
      </c>
      <c r="D19" s="36">
        <v>535087967.51999998</v>
      </c>
      <c r="E19" s="36">
        <v>538903891.86000001</v>
      </c>
      <c r="F19" s="36">
        <v>591048061.02999997</v>
      </c>
      <c r="G19" s="36">
        <v>625862830.11000001</v>
      </c>
    </row>
    <row r="20" spans="1:7">
      <c r="A20" s="37" t="s">
        <v>43</v>
      </c>
      <c r="B20" s="36">
        <v>0</v>
      </c>
      <c r="C20" s="36">
        <v>0</v>
      </c>
      <c r="D20" s="36">
        <v>0</v>
      </c>
      <c r="E20" s="36">
        <v>0</v>
      </c>
      <c r="F20" s="36">
        <v>7051738147.2399998</v>
      </c>
      <c r="G20" s="36">
        <v>9533055643.75</v>
      </c>
    </row>
    <row r="21" spans="1:7">
      <c r="A21" s="37" t="s">
        <v>32</v>
      </c>
      <c r="B21" s="36">
        <v>116675921.8</v>
      </c>
      <c r="C21" s="36">
        <v>150095912.88999999</v>
      </c>
      <c r="D21" s="36">
        <v>260113227.03</v>
      </c>
      <c r="E21" s="36">
        <v>278503239.37</v>
      </c>
      <c r="F21" s="36">
        <v>93622092.400000006</v>
      </c>
      <c r="G21" s="36">
        <v>191169576.22999999</v>
      </c>
    </row>
    <row r="22" spans="1:7">
      <c r="B22" s="35">
        <f t="shared" ref="B22:G22" si="1">SUM(B17:B21)</f>
        <v>5131001885.2600002</v>
      </c>
      <c r="C22" s="35">
        <f t="shared" si="1"/>
        <v>4179810311.1300001</v>
      </c>
      <c r="D22" s="35">
        <f t="shared" si="1"/>
        <v>4585345978.0999994</v>
      </c>
      <c r="E22" s="35">
        <f t="shared" si="1"/>
        <v>5026742552.8399992</v>
      </c>
      <c r="F22" s="35">
        <f t="shared" si="1"/>
        <v>12053487988.019999</v>
      </c>
      <c r="G22" s="35">
        <f t="shared" si="1"/>
        <v>14454020182.110001</v>
      </c>
    </row>
    <row r="23" spans="1:7">
      <c r="D23" s="35"/>
    </row>
    <row r="24" spans="1:7">
      <c r="G24" s="44"/>
    </row>
    <row r="25" spans="1:7">
      <c r="A25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tabSelected="1" topLeftCell="A19" workbookViewId="0">
      <selection activeCell="N32" sqref="N32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JULY 2020</vt:lpstr>
      <vt:lpstr>Trend </vt:lpstr>
      <vt:lpstr>JulyCharts </vt:lpstr>
      <vt:lpstr>'JULY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2017-06-29T16:01:28Z</cp:lastPrinted>
  <dcterms:created xsi:type="dcterms:W3CDTF">2016-02-10T12:36:33Z</dcterms:created>
  <dcterms:modified xsi:type="dcterms:W3CDTF">2020-08-18T17:32:20Z</dcterms:modified>
</cp:coreProperties>
</file>