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2019\"/>
    </mc:Choice>
  </mc:AlternateContent>
  <bookViews>
    <workbookView xWindow="0" yWindow="0" windowWidth="16815" windowHeight="7755"/>
  </bookViews>
  <sheets>
    <sheet name="DEC 2019" sheetId="9" r:id="rId1"/>
    <sheet name="Trend " sheetId="11" state="hidden" r:id="rId2"/>
    <sheet name="DecCharts " sheetId="10" r:id="rId3"/>
  </sheets>
  <definedNames>
    <definedName name="_xlnm.Print_Area" localSheetId="0">'DEC 2019'!$A$1:$U$2</definedName>
    <definedName name="_xlnm.Print_Area" localSheetId="1">'Trend '!$A$1:$F$2</definedName>
  </definedNames>
  <calcPr calcId="162913"/>
</workbook>
</file>

<file path=xl/calcChain.xml><?xml version="1.0" encoding="utf-8"?>
<calcChain xmlns="http://schemas.openxmlformats.org/spreadsheetml/2006/main">
  <c r="D11" i="11" l="1"/>
  <c r="C11" i="11"/>
  <c r="B11" i="11"/>
  <c r="A11" i="11"/>
  <c r="Y12" i="9"/>
  <c r="V12" i="9"/>
  <c r="I12" i="9"/>
  <c r="L12" i="9" s="1"/>
  <c r="I8" i="9"/>
  <c r="Q12" i="9" l="1"/>
  <c r="P12" i="9"/>
  <c r="B6" i="11"/>
  <c r="B5" i="11"/>
  <c r="N14" i="9" l="1"/>
  <c r="O12" i="9" s="1"/>
  <c r="B8" i="11" l="1"/>
  <c r="B4" i="11"/>
  <c r="A12" i="11" l="1"/>
  <c r="K13" i="11" l="1"/>
  <c r="I9" i="9"/>
  <c r="F13" i="11" l="1"/>
  <c r="G20" i="11"/>
  <c r="J13" i="11" l="1"/>
  <c r="F20" i="11"/>
  <c r="D12" i="11"/>
  <c r="D10" i="11"/>
  <c r="D9" i="11"/>
  <c r="D8" i="11"/>
  <c r="D7" i="11"/>
  <c r="D6" i="11"/>
  <c r="D5" i="11"/>
  <c r="D4" i="11"/>
  <c r="C12" i="11"/>
  <c r="B12" i="11"/>
  <c r="B10" i="11"/>
  <c r="B9" i="11"/>
  <c r="B7" i="11"/>
  <c r="A10" i="11"/>
  <c r="A9" i="11"/>
  <c r="A8" i="11"/>
  <c r="A7" i="11"/>
  <c r="A6" i="11"/>
  <c r="A5" i="11"/>
  <c r="A4" i="11"/>
  <c r="W14" i="9" l="1"/>
  <c r="T14" i="9"/>
  <c r="S14" i="9"/>
  <c r="R14" i="9"/>
  <c r="X14" i="9"/>
  <c r="U14" i="9"/>
  <c r="K14" i="9"/>
  <c r="J14" i="9"/>
  <c r="H14" i="9"/>
  <c r="G14" i="9"/>
  <c r="F14" i="9"/>
  <c r="E14" i="9"/>
  <c r="D14" i="9"/>
  <c r="E20" i="11" l="1"/>
  <c r="I13" i="11"/>
  <c r="G13" i="11" l="1"/>
  <c r="H13" i="11"/>
  <c r="C20" i="11"/>
  <c r="B20" i="11"/>
  <c r="A13" i="11" l="1"/>
  <c r="B13" i="11"/>
  <c r="C13" i="11"/>
  <c r="D13" i="11"/>
  <c r="D20" i="11" l="1"/>
  <c r="O6" i="9"/>
  <c r="O7" i="9"/>
  <c r="O8" i="9"/>
  <c r="O9" i="9"/>
  <c r="O10" i="9"/>
  <c r="O11" i="9"/>
  <c r="O13" i="9"/>
  <c r="O14" i="9"/>
  <c r="O5" i="9"/>
  <c r="L8" i="9" l="1"/>
  <c r="I7" i="9"/>
  <c r="L7" i="9" s="1"/>
  <c r="Q7" i="9" s="1"/>
  <c r="I6" i="9"/>
  <c r="L6" i="9" s="1"/>
  <c r="I5" i="9"/>
  <c r="I10" i="9"/>
  <c r="L10" i="9" s="1"/>
  <c r="L9" i="9"/>
  <c r="L5" i="9" l="1"/>
  <c r="I11" i="9"/>
  <c r="L11" i="9" s="1"/>
  <c r="I13" i="9"/>
  <c r="L13" i="9" s="1"/>
  <c r="I14" i="9" l="1"/>
  <c r="L14" i="9"/>
  <c r="M12" i="9" s="1"/>
  <c r="Y13" i="9"/>
  <c r="V13" i="9"/>
  <c r="Q13" i="9"/>
  <c r="P13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P7" i="9"/>
  <c r="Y6" i="9"/>
  <c r="V6" i="9"/>
  <c r="Q6" i="9"/>
  <c r="P6" i="9"/>
  <c r="Y5" i="9"/>
  <c r="V5" i="9"/>
  <c r="Q5" i="9"/>
  <c r="P5" i="9"/>
  <c r="M13" i="9" l="1"/>
  <c r="M5" i="9"/>
  <c r="M8" i="9"/>
  <c r="M14" i="9"/>
  <c r="M10" i="9"/>
  <c r="M11" i="9"/>
  <c r="M6" i="9"/>
  <c r="M9" i="9"/>
  <c r="M7" i="9"/>
  <c r="V14" i="9"/>
  <c r="Y14" i="9"/>
  <c r="P14" i="9" l="1"/>
  <c r="Q14" i="9"/>
  <c r="N2" i="9" l="1"/>
</calcChain>
</file>

<file path=xl/sharedStrings.xml><?xml version="1.0" encoding="utf-8"?>
<sst xmlns="http://schemas.openxmlformats.org/spreadsheetml/2006/main" count="56" uniqueCount="47">
  <si>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</si>
  <si>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</si>
  <si>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</si>
  <si>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</si>
  <si>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</si>
  <si>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</si>
  <si>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</si>
  <si>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</si>
  <si>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</si>
  <si>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</si>
  <si>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</si>
  <si>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</si>
  <si>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</si>
  <si>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</si>
  <si>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</si>
  <si>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</si>
  <si>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</si>
  <si>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</si>
  <si>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</si>
  <si>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</si>
  <si>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</si>
  <si>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</si>
  <si>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</si>
  <si>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</si>
  <si>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</si>
  <si>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</si>
  <si>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</si>
  <si>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</si>
  <si>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</si>
  <si>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</si>
  <si>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</si>
  <si>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</si>
  <si>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</si>
  <si>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</si>
  <si>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</si>
  <si>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</si>
  <si>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</si>
  <si>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</si>
  <si>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</si>
  <si>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Greenwich Asset Mgt Limited</t>
  </si>
  <si>
    <t>Greenwich Alpha ETF</t>
  </si>
  <si>
    <t>NOV</t>
  </si>
  <si>
    <t>PREVIOUS(OCT)</t>
  </si>
  <si>
    <t>CURRENT(NOV)</t>
  </si>
  <si>
    <t>SCHEDULE OF REGISTERED EXCHANGE TRADED FUNDS(ETFs) AS AT 31TST DECEMBER, 2019</t>
  </si>
  <si>
    <t>NET ASSET VALUE  (N) PREVIOUS (NOV'19)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</si>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</sst>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43" fontId="1" fillId="0" borderId="14" xfId="0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164" fontId="1" fillId="0" borderId="14" xfId="1" applyFont="1" applyBorder="1"/>
    <xf numFmtId="10" fontId="8" fillId="5" borderId="13" xfId="2" applyNumberFormat="1" applyFont="1" applyFill="1" applyBorder="1"/>
    <xf numFmtId="164" fontId="10" fillId="8" borderId="13" xfId="1" applyFont="1" applyFill="1" applyBorder="1"/>
    <xf numFmtId="10" fontId="10" fillId="8" borderId="17" xfId="2" applyNumberFormat="1" applyFont="1" applyFill="1" applyBorder="1"/>
    <xf numFmtId="10" fontId="10" fillId="8" borderId="3" xfId="2" applyNumberFormat="1" applyFont="1" applyFill="1" applyBorder="1"/>
    <xf numFmtId="10" fontId="10" fillId="8" borderId="1" xfId="2" applyNumberFormat="1" applyFont="1" applyFill="1" applyBorder="1"/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(JULY - DEC </a:t>
            </a:r>
            <a:r>
              <a:rPr lang="en-US" sz="1600" baseline="0"/>
              <a:t>2019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076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</c:numCache>
            </c:numRef>
          </c:cat>
          <c:val>
            <c:numRef>
              <c:f>'Trend '!$F$13:$K$13</c:f>
              <c:numCache>
                <c:formatCode>_-* #,##0.00_-;\-* #,##0.00_-;_-* "-"??_-;_-@_-</c:formatCode>
                <c:ptCount val="6"/>
                <c:pt idx="0">
                  <c:v>4409094037.9099998</c:v>
                </c:pt>
                <c:pt idx="1">
                  <c:v>4217039446.3800001</c:v>
                </c:pt>
                <c:pt idx="2">
                  <c:v>4964397793.0599995</c:v>
                </c:pt>
                <c:pt idx="3">
                  <c:v>4728711300.6800003</c:v>
                </c:pt>
                <c:pt idx="4">
                  <c:v>5005279567.0199995</c:v>
                </c:pt>
                <c:pt idx="5">
                  <c:v>5165913992.0600004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55552"/>
        <c:axId val="123803520"/>
      </c:lineChart>
      <c:catAx>
        <c:axId val="167255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23803520"/>
        <c:crosses val="autoZero"/>
        <c:auto val="0"/>
        <c:lblAlgn val="ctr"/>
        <c:lblOffset val="100"/>
        <c:noMultiLvlLbl val="0"/>
      </c:catAx>
      <c:valAx>
        <c:axId val="123803520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67255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Outlets(December 2019)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'!$A$13:$D$13</c:f>
              <c:numCache>
                <c:formatCode>_-* #,##0.00_-;\-* #,##0.00_-;_-* "-"??_-;_-@_-</c:formatCode>
                <c:ptCount val="4"/>
                <c:pt idx="0">
                  <c:v>4408225444.3299999</c:v>
                </c:pt>
                <c:pt idx="1">
                  <c:v>171857896.38</c:v>
                </c:pt>
                <c:pt idx="2">
                  <c:v>529473292.36000001</c:v>
                </c:pt>
                <c:pt idx="3">
                  <c:v>151803547.97000003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Outlet(July</a:t>
            </a:r>
            <a:r>
              <a:rPr lang="en-US" baseline="0"/>
              <a:t> </a:t>
            </a:r>
            <a:r>
              <a:rPr lang="en-US"/>
              <a:t>- Dec' 2019)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'!$A$16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'!$B$15:$G$15</c:f>
              <c:numCache>
                <c:formatCode>mmm\-yy</c:formatCode>
                <c:ptCount val="6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3626542879.4199996</c:v>
                </c:pt>
                <c:pt idx="1">
                  <c:v>3470989519.0700002</c:v>
                </c:pt>
                <c:pt idx="2">
                  <c:v>4275169260.79</c:v>
                </c:pt>
                <c:pt idx="3">
                  <c:v>3998481766.5700002</c:v>
                </c:pt>
                <c:pt idx="4">
                  <c:v>4258053610.0799999</c:v>
                </c:pt>
                <c:pt idx="5">
                  <c:v>4408225444.3299999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'!$A$17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'!$B$15:$G$15</c:f>
              <c:numCache>
                <c:formatCode>mmm\-yy</c:formatCode>
                <c:ptCount val="6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289258119.71000004</c:v>
                </c:pt>
                <c:pt idx="1">
                  <c:v>248600081.58000001</c:v>
                </c:pt>
                <c:pt idx="2">
                  <c:v>268651365.85000002</c:v>
                </c:pt>
                <c:pt idx="3">
                  <c:v>276775288.50999999</c:v>
                </c:pt>
                <c:pt idx="4">
                  <c:v>285466996.89999998</c:v>
                </c:pt>
                <c:pt idx="5">
                  <c:v>171857896.38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'!$A$18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'!$B$15:$G$15</c:f>
              <c:numCache>
                <c:formatCode>mmm\-yy</c:formatCode>
                <c:ptCount val="6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479657875.88999999</c:v>
                </c:pt>
                <c:pt idx="1">
                  <c:v>468259884.70999998</c:v>
                </c:pt>
                <c:pt idx="2">
                  <c:v>465259955.13999999</c:v>
                </c:pt>
                <c:pt idx="3">
                  <c:v>488154889.64999998</c:v>
                </c:pt>
                <c:pt idx="4">
                  <c:v>503321320.85000002</c:v>
                </c:pt>
                <c:pt idx="5">
                  <c:v>529473292.36000001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'!$A$19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'!$B$15:$G$15</c:f>
              <c:numCache>
                <c:formatCode>mmm\-yy</c:formatCode>
                <c:ptCount val="6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</c:numCache>
            </c:numRef>
          </c:cat>
          <c:val>
            <c:numRef>
              <c:f>'Trend '!$B$19:$G$19</c:f>
              <c:numCache>
                <c:formatCode>_-* #,##0.00_-;\-* #,##0.00_-;_-* "-"??_-;_-@_-</c:formatCode>
                <c:ptCount val="6"/>
                <c:pt idx="0">
                  <c:v>61469802.890000001</c:v>
                </c:pt>
                <c:pt idx="1">
                  <c:v>98425220.25</c:v>
                </c:pt>
                <c:pt idx="2">
                  <c:v>35225532.289999999</c:v>
                </c:pt>
                <c:pt idx="3">
                  <c:v>50379881.560000002</c:v>
                </c:pt>
                <c:pt idx="4">
                  <c:v>44585809.670000002</c:v>
                </c:pt>
                <c:pt idx="5">
                  <c:v>151803547.97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801952"/>
        <c:axId val="123801168"/>
        <c:axId val="0"/>
      </c:bar3DChart>
      <c:dateAx>
        <c:axId val="123801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23801168"/>
        <c:crossesAt val="0"/>
        <c:auto val="1"/>
        <c:lblOffset val="100"/>
        <c:baseTimeUnit val="months"/>
      </c:dateAx>
      <c:valAx>
        <c:axId val="123801168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crossAx val="123801952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abSelected="1" topLeftCell="F1" workbookViewId="0">
      <pane ySplit="1" topLeftCell="A3" activePane="bottomLeft" state="frozen"/>
      <selection activeCell="P28" sqref="P28"/>
      <selection pane="bottomLeft" activeCell="L5" sqref="L5:L13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23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11.140625" customWidth="1"/>
    <col min="14" max="14" width="22.28515625" customWidth="1"/>
    <col min="15" max="15" width="8.7109375" customWidth="1"/>
    <col min="16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10.7109375" customWidth="1"/>
    <col min="26" max="26" width="18.140625" customWidth="1"/>
  </cols>
  <sheetData>
    <row r="1" spans="1:26" ht="34.5" thickBot="1" x14ac:dyDescent="0.55000000000000004">
      <c r="A1" s="55" t="s">
        <v>44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3"/>
      <c r="Y1" s="4"/>
    </row>
    <row r="2" spans="1:26" ht="15.75" thickBot="1" x14ac:dyDescent="0.3">
      <c r="A2" s="1"/>
      <c r="B2" s="54"/>
      <c r="C2" s="54"/>
      <c r="N2">
        <f ca="1">N2:P2</f>
        <v>0</v>
      </c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47" t="s">
        <v>45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7" t="s">
        <v>19</v>
      </c>
      <c r="U3" s="57"/>
      <c r="V3" s="57"/>
      <c r="W3" s="57" t="s">
        <v>20</v>
      </c>
      <c r="X3" s="57"/>
      <c r="Y3" s="58"/>
      <c r="Z3" s="6"/>
    </row>
    <row r="4" spans="1:26" s="18" customFormat="1" ht="24.95" customHeight="1" x14ac:dyDescent="0.3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46</v>
      </c>
      <c r="U4" s="12" t="s">
        <v>41</v>
      </c>
      <c r="V4" s="17" t="s">
        <v>31</v>
      </c>
      <c r="W4" s="12" t="s">
        <v>43</v>
      </c>
      <c r="X4" s="12" t="s">
        <v>42</v>
      </c>
      <c r="Y4" s="17" t="s">
        <v>31</v>
      </c>
      <c r="Z4" s="24"/>
    </row>
    <row r="5" spans="1:26" s="18" customFormat="1" ht="24.95" customHeight="1" x14ac:dyDescent="0.3">
      <c r="A5" s="19">
        <v>1</v>
      </c>
      <c r="B5" s="20" t="s">
        <v>2</v>
      </c>
      <c r="C5" s="21" t="s">
        <v>32</v>
      </c>
      <c r="D5" s="22">
        <v>410895497.41000003</v>
      </c>
      <c r="E5" s="22">
        <v>0</v>
      </c>
      <c r="F5" s="22">
        <v>0</v>
      </c>
      <c r="G5" s="22">
        <v>411391872.38999999</v>
      </c>
      <c r="H5" s="22">
        <v>17661101.780000001</v>
      </c>
      <c r="I5" s="23">
        <f>G5+H5</f>
        <v>429052974.16999996</v>
      </c>
      <c r="J5" s="22">
        <v>7036152.2999999998</v>
      </c>
      <c r="K5" s="22">
        <v>1273320.3799999999</v>
      </c>
      <c r="L5" s="23">
        <f t="shared" ref="L5:L9" si="0">I5-J5</f>
        <v>422016821.86999995</v>
      </c>
      <c r="M5" s="14">
        <f t="shared" ref="M5:M14" si="1">(L5/L$14)</f>
        <v>8.1692576089853405E-2</v>
      </c>
      <c r="N5" s="23">
        <v>406031466.87999994</v>
      </c>
      <c r="O5" s="14">
        <f t="shared" ref="O5:O14" si="2">(N5/N$14)</f>
        <v>8.1120637008042187E-2</v>
      </c>
      <c r="P5" s="15">
        <f t="shared" ref="P5:P14" si="3">((L5-N5)/N5)</f>
        <v>3.9369744204392862E-2</v>
      </c>
      <c r="Q5" s="16">
        <f t="shared" ref="Q5:Q13" si="4">(K5/L5)</f>
        <v>3.0172265985933602E-3</v>
      </c>
      <c r="R5" s="22">
        <v>8.7200000000000006</v>
      </c>
      <c r="S5" s="22">
        <v>8.82</v>
      </c>
      <c r="T5" s="22">
        <v>20</v>
      </c>
      <c r="U5" s="50">
        <v>20</v>
      </c>
      <c r="V5" s="53">
        <f t="shared" ref="V5:V14" si="5">((T5-U5)/U5)</f>
        <v>0</v>
      </c>
      <c r="W5" s="22">
        <v>48200000</v>
      </c>
      <c r="X5" s="50">
        <v>48200000</v>
      </c>
      <c r="Y5" s="51">
        <f t="shared" ref="Y5:Y13" si="6">((W5-X5)/X5)</f>
        <v>0</v>
      </c>
      <c r="Z5" s="24"/>
    </row>
    <row r="6" spans="1:26" s="18" customFormat="1" ht="24.95" customHeight="1" x14ac:dyDescent="0.3">
      <c r="A6" s="19">
        <v>2</v>
      </c>
      <c r="B6" s="20" t="s">
        <v>1</v>
      </c>
      <c r="C6" s="21" t="s">
        <v>22</v>
      </c>
      <c r="D6" s="22">
        <v>675884878.71000004</v>
      </c>
      <c r="E6" s="22">
        <v>0</v>
      </c>
      <c r="F6" s="22">
        <v>0</v>
      </c>
      <c r="G6" s="22">
        <v>676660093.62</v>
      </c>
      <c r="H6" s="22">
        <v>16037364.76</v>
      </c>
      <c r="I6" s="23">
        <f t="shared" ref="I6:I13" si="7">G6+H6</f>
        <v>692697458.38</v>
      </c>
      <c r="J6" s="22">
        <v>8349372.25</v>
      </c>
      <c r="K6" s="22">
        <v>397145.41</v>
      </c>
      <c r="L6" s="23">
        <f t="shared" si="0"/>
        <v>684348086.13</v>
      </c>
      <c r="M6" s="14">
        <f t="shared" si="1"/>
        <v>0.13247376692330567</v>
      </c>
      <c r="N6" s="23">
        <v>657114803.85000002</v>
      </c>
      <c r="O6" s="14">
        <f t="shared" si="2"/>
        <v>0.13128433588000907</v>
      </c>
      <c r="P6" s="15">
        <f t="shared" si="3"/>
        <v>4.1443720519522081E-2</v>
      </c>
      <c r="Q6" s="16">
        <f t="shared" si="4"/>
        <v>5.8032661747600407E-4</v>
      </c>
      <c r="R6" s="22">
        <v>93.46</v>
      </c>
      <c r="S6" s="22">
        <v>95.48</v>
      </c>
      <c r="T6" s="22">
        <v>28</v>
      </c>
      <c r="U6" s="50">
        <v>28</v>
      </c>
      <c r="V6" s="53">
        <f t="shared" si="5"/>
        <v>0</v>
      </c>
      <c r="W6" s="22">
        <v>7244575.0599999996</v>
      </c>
      <c r="X6" s="50">
        <v>7244575</v>
      </c>
      <c r="Y6" s="52">
        <f t="shared" si="6"/>
        <v>8.282059277489441E-9</v>
      </c>
    </row>
    <row r="7" spans="1:26" s="18" customFormat="1" ht="24.95" customHeight="1" x14ac:dyDescent="0.3">
      <c r="A7" s="19">
        <v>3</v>
      </c>
      <c r="B7" s="20" t="s">
        <v>1</v>
      </c>
      <c r="C7" s="21" t="s">
        <v>23</v>
      </c>
      <c r="D7" s="22">
        <v>421452620.06999999</v>
      </c>
      <c r="E7" s="22">
        <v>0</v>
      </c>
      <c r="F7" s="22">
        <v>0</v>
      </c>
      <c r="G7" s="22">
        <v>422011696.25999999</v>
      </c>
      <c r="H7" s="22">
        <v>10635879.140000001</v>
      </c>
      <c r="I7" s="23">
        <f t="shared" si="7"/>
        <v>432647575.39999998</v>
      </c>
      <c r="J7" s="22">
        <v>7633701.4400000004</v>
      </c>
      <c r="K7" s="22">
        <v>243608.17</v>
      </c>
      <c r="L7" s="23">
        <f t="shared" si="0"/>
        <v>425013873.95999998</v>
      </c>
      <c r="M7" s="14">
        <f t="shared" si="1"/>
        <v>8.22727352048922E-2</v>
      </c>
      <c r="N7" s="23">
        <v>409401298.81999993</v>
      </c>
      <c r="O7" s="14">
        <f t="shared" si="2"/>
        <v>8.179389249654756E-2</v>
      </c>
      <c r="P7" s="15">
        <f t="shared" si="3"/>
        <v>3.8135138273863591E-2</v>
      </c>
      <c r="Q7" s="16">
        <f t="shared" si="4"/>
        <v>5.7317698297756534E-4</v>
      </c>
      <c r="R7" s="22">
        <v>74.41</v>
      </c>
      <c r="S7" s="22">
        <v>75.819999999999993</v>
      </c>
      <c r="T7" s="22">
        <v>139</v>
      </c>
      <c r="U7" s="50">
        <v>139</v>
      </c>
      <c r="V7" s="53">
        <f t="shared" si="5"/>
        <v>0</v>
      </c>
      <c r="W7" s="22">
        <v>5658337.8700000001</v>
      </c>
      <c r="X7" s="50">
        <v>5658337.8700000001</v>
      </c>
      <c r="Y7" s="51">
        <f t="shared" si="6"/>
        <v>0</v>
      </c>
      <c r="Z7" s="43"/>
    </row>
    <row r="8" spans="1:26" s="18" customFormat="1" ht="24.95" customHeight="1" x14ac:dyDescent="0.3">
      <c r="A8" s="19">
        <v>4</v>
      </c>
      <c r="B8" s="20" t="s">
        <v>24</v>
      </c>
      <c r="C8" s="21" t="s">
        <v>25</v>
      </c>
      <c r="D8" s="22">
        <v>276793087.06</v>
      </c>
      <c r="E8" s="22">
        <v>14558964.68</v>
      </c>
      <c r="F8" s="22">
        <v>0</v>
      </c>
      <c r="G8" s="22">
        <v>291352051.74000001</v>
      </c>
      <c r="H8" s="22">
        <v>32201105.960000001</v>
      </c>
      <c r="I8" s="23">
        <f>G8+H8</f>
        <v>323553157.69999999</v>
      </c>
      <c r="J8" s="22">
        <v>8750441.1199999992</v>
      </c>
      <c r="K8" s="22">
        <v>689330.41</v>
      </c>
      <c r="L8" s="23">
        <f t="shared" si="0"/>
        <v>314802716.57999998</v>
      </c>
      <c r="M8" s="14">
        <f t="shared" si="1"/>
        <v>6.0938435495413036E-2</v>
      </c>
      <c r="N8" s="23">
        <v>317845011.94999999</v>
      </c>
      <c r="O8" s="14">
        <f t="shared" si="2"/>
        <v>6.3501949829994381E-2</v>
      </c>
      <c r="P8" s="15">
        <f t="shared" si="3"/>
        <v>-9.5716316305715261E-3</v>
      </c>
      <c r="Q8" s="16">
        <f t="shared" si="4"/>
        <v>2.1897219232694339E-3</v>
      </c>
      <c r="R8" s="22">
        <v>3.55</v>
      </c>
      <c r="S8" s="22">
        <v>3.59</v>
      </c>
      <c r="T8" s="22">
        <v>66</v>
      </c>
      <c r="U8" s="50">
        <v>61</v>
      </c>
      <c r="V8" s="53">
        <f t="shared" si="5"/>
        <v>8.1967213114754092E-2</v>
      </c>
      <c r="W8" s="22">
        <v>85204193</v>
      </c>
      <c r="X8" s="50">
        <v>85204193</v>
      </c>
      <c r="Y8" s="51">
        <f t="shared" si="6"/>
        <v>0</v>
      </c>
      <c r="Z8" s="31"/>
    </row>
    <row r="9" spans="1:26" s="18" customFormat="1" ht="24.95" customHeight="1" x14ac:dyDescent="0.3">
      <c r="A9" s="19">
        <v>5</v>
      </c>
      <c r="B9" s="20" t="s">
        <v>24</v>
      </c>
      <c r="C9" s="21" t="s">
        <v>26</v>
      </c>
      <c r="D9" s="22">
        <v>134673910.33000001</v>
      </c>
      <c r="E9" s="22">
        <v>1566011.5</v>
      </c>
      <c r="F9" s="22">
        <v>0</v>
      </c>
      <c r="G9" s="22">
        <v>136239921.83000001</v>
      </c>
      <c r="H9" s="22">
        <v>1372407.57</v>
      </c>
      <c r="I9" s="23">
        <f t="shared" si="7"/>
        <v>137612329.40000001</v>
      </c>
      <c r="J9" s="22">
        <v>10320411.689999999</v>
      </c>
      <c r="K9" s="22">
        <v>908459.69</v>
      </c>
      <c r="L9" s="23">
        <f t="shared" si="0"/>
        <v>127291917.71000001</v>
      </c>
      <c r="M9" s="14">
        <f t="shared" si="1"/>
        <v>2.4640734999778827E-2</v>
      </c>
      <c r="N9" s="23">
        <v>113738103.32000001</v>
      </c>
      <c r="O9" s="14">
        <f t="shared" si="2"/>
        <v>2.2723626482209949E-2</v>
      </c>
      <c r="P9" s="15">
        <f t="shared" si="3"/>
        <v>0.11916687543018543</v>
      </c>
      <c r="Q9" s="16">
        <f t="shared" si="4"/>
        <v>7.1368214600213515E-3</v>
      </c>
      <c r="R9" s="22">
        <v>5.89</v>
      </c>
      <c r="S9" s="22">
        <v>5.97</v>
      </c>
      <c r="T9" s="22">
        <v>49</v>
      </c>
      <c r="U9" s="50">
        <v>49</v>
      </c>
      <c r="V9" s="53">
        <f t="shared" si="5"/>
        <v>0</v>
      </c>
      <c r="W9" s="22">
        <v>25681216</v>
      </c>
      <c r="X9" s="50">
        <v>25681216</v>
      </c>
      <c r="Y9" s="51">
        <f t="shared" si="6"/>
        <v>0</v>
      </c>
      <c r="Z9" s="24"/>
    </row>
    <row r="10" spans="1:26" s="18" customFormat="1" ht="24.95" customHeight="1" x14ac:dyDescent="0.3">
      <c r="A10" s="19">
        <v>6</v>
      </c>
      <c r="B10" s="20" t="s">
        <v>24</v>
      </c>
      <c r="C10" s="21" t="s">
        <v>27</v>
      </c>
      <c r="D10" s="22">
        <v>1755941928.98</v>
      </c>
      <c r="E10" s="22">
        <v>116033884.63</v>
      </c>
      <c r="F10" s="22">
        <v>0</v>
      </c>
      <c r="G10" s="22">
        <v>1871975813.6099999</v>
      </c>
      <c r="H10" s="22">
        <v>57800404.759999998</v>
      </c>
      <c r="I10" s="23">
        <f t="shared" si="7"/>
        <v>1929776218.3699999</v>
      </c>
      <c r="J10" s="22">
        <v>39833949.229999997</v>
      </c>
      <c r="K10" s="22">
        <v>1631663.83</v>
      </c>
      <c r="L10" s="23">
        <f t="shared" ref="L10:L12" si="8">I10-J10</f>
        <v>1889942269.1399999</v>
      </c>
      <c r="M10" s="14">
        <f t="shared" si="1"/>
        <v>0.36584857433647511</v>
      </c>
      <c r="N10" s="23">
        <v>1820996558.4799998</v>
      </c>
      <c r="O10" s="14">
        <f t="shared" si="2"/>
        <v>0.36381515439789291</v>
      </c>
      <c r="P10" s="15">
        <f t="shared" si="3"/>
        <v>3.7861527161561256E-2</v>
      </c>
      <c r="Q10" s="16">
        <f t="shared" si="4"/>
        <v>8.6334056687481411E-4</v>
      </c>
      <c r="R10" s="22">
        <v>12.38</v>
      </c>
      <c r="S10" s="22">
        <v>12.48</v>
      </c>
      <c r="T10" s="22">
        <v>142</v>
      </c>
      <c r="U10" s="50">
        <v>144</v>
      </c>
      <c r="V10" s="53">
        <f t="shared" si="5"/>
        <v>-1.3888888888888888E-2</v>
      </c>
      <c r="W10" s="22">
        <v>149900000</v>
      </c>
      <c r="X10" s="50">
        <v>149900000</v>
      </c>
      <c r="Y10" s="51">
        <f t="shared" si="6"/>
        <v>0</v>
      </c>
      <c r="Z10" s="48"/>
    </row>
    <row r="11" spans="1:26" s="18" customFormat="1" ht="24.95" customHeight="1" x14ac:dyDescent="0.3">
      <c r="A11" s="19">
        <v>7</v>
      </c>
      <c r="B11" s="20" t="s">
        <v>24</v>
      </c>
      <c r="C11" s="21" t="s">
        <v>28</v>
      </c>
      <c r="D11" s="22">
        <v>98077331.680000007</v>
      </c>
      <c r="E11" s="22">
        <v>2588138.7599999998</v>
      </c>
      <c r="F11" s="22">
        <v>0</v>
      </c>
      <c r="G11" s="22">
        <v>100665470.44</v>
      </c>
      <c r="H11" s="22">
        <v>17461.55</v>
      </c>
      <c r="I11" s="23">
        <f t="shared" si="7"/>
        <v>100682931.98999999</v>
      </c>
      <c r="J11" s="22">
        <v>7625584</v>
      </c>
      <c r="K11" s="22">
        <v>1657389.11</v>
      </c>
      <c r="L11" s="23">
        <f t="shared" si="8"/>
        <v>93057347.989999995</v>
      </c>
      <c r="M11" s="14">
        <f t="shared" si="1"/>
        <v>1.80137238314515E-2</v>
      </c>
      <c r="N11" s="23">
        <v>95341102.950000003</v>
      </c>
      <c r="O11" s="14">
        <f t="shared" si="2"/>
        <v>1.9048107438035349E-2</v>
      </c>
      <c r="P11" s="15">
        <f t="shared" si="3"/>
        <v>-2.3953519409122888E-2</v>
      </c>
      <c r="Q11" s="16">
        <f t="shared" si="4"/>
        <v>1.781040558106281E-2</v>
      </c>
      <c r="R11" s="22">
        <v>10.66</v>
      </c>
      <c r="S11" s="22">
        <v>10.86</v>
      </c>
      <c r="T11" s="22">
        <v>37</v>
      </c>
      <c r="U11" s="50">
        <v>36</v>
      </c>
      <c r="V11" s="53">
        <f t="shared" si="5"/>
        <v>2.7777777777777776E-2</v>
      </c>
      <c r="W11" s="22">
        <v>10526523</v>
      </c>
      <c r="X11" s="50">
        <v>10526523</v>
      </c>
      <c r="Y11" s="51">
        <f t="shared" si="6"/>
        <v>0</v>
      </c>
      <c r="Z11" s="24"/>
    </row>
    <row r="12" spans="1:26" s="18" customFormat="1" ht="24.95" customHeight="1" x14ac:dyDescent="0.3">
      <c r="A12" s="19">
        <v>8</v>
      </c>
      <c r="B12" s="20" t="s">
        <v>24</v>
      </c>
      <c r="C12" s="21" t="s">
        <v>29</v>
      </c>
      <c r="D12" s="22">
        <v>0</v>
      </c>
      <c r="E12" s="22">
        <v>37110896.810000002</v>
      </c>
      <c r="F12" s="22">
        <v>529473292.36000001</v>
      </c>
      <c r="G12" s="22">
        <v>566584189.16999996</v>
      </c>
      <c r="H12" s="22">
        <v>9815275.4600000009</v>
      </c>
      <c r="I12" s="23">
        <f t="shared" si="7"/>
        <v>576399464.63</v>
      </c>
      <c r="J12" s="22">
        <v>4309649.97</v>
      </c>
      <c r="K12" s="22">
        <v>976131.26</v>
      </c>
      <c r="L12" s="23">
        <f t="shared" si="8"/>
        <v>572089814.65999997</v>
      </c>
      <c r="M12" s="14">
        <f t="shared" si="1"/>
        <v>0.11074319385481464</v>
      </c>
      <c r="N12" s="23">
        <v>572435235.59000003</v>
      </c>
      <c r="O12" s="14">
        <f t="shared" si="2"/>
        <v>0.11436628622341102</v>
      </c>
      <c r="P12" s="15">
        <f t="shared" si="3"/>
        <v>-6.0342359890555445E-4</v>
      </c>
      <c r="Q12" s="16">
        <f t="shared" si="4"/>
        <v>1.7062552679427212E-3</v>
      </c>
      <c r="R12" s="22">
        <v>208.58</v>
      </c>
      <c r="S12" s="22">
        <v>210.58</v>
      </c>
      <c r="T12" s="22">
        <v>40</v>
      </c>
      <c r="U12" s="50">
        <v>40</v>
      </c>
      <c r="V12" s="53">
        <f t="shared" si="5"/>
        <v>0</v>
      </c>
      <c r="W12" s="22">
        <v>3520359</v>
      </c>
      <c r="X12" s="50">
        <v>3520359</v>
      </c>
      <c r="Y12" s="51">
        <f t="shared" si="6"/>
        <v>0</v>
      </c>
      <c r="Z12" s="24"/>
    </row>
    <row r="13" spans="1:26" s="18" customFormat="1" ht="24.95" customHeight="1" x14ac:dyDescent="0.3">
      <c r="A13" s="19">
        <v>9</v>
      </c>
      <c r="B13" s="20" t="s">
        <v>39</v>
      </c>
      <c r="C13" s="21" t="s">
        <v>40</v>
      </c>
      <c r="D13" s="22">
        <v>634506190.09000003</v>
      </c>
      <c r="E13" s="22">
        <v>0</v>
      </c>
      <c r="F13" s="22">
        <v>0</v>
      </c>
      <c r="G13" s="22">
        <v>634506190.09000003</v>
      </c>
      <c r="H13" s="22">
        <v>6262546.9900000002</v>
      </c>
      <c r="I13" s="23">
        <f t="shared" si="7"/>
        <v>640768737.08000004</v>
      </c>
      <c r="J13" s="22">
        <v>3417593.06</v>
      </c>
      <c r="K13" s="22">
        <v>3417593.06</v>
      </c>
      <c r="L13" s="23">
        <f>I13-J13</f>
        <v>637351144.0200001</v>
      </c>
      <c r="M13" s="14">
        <f t="shared" si="1"/>
        <v>0.12337625926401553</v>
      </c>
      <c r="N13" s="23">
        <v>612375985.17999995</v>
      </c>
      <c r="O13" s="14">
        <f t="shared" si="2"/>
        <v>0.12234601024385759</v>
      </c>
      <c r="P13" s="15">
        <f t="shared" si="3"/>
        <v>4.0784027206192661E-2</v>
      </c>
      <c r="Q13" s="16">
        <f t="shared" si="4"/>
        <v>5.3621823575055131E-3</v>
      </c>
      <c r="R13" s="22">
        <v>91.88</v>
      </c>
      <c r="S13" s="22">
        <v>91.88</v>
      </c>
      <c r="T13" s="22">
        <v>83</v>
      </c>
      <c r="U13" s="50">
        <v>97</v>
      </c>
      <c r="V13" s="53">
        <f t="shared" si="5"/>
        <v>-0.14432989690721648</v>
      </c>
      <c r="W13" s="22">
        <v>6670098</v>
      </c>
      <c r="X13" s="50">
        <v>6670098</v>
      </c>
      <c r="Y13" s="51">
        <f t="shared" si="6"/>
        <v>0</v>
      </c>
      <c r="Z13" s="24"/>
    </row>
    <row r="14" spans="1:26" s="18" customFormat="1" ht="24.95" customHeight="1" thickBot="1" x14ac:dyDescent="0.35">
      <c r="A14" s="25"/>
      <c r="B14" s="26"/>
      <c r="C14" s="27" t="s">
        <v>12</v>
      </c>
      <c r="D14" s="28">
        <f t="shared" ref="D14:L14" si="9">SUM(D5:D13)</f>
        <v>4408225444.3299999</v>
      </c>
      <c r="E14" s="28">
        <f t="shared" si="9"/>
        <v>171857896.38</v>
      </c>
      <c r="F14" s="28">
        <f t="shared" si="9"/>
        <v>529473292.36000001</v>
      </c>
      <c r="G14" s="28">
        <f t="shared" si="9"/>
        <v>5111387299.1499996</v>
      </c>
      <c r="H14" s="28">
        <f t="shared" si="9"/>
        <v>151803547.97000003</v>
      </c>
      <c r="I14" s="28">
        <f t="shared" si="9"/>
        <v>5263190847.1199999</v>
      </c>
      <c r="J14" s="28">
        <f t="shared" si="9"/>
        <v>97276855.060000002</v>
      </c>
      <c r="K14" s="28">
        <f t="shared" si="9"/>
        <v>11194641.32</v>
      </c>
      <c r="L14" s="29">
        <f t="shared" si="9"/>
        <v>5165913992.0600004</v>
      </c>
      <c r="M14" s="34">
        <f t="shared" si="1"/>
        <v>1</v>
      </c>
      <c r="N14" s="29">
        <f>SUM(N5:N13)</f>
        <v>5005279567.0199995</v>
      </c>
      <c r="O14" s="34">
        <f t="shared" si="2"/>
        <v>1</v>
      </c>
      <c r="P14" s="33">
        <f t="shared" si="3"/>
        <v>3.2092997581679154E-2</v>
      </c>
      <c r="Q14" s="32">
        <f>(K14/L14)</f>
        <v>2.1670204608915562E-3</v>
      </c>
      <c r="R14" s="28">
        <f>SUM(R5:R13)</f>
        <v>509.53</v>
      </c>
      <c r="S14" s="28">
        <f>SUM(S5:S13)</f>
        <v>515.48</v>
      </c>
      <c r="T14" s="28">
        <f>SUM(T5:T13)</f>
        <v>604</v>
      </c>
      <c r="U14" s="28">
        <f>SUM(U5:U13)</f>
        <v>614</v>
      </c>
      <c r="V14" s="49">
        <f t="shared" si="5"/>
        <v>-1.6286644951140065E-2</v>
      </c>
      <c r="W14" s="28">
        <f>SUM(W5:W13)</f>
        <v>342605301.93000001</v>
      </c>
      <c r="X14" s="28">
        <f>SUM(X5:X13)</f>
        <v>342605301.87</v>
      </c>
      <c r="Y14" s="30">
        <f t="shared" ref="Y14" si="10">((W14-X14)/X14)</f>
        <v>1.7512864528568363E-10</v>
      </c>
      <c r="Z14" s="24"/>
    </row>
    <row r="15" spans="1:26" x14ac:dyDescent="0.25">
      <c r="M15" s="7"/>
      <c r="O15" s="7"/>
      <c r="P15" s="7"/>
      <c r="V15" s="7"/>
    </row>
    <row r="16" spans="1:26" ht="18" x14ac:dyDescent="0.25">
      <c r="B16" s="44"/>
      <c r="E16" s="36"/>
      <c r="N16" s="46"/>
      <c r="W16" s="36"/>
    </row>
    <row r="17" spans="2:5" ht="18.75" x14ac:dyDescent="0.3">
      <c r="B17" s="45"/>
      <c r="E17" s="36"/>
    </row>
    <row r="18" spans="2:5" x14ac:dyDescent="0.25">
      <c r="E18" s="36"/>
    </row>
    <row r="19" spans="2:5" x14ac:dyDescent="0.25">
      <c r="E19" s="36"/>
    </row>
    <row r="20" spans="2:5" x14ac:dyDescent="0.25">
      <c r="E20" s="36"/>
    </row>
    <row r="21" spans="2:5" x14ac:dyDescent="0.25">
      <c r="E21" s="36"/>
    </row>
    <row r="22" spans="2:5" x14ac:dyDescent="0.25">
      <c r="E22" s="36"/>
    </row>
    <row r="23" spans="2:5" x14ac:dyDescent="0.25">
      <c r="E23" s="36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B1" workbookViewId="0">
      <pane ySplit="1" topLeftCell="A2" activePane="bottomLeft" state="frozen"/>
      <selection pane="bottomLeft" activeCell="H15" sqref="H15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 x14ac:dyDescent="0.55000000000000004">
      <c r="A1" s="56"/>
      <c r="B1" s="56"/>
      <c r="C1" s="56"/>
      <c r="D1" s="56"/>
      <c r="E1" s="56"/>
      <c r="F1" s="56"/>
    </row>
    <row r="3" spans="1:11" s="18" customFormat="1" ht="24.95" customHeight="1" x14ac:dyDescent="0.3">
      <c r="A3" s="12" t="s">
        <v>36</v>
      </c>
      <c r="B3" s="12" t="s">
        <v>35</v>
      </c>
      <c r="C3" s="12" t="s">
        <v>38</v>
      </c>
      <c r="D3" s="12" t="s">
        <v>37</v>
      </c>
      <c r="E3" s="40"/>
      <c r="F3" s="42">
        <v>43647</v>
      </c>
      <c r="G3" s="42">
        <v>43678</v>
      </c>
      <c r="H3" s="42">
        <v>43709</v>
      </c>
      <c r="I3" s="42">
        <v>43739</v>
      </c>
      <c r="J3" s="42">
        <v>43770</v>
      </c>
      <c r="K3" s="42">
        <v>43800</v>
      </c>
    </row>
    <row r="4" spans="1:11" s="18" customFormat="1" ht="24.95" customHeight="1" x14ac:dyDescent="0.3">
      <c r="A4" s="22">
        <f>'DEC 2019'!D5</f>
        <v>410895497.41000003</v>
      </c>
      <c r="B4" s="22">
        <f>'DEC 2019'!E5</f>
        <v>0</v>
      </c>
      <c r="C4" s="22">
        <v>0</v>
      </c>
      <c r="D4" s="22">
        <f>'DEC 2019'!H5</f>
        <v>17661101.780000001</v>
      </c>
      <c r="E4" s="40"/>
      <c r="F4" s="23">
        <v>393551181.03999996</v>
      </c>
      <c r="G4" s="41">
        <v>423340088.97000003</v>
      </c>
      <c r="H4" s="41">
        <v>410891115.75</v>
      </c>
      <c r="I4" s="41">
        <v>390526133.92000002</v>
      </c>
      <c r="J4" s="41">
        <v>406031466.87999994</v>
      </c>
      <c r="K4" s="41">
        <v>422016821.86999995</v>
      </c>
    </row>
    <row r="5" spans="1:11" s="18" customFormat="1" ht="24.95" customHeight="1" x14ac:dyDescent="0.3">
      <c r="A5" s="22">
        <f>'DEC 2019'!D6</f>
        <v>675884878.71000004</v>
      </c>
      <c r="B5" s="22">
        <f>'DEC 2019'!E6</f>
        <v>0</v>
      </c>
      <c r="C5" s="22">
        <v>0</v>
      </c>
      <c r="D5" s="22">
        <f>'DEC 2019'!H6</f>
        <v>16037364.76</v>
      </c>
      <c r="E5" s="40"/>
      <c r="F5" s="23">
        <v>692198785.51999998</v>
      </c>
      <c r="G5" s="41">
        <v>630144429.85000002</v>
      </c>
      <c r="H5" s="41">
        <v>647301315.18000007</v>
      </c>
      <c r="I5" s="41">
        <v>613778744.15999997</v>
      </c>
      <c r="J5" s="41">
        <v>657114803.85000002</v>
      </c>
      <c r="K5" s="41">
        <v>684348086.13</v>
      </c>
    </row>
    <row r="6" spans="1:11" s="18" customFormat="1" ht="24.95" customHeight="1" x14ac:dyDescent="0.3">
      <c r="A6" s="22">
        <f>'DEC 2019'!D7</f>
        <v>421452620.06999999</v>
      </c>
      <c r="B6" s="22">
        <f>'DEC 2019'!E7</f>
        <v>0</v>
      </c>
      <c r="C6" s="22">
        <v>0</v>
      </c>
      <c r="D6" s="22">
        <f>'DEC 2019'!H7</f>
        <v>10635879.140000001</v>
      </c>
      <c r="E6" s="40"/>
      <c r="F6" s="23">
        <v>451109709.50999999</v>
      </c>
      <c r="G6" s="41">
        <v>410904483.88999999</v>
      </c>
      <c r="H6" s="41">
        <v>414033398.25</v>
      </c>
      <c r="I6" s="41">
        <v>386567362.27999997</v>
      </c>
      <c r="J6" s="41">
        <v>409401298.81999993</v>
      </c>
      <c r="K6" s="41">
        <v>425013873.95999998</v>
      </c>
    </row>
    <row r="7" spans="1:11" s="18" customFormat="1" ht="24.95" customHeight="1" x14ac:dyDescent="0.3">
      <c r="A7" s="22">
        <f>'DEC 2019'!D8</f>
        <v>276793087.06</v>
      </c>
      <c r="B7" s="22">
        <f>'DEC 2019'!E8</f>
        <v>14558964.68</v>
      </c>
      <c r="C7" s="22">
        <v>0</v>
      </c>
      <c r="D7" s="22">
        <f>'DEC 2019'!H8</f>
        <v>32201105.960000001</v>
      </c>
      <c r="E7" s="40"/>
      <c r="F7" s="23">
        <v>300906319.07999998</v>
      </c>
      <c r="G7" s="41">
        <v>284814421.44</v>
      </c>
      <c r="H7" s="41">
        <v>304756310.03999996</v>
      </c>
      <c r="I7" s="41">
        <v>281362270.12</v>
      </c>
      <c r="J7" s="41">
        <v>317845011.94999999</v>
      </c>
      <c r="K7" s="41">
        <v>314802716.57999998</v>
      </c>
    </row>
    <row r="8" spans="1:11" s="18" customFormat="1" ht="24.95" customHeight="1" x14ac:dyDescent="0.3">
      <c r="A8" s="22">
        <f>'DEC 2019'!D9</f>
        <v>134673910.33000001</v>
      </c>
      <c r="B8" s="22">
        <f>'DEC 2019'!E9</f>
        <v>1566011.5</v>
      </c>
      <c r="C8" s="22">
        <v>0</v>
      </c>
      <c r="D8" s="22">
        <f>'DEC 2019'!H9</f>
        <v>1372407.57</v>
      </c>
      <c r="E8" s="40"/>
      <c r="F8" s="23">
        <v>125919045.62</v>
      </c>
      <c r="G8" s="41">
        <v>112062102.2</v>
      </c>
      <c r="H8" s="41">
        <v>121175115.64</v>
      </c>
      <c r="I8" s="41">
        <v>109296898.88000001</v>
      </c>
      <c r="J8" s="41">
        <v>113738103.32000001</v>
      </c>
      <c r="K8" s="41">
        <v>127291917.71000001</v>
      </c>
    </row>
    <row r="9" spans="1:11" s="18" customFormat="1" ht="24.95" customHeight="1" x14ac:dyDescent="0.3">
      <c r="A9" s="22">
        <f>'DEC 2019'!D10</f>
        <v>1755941928.98</v>
      </c>
      <c r="B9" s="22">
        <f>'DEC 2019'!E10</f>
        <v>116033884.63</v>
      </c>
      <c r="C9" s="22">
        <v>0</v>
      </c>
      <c r="D9" s="22">
        <f>'DEC 2019'!H10</f>
        <v>57800404.759999998</v>
      </c>
      <c r="E9" s="40"/>
      <c r="F9" s="23">
        <v>1813422187.5799999</v>
      </c>
      <c r="G9" s="41">
        <v>1737173109.4799998</v>
      </c>
      <c r="H9" s="41">
        <v>1831755475.02</v>
      </c>
      <c r="I9" s="41">
        <v>1721446617.3400002</v>
      </c>
      <c r="J9" s="41">
        <v>1820996558.4799998</v>
      </c>
      <c r="K9" s="41">
        <v>1889942269.1399999</v>
      </c>
    </row>
    <row r="10" spans="1:11" s="18" customFormat="1" ht="24.95" customHeight="1" x14ac:dyDescent="0.3">
      <c r="A10" s="22">
        <f>'DEC 2019'!D11</f>
        <v>98077331.680000007</v>
      </c>
      <c r="B10" s="22">
        <f>'DEC 2019'!E11</f>
        <v>2588138.7599999998</v>
      </c>
      <c r="C10" s="22">
        <v>0</v>
      </c>
      <c r="D10" s="22">
        <f>'DEC 2019'!H11</f>
        <v>17461.55</v>
      </c>
      <c r="E10" s="40"/>
      <c r="F10" s="23">
        <v>100644620.04000001</v>
      </c>
      <c r="G10" s="41">
        <v>96122554.359999999</v>
      </c>
      <c r="H10" s="41">
        <v>94869882.370000005</v>
      </c>
      <c r="I10" s="41">
        <v>90453170.110000014</v>
      </c>
      <c r="J10" s="41">
        <v>95341102.950000003</v>
      </c>
      <c r="K10" s="41">
        <v>93057347.989999995</v>
      </c>
    </row>
    <row r="11" spans="1:11" s="18" customFormat="1" ht="24.95" customHeight="1" x14ac:dyDescent="0.3">
      <c r="A11" s="22">
        <f>'DEC 2019'!D12</f>
        <v>0</v>
      </c>
      <c r="B11" s="22">
        <f>'DEC 2019'!E12</f>
        <v>37110896.810000002</v>
      </c>
      <c r="C11" s="22">
        <f>'DEC 2019'!F12</f>
        <v>529473292.36000001</v>
      </c>
      <c r="D11" s="22">
        <f>'DEC 2019'!H12</f>
        <v>9815275.4600000009</v>
      </c>
      <c r="E11" s="40"/>
      <c r="F11" s="23">
        <v>531342189.51999998</v>
      </c>
      <c r="G11" s="41">
        <v>522478256.18999994</v>
      </c>
      <c r="H11" s="41">
        <v>527582195.87</v>
      </c>
      <c r="I11" s="41">
        <v>557442328.37</v>
      </c>
      <c r="J11" s="41">
        <v>572435235.59000003</v>
      </c>
      <c r="K11" s="41">
        <v>572089814.65999997</v>
      </c>
    </row>
    <row r="12" spans="1:11" s="18" customFormat="1" ht="24.95" customHeight="1" x14ac:dyDescent="0.3">
      <c r="A12" s="22">
        <f>'DEC 2019'!D13</f>
        <v>634506190.09000003</v>
      </c>
      <c r="B12" s="22">
        <f>'DEC 2019'!E13</f>
        <v>0</v>
      </c>
      <c r="C12" s="22">
        <f>'DEC 2019'!F13</f>
        <v>0</v>
      </c>
      <c r="D12" s="22">
        <f>'DEC 2019'!H13</f>
        <v>6262546.9900000002</v>
      </c>
      <c r="E12" s="40"/>
      <c r="F12" s="41">
        <v>0</v>
      </c>
      <c r="G12" s="23">
        <v>0</v>
      </c>
      <c r="H12" s="41">
        <v>612032984.94000006</v>
      </c>
      <c r="I12" s="41">
        <v>577837775.5</v>
      </c>
      <c r="J12" s="41">
        <v>612375985.17999995</v>
      </c>
      <c r="K12" s="41">
        <v>637351144.0200001</v>
      </c>
    </row>
    <row r="13" spans="1:11" s="18" customFormat="1" ht="24.95" customHeight="1" thickBot="1" x14ac:dyDescent="0.35">
      <c r="A13" s="28">
        <f>SUM(A4:A12)</f>
        <v>4408225444.3299999</v>
      </c>
      <c r="B13" s="28">
        <f>SUM(B4:B12)</f>
        <v>171857896.38</v>
      </c>
      <c r="C13" s="28">
        <f>SUM(C4:C12)</f>
        <v>529473292.36000001</v>
      </c>
      <c r="D13" s="28">
        <f>SUM(D4:D12)</f>
        <v>151803547.97000003</v>
      </c>
      <c r="E13" s="40"/>
      <c r="F13" s="39">
        <f t="shared" ref="F13:K13" si="0">SUM(F4:F12)</f>
        <v>4409094037.9099998</v>
      </c>
      <c r="G13" s="39">
        <f t="shared" si="0"/>
        <v>4217039446.3800001</v>
      </c>
      <c r="H13" s="39">
        <f t="shared" si="0"/>
        <v>4964397793.0599995</v>
      </c>
      <c r="I13" s="39">
        <f t="shared" si="0"/>
        <v>4728711300.6800003</v>
      </c>
      <c r="J13" s="39">
        <f t="shared" si="0"/>
        <v>5005279567.0199995</v>
      </c>
      <c r="K13" s="39">
        <f t="shared" si="0"/>
        <v>5165913992.0600004</v>
      </c>
    </row>
    <row r="14" spans="1:11" ht="16.5" x14ac:dyDescent="0.3">
      <c r="E14" s="38"/>
    </row>
    <row r="15" spans="1:11" x14ac:dyDescent="0.25">
      <c r="B15" s="37">
        <v>43647</v>
      </c>
      <c r="C15" s="37">
        <v>43678</v>
      </c>
      <c r="D15" s="37">
        <v>43709</v>
      </c>
      <c r="E15" s="37">
        <v>43739</v>
      </c>
      <c r="F15" s="37">
        <v>43770</v>
      </c>
      <c r="G15" s="37">
        <v>43800</v>
      </c>
      <c r="J15" s="46"/>
    </row>
    <row r="16" spans="1:11" x14ac:dyDescent="0.25">
      <c r="A16" s="37" t="s">
        <v>36</v>
      </c>
      <c r="B16" s="36">
        <v>3626542879.4199996</v>
      </c>
      <c r="C16" s="36">
        <v>3470989519.0700002</v>
      </c>
      <c r="D16" s="36">
        <v>4275169260.79</v>
      </c>
      <c r="E16" s="36">
        <v>3998481766.5700002</v>
      </c>
      <c r="F16" s="36">
        <v>4258053610.0799999</v>
      </c>
      <c r="G16" s="36">
        <v>4408225444.3299999</v>
      </c>
    </row>
    <row r="17" spans="1:7" x14ac:dyDescent="0.25">
      <c r="A17" s="37" t="s">
        <v>35</v>
      </c>
      <c r="B17" s="36">
        <v>289258119.71000004</v>
      </c>
      <c r="C17" s="36">
        <v>248600081.58000001</v>
      </c>
      <c r="D17" s="36">
        <v>268651365.85000002</v>
      </c>
      <c r="E17" s="36">
        <v>276775288.50999999</v>
      </c>
      <c r="F17" s="36">
        <v>285466996.89999998</v>
      </c>
      <c r="G17" s="36">
        <v>171857896.38</v>
      </c>
    </row>
    <row r="18" spans="1:7" x14ac:dyDescent="0.25">
      <c r="A18" s="37" t="s">
        <v>34</v>
      </c>
      <c r="B18" s="36">
        <v>479657875.88999999</v>
      </c>
      <c r="C18" s="36">
        <v>468259884.70999998</v>
      </c>
      <c r="D18" s="36">
        <v>465259955.13999999</v>
      </c>
      <c r="E18" s="36">
        <v>488154889.64999998</v>
      </c>
      <c r="F18" s="36">
        <v>503321320.85000002</v>
      </c>
      <c r="G18" s="36">
        <v>529473292.36000001</v>
      </c>
    </row>
    <row r="19" spans="1:7" x14ac:dyDescent="0.25">
      <c r="A19" s="37" t="s">
        <v>33</v>
      </c>
      <c r="B19" s="36">
        <v>61469802.890000001</v>
      </c>
      <c r="C19" s="36">
        <v>98425220.25</v>
      </c>
      <c r="D19" s="36">
        <v>35225532.289999999</v>
      </c>
      <c r="E19" s="36">
        <v>50379881.560000002</v>
      </c>
      <c r="F19" s="36">
        <v>44585809.670000002</v>
      </c>
      <c r="G19" s="36">
        <v>151803547.97</v>
      </c>
    </row>
    <row r="20" spans="1:7" x14ac:dyDescent="0.25">
      <c r="B20" s="35">
        <f t="shared" ref="B20:G20" si="1">SUM(B16:B19)</f>
        <v>4456928677.9099998</v>
      </c>
      <c r="C20" s="35">
        <f t="shared" si="1"/>
        <v>4286274705.6100001</v>
      </c>
      <c r="D20" s="35">
        <f t="shared" si="1"/>
        <v>5044306114.0700006</v>
      </c>
      <c r="E20" s="35">
        <f t="shared" si="1"/>
        <v>4813791826.29</v>
      </c>
      <c r="F20" s="35">
        <f t="shared" si="1"/>
        <v>5091427737.5</v>
      </c>
      <c r="G20" s="35">
        <f t="shared" si="1"/>
        <v>5261360181.04</v>
      </c>
    </row>
    <row r="21" spans="1:7" x14ac:dyDescent="0.25">
      <c r="D21" s="35"/>
    </row>
    <row r="22" spans="1:7" x14ac:dyDescent="0.25">
      <c r="G22" s="46"/>
    </row>
    <row r="23" spans="1:7" x14ac:dyDescent="0.25">
      <c r="A23" s="35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>
      <selection activeCell="N30" sqref="N30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DEC 2019</vt:lpstr>
      <vt:lpstr>Trend </vt:lpstr>
      <vt:lpstr>DecCharts </vt:lpstr>
      <vt:lpstr>'DEC 2019'!Print_Area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2020-02-19T12:19:08Z</dcterms:modified>
</cp:coreProperties>
</file>