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NOV 2019" sheetId="9" r:id="rId1"/>
    <sheet name="Trend " sheetId="11" state="hidden" r:id="rId2"/>
    <sheet name="NovCharts " sheetId="10" r:id="rId3"/>
  </sheets>
  <definedNames>
    <definedName name="_xlnm.Print_Area" localSheetId="0">'NOV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4" i="9" l="1"/>
  <c r="O12" i="9" s="1"/>
  <c r="B8" i="11" l="1"/>
  <c r="B4" i="11"/>
  <c r="A12" i="11" l="1"/>
  <c r="K13" i="11" l="1"/>
  <c r="I9" i="9"/>
  <c r="F13" i="11" l="1"/>
  <c r="G20" i="11"/>
  <c r="J13" i="11" l="1"/>
  <c r="F20" i="11"/>
  <c r="D12" i="11"/>
  <c r="D10" i="11"/>
  <c r="D9" i="11"/>
  <c r="D8" i="11"/>
  <c r="D7" i="11"/>
  <c r="D6" i="11"/>
  <c r="D5" i="11"/>
  <c r="D4" i="11"/>
  <c r="C12" i="11"/>
  <c r="B12" i="11"/>
  <c r="B10" i="11"/>
  <c r="B9" i="11"/>
  <c r="B7" i="11"/>
  <c r="A10" i="11"/>
  <c r="A9" i="11"/>
  <c r="A8" i="11"/>
  <c r="A7" i="11"/>
  <c r="A6" i="11"/>
  <c r="A5" i="11"/>
  <c r="A4" i="11"/>
  <c r="W14" i="9" l="1"/>
  <c r="T14" i="9"/>
  <c r="S14" i="9"/>
  <c r="R14" i="9"/>
  <c r="X14" i="9"/>
  <c r="U14" i="9"/>
  <c r="K14" i="9"/>
  <c r="J14" i="9"/>
  <c r="H14" i="9"/>
  <c r="G14" i="9"/>
  <c r="F14" i="9"/>
  <c r="E14" i="9"/>
  <c r="D14" i="9"/>
  <c r="E20" i="11" l="1"/>
  <c r="I13" i="11"/>
  <c r="G13" i="11" l="1"/>
  <c r="H13" i="11"/>
  <c r="C20" i="11"/>
  <c r="B20" i="11"/>
  <c r="A13" i="11" l="1"/>
  <c r="B13" i="11"/>
  <c r="C13" i="11"/>
  <c r="D13" i="11"/>
  <c r="D20" i="11" l="1"/>
  <c r="O6" i="9"/>
  <c r="O7" i="9"/>
  <c r="O8" i="9"/>
  <c r="O9" i="9"/>
  <c r="O10" i="9"/>
  <c r="O11" i="9"/>
  <c r="O13" i="9"/>
  <c r="O14" i="9"/>
  <c r="O5" i="9"/>
  <c r="L8" i="9" l="1"/>
  <c r="I7" i="9"/>
  <c r="L7" i="9" s="1"/>
  <c r="Q7" i="9" s="1"/>
  <c r="I6" i="9"/>
  <c r="L6" i="9" s="1"/>
  <c r="I5" i="9"/>
  <c r="I10" i="9"/>
  <c r="L10" i="9" s="1"/>
  <c r="L9" i="9"/>
  <c r="L5" i="9" l="1"/>
  <c r="I11" i="9"/>
  <c r="L11" i="9" s="1"/>
  <c r="I13" i="9"/>
  <c r="L13" i="9" s="1"/>
  <c r="I14" i="9" l="1"/>
  <c r="L14" i="9"/>
  <c r="M12" i="9" s="1"/>
  <c r="Y13" i="9"/>
  <c r="V13" i="9"/>
  <c r="Q13" i="9"/>
  <c r="P13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3" i="9" l="1"/>
  <c r="M5" i="9"/>
  <c r="M8" i="9"/>
  <c r="M14" i="9"/>
  <c r="M10" i="9"/>
  <c r="M11" i="9"/>
  <c r="M6" i="9"/>
  <c r="M9" i="9"/>
  <c r="M7" i="9"/>
  <c r="V14" i="9"/>
  <c r="Y14" i="9"/>
  <c r="P14" i="9" l="1"/>
  <c r="Q14" i="9"/>
  <c r="N2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<sst xmlns="http://schemas.openxmlformats.org/spreadsheetml/2006/main" count="56" uniqueCount="47">
  <si>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</si>
  <si>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</si>
  <si>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</si>
  <si>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</si>
  <si>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</si>
  <si>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</si>
  <si>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</si>
  <si>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</si>
  <si>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</si>
  <si>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</si>
  <si>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</si>
  <si>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</si>
  <si>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</si>
  <si>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</si>
  <si>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</si>
  <si>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</si>
  <si>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</si>
  <si>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</si>
  <si>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</si>
  <si>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</si>
  <si>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</si>
  <si>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</si>
  <si>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</si>
  <si>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</si>
  <si>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</si>
  <si>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</si>
  <si>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</si>
  <si>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</si>
  <si>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</si>
  <si>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</si>
  <si>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</si>
  <si>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</si>
  <si>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</si>
  <si>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</si>
  <si>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</si>
  <si>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</si>
  <si>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</si>
  <si>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</si>
  <si>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</si>
  <si>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</si>
  <si>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</si>
  <si>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OCT</t>
  </si>
  <si>
    <t>SCHEDULE OF REGISTERED EXCHANGE TRADED FUNDS(ETFs) AS AT 30TH NOVEMBER, 2019</t>
  </si>
  <si>
    <t>NET ASSET VALUE  (N) PREVIOUS (OCT'19)</t>
  </si>
  <si>
    <t>NOV</t>
  </si>
  <si>
    <t>PREVIOUS(OCT)</t>
  </si>
  <si>
    <t>CURRENT(NOV)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</si>
</sst>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(JUNE - NOV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4798796600.7999992</c:v>
                </c:pt>
                <c:pt idx="1">
                  <c:v>4409094037.9099998</c:v>
                </c:pt>
                <c:pt idx="2">
                  <c:v>4217039446.3800001</c:v>
                </c:pt>
                <c:pt idx="3">
                  <c:v>4964397793.0599995</c:v>
                </c:pt>
                <c:pt idx="4">
                  <c:v>4728711300.6800003</c:v>
                </c:pt>
                <c:pt idx="5">
                  <c:v>5005279567.0199995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Outlets(November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4258053610.0799999</c:v>
                </c:pt>
                <c:pt idx="1">
                  <c:v>285466996.90000004</c:v>
                </c:pt>
                <c:pt idx="2">
                  <c:v>503321320.85000002</c:v>
                </c:pt>
                <c:pt idx="3">
                  <c:v>44585809.669999994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Outlet(June</a:t>
            </a:r>
            <a:r>
              <a:rPr lang="en-US" baseline="0"/>
              <a:t> </a:t>
            </a:r>
            <a:r>
              <a:rPr lang="en-US"/>
              <a:t>- Nov'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3972247152.8899999</c:v>
                </c:pt>
                <c:pt idx="1">
                  <c:v>3626542879.4199996</c:v>
                </c:pt>
                <c:pt idx="2">
                  <c:v>3470989519.0700002</c:v>
                </c:pt>
                <c:pt idx="3">
                  <c:v>4275169260.79</c:v>
                </c:pt>
                <c:pt idx="4">
                  <c:v>3998481766.5700002</c:v>
                </c:pt>
                <c:pt idx="5">
                  <c:v>4258053610.0799999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229299651.50999999</c:v>
                </c:pt>
                <c:pt idx="1">
                  <c:v>289258119.71000004</c:v>
                </c:pt>
                <c:pt idx="2">
                  <c:v>248600081.58000001</c:v>
                </c:pt>
                <c:pt idx="3">
                  <c:v>268651365.85000002</c:v>
                </c:pt>
                <c:pt idx="4">
                  <c:v>276775288.50999999</c:v>
                </c:pt>
                <c:pt idx="5">
                  <c:v>285466996.89999998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475230363.37</c:v>
                </c:pt>
                <c:pt idx="1">
                  <c:v>479657875.88999999</c:v>
                </c:pt>
                <c:pt idx="2">
                  <c:v>468259884.70999998</c:v>
                </c:pt>
                <c:pt idx="3">
                  <c:v>465259955.13999999</c:v>
                </c:pt>
                <c:pt idx="4">
                  <c:v>488154889.64999998</c:v>
                </c:pt>
                <c:pt idx="5">
                  <c:v>503321320.85000002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192975483.86000001</c:v>
                </c:pt>
                <c:pt idx="1">
                  <c:v>61469802.890000001</c:v>
                </c:pt>
                <c:pt idx="2">
                  <c:v>98425220.25</c:v>
                </c:pt>
                <c:pt idx="3">
                  <c:v>35225532.289999999</c:v>
                </c:pt>
                <c:pt idx="4">
                  <c:v>50379881.560000002</c:v>
                </c:pt>
                <c:pt idx="5">
                  <c:v>44585809.670000002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D1" workbookViewId="0">
      <pane ySplit="1" topLeftCell="A5" activePane="bottomLeft" state="frozen"/>
      <selection activeCell="P28" sqref="P28"/>
      <selection pane="bottomLeft" activeCell="L5" sqref="L5:L13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393924023.30000001</v>
      </c>
      <c r="E5" s="22">
        <v>0</v>
      </c>
      <c r="F5" s="22">
        <v>0</v>
      </c>
      <c r="G5" s="22">
        <v>396485974.08999997</v>
      </c>
      <c r="H5" s="22">
        <v>16758979.52</v>
      </c>
      <c r="I5" s="23">
        <f>G5+H5</f>
        <v>413244953.60999995</v>
      </c>
      <c r="J5" s="22">
        <v>7213486.7300000004</v>
      </c>
      <c r="K5" s="22">
        <v>957810.03</v>
      </c>
      <c r="L5" s="23">
        <f t="shared" ref="L5:L9" si="0">I5-J5</f>
        <v>406031466.87999994</v>
      </c>
      <c r="M5" s="14">
        <f t="shared" ref="M5:M14" si="1">(L5/L$14)</f>
        <v>8.1120637008042187E-2</v>
      </c>
      <c r="N5" s="23">
        <v>390526133.92000002</v>
      </c>
      <c r="O5" s="14">
        <f t="shared" ref="O5:O14" si="2">(N5/N$14)</f>
        <v>8.2586165466232084E-2</v>
      </c>
      <c r="P5" s="15">
        <f t="shared" ref="P5:P14" si="3">((L5-N5)/N5)</f>
        <v>3.9703701271823759E-2</v>
      </c>
      <c r="Q5" s="16">
        <f t="shared" ref="Q5:Q13" si="4">(K5/L5)</f>
        <v>2.3589551749768076E-3</v>
      </c>
      <c r="R5" s="22">
        <v>8.33</v>
      </c>
      <c r="S5" s="22">
        <v>8.43</v>
      </c>
      <c r="T5" s="22">
        <v>20</v>
      </c>
      <c r="U5" s="50">
        <v>20</v>
      </c>
      <c r="V5" s="53">
        <f t="shared" ref="V5:V14" si="5">((T5-U5)/U5)</f>
        <v>0</v>
      </c>
      <c r="W5" s="22">
        <v>48200000</v>
      </c>
      <c r="X5" s="50">
        <v>48200000</v>
      </c>
      <c r="Y5" s="51">
        <f t="shared" ref="Y5:Y13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649303942.83000004</v>
      </c>
      <c r="E6" s="22">
        <v>0</v>
      </c>
      <c r="F6" s="22">
        <v>0</v>
      </c>
      <c r="G6" s="22">
        <v>650079157.74000001</v>
      </c>
      <c r="H6" s="22">
        <v>14306745.16</v>
      </c>
      <c r="I6" s="23">
        <f t="shared" ref="I6:I13" si="7">G6+H6</f>
        <v>664385902.89999998</v>
      </c>
      <c r="J6" s="22">
        <v>7271099.0499999998</v>
      </c>
      <c r="K6" s="22">
        <v>344299.54</v>
      </c>
      <c r="L6" s="23">
        <f t="shared" si="0"/>
        <v>657114803.85000002</v>
      </c>
      <c r="M6" s="14">
        <f t="shared" si="1"/>
        <v>0.13128433588000907</v>
      </c>
      <c r="N6" s="23">
        <v>613778744.15999997</v>
      </c>
      <c r="O6" s="14">
        <f t="shared" si="2"/>
        <v>0.12979831187235666</v>
      </c>
      <c r="P6" s="15">
        <f t="shared" si="3"/>
        <v>7.0605344519234781E-2</v>
      </c>
      <c r="Q6" s="16">
        <f t="shared" si="4"/>
        <v>5.2395645020134626E-4</v>
      </c>
      <c r="R6" s="22">
        <v>89.74</v>
      </c>
      <c r="S6" s="22">
        <v>91.68</v>
      </c>
      <c r="T6" s="22">
        <v>28</v>
      </c>
      <c r="U6" s="50">
        <v>28</v>
      </c>
      <c r="V6" s="53">
        <f t="shared" si="5"/>
        <v>0</v>
      </c>
      <c r="W6" s="22">
        <v>7244575.0599999996</v>
      </c>
      <c r="X6" s="50">
        <v>7252176.0599999996</v>
      </c>
      <c r="Y6" s="52">
        <f t="shared" si="6"/>
        <v>-1.0480992101010852E-3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406611371.57999998</v>
      </c>
      <c r="E7" s="22">
        <v>0</v>
      </c>
      <c r="F7" s="22">
        <v>0</v>
      </c>
      <c r="G7" s="22">
        <v>407170447.76999998</v>
      </c>
      <c r="H7" s="22">
        <v>8931705.7799999993</v>
      </c>
      <c r="I7" s="23">
        <f t="shared" si="7"/>
        <v>416102153.54999995</v>
      </c>
      <c r="J7" s="22">
        <v>6700854.7300000004</v>
      </c>
      <c r="K7" s="22">
        <v>224851.6</v>
      </c>
      <c r="L7" s="23">
        <f t="shared" si="0"/>
        <v>409401298.81999993</v>
      </c>
      <c r="M7" s="14">
        <f t="shared" si="1"/>
        <v>8.179389249654756E-2</v>
      </c>
      <c r="N7" s="23">
        <v>386567362.27999997</v>
      </c>
      <c r="O7" s="14">
        <f t="shared" si="2"/>
        <v>8.1748987768487921E-2</v>
      </c>
      <c r="P7" s="15">
        <f t="shared" si="3"/>
        <v>5.9068454215389234E-2</v>
      </c>
      <c r="Q7" s="16">
        <f t="shared" si="4"/>
        <v>5.4922053410206629E-4</v>
      </c>
      <c r="R7" s="22">
        <v>71.67</v>
      </c>
      <c r="S7" s="22">
        <v>73.03</v>
      </c>
      <c r="T7" s="22">
        <v>139</v>
      </c>
      <c r="U7" s="50">
        <v>139</v>
      </c>
      <c r="V7" s="53">
        <f t="shared" si="5"/>
        <v>0</v>
      </c>
      <c r="W7" s="22">
        <v>5658337.8700000001</v>
      </c>
      <c r="X7" s="50">
        <v>5658337.8700000001</v>
      </c>
      <c r="Y7" s="51">
        <f t="shared" si="6"/>
        <v>0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280109699.82999998</v>
      </c>
      <c r="E8" s="22">
        <v>45516743.630000003</v>
      </c>
      <c r="F8" s="22">
        <v>0</v>
      </c>
      <c r="G8" s="22">
        <v>325626443.45999998</v>
      </c>
      <c r="H8" s="22">
        <v>279679.2</v>
      </c>
      <c r="I8" s="23">
        <f>G8+H8</f>
        <v>325906122.65999997</v>
      </c>
      <c r="J8" s="22">
        <v>8061110.71</v>
      </c>
      <c r="K8" s="22">
        <v>704696.11</v>
      </c>
      <c r="L8" s="23">
        <f t="shared" si="0"/>
        <v>317845011.94999999</v>
      </c>
      <c r="M8" s="14">
        <f t="shared" si="1"/>
        <v>6.3501949829994381E-2</v>
      </c>
      <c r="N8" s="23">
        <v>281362270.12</v>
      </c>
      <c r="O8" s="14">
        <f t="shared" si="2"/>
        <v>5.9500834842579502E-2</v>
      </c>
      <c r="P8" s="15">
        <f t="shared" si="3"/>
        <v>0.12966465551489978</v>
      </c>
      <c r="Q8" s="16">
        <f t="shared" si="4"/>
        <v>2.217106084744395E-3</v>
      </c>
      <c r="R8" s="22">
        <v>3.59</v>
      </c>
      <c r="S8" s="22">
        <v>3.63</v>
      </c>
      <c r="T8" s="22">
        <v>61</v>
      </c>
      <c r="U8" s="50">
        <v>61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123059581.05</v>
      </c>
      <c r="E9" s="22">
        <v>0</v>
      </c>
      <c r="F9" s="22">
        <v>0</v>
      </c>
      <c r="G9" s="22">
        <v>123059581.05</v>
      </c>
      <c r="H9" s="22">
        <v>90474.26</v>
      </c>
      <c r="I9" s="23">
        <f t="shared" si="7"/>
        <v>123150055.31</v>
      </c>
      <c r="J9" s="22">
        <v>9411951.9900000002</v>
      </c>
      <c r="K9" s="22">
        <v>221829.42</v>
      </c>
      <c r="L9" s="23">
        <f t="shared" si="0"/>
        <v>113738103.32000001</v>
      </c>
      <c r="M9" s="14">
        <f t="shared" si="1"/>
        <v>2.2723626482209949E-2</v>
      </c>
      <c r="N9" s="23">
        <v>109296898.88000001</v>
      </c>
      <c r="O9" s="14">
        <f t="shared" si="2"/>
        <v>2.3113464098407286E-2</v>
      </c>
      <c r="P9" s="15">
        <f t="shared" si="3"/>
        <v>4.0634313374948682E-2</v>
      </c>
      <c r="Q9" s="16">
        <f t="shared" si="4"/>
        <v>1.9503527272288611E-3</v>
      </c>
      <c r="R9" s="22">
        <v>5.38</v>
      </c>
      <c r="S9" s="22">
        <v>5.46</v>
      </c>
      <c r="T9" s="22">
        <v>49</v>
      </c>
      <c r="U9" s="50">
        <v>49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1693765633.9100001</v>
      </c>
      <c r="E10" s="22">
        <v>165247220.18000001</v>
      </c>
      <c r="F10" s="22">
        <v>0</v>
      </c>
      <c r="G10" s="22">
        <v>1859012854.0899999</v>
      </c>
      <c r="H10" s="22">
        <v>185989.8</v>
      </c>
      <c r="I10" s="23">
        <f t="shared" si="7"/>
        <v>1859198843.8899999</v>
      </c>
      <c r="J10" s="22">
        <v>38202285.409999996</v>
      </c>
      <c r="K10" s="22">
        <v>1612534.56</v>
      </c>
      <c r="L10" s="23">
        <f t="shared" ref="L10:L12" si="8">I10-J10</f>
        <v>1820996558.4799998</v>
      </c>
      <c r="M10" s="14">
        <f t="shared" si="1"/>
        <v>0.36381515439789291</v>
      </c>
      <c r="N10" s="23">
        <v>1721446617.3400002</v>
      </c>
      <c r="O10" s="14">
        <f t="shared" si="2"/>
        <v>0.36404138630591637</v>
      </c>
      <c r="P10" s="15">
        <f t="shared" si="3"/>
        <v>5.7829235096366442E-2</v>
      </c>
      <c r="Q10" s="16">
        <f t="shared" si="4"/>
        <v>8.8552312330891791E-4</v>
      </c>
      <c r="R10" s="22">
        <v>11.96</v>
      </c>
      <c r="S10" s="22">
        <v>12.06</v>
      </c>
      <c r="T10" s="22">
        <v>144</v>
      </c>
      <c r="U10" s="50">
        <v>141</v>
      </c>
      <c r="V10" s="53">
        <f t="shared" si="5"/>
        <v>2.1276595744680851E-2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98728912.969999999</v>
      </c>
      <c r="E11" s="22">
        <v>2562939.58</v>
      </c>
      <c r="F11" s="22">
        <v>0</v>
      </c>
      <c r="G11" s="22">
        <v>101291852.55</v>
      </c>
      <c r="H11" s="22">
        <v>17445.29</v>
      </c>
      <c r="I11" s="23">
        <f t="shared" si="7"/>
        <v>101309297.84</v>
      </c>
      <c r="J11" s="22">
        <v>5968194.8899999997</v>
      </c>
      <c r="K11" s="22">
        <v>604793.93999999994</v>
      </c>
      <c r="L11" s="23">
        <f t="shared" si="8"/>
        <v>95341102.950000003</v>
      </c>
      <c r="M11" s="14">
        <f t="shared" si="1"/>
        <v>1.9048107438035349E-2</v>
      </c>
      <c r="N11" s="23">
        <v>90453170.110000014</v>
      </c>
      <c r="O11" s="14">
        <f t="shared" si="2"/>
        <v>1.9128503382516211E-2</v>
      </c>
      <c r="P11" s="15">
        <f t="shared" si="3"/>
        <v>5.403827012426185E-2</v>
      </c>
      <c r="Q11" s="16">
        <f t="shared" si="4"/>
        <v>6.3434753877052762E-3</v>
      </c>
      <c r="R11" s="22">
        <v>10.73</v>
      </c>
      <c r="S11" s="22">
        <v>10.93</v>
      </c>
      <c r="T11" s="22">
        <v>36</v>
      </c>
      <c r="U11" s="50">
        <v>36</v>
      </c>
      <c r="V11" s="53">
        <f t="shared" si="5"/>
        <v>0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72140093.510000005</v>
      </c>
      <c r="F12" s="22">
        <v>503321320.85000002</v>
      </c>
      <c r="G12" s="22">
        <v>575461414.36000001</v>
      </c>
      <c r="H12" s="22">
        <v>307436.36</v>
      </c>
      <c r="I12" s="23">
        <f t="shared" si="7"/>
        <v>575768850.72000003</v>
      </c>
      <c r="J12" s="22">
        <v>3333615.13</v>
      </c>
      <c r="K12" s="22">
        <v>941015.67</v>
      </c>
      <c r="L12" s="23">
        <f t="shared" si="8"/>
        <v>572435235.59000003</v>
      </c>
      <c r="M12" s="14">
        <f t="shared" si="1"/>
        <v>0.11436628622341102</v>
      </c>
      <c r="N12" s="23">
        <v>557442328.37</v>
      </c>
      <c r="O12" s="14">
        <f t="shared" si="2"/>
        <v>0.11788461864648798</v>
      </c>
      <c r="P12" s="15">
        <f t="shared" si="3"/>
        <v>2.6895889416651098E-2</v>
      </c>
      <c r="Q12" s="16">
        <f t="shared" si="4"/>
        <v>1.6438814585375931E-3</v>
      </c>
      <c r="R12" s="22">
        <v>195.77</v>
      </c>
      <c r="S12" s="22">
        <v>197.77</v>
      </c>
      <c r="T12" s="22">
        <v>38</v>
      </c>
      <c r="U12" s="50">
        <v>40</v>
      </c>
      <c r="V12" s="53">
        <f t="shared" si="5"/>
        <v>-0.05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39</v>
      </c>
      <c r="C13" s="21" t="s">
        <v>40</v>
      </c>
      <c r="D13" s="22">
        <v>612550444.61000001</v>
      </c>
      <c r="E13" s="22">
        <v>0</v>
      </c>
      <c r="F13" s="22">
        <v>0</v>
      </c>
      <c r="G13" s="22">
        <v>612550444.61000001</v>
      </c>
      <c r="H13" s="22">
        <v>3707354.3</v>
      </c>
      <c r="I13" s="23">
        <f t="shared" si="7"/>
        <v>616257798.90999997</v>
      </c>
      <c r="J13" s="22">
        <v>3881813.73</v>
      </c>
      <c r="K13" s="22">
        <v>1235239.23</v>
      </c>
      <c r="L13" s="23">
        <f>I13-J13</f>
        <v>612375985.17999995</v>
      </c>
      <c r="M13" s="14">
        <f t="shared" si="1"/>
        <v>0.12234601024385759</v>
      </c>
      <c r="N13" s="23">
        <v>577837775.5</v>
      </c>
      <c r="O13" s="14">
        <f t="shared" si="2"/>
        <v>0.12219772761701597</v>
      </c>
      <c r="P13" s="15">
        <f t="shared" si="3"/>
        <v>5.9771463799012131E-2</v>
      </c>
      <c r="Q13" s="16">
        <f t="shared" si="4"/>
        <v>2.0171255240143317E-3</v>
      </c>
      <c r="R13" s="22">
        <v>91.88</v>
      </c>
      <c r="S13" s="22">
        <v>91.88</v>
      </c>
      <c r="T13" s="22">
        <v>97</v>
      </c>
      <c r="U13" s="50">
        <v>97</v>
      </c>
      <c r="V13" s="53">
        <f t="shared" si="5"/>
        <v>0</v>
      </c>
      <c r="W13" s="22">
        <v>6670098</v>
      </c>
      <c r="X13" s="50">
        <v>6670098</v>
      </c>
      <c r="Y13" s="51">
        <f t="shared" si="6"/>
        <v>0</v>
      </c>
      <c r="Z13" s="24"/>
    </row>
    <row r="14" spans="1:26" s="18" customFormat="1" ht="24.95" customHeight="1" thickBot="1" x14ac:dyDescent="0.35">
      <c r="A14" s="25"/>
      <c r="B14" s="26"/>
      <c r="C14" s="27" t="s">
        <v>12</v>
      </c>
      <c r="D14" s="28">
        <f t="shared" ref="D14:L14" si="9">SUM(D5:D13)</f>
        <v>4258053610.0799999</v>
      </c>
      <c r="E14" s="28">
        <f t="shared" si="9"/>
        <v>285466996.90000004</v>
      </c>
      <c r="F14" s="28">
        <f t="shared" si="9"/>
        <v>503321320.85000002</v>
      </c>
      <c r="G14" s="28">
        <f t="shared" si="9"/>
        <v>5050738169.7199993</v>
      </c>
      <c r="H14" s="28">
        <f t="shared" si="9"/>
        <v>44585809.669999994</v>
      </c>
      <c r="I14" s="28">
        <f t="shared" si="9"/>
        <v>5095323979.3899994</v>
      </c>
      <c r="J14" s="28">
        <f t="shared" si="9"/>
        <v>90044412.370000005</v>
      </c>
      <c r="K14" s="28">
        <f t="shared" si="9"/>
        <v>6847070.0999999996</v>
      </c>
      <c r="L14" s="29">
        <f t="shared" si="9"/>
        <v>5005279567.0199995</v>
      </c>
      <c r="M14" s="34">
        <f t="shared" si="1"/>
        <v>1</v>
      </c>
      <c r="N14" s="29">
        <f>SUM(N5:N13)</f>
        <v>4728711300.6800003</v>
      </c>
      <c r="O14" s="34">
        <f t="shared" si="2"/>
        <v>1</v>
      </c>
      <c r="P14" s="33">
        <f t="shared" si="3"/>
        <v>5.848702717381541E-2</v>
      </c>
      <c r="Q14" s="32">
        <f>(K14/L14)</f>
        <v>1.367969562602584E-3</v>
      </c>
      <c r="R14" s="28">
        <f>SUM(R5:R13)</f>
        <v>489.05</v>
      </c>
      <c r="S14" s="28">
        <f>SUM(S5:S13)</f>
        <v>494.87</v>
      </c>
      <c r="T14" s="28">
        <f>SUM(T5:T13)</f>
        <v>612</v>
      </c>
      <c r="U14" s="28">
        <f>SUM(U5:U13)</f>
        <v>611</v>
      </c>
      <c r="V14" s="49">
        <f t="shared" si="5"/>
        <v>1.6366612111292963E-3</v>
      </c>
      <c r="W14" s="28">
        <f>SUM(W5:W13)</f>
        <v>342605301.93000001</v>
      </c>
      <c r="X14" s="28">
        <f>SUM(X5:X13)</f>
        <v>342612902.93000001</v>
      </c>
      <c r="Y14" s="30">
        <f t="shared" ref="Y14" si="10">((W14-X14)/X14)</f>
        <v>-2.2185387459131909E-5</v>
      </c>
      <c r="Z14" s="24"/>
    </row>
    <row r="15" spans="1:26" x14ac:dyDescent="0.25">
      <c r="M15" s="7"/>
      <c r="O15" s="7"/>
      <c r="P15" s="7"/>
      <c r="V15" s="7"/>
    </row>
    <row r="16" spans="1:26" ht="18" x14ac:dyDescent="0.25">
      <c r="B16" s="44"/>
      <c r="E16" s="36"/>
      <c r="N16" s="46"/>
      <c r="W16" s="36"/>
    </row>
    <row r="17" spans="2:5" ht="18.75" x14ac:dyDescent="0.3">
      <c r="B17" s="45"/>
      <c r="E17" s="36"/>
    </row>
    <row r="18" spans="2:5" x14ac:dyDescent="0.25">
      <c r="E18" s="36"/>
    </row>
    <row r="19" spans="2:5" x14ac:dyDescent="0.25">
      <c r="E19" s="36"/>
    </row>
    <row r="20" spans="2:5" x14ac:dyDescent="0.25">
      <c r="E20" s="36"/>
    </row>
    <row r="21" spans="2:5" x14ac:dyDescent="0.25">
      <c r="E21" s="36"/>
    </row>
    <row r="22" spans="2:5" x14ac:dyDescent="0.25">
      <c r="E22" s="36"/>
    </row>
    <row r="23" spans="2:5" x14ac:dyDescent="0.2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C1" workbookViewId="0">
      <pane ySplit="1" topLeftCell="A2" activePane="bottomLeft" state="frozen"/>
      <selection pane="bottomLeft" activeCell="M10" sqref="M10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43617</v>
      </c>
      <c r="G3" s="42">
        <v>43647</v>
      </c>
      <c r="H3" s="42">
        <v>43678</v>
      </c>
      <c r="I3" s="42">
        <v>43709</v>
      </c>
      <c r="J3" s="42">
        <v>43739</v>
      </c>
      <c r="K3" s="42">
        <v>43770</v>
      </c>
    </row>
    <row r="4" spans="1:11" s="18" customFormat="1" ht="24.95" customHeight="1" x14ac:dyDescent="0.3">
      <c r="A4" s="22">
        <f>'NOV 2019'!D5</f>
        <v>393924023.30000001</v>
      </c>
      <c r="B4" s="22">
        <f>'NOV 2019'!E5</f>
        <v>0</v>
      </c>
      <c r="C4" s="22">
        <v>0</v>
      </c>
      <c r="D4" s="22">
        <f>'NOV 2019'!H5</f>
        <v>16758979.52</v>
      </c>
      <c r="E4" s="40"/>
      <c r="F4" s="41">
        <v>471781037.86999995</v>
      </c>
      <c r="G4" s="23">
        <v>393551181.03999996</v>
      </c>
      <c r="H4" s="41">
        <v>423340088.97000003</v>
      </c>
      <c r="I4" s="41">
        <v>410891115.75</v>
      </c>
      <c r="J4" s="41">
        <v>390526133.92000002</v>
      </c>
      <c r="K4" s="41">
        <v>406031466.87999994</v>
      </c>
    </row>
    <row r="5" spans="1:11" s="18" customFormat="1" ht="24.95" customHeight="1" x14ac:dyDescent="0.3">
      <c r="A5" s="22">
        <f>'NOV 2019'!D6</f>
        <v>649303942.83000004</v>
      </c>
      <c r="B5" s="22">
        <f>'NOV 2019'!E6</f>
        <v>0</v>
      </c>
      <c r="C5" s="22">
        <v>0</v>
      </c>
      <c r="D5" s="22">
        <f>'NOV 2019'!H6</f>
        <v>14306745.16</v>
      </c>
      <c r="E5" s="40"/>
      <c r="F5" s="41">
        <v>765008180.28999996</v>
      </c>
      <c r="G5" s="23">
        <v>692198785.51999998</v>
      </c>
      <c r="H5" s="41">
        <v>630144429.85000002</v>
      </c>
      <c r="I5" s="41">
        <v>647301315.18000007</v>
      </c>
      <c r="J5" s="41">
        <v>613778744.15999997</v>
      </c>
      <c r="K5" s="41">
        <v>657114803.85000002</v>
      </c>
    </row>
    <row r="6" spans="1:11" s="18" customFormat="1" ht="24.95" customHeight="1" x14ac:dyDescent="0.3">
      <c r="A6" s="22">
        <f>'NOV 2019'!D7</f>
        <v>406611371.57999998</v>
      </c>
      <c r="B6" s="22">
        <f>'NOV 2019'!E7</f>
        <v>0</v>
      </c>
      <c r="C6" s="22">
        <v>0</v>
      </c>
      <c r="D6" s="22">
        <f>'NOV 2019'!H7</f>
        <v>8931705.7799999993</v>
      </c>
      <c r="E6" s="40"/>
      <c r="F6" s="41">
        <v>505316859.79000002</v>
      </c>
      <c r="G6" s="23">
        <v>451109709.50999999</v>
      </c>
      <c r="H6" s="41">
        <v>410904483.88999999</v>
      </c>
      <c r="I6" s="41">
        <v>414033398.25</v>
      </c>
      <c r="J6" s="41">
        <v>386567362.27999997</v>
      </c>
      <c r="K6" s="41">
        <v>409401298.81999993</v>
      </c>
    </row>
    <row r="7" spans="1:11" s="18" customFormat="1" ht="24.95" customHeight="1" x14ac:dyDescent="0.3">
      <c r="A7" s="22">
        <f>'NOV 2019'!D8</f>
        <v>280109699.82999998</v>
      </c>
      <c r="B7" s="22">
        <f>'NOV 2019'!E8</f>
        <v>45516743.630000003</v>
      </c>
      <c r="C7" s="22">
        <v>0</v>
      </c>
      <c r="D7" s="22">
        <f>'NOV 2019'!H8</f>
        <v>279679.2</v>
      </c>
      <c r="E7" s="40"/>
      <c r="F7" s="41">
        <v>321087088.85000002</v>
      </c>
      <c r="G7" s="23">
        <v>300906319.07999998</v>
      </c>
      <c r="H7" s="41">
        <v>284814421.44</v>
      </c>
      <c r="I7" s="41">
        <v>304756310.03999996</v>
      </c>
      <c r="J7" s="41">
        <v>281362270.12</v>
      </c>
      <c r="K7" s="41">
        <v>317845011.94999999</v>
      </c>
    </row>
    <row r="8" spans="1:11" s="18" customFormat="1" ht="24.95" customHeight="1" x14ac:dyDescent="0.3">
      <c r="A8" s="22">
        <f>'NOV 2019'!D9</f>
        <v>123059581.05</v>
      </c>
      <c r="B8" s="22">
        <f>'NOV 2019'!E9</f>
        <v>0</v>
      </c>
      <c r="C8" s="22">
        <v>0</v>
      </c>
      <c r="D8" s="22">
        <f>'NOV 2019'!H9</f>
        <v>90474.26</v>
      </c>
      <c r="E8" s="40"/>
      <c r="F8" s="41">
        <v>135035984.13999999</v>
      </c>
      <c r="G8" s="23">
        <v>125919045.62</v>
      </c>
      <c r="H8" s="41">
        <v>112062102.2</v>
      </c>
      <c r="I8" s="41">
        <v>121175115.64</v>
      </c>
      <c r="J8" s="41">
        <v>109296898.88000001</v>
      </c>
      <c r="K8" s="41">
        <v>113738103.32000001</v>
      </c>
    </row>
    <row r="9" spans="1:11" s="18" customFormat="1" ht="24.95" customHeight="1" x14ac:dyDescent="0.3">
      <c r="A9" s="22">
        <f>'NOV 2019'!D10</f>
        <v>1693765633.9100001</v>
      </c>
      <c r="B9" s="22">
        <f>'NOV 2019'!E10</f>
        <v>165247220.18000001</v>
      </c>
      <c r="C9" s="22">
        <v>0</v>
      </c>
      <c r="D9" s="22">
        <f>'NOV 2019'!H10</f>
        <v>185989.8</v>
      </c>
      <c r="E9" s="40"/>
      <c r="F9" s="41">
        <v>1992013623.6699998</v>
      </c>
      <c r="G9" s="23">
        <v>1813422187.5799999</v>
      </c>
      <c r="H9" s="41">
        <v>1737173109.4799998</v>
      </c>
      <c r="I9" s="41">
        <v>1831755475.02</v>
      </c>
      <c r="J9" s="41">
        <v>1721446617.3400002</v>
      </c>
      <c r="K9" s="41">
        <v>1820996558.4799998</v>
      </c>
    </row>
    <row r="10" spans="1:11" s="18" customFormat="1" ht="24.95" customHeight="1" x14ac:dyDescent="0.3">
      <c r="A10" s="22">
        <f>'NOV 2019'!D11</f>
        <v>98728912.969999999</v>
      </c>
      <c r="B10" s="22">
        <f>'NOV 2019'!E11</f>
        <v>2562939.58</v>
      </c>
      <c r="C10" s="22">
        <v>0</v>
      </c>
      <c r="D10" s="22">
        <f>'NOV 2019'!H11</f>
        <v>17445.29</v>
      </c>
      <c r="E10" s="40"/>
      <c r="F10" s="41">
        <v>97281522.700000003</v>
      </c>
      <c r="G10" s="23">
        <v>100644620.04000001</v>
      </c>
      <c r="H10" s="41">
        <v>96122554.359999999</v>
      </c>
      <c r="I10" s="41">
        <v>94869882.370000005</v>
      </c>
      <c r="J10" s="41">
        <v>90453170.110000014</v>
      </c>
      <c r="K10" s="41">
        <v>95341102.950000003</v>
      </c>
    </row>
    <row r="11" spans="1:11" s="18" customFormat="1" ht="24.95" customHeight="1" x14ac:dyDescent="0.3">
      <c r="A11" s="22">
        <f>'NOV 2019'!D12</f>
        <v>0</v>
      </c>
      <c r="B11" s="22">
        <f>'NOV 2019'!E12</f>
        <v>72140093.510000005</v>
      </c>
      <c r="C11" s="22">
        <f>'NOV 2019'!F12</f>
        <v>503321320.85000002</v>
      </c>
      <c r="D11" s="22">
        <f>'NOV 2019'!H12</f>
        <v>307436.36</v>
      </c>
      <c r="E11" s="40"/>
      <c r="F11" s="41">
        <v>511272303.49000001</v>
      </c>
      <c r="G11" s="23">
        <v>531342189.51999998</v>
      </c>
      <c r="H11" s="41">
        <v>522478256.18999994</v>
      </c>
      <c r="I11" s="41">
        <v>527582195.87</v>
      </c>
      <c r="J11" s="41">
        <v>557442328.37</v>
      </c>
      <c r="K11" s="41">
        <v>572435235.59000003</v>
      </c>
    </row>
    <row r="12" spans="1:11" s="18" customFormat="1" ht="24.95" customHeight="1" x14ac:dyDescent="0.3">
      <c r="A12" s="22">
        <f>'NOV 2019'!D13</f>
        <v>612550444.61000001</v>
      </c>
      <c r="B12" s="22">
        <f>'NOV 2019'!E13</f>
        <v>0</v>
      </c>
      <c r="C12" s="22">
        <f>'NOV 2019'!F13</f>
        <v>0</v>
      </c>
      <c r="D12" s="22">
        <f>'NOV 2019'!H13</f>
        <v>3707354.3</v>
      </c>
      <c r="E12" s="40"/>
      <c r="F12" s="41">
        <v>0</v>
      </c>
      <c r="G12" s="41">
        <v>0</v>
      </c>
      <c r="H12" s="23">
        <v>0</v>
      </c>
      <c r="I12" s="41">
        <v>612032984.94000006</v>
      </c>
      <c r="J12" s="41">
        <v>577837775.5</v>
      </c>
      <c r="K12" s="41">
        <v>612375985.17999995</v>
      </c>
    </row>
    <row r="13" spans="1:11" s="18" customFormat="1" ht="24.95" customHeight="1" thickBot="1" x14ac:dyDescent="0.35">
      <c r="A13" s="28">
        <f>SUM(A4:A12)</f>
        <v>4258053610.0799999</v>
      </c>
      <c r="B13" s="28">
        <f>SUM(B4:B12)</f>
        <v>285466996.90000004</v>
      </c>
      <c r="C13" s="28">
        <f>SUM(C4:C12)</f>
        <v>503321320.85000002</v>
      </c>
      <c r="D13" s="28">
        <f>SUM(D4:D12)</f>
        <v>44585809.669999994</v>
      </c>
      <c r="E13" s="40"/>
      <c r="F13" s="39">
        <f t="shared" ref="F13:K13" si="0">SUM(F4:F12)</f>
        <v>4798796600.7999992</v>
      </c>
      <c r="G13" s="39">
        <f t="shared" si="0"/>
        <v>4409094037.9099998</v>
      </c>
      <c r="H13" s="39">
        <f t="shared" si="0"/>
        <v>4217039446.3800001</v>
      </c>
      <c r="I13" s="39">
        <f t="shared" si="0"/>
        <v>4964397793.0599995</v>
      </c>
      <c r="J13" s="39">
        <f t="shared" si="0"/>
        <v>4728711300.6800003</v>
      </c>
      <c r="K13" s="39">
        <f t="shared" si="0"/>
        <v>5005279567.0199995</v>
      </c>
    </row>
    <row r="14" spans="1:11" ht="16.5" x14ac:dyDescent="0.3">
      <c r="E14" s="38"/>
    </row>
    <row r="15" spans="1:11" x14ac:dyDescent="0.25">
      <c r="B15" s="37">
        <v>43617</v>
      </c>
      <c r="C15" s="37">
        <v>43647</v>
      </c>
      <c r="D15" s="37">
        <v>43678</v>
      </c>
      <c r="E15" s="37">
        <v>43709</v>
      </c>
      <c r="F15" s="37">
        <v>43739</v>
      </c>
      <c r="G15" s="37">
        <v>43770</v>
      </c>
      <c r="J15" s="46"/>
    </row>
    <row r="16" spans="1:11" x14ac:dyDescent="0.25">
      <c r="A16" s="37" t="s">
        <v>36</v>
      </c>
      <c r="B16" s="36">
        <v>3972247152.8899999</v>
      </c>
      <c r="C16" s="36">
        <v>3626542879.4199996</v>
      </c>
      <c r="D16" s="36">
        <v>3470989519.0700002</v>
      </c>
      <c r="E16" s="36">
        <v>4275169260.79</v>
      </c>
      <c r="F16" s="36">
        <v>3998481766.5700002</v>
      </c>
      <c r="G16" s="36">
        <v>4258053610.0799999</v>
      </c>
    </row>
    <row r="17" spans="1:7" x14ac:dyDescent="0.25">
      <c r="A17" s="37" t="s">
        <v>35</v>
      </c>
      <c r="B17" s="36">
        <v>229299651.50999999</v>
      </c>
      <c r="C17" s="36">
        <v>289258119.71000004</v>
      </c>
      <c r="D17" s="36">
        <v>248600081.58000001</v>
      </c>
      <c r="E17" s="36">
        <v>268651365.85000002</v>
      </c>
      <c r="F17" s="36">
        <v>276775288.50999999</v>
      </c>
      <c r="G17" s="36">
        <v>285466996.89999998</v>
      </c>
    </row>
    <row r="18" spans="1:7" x14ac:dyDescent="0.25">
      <c r="A18" s="37" t="s">
        <v>34</v>
      </c>
      <c r="B18" s="36">
        <v>475230363.37</v>
      </c>
      <c r="C18" s="36">
        <v>479657875.88999999</v>
      </c>
      <c r="D18" s="36">
        <v>468259884.70999998</v>
      </c>
      <c r="E18" s="36">
        <v>465259955.13999999</v>
      </c>
      <c r="F18" s="36">
        <v>488154889.64999998</v>
      </c>
      <c r="G18" s="36">
        <v>503321320.85000002</v>
      </c>
    </row>
    <row r="19" spans="1:7" x14ac:dyDescent="0.25">
      <c r="A19" s="37" t="s">
        <v>33</v>
      </c>
      <c r="B19" s="36">
        <v>192975483.86000001</v>
      </c>
      <c r="C19" s="36">
        <v>61469802.890000001</v>
      </c>
      <c r="D19" s="36">
        <v>98425220.25</v>
      </c>
      <c r="E19" s="36">
        <v>35225532.289999999</v>
      </c>
      <c r="F19" s="36">
        <v>50379881.560000002</v>
      </c>
      <c r="G19" s="36">
        <v>44585809.670000002</v>
      </c>
    </row>
    <row r="20" spans="1:7" x14ac:dyDescent="0.25">
      <c r="B20" s="35">
        <f t="shared" ref="B20:G20" si="1">SUM(B16:B19)</f>
        <v>4869752651.6299992</v>
      </c>
      <c r="C20" s="35">
        <f t="shared" si="1"/>
        <v>4456928677.9099998</v>
      </c>
      <c r="D20" s="35">
        <f t="shared" si="1"/>
        <v>4286274705.6100001</v>
      </c>
      <c r="E20" s="35">
        <f t="shared" si="1"/>
        <v>5044306114.0700006</v>
      </c>
      <c r="F20" s="35">
        <f t="shared" si="1"/>
        <v>4813791826.29</v>
      </c>
      <c r="G20" s="35">
        <f t="shared" si="1"/>
        <v>5091427737.5</v>
      </c>
    </row>
    <row r="21" spans="1:7" x14ac:dyDescent="0.25">
      <c r="D21" s="35"/>
    </row>
    <row r="22" spans="1:7" x14ac:dyDescent="0.25">
      <c r="G22" s="46"/>
    </row>
    <row r="23" spans="1:7" x14ac:dyDescent="0.25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O36" sqref="O3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NOV 2019</vt:lpstr>
      <vt:lpstr>Trend </vt:lpstr>
      <vt:lpstr>NovCharts </vt:lpstr>
      <vt:lpstr>'NOV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2020-02-14T09:56:35Z</dcterms:modified>
</cp:coreProperties>
</file>