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19\"/>
    </mc:Choice>
  </mc:AlternateContent>
  <bookViews>
    <workbookView xWindow="0" yWindow="0" windowWidth="16815" windowHeight="7755" activeTab="2"/>
  </bookViews>
  <sheets>
    <sheet name="FEB 2019" sheetId="9" r:id="rId1"/>
    <sheet name="Trend " sheetId="11" state="hidden" r:id="rId2"/>
    <sheet name="FebCharts " sheetId="10" r:id="rId3"/>
  </sheets>
  <definedNames>
    <definedName name="_xlnm.Print_Area" localSheetId="0">'FEB 2019'!$A$1:$U$2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N13" i="9" l="1"/>
  <c r="B8" i="11" l="1"/>
  <c r="B4" i="11"/>
  <c r="A11" i="11" l="1"/>
  <c r="K12" i="11" l="1"/>
  <c r="I9" i="9"/>
  <c r="F12" i="11" l="1"/>
  <c r="G19" i="11"/>
  <c r="J12" i="11" l="1"/>
  <c r="F19" i="11"/>
  <c r="D11" i="11"/>
  <c r="D10" i="11"/>
  <c r="D9" i="11"/>
  <c r="D8" i="11"/>
  <c r="D7" i="11"/>
  <c r="D6" i="11"/>
  <c r="D5" i="11"/>
  <c r="D4" i="11"/>
  <c r="C11" i="11"/>
  <c r="B11" i="11"/>
  <c r="B10" i="11"/>
  <c r="B9" i="11"/>
  <c r="B7" i="11"/>
  <c r="A10" i="11"/>
  <c r="A9" i="11"/>
  <c r="A8" i="11"/>
  <c r="A7" i="11"/>
  <c r="A6" i="11"/>
  <c r="A5" i="11"/>
  <c r="A4" i="11"/>
  <c r="W13" i="9" l="1"/>
  <c r="T13" i="9"/>
  <c r="S13" i="9"/>
  <c r="R13" i="9"/>
  <c r="X13" i="9"/>
  <c r="U13" i="9"/>
  <c r="K13" i="9"/>
  <c r="J13" i="9"/>
  <c r="H13" i="9"/>
  <c r="G13" i="9"/>
  <c r="F13" i="9"/>
  <c r="E13" i="9"/>
  <c r="D13" i="9"/>
  <c r="E19" i="11" l="1"/>
  <c r="I12" i="11"/>
  <c r="G12" i="11" l="1"/>
  <c r="H12" i="11"/>
  <c r="C19" i="11"/>
  <c r="B19" i="11"/>
  <c r="A12" i="11" l="1"/>
  <c r="B12" i="11"/>
  <c r="C12" i="11"/>
  <c r="D12" i="11"/>
  <c r="D19" i="11" l="1"/>
  <c r="O6" i="9"/>
  <c r="O7" i="9"/>
  <c r="O8" i="9"/>
  <c r="O9" i="9"/>
  <c r="O10" i="9"/>
  <c r="O11" i="9"/>
  <c r="O12" i="9"/>
  <c r="O13" i="9"/>
  <c r="O5" i="9"/>
  <c r="I8" i="9" l="1"/>
  <c r="L8" i="9" s="1"/>
  <c r="I7" i="9"/>
  <c r="L7" i="9" s="1"/>
  <c r="I6" i="9"/>
  <c r="L6" i="9" s="1"/>
  <c r="I5" i="9"/>
  <c r="I10" i="9"/>
  <c r="L10" i="9" s="1"/>
  <c r="L9" i="9"/>
  <c r="L5" i="9" l="1"/>
  <c r="I11" i="9"/>
  <c r="L11" i="9" s="1"/>
  <c r="I12" i="9"/>
  <c r="L12" i="9" s="1"/>
  <c r="I13" i="9" l="1"/>
  <c r="L13" i="9"/>
  <c r="Y12" i="9"/>
  <c r="V12" i="9"/>
  <c r="Q12" i="9"/>
  <c r="P12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Q7" i="9"/>
  <c r="P7" i="9"/>
  <c r="Y6" i="9"/>
  <c r="V6" i="9"/>
  <c r="Q6" i="9"/>
  <c r="P6" i="9"/>
  <c r="Y5" i="9"/>
  <c r="V5" i="9"/>
  <c r="Q5" i="9"/>
  <c r="P5" i="9"/>
  <c r="M12" i="9" l="1"/>
  <c r="M5" i="9"/>
  <c r="M8" i="9"/>
  <c r="M13" i="9"/>
  <c r="M10" i="9"/>
  <c r="M11" i="9"/>
  <c r="M6" i="9"/>
  <c r="M9" i="9"/>
  <c r="M7" i="9"/>
  <c r="V13" i="9"/>
  <c r="Y13" i="9"/>
  <c r="P13" i="9" l="1"/>
  <c r="Q13" i="9"/>
</calcChain>
</file>

<file path=xl/sharedStrings.xml><?xml version="1.0" encoding="utf-8"?>
<sst xmlns="http://schemas.openxmlformats.org/spreadsheetml/2006/main" count="54" uniqueCount="45">
  <si>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</si>
  <si>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</si>
  <si>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</si>
  <si>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</si>
  <si>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</si>
  <si>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</si>
  <si>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</si>
  <si>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</si>
  <si>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</si>
  <si>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</si>
  <si>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</si>
  <si>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</si>
  <si>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</si>
  <si>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</si>
  <si>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</si>
  <si>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</si>
  <si>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</si>
  <si>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</si>
  <si>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</si>
  <si>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</si>
  <si>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</si>
  <si>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</si>
  <si>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</si>
  <si>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</si>
  <si>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</si>
  <si>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</si>
  <si>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</si>
  <si>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</si>
  <si>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</si>
  <si>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</si>
  <si>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</si>
  <si>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</si>
  <si>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</si>
  <si>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</si>
  <si>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</si>
  <si>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</si>
  <si>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</si>
  <si>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</si>
  <si>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</si>
  <si>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SCHEDULE OF REGISTERED EXCHANGE TRADED FUNDS(ETFs) AS AT 28TH FEBRUARY, 2019</t>
  </si>
  <si>
    <t>NET ASSET VALUE  (N) PREVIOUS (JAN'19)</t>
  </si>
  <si>
    <t>FEB</t>
  </si>
  <si>
    <t>JAN</t>
  </si>
  <si>
    <t>CURRENT(FEB)</t>
  </si>
  <si>
    <t>PREVIOUS(JAN)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</si>
</sst>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164" fontId="1" fillId="0" borderId="14" xfId="1" applyFont="1" applyBorder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(SEP</a:t>
            </a:r>
            <a:r>
              <a:rPr lang="en-US" sz="1600" baseline="0"/>
              <a:t> 2018</a:t>
            </a:r>
            <a:r>
              <a:rPr lang="en-US" sz="1600"/>
              <a:t> - FEB </a:t>
            </a:r>
            <a:r>
              <a:rPr lang="en-US" sz="1600" baseline="0"/>
              <a:t>2019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5404681331.9699993</c:v>
                </c:pt>
                <c:pt idx="1">
                  <c:v>5333989892.6199999</c:v>
                </c:pt>
                <c:pt idx="2">
                  <c:v>5138140059.0799999</c:v>
                </c:pt>
                <c:pt idx="3">
                  <c:v>5209127720.29</c:v>
                </c:pt>
                <c:pt idx="4">
                  <c:v>5007243642.1200008</c:v>
                </c:pt>
                <c:pt idx="5">
                  <c:v>5214161600.3899994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55552"/>
        <c:axId val="123803520"/>
      </c:lineChart>
      <c:catAx>
        <c:axId val="167255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3803520"/>
        <c:crosses val="autoZero"/>
        <c:auto val="0"/>
        <c:lblAlgn val="ctr"/>
        <c:lblOffset val="100"/>
        <c:noMultiLvlLbl val="0"/>
      </c:catAx>
      <c:valAx>
        <c:axId val="123803520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67255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Outlets(Feb 2019)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4574101498.8900003</c:v>
                </c:pt>
                <c:pt idx="1">
                  <c:v>190249365.75</c:v>
                </c:pt>
                <c:pt idx="2">
                  <c:v>475081203.95999998</c:v>
                </c:pt>
                <c:pt idx="3">
                  <c:v>56714065.080000006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Outlet(Sep'2018</a:t>
            </a:r>
            <a:r>
              <a:rPr lang="en-US" baseline="0"/>
              <a:t> </a:t>
            </a:r>
            <a:r>
              <a:rPr lang="en-US"/>
              <a:t>- Feb' 2019)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4792209737.3699999</c:v>
                </c:pt>
                <c:pt idx="1">
                  <c:v>4710183549.7399998</c:v>
                </c:pt>
                <c:pt idx="2">
                  <c:v>4511471490.8100004</c:v>
                </c:pt>
                <c:pt idx="3">
                  <c:v>4593226725.9700003</c:v>
                </c:pt>
                <c:pt idx="4">
                  <c:v>4377264283.9899998</c:v>
                </c:pt>
                <c:pt idx="5">
                  <c:v>4574101498.8900003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184959940.49000001</c:v>
                </c:pt>
                <c:pt idx="1">
                  <c:v>201812628.69999999</c:v>
                </c:pt>
                <c:pt idx="2">
                  <c:v>192561506.44</c:v>
                </c:pt>
                <c:pt idx="3">
                  <c:v>177224498.41999999</c:v>
                </c:pt>
                <c:pt idx="4">
                  <c:v>163856975.18000001</c:v>
                </c:pt>
                <c:pt idx="5">
                  <c:v>190249365.75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453943790.42000002</c:v>
                </c:pt>
                <c:pt idx="1">
                  <c:v>448435810.88</c:v>
                </c:pt>
                <c:pt idx="2">
                  <c:v>449623716.37</c:v>
                </c:pt>
                <c:pt idx="3">
                  <c:v>455822889.81999999</c:v>
                </c:pt>
                <c:pt idx="4">
                  <c:v>454756838.17000002</c:v>
                </c:pt>
                <c:pt idx="5">
                  <c:v>475081203.95999998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50103376.740000002</c:v>
                </c:pt>
                <c:pt idx="1">
                  <c:v>45392103.409999996</c:v>
                </c:pt>
                <c:pt idx="2">
                  <c:v>56722794.060000002</c:v>
                </c:pt>
                <c:pt idx="3">
                  <c:v>58868504.359999999</c:v>
                </c:pt>
                <c:pt idx="4">
                  <c:v>99509145.719999999</c:v>
                </c:pt>
                <c:pt idx="5">
                  <c:v>56714065.079999998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801952"/>
        <c:axId val="123801168"/>
        <c:axId val="0"/>
      </c:bar3DChart>
      <c:dateAx>
        <c:axId val="123801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3801168"/>
        <c:crossesAt val="0"/>
        <c:auto val="1"/>
        <c:lblOffset val="100"/>
        <c:baseTimeUnit val="months"/>
      </c:dateAx>
      <c:valAx>
        <c:axId val="123801168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12380195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opLeftCell="D1" workbookViewId="0">
      <pane ySplit="1" topLeftCell="A2" activePane="bottomLeft" state="frozen"/>
      <selection activeCell="P28" sqref="P28"/>
      <selection pane="bottomLeft" activeCell="L5" sqref="L5:L12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23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11.140625" customWidth="1"/>
    <col min="14" max="14" width="22.28515625" customWidth="1"/>
    <col min="15" max="15" width="8.7109375" customWidth="1"/>
    <col min="16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10.7109375" customWidth="1"/>
    <col min="26" max="26" width="18.140625" customWidth="1"/>
  </cols>
  <sheetData>
    <row r="1" spans="1:26" ht="34.5" thickBot="1" x14ac:dyDescent="0.55000000000000004">
      <c r="A1" s="54" t="s">
        <v>39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3"/>
      <c r="Y1" s="4"/>
    </row>
    <row r="2" spans="1:26" ht="15.75" thickBot="1" x14ac:dyDescent="0.3">
      <c r="A2" s="1"/>
      <c r="B2" s="53"/>
      <c r="C2" s="53"/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51" t="s">
        <v>40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6" t="s">
        <v>19</v>
      </c>
      <c r="U3" s="56"/>
      <c r="V3" s="56"/>
      <c r="W3" s="56" t="s">
        <v>20</v>
      </c>
      <c r="X3" s="56"/>
      <c r="Y3" s="57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41</v>
      </c>
      <c r="U4" s="12" t="s">
        <v>42</v>
      </c>
      <c r="V4" s="17" t="s">
        <v>31</v>
      </c>
      <c r="W4" s="12" t="s">
        <v>43</v>
      </c>
      <c r="X4" s="12" t="s">
        <v>44</v>
      </c>
      <c r="Y4" s="17" t="s">
        <v>31</v>
      </c>
      <c r="Z4" s="26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502639655.31999999</v>
      </c>
      <c r="E5" s="22"/>
      <c r="F5" s="22"/>
      <c r="G5" s="22">
        <v>502639655.31999999</v>
      </c>
      <c r="H5" s="22">
        <v>25067329.210000001</v>
      </c>
      <c r="I5" s="23">
        <f>G5+H5</f>
        <v>527706984.52999997</v>
      </c>
      <c r="J5" s="22">
        <v>7514574.6799999997</v>
      </c>
      <c r="K5" s="22">
        <v>566960.18999999994</v>
      </c>
      <c r="L5" s="23">
        <f t="shared" ref="L5:L9" si="0">I5-J5</f>
        <v>520192409.84999996</v>
      </c>
      <c r="M5" s="14">
        <f t="shared" ref="M5:M13" si="1">(L5/L$13)</f>
        <v>9.9765302596507857E-2</v>
      </c>
      <c r="N5" s="23">
        <v>507543299.06999999</v>
      </c>
      <c r="O5" s="14">
        <f t="shared" ref="O5:O13" si="2">(N5/N$13)</f>
        <v>0.10136181407284445</v>
      </c>
      <c r="P5" s="15">
        <f t="shared" ref="P5:P13" si="3">((L5-N5)/N5)</f>
        <v>2.4922229892853764E-2</v>
      </c>
      <c r="Q5" s="16">
        <f t="shared" ref="Q5:Q12" si="4">(K5/L5)</f>
        <v>1.089904772281252E-3</v>
      </c>
      <c r="R5" s="22">
        <v>10.75</v>
      </c>
      <c r="S5" s="22">
        <v>10.85</v>
      </c>
      <c r="T5" s="22">
        <v>20</v>
      </c>
      <c r="U5" s="22">
        <v>20</v>
      </c>
      <c r="V5" s="24">
        <f t="shared" ref="V5:V13" si="5">((T5-U5)/U5)</f>
        <v>0</v>
      </c>
      <c r="W5" s="22">
        <v>48200000</v>
      </c>
      <c r="X5" s="22">
        <v>48200000</v>
      </c>
      <c r="Y5" s="25">
        <f t="shared" ref="Y5:Y12" si="6">((W5-X5)/X5)</f>
        <v>0</v>
      </c>
      <c r="Z5" s="26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828863034.01999998</v>
      </c>
      <c r="E6" s="22"/>
      <c r="F6" s="22"/>
      <c r="G6" s="22">
        <v>828863034.01999998</v>
      </c>
      <c r="H6" s="22">
        <v>18024892.210000001</v>
      </c>
      <c r="I6" s="23">
        <f t="shared" ref="I6:I12" si="7">G6+H6</f>
        <v>846887926.23000002</v>
      </c>
      <c r="J6" s="22">
        <v>8397953.1199999992</v>
      </c>
      <c r="K6" s="22">
        <v>442079.61</v>
      </c>
      <c r="L6" s="23">
        <f t="shared" si="0"/>
        <v>838489973.11000001</v>
      </c>
      <c r="M6" s="14">
        <f t="shared" si="1"/>
        <v>0.16081012392237407</v>
      </c>
      <c r="N6" s="23">
        <v>810006516.15999997</v>
      </c>
      <c r="O6" s="14">
        <f t="shared" si="2"/>
        <v>0.16176694685802306</v>
      </c>
      <c r="P6" s="15">
        <f t="shared" si="3"/>
        <v>3.5164478781024688E-2</v>
      </c>
      <c r="Q6" s="16">
        <f t="shared" si="4"/>
        <v>5.2723303101682333E-4</v>
      </c>
      <c r="R6" s="22">
        <v>114.39</v>
      </c>
      <c r="S6" s="22">
        <v>116.86</v>
      </c>
      <c r="T6" s="22">
        <v>26</v>
      </c>
      <c r="U6" s="22">
        <v>26</v>
      </c>
      <c r="V6" s="24">
        <f t="shared" si="5"/>
        <v>0</v>
      </c>
      <c r="W6" s="22">
        <v>7252176.0599999996</v>
      </c>
      <c r="X6" s="22">
        <v>7252176.0599999996</v>
      </c>
      <c r="Y6" s="33">
        <f t="shared" si="6"/>
        <v>0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518909374.32999998</v>
      </c>
      <c r="E7" s="22"/>
      <c r="F7" s="22"/>
      <c r="G7" s="22">
        <v>518909374.32999998</v>
      </c>
      <c r="H7" s="22">
        <v>12713660.699999999</v>
      </c>
      <c r="I7" s="23">
        <f t="shared" si="7"/>
        <v>531623035.02999997</v>
      </c>
      <c r="J7" s="22">
        <v>9050069.3800000008</v>
      </c>
      <c r="K7" s="22">
        <v>280988.71000000002</v>
      </c>
      <c r="L7" s="23">
        <f t="shared" si="0"/>
        <v>522572965.64999998</v>
      </c>
      <c r="M7" s="14">
        <f t="shared" si="1"/>
        <v>0.10022185841169816</v>
      </c>
      <c r="N7" s="23">
        <v>499723986.13</v>
      </c>
      <c r="O7" s="14">
        <f t="shared" si="2"/>
        <v>9.9800213819518369E-2</v>
      </c>
      <c r="P7" s="15">
        <f t="shared" si="3"/>
        <v>4.5723199514493516E-2</v>
      </c>
      <c r="Q7" s="16">
        <f t="shared" si="4"/>
        <v>5.3770234679188485E-4</v>
      </c>
      <c r="R7" s="22">
        <v>89.58</v>
      </c>
      <c r="S7" s="22">
        <v>91.26</v>
      </c>
      <c r="T7" s="22">
        <v>143</v>
      </c>
      <c r="U7" s="22">
        <v>143</v>
      </c>
      <c r="V7" s="24">
        <f t="shared" si="5"/>
        <v>0</v>
      </c>
      <c r="W7" s="22">
        <v>5779531.1600000001</v>
      </c>
      <c r="X7" s="22">
        <v>5779531.1600000001</v>
      </c>
      <c r="Y7" s="25">
        <f t="shared" si="6"/>
        <v>0</v>
      </c>
      <c r="Z7" s="47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317724327.43000001</v>
      </c>
      <c r="E8" s="22">
        <v>24986602.629999999</v>
      </c>
      <c r="F8" s="22"/>
      <c r="G8" s="22">
        <v>342710930.06</v>
      </c>
      <c r="H8" s="22">
        <v>82378.5</v>
      </c>
      <c r="I8" s="23">
        <f t="shared" si="7"/>
        <v>342793308.56</v>
      </c>
      <c r="J8" s="22">
        <v>6792901.7999999998</v>
      </c>
      <c r="K8" s="22">
        <v>100949.28</v>
      </c>
      <c r="L8" s="23">
        <f t="shared" si="0"/>
        <v>336000406.75999999</v>
      </c>
      <c r="M8" s="14">
        <f t="shared" si="1"/>
        <v>6.443996801611758E-2</v>
      </c>
      <c r="N8" s="23">
        <v>319925629.13999999</v>
      </c>
      <c r="O8" s="14">
        <f t="shared" si="2"/>
        <v>6.3892562856108143E-2</v>
      </c>
      <c r="P8" s="15">
        <f t="shared" si="3"/>
        <v>5.0245357532658491E-2</v>
      </c>
      <c r="Q8" s="16">
        <f t="shared" si="4"/>
        <v>3.0044392199830443E-4</v>
      </c>
      <c r="R8" s="22">
        <v>4.05</v>
      </c>
      <c r="S8" s="22">
        <v>4.17</v>
      </c>
      <c r="T8" s="22">
        <v>58</v>
      </c>
      <c r="U8" s="22">
        <v>57</v>
      </c>
      <c r="V8" s="24">
        <f t="shared" si="5"/>
        <v>1.7543859649122806E-2</v>
      </c>
      <c r="W8" s="22">
        <v>84704193</v>
      </c>
      <c r="X8" s="22">
        <v>84704193</v>
      </c>
      <c r="Y8" s="25">
        <f t="shared" si="6"/>
        <v>0</v>
      </c>
      <c r="Z8" s="34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162096710.59</v>
      </c>
      <c r="E9" s="22">
        <v>1909789.15</v>
      </c>
      <c r="F9" s="22"/>
      <c r="G9" s="22">
        <v>164006499.74000001</v>
      </c>
      <c r="H9" s="22">
        <v>6411.9</v>
      </c>
      <c r="I9" s="23">
        <f t="shared" si="7"/>
        <v>164012911.64000002</v>
      </c>
      <c r="J9" s="22">
        <v>9374828.3599999994</v>
      </c>
      <c r="K9" s="22">
        <v>105091.24</v>
      </c>
      <c r="L9" s="23">
        <f t="shared" si="0"/>
        <v>154638083.28000003</v>
      </c>
      <c r="M9" s="14">
        <f t="shared" si="1"/>
        <v>2.9657324634593928E-2</v>
      </c>
      <c r="N9" s="23">
        <v>148098811.03999999</v>
      </c>
      <c r="O9" s="14">
        <f t="shared" si="2"/>
        <v>2.9576913293018214E-2</v>
      </c>
      <c r="P9" s="15">
        <f t="shared" si="3"/>
        <v>4.4154792290897242E-2</v>
      </c>
      <c r="Q9" s="16">
        <f t="shared" si="4"/>
        <v>6.7959481759556888E-4</v>
      </c>
      <c r="R9" s="22">
        <v>7.26</v>
      </c>
      <c r="S9" s="22">
        <v>7.34</v>
      </c>
      <c r="T9" s="22">
        <v>45</v>
      </c>
      <c r="U9" s="22">
        <v>45</v>
      </c>
      <c r="V9" s="24">
        <f t="shared" si="5"/>
        <v>0</v>
      </c>
      <c r="W9" s="22">
        <v>25181216</v>
      </c>
      <c r="X9" s="22">
        <v>25181216</v>
      </c>
      <c r="Y9" s="25">
        <f t="shared" si="6"/>
        <v>0</v>
      </c>
      <c r="Z9" s="26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2126374542.45</v>
      </c>
      <c r="E10" s="22">
        <v>92769547.670000002</v>
      </c>
      <c r="F10" s="22"/>
      <c r="G10" s="22">
        <v>2219144090.1199999</v>
      </c>
      <c r="H10" s="22">
        <v>474591.95</v>
      </c>
      <c r="I10" s="23">
        <f t="shared" si="7"/>
        <v>2219618682.0699997</v>
      </c>
      <c r="J10" s="22">
        <v>31657287.18</v>
      </c>
      <c r="K10" s="22">
        <v>1256083.6599999999</v>
      </c>
      <c r="L10" s="23">
        <f t="shared" ref="L10:L11" si="8">I10-J10</f>
        <v>2187961394.8899999</v>
      </c>
      <c r="M10" s="14">
        <f t="shared" si="1"/>
        <v>0.41961902268743428</v>
      </c>
      <c r="N10" s="23">
        <v>2077530600.22</v>
      </c>
      <c r="O10" s="14">
        <f t="shared" si="2"/>
        <v>0.41490503532606232</v>
      </c>
      <c r="P10" s="15">
        <f t="shared" si="3"/>
        <v>5.3154834233635727E-2</v>
      </c>
      <c r="Q10" s="16">
        <f t="shared" si="4"/>
        <v>5.7408858443919197E-4</v>
      </c>
      <c r="R10" s="22">
        <v>14.85</v>
      </c>
      <c r="S10" s="22">
        <v>14.95</v>
      </c>
      <c r="T10" s="22">
        <v>135</v>
      </c>
      <c r="U10" s="22">
        <v>136</v>
      </c>
      <c r="V10" s="24">
        <f t="shared" si="5"/>
        <v>-7.3529411764705881E-3</v>
      </c>
      <c r="W10" s="22">
        <v>149700000</v>
      </c>
      <c r="X10" s="22">
        <v>149700000</v>
      </c>
      <c r="Y10" s="25">
        <f t="shared" si="6"/>
        <v>0</v>
      </c>
      <c r="Z10" s="52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117493854.75</v>
      </c>
      <c r="E11" s="22"/>
      <c r="F11" s="22"/>
      <c r="G11" s="22">
        <v>117493854.75</v>
      </c>
      <c r="H11" s="22">
        <v>258374.93</v>
      </c>
      <c r="I11" s="23">
        <f t="shared" si="7"/>
        <v>117752229.68000001</v>
      </c>
      <c r="J11" s="22">
        <v>6292647.2699999996</v>
      </c>
      <c r="K11" s="22">
        <v>303268.45</v>
      </c>
      <c r="L11" s="23">
        <f t="shared" si="8"/>
        <v>111459582.41000001</v>
      </c>
      <c r="M11" s="14">
        <f t="shared" si="1"/>
        <v>2.1376319138567409E-2</v>
      </c>
      <c r="N11" s="23">
        <v>126749394.84</v>
      </c>
      <c r="O11" s="14">
        <f t="shared" si="2"/>
        <v>2.5313207005508521E-2</v>
      </c>
      <c r="P11" s="15">
        <f t="shared" si="3"/>
        <v>-0.12063025980755832</v>
      </c>
      <c r="Q11" s="16">
        <f t="shared" si="4"/>
        <v>2.7208827042293957E-3</v>
      </c>
      <c r="R11" s="22">
        <v>12.63</v>
      </c>
      <c r="S11" s="22">
        <v>13.83</v>
      </c>
      <c r="T11" s="22">
        <v>37</v>
      </c>
      <c r="U11" s="22">
        <v>37</v>
      </c>
      <c r="V11" s="24">
        <f t="shared" si="5"/>
        <v>0</v>
      </c>
      <c r="W11" s="22">
        <v>10526523</v>
      </c>
      <c r="X11" s="22">
        <v>10526523</v>
      </c>
      <c r="Y11" s="25">
        <f t="shared" si="6"/>
        <v>0</v>
      </c>
      <c r="Z11" s="26"/>
    </row>
    <row r="12" spans="1:26" s="18" customFormat="1" ht="24.95" customHeight="1" x14ac:dyDescent="0.3">
      <c r="A12" s="19">
        <v>8</v>
      </c>
      <c r="B12" s="20" t="s">
        <v>24</v>
      </c>
      <c r="C12" s="21" t="s">
        <v>29</v>
      </c>
      <c r="D12" s="22"/>
      <c r="E12" s="22">
        <v>70583426.299999997</v>
      </c>
      <c r="F12" s="22">
        <v>475081203.95999998</v>
      </c>
      <c r="G12" s="22">
        <v>545664630.25999999</v>
      </c>
      <c r="H12" s="22">
        <v>86425.68</v>
      </c>
      <c r="I12" s="23">
        <f t="shared" si="7"/>
        <v>545751055.93999994</v>
      </c>
      <c r="J12" s="22">
        <v>2904271.5</v>
      </c>
      <c r="K12" s="22">
        <v>571446.71</v>
      </c>
      <c r="L12" s="23">
        <f>I12-J12</f>
        <v>542846784.43999994</v>
      </c>
      <c r="M12" s="14">
        <f t="shared" si="1"/>
        <v>0.10411008059270681</v>
      </c>
      <c r="N12" s="23">
        <v>517665405.51999998</v>
      </c>
      <c r="O12" s="14">
        <f t="shared" si="2"/>
        <v>0.10338330676891674</v>
      </c>
      <c r="P12" s="15">
        <f t="shared" si="3"/>
        <v>4.8644121572514618E-2</v>
      </c>
      <c r="Q12" s="16">
        <f t="shared" si="4"/>
        <v>1.052685078699515E-3</v>
      </c>
      <c r="R12" s="22">
        <v>172</v>
      </c>
      <c r="S12" s="22">
        <v>174</v>
      </c>
      <c r="T12" s="22">
        <v>41</v>
      </c>
      <c r="U12" s="22">
        <v>42</v>
      </c>
      <c r="V12" s="24">
        <f t="shared" si="5"/>
        <v>-2.3809523809523808E-2</v>
      </c>
      <c r="W12" s="22">
        <v>3520359</v>
      </c>
      <c r="X12" s="22">
        <v>3520359</v>
      </c>
      <c r="Y12" s="25">
        <f t="shared" si="6"/>
        <v>0</v>
      </c>
      <c r="Z12" s="26"/>
    </row>
    <row r="13" spans="1:26" s="18" customFormat="1" ht="24.95" customHeight="1" thickBot="1" x14ac:dyDescent="0.35">
      <c r="A13" s="27"/>
      <c r="B13" s="28"/>
      <c r="C13" s="29" t="s">
        <v>12</v>
      </c>
      <c r="D13" s="30">
        <f t="shared" ref="D13:L13" si="9">SUM(D5:D12)</f>
        <v>4574101498.8900003</v>
      </c>
      <c r="E13" s="30">
        <f t="shared" si="9"/>
        <v>190249365.75</v>
      </c>
      <c r="F13" s="30">
        <f t="shared" si="9"/>
        <v>475081203.95999998</v>
      </c>
      <c r="G13" s="30">
        <f t="shared" si="9"/>
        <v>5239432068.6000004</v>
      </c>
      <c r="H13" s="30">
        <f t="shared" si="9"/>
        <v>56714065.080000006</v>
      </c>
      <c r="I13" s="30">
        <f t="shared" si="9"/>
        <v>5296146133.6799994</v>
      </c>
      <c r="J13" s="30">
        <f t="shared" si="9"/>
        <v>81984533.290000007</v>
      </c>
      <c r="K13" s="30">
        <f t="shared" si="9"/>
        <v>3626867.85</v>
      </c>
      <c r="L13" s="31">
        <f t="shared" si="9"/>
        <v>5214161600.3899994</v>
      </c>
      <c r="M13" s="38">
        <f t="shared" si="1"/>
        <v>1</v>
      </c>
      <c r="N13" s="31">
        <f>SUM(N5:N12)</f>
        <v>5007243642.1200008</v>
      </c>
      <c r="O13" s="38">
        <f t="shared" si="2"/>
        <v>1</v>
      </c>
      <c r="P13" s="37">
        <f t="shared" si="3"/>
        <v>4.1323724799297405E-2</v>
      </c>
      <c r="Q13" s="36">
        <f>(K13/L13)</f>
        <v>6.9558025392399121E-4</v>
      </c>
      <c r="R13" s="30">
        <f>SUM(R5:R12)</f>
        <v>425.51</v>
      </c>
      <c r="S13" s="30">
        <f>SUM(S5:S12)</f>
        <v>433.26</v>
      </c>
      <c r="T13" s="30">
        <f>SUM(T5:T12)</f>
        <v>505</v>
      </c>
      <c r="U13" s="30">
        <f>SUM(U5:U12)</f>
        <v>506</v>
      </c>
      <c r="V13" s="35">
        <f t="shared" si="5"/>
        <v>-1.976284584980237E-3</v>
      </c>
      <c r="W13" s="30">
        <f>SUM(W5:W12)</f>
        <v>334863998.22000003</v>
      </c>
      <c r="X13" s="30">
        <f>SUM(X5:X12)</f>
        <v>334863998.22000003</v>
      </c>
      <c r="Y13" s="32">
        <f t="shared" ref="Y13" si="10">((W13-X13)/X13)</f>
        <v>0</v>
      </c>
      <c r="Z13" s="26"/>
    </row>
    <row r="14" spans="1:26" x14ac:dyDescent="0.25">
      <c r="M14" s="7"/>
      <c r="O14" s="7"/>
      <c r="P14" s="7"/>
      <c r="V14" s="7"/>
    </row>
    <row r="15" spans="1:26" ht="18" x14ac:dyDescent="0.25">
      <c r="B15" s="48"/>
      <c r="E15" s="40"/>
      <c r="N15" s="50"/>
      <c r="W15" s="40"/>
    </row>
    <row r="16" spans="1:26" ht="18.75" x14ac:dyDescent="0.3">
      <c r="B16" s="49"/>
      <c r="E16" s="40"/>
    </row>
    <row r="17" spans="5:5" x14ac:dyDescent="0.25">
      <c r="E17" s="40"/>
    </row>
    <row r="18" spans="5:5" x14ac:dyDescent="0.25">
      <c r="E18" s="40"/>
    </row>
    <row r="19" spans="5:5" x14ac:dyDescent="0.25">
      <c r="E19" s="40"/>
    </row>
    <row r="20" spans="5:5" x14ac:dyDescent="0.25">
      <c r="E20" s="40"/>
    </row>
    <row r="21" spans="5:5" x14ac:dyDescent="0.25">
      <c r="E21" s="40"/>
    </row>
    <row r="22" spans="5:5" x14ac:dyDescent="0.25">
      <c r="E22" s="40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C1" workbookViewId="0">
      <pane ySplit="1" topLeftCell="A2" activePane="bottomLeft" state="frozen"/>
      <selection pane="bottomLeft" activeCell="I17" sqref="I17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5"/>
      <c r="B1" s="55"/>
      <c r="C1" s="55"/>
      <c r="D1" s="55"/>
      <c r="E1" s="55"/>
      <c r="F1" s="55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4"/>
      <c r="F3" s="46">
        <v>43344</v>
      </c>
      <c r="G3" s="46">
        <v>43374</v>
      </c>
      <c r="H3" s="46">
        <v>43405</v>
      </c>
      <c r="I3" s="46">
        <v>43435</v>
      </c>
      <c r="J3" s="46">
        <v>43466</v>
      </c>
      <c r="K3" s="46">
        <v>43497</v>
      </c>
    </row>
    <row r="4" spans="1:11" s="18" customFormat="1" ht="24.95" customHeight="1" x14ac:dyDescent="0.3">
      <c r="A4" s="22">
        <f>'FEB 2019'!D5</f>
        <v>502639655.31999999</v>
      </c>
      <c r="B4" s="22">
        <f>'FEB 2019'!E5</f>
        <v>0</v>
      </c>
      <c r="C4" s="22">
        <v>0</v>
      </c>
      <c r="D4" s="22">
        <f>'FEB 2019'!H5</f>
        <v>25067329.210000001</v>
      </c>
      <c r="E4" s="44"/>
      <c r="F4" s="45">
        <v>513649037.44</v>
      </c>
      <c r="G4" s="45">
        <v>512442517.12</v>
      </c>
      <c r="H4" s="45">
        <v>499890785.69000006</v>
      </c>
      <c r="I4" s="45">
        <v>510439234.52999997</v>
      </c>
      <c r="J4" s="45">
        <v>507543299.06999999</v>
      </c>
      <c r="K4" s="45">
        <v>520192409.84999996</v>
      </c>
    </row>
    <row r="5" spans="1:11" s="18" customFormat="1" ht="24.95" customHeight="1" x14ac:dyDescent="0.3">
      <c r="A5" s="22">
        <f>'FEB 2019'!D6</f>
        <v>828863034.01999998</v>
      </c>
      <c r="B5" s="22">
        <v>0</v>
      </c>
      <c r="C5" s="22">
        <v>0</v>
      </c>
      <c r="D5" s="22">
        <f>'FEB 2019'!H6</f>
        <v>18024892.210000001</v>
      </c>
      <c r="E5" s="44"/>
      <c r="F5" s="45">
        <v>894212267.06999993</v>
      </c>
      <c r="G5" s="45">
        <v>870632650.57999992</v>
      </c>
      <c r="H5" s="45">
        <v>845007282.60000002</v>
      </c>
      <c r="I5" s="45">
        <v>868829421.13</v>
      </c>
      <c r="J5" s="45">
        <v>810006516.15999997</v>
      </c>
      <c r="K5" s="45">
        <v>838489973.11000001</v>
      </c>
    </row>
    <row r="6" spans="1:11" s="18" customFormat="1" ht="24.95" customHeight="1" x14ac:dyDescent="0.3">
      <c r="A6" s="22">
        <f>'FEB 2019'!D7</f>
        <v>518909374.32999998</v>
      </c>
      <c r="B6" s="22">
        <v>0</v>
      </c>
      <c r="C6" s="22">
        <v>0</v>
      </c>
      <c r="D6" s="22">
        <f>'FEB 2019'!H7</f>
        <v>12713660.699999999</v>
      </c>
      <c r="E6" s="44"/>
      <c r="F6" s="45">
        <v>544388866.94000006</v>
      </c>
      <c r="G6" s="45">
        <v>536034961.30000001</v>
      </c>
      <c r="H6" s="45">
        <v>513180995.94</v>
      </c>
      <c r="I6" s="45">
        <v>521934237.66999996</v>
      </c>
      <c r="J6" s="45">
        <v>499723986.13</v>
      </c>
      <c r="K6" s="45">
        <v>522572965.64999998</v>
      </c>
    </row>
    <row r="7" spans="1:11" s="18" customFormat="1" ht="24.95" customHeight="1" x14ac:dyDescent="0.3">
      <c r="A7" s="22">
        <f>'FEB 2019'!D8</f>
        <v>317724327.43000001</v>
      </c>
      <c r="B7" s="22">
        <f>'FEB 2019'!E8</f>
        <v>24986602.629999999</v>
      </c>
      <c r="C7" s="22">
        <v>0</v>
      </c>
      <c r="D7" s="22">
        <f>'FEB 2019'!H8</f>
        <v>82378.5</v>
      </c>
      <c r="E7" s="44"/>
      <c r="F7" s="45">
        <v>337953418.68000001</v>
      </c>
      <c r="G7" s="45">
        <v>342685689.59999996</v>
      </c>
      <c r="H7" s="45">
        <v>327088504.38</v>
      </c>
      <c r="I7" s="45">
        <v>327545276.29999995</v>
      </c>
      <c r="J7" s="45">
        <v>319925629.13999999</v>
      </c>
      <c r="K7" s="45">
        <v>336000406.75999999</v>
      </c>
    </row>
    <row r="8" spans="1:11" s="18" customFormat="1" ht="24.95" customHeight="1" x14ac:dyDescent="0.3">
      <c r="A8" s="22">
        <f>'FEB 2019'!D9</f>
        <v>162096710.59</v>
      </c>
      <c r="B8" s="22">
        <f>'FEB 2019'!E9</f>
        <v>1909789.15</v>
      </c>
      <c r="C8" s="22">
        <v>0</v>
      </c>
      <c r="D8" s="22">
        <f>'FEB 2019'!H9</f>
        <v>6411.9</v>
      </c>
      <c r="E8" s="44"/>
      <c r="F8" s="45">
        <v>161129963.67999998</v>
      </c>
      <c r="G8" s="45">
        <v>152962651.31</v>
      </c>
      <c r="H8" s="45">
        <v>154891986.93000001</v>
      </c>
      <c r="I8" s="45">
        <v>161237399.54000002</v>
      </c>
      <c r="J8" s="45">
        <v>148098811.03999999</v>
      </c>
      <c r="K8" s="45">
        <v>154638083.28000003</v>
      </c>
    </row>
    <row r="9" spans="1:11" s="18" customFormat="1" ht="24.95" customHeight="1" x14ac:dyDescent="0.3">
      <c r="A9" s="22">
        <f>'FEB 2019'!D10</f>
        <v>2126374542.45</v>
      </c>
      <c r="B9" s="22">
        <f>'FEB 2019'!E10</f>
        <v>92769547.670000002</v>
      </c>
      <c r="C9" s="22">
        <v>0</v>
      </c>
      <c r="D9" s="22">
        <f>'FEB 2019'!H10</f>
        <v>474591.95</v>
      </c>
      <c r="E9" s="44"/>
      <c r="F9" s="45">
        <v>2294306030.7199998</v>
      </c>
      <c r="G9" s="45">
        <v>2268258702.1300001</v>
      </c>
      <c r="H9" s="45">
        <v>2176202441.6800003</v>
      </c>
      <c r="I9" s="45">
        <v>2185306142.9899998</v>
      </c>
      <c r="J9" s="45">
        <v>2077530600.22</v>
      </c>
      <c r="K9" s="45">
        <v>2187961394.8899999</v>
      </c>
    </row>
    <row r="10" spans="1:11" s="18" customFormat="1" ht="24.95" customHeight="1" x14ac:dyDescent="0.3">
      <c r="A10" s="22">
        <f>'FEB 2019'!D11</f>
        <v>117493854.75</v>
      </c>
      <c r="B10" s="22">
        <f>'FEB 2019'!E11</f>
        <v>0</v>
      </c>
      <c r="C10" s="22">
        <v>0</v>
      </c>
      <c r="D10" s="22">
        <f>'FEB 2019'!H11</f>
        <v>258374.93</v>
      </c>
      <c r="E10" s="44"/>
      <c r="F10" s="45">
        <v>150584473.24000004</v>
      </c>
      <c r="G10" s="45">
        <v>141336122.97999999</v>
      </c>
      <c r="H10" s="45">
        <v>121949725.66</v>
      </c>
      <c r="I10" s="45">
        <v>125013146.97</v>
      </c>
      <c r="J10" s="45">
        <v>126749394.84</v>
      </c>
      <c r="K10" s="45">
        <v>111459582.41000001</v>
      </c>
    </row>
    <row r="11" spans="1:11" s="18" customFormat="1" ht="24.95" customHeight="1" x14ac:dyDescent="0.3">
      <c r="A11" s="22">
        <f>'FEB 2019'!D12</f>
        <v>0</v>
      </c>
      <c r="B11" s="22">
        <f>'FEB 2019'!E12</f>
        <v>70583426.299999997</v>
      </c>
      <c r="C11" s="22">
        <f>'FEB 2019'!F12</f>
        <v>475081203.95999998</v>
      </c>
      <c r="D11" s="22">
        <f>'FEB 2019'!H12</f>
        <v>86425.68</v>
      </c>
      <c r="E11" s="44"/>
      <c r="F11" s="45">
        <v>508457274.20000005</v>
      </c>
      <c r="G11" s="45">
        <v>509636597.59999996</v>
      </c>
      <c r="H11" s="45">
        <v>499928336.20000005</v>
      </c>
      <c r="I11" s="45">
        <v>508822861.15999997</v>
      </c>
      <c r="J11" s="45">
        <v>517665405.51999998</v>
      </c>
      <c r="K11" s="45">
        <v>542846784.43999994</v>
      </c>
    </row>
    <row r="12" spans="1:11" s="18" customFormat="1" ht="24.95" customHeight="1" thickBot="1" x14ac:dyDescent="0.35">
      <c r="A12" s="30">
        <f>SUM(A4:A11)</f>
        <v>4574101498.8900003</v>
      </c>
      <c r="B12" s="30">
        <f>SUM(B4:B11)</f>
        <v>190249365.75</v>
      </c>
      <c r="C12" s="30">
        <f>SUM(C4:C11)</f>
        <v>475081203.95999998</v>
      </c>
      <c r="D12" s="30">
        <f>SUM(D4:D11)</f>
        <v>56714065.080000006</v>
      </c>
      <c r="E12" s="44"/>
      <c r="F12" s="43">
        <f t="shared" ref="F12:K12" si="0">SUM(F4:F11)</f>
        <v>5404681331.9699993</v>
      </c>
      <c r="G12" s="43">
        <f t="shared" si="0"/>
        <v>5333989892.6199999</v>
      </c>
      <c r="H12" s="43">
        <f t="shared" si="0"/>
        <v>5138140059.0799999</v>
      </c>
      <c r="I12" s="43">
        <f t="shared" si="0"/>
        <v>5209127720.29</v>
      </c>
      <c r="J12" s="43">
        <f t="shared" si="0"/>
        <v>5007243642.1200008</v>
      </c>
      <c r="K12" s="43">
        <f t="shared" si="0"/>
        <v>5214161600.3899994</v>
      </c>
    </row>
    <row r="13" spans="1:11" ht="16.5" x14ac:dyDescent="0.3">
      <c r="E13" s="42"/>
    </row>
    <row r="14" spans="1:11" x14ac:dyDescent="0.25">
      <c r="B14" s="41">
        <v>43344</v>
      </c>
      <c r="C14" s="41">
        <v>43374</v>
      </c>
      <c r="D14" s="41">
        <v>43405</v>
      </c>
      <c r="E14" s="41">
        <v>43435</v>
      </c>
      <c r="F14" s="41">
        <v>43466</v>
      </c>
      <c r="G14" s="41">
        <v>43497</v>
      </c>
      <c r="J14" s="50"/>
    </row>
    <row r="15" spans="1:11" x14ac:dyDescent="0.25">
      <c r="A15" s="41" t="s">
        <v>36</v>
      </c>
      <c r="B15" s="40">
        <v>4792209737.3699999</v>
      </c>
      <c r="C15" s="40">
        <v>4710183549.7399998</v>
      </c>
      <c r="D15" s="40">
        <v>4511471490.8100004</v>
      </c>
      <c r="E15" s="40">
        <v>4593226725.9700003</v>
      </c>
      <c r="F15" s="40">
        <v>4377264283.9899998</v>
      </c>
      <c r="G15" s="40">
        <v>4574101498.8900003</v>
      </c>
    </row>
    <row r="16" spans="1:11" x14ac:dyDescent="0.25">
      <c r="A16" s="41" t="s">
        <v>35</v>
      </c>
      <c r="B16" s="40">
        <v>184959940.49000001</v>
      </c>
      <c r="C16" s="40">
        <v>201812628.69999999</v>
      </c>
      <c r="D16" s="40">
        <v>192561506.44</v>
      </c>
      <c r="E16" s="40">
        <v>177224498.41999999</v>
      </c>
      <c r="F16" s="40">
        <v>163856975.18000001</v>
      </c>
      <c r="G16" s="40">
        <v>190249365.75</v>
      </c>
    </row>
    <row r="17" spans="1:7" x14ac:dyDescent="0.25">
      <c r="A17" s="41" t="s">
        <v>34</v>
      </c>
      <c r="B17" s="40">
        <v>453943790.42000002</v>
      </c>
      <c r="C17" s="40">
        <v>448435810.88</v>
      </c>
      <c r="D17" s="40">
        <v>449623716.37</v>
      </c>
      <c r="E17" s="40">
        <v>455822889.81999999</v>
      </c>
      <c r="F17" s="40">
        <v>454756838.17000002</v>
      </c>
      <c r="G17" s="40">
        <v>475081203.95999998</v>
      </c>
    </row>
    <row r="18" spans="1:7" x14ac:dyDescent="0.25">
      <c r="A18" s="41" t="s">
        <v>33</v>
      </c>
      <c r="B18" s="40">
        <v>50103376.740000002</v>
      </c>
      <c r="C18" s="40">
        <v>45392103.409999996</v>
      </c>
      <c r="D18" s="40">
        <v>56722794.060000002</v>
      </c>
      <c r="E18" s="40">
        <v>58868504.359999999</v>
      </c>
      <c r="F18" s="40">
        <v>99509145.719999999</v>
      </c>
      <c r="G18" s="40">
        <v>56714065.079999998</v>
      </c>
    </row>
    <row r="19" spans="1:7" x14ac:dyDescent="0.25">
      <c r="B19" s="39">
        <f t="shared" ref="B19:G19" si="1">SUM(B15:B18)</f>
        <v>5481216845.0199995</v>
      </c>
      <c r="C19" s="39">
        <f t="shared" si="1"/>
        <v>5405824092.7299995</v>
      </c>
      <c r="D19" s="39">
        <f t="shared" si="1"/>
        <v>5210379507.6800003</v>
      </c>
      <c r="E19" s="39">
        <f t="shared" si="1"/>
        <v>5285142618.5699997</v>
      </c>
      <c r="F19" s="39">
        <f t="shared" si="1"/>
        <v>5095387243.0600004</v>
      </c>
      <c r="G19" s="39">
        <f t="shared" si="1"/>
        <v>5296146133.6800003</v>
      </c>
    </row>
    <row r="20" spans="1:7" x14ac:dyDescent="0.25">
      <c r="D20" s="39"/>
    </row>
    <row r="21" spans="1:7" x14ac:dyDescent="0.25">
      <c r="G21" s="50"/>
    </row>
    <row r="22" spans="1:7" x14ac:dyDescent="0.25">
      <c r="A22" s="3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tabSelected="1" workbookViewId="0">
      <selection activeCell="R35" sqref="R3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FEB 2019</vt:lpstr>
      <vt:lpstr>Trend </vt:lpstr>
      <vt:lpstr>FebCharts </vt:lpstr>
      <vt:lpstr>'FEB 2019'!Print_Area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2019-04-02T18:02:28Z</dcterms:modified>
</cp:coreProperties>
</file>