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ecnwankpa\Documents\PE&amp;VC\Monthly NAV\ETFs\"/>
    </mc:Choice>
  </mc:AlternateContent>
  <bookViews>
    <workbookView xWindow="0" yWindow="-270" windowWidth="24240" windowHeight="11700"/>
  </bookViews>
  <sheets>
    <sheet name="APR 2018" sheetId="9" r:id="rId1"/>
    <sheet name="Trend " sheetId="11" state="hidden" r:id="rId2"/>
    <sheet name="AprCharts " sheetId="10" r:id="rId3"/>
  </sheets>
  <definedNames>
    <definedName name="_xlnm.Print_Area" localSheetId="0">'APR 2018'!$A$1:$U$2</definedName>
    <definedName name="_xlnm.Print_Area" localSheetId="1">'Trend '!$A$1:$F$2</definedName>
  </definedNames>
  <calcPr calcId="162913"/>
</workbook>
</file>

<file path=xl/calcChain.xml><?xml version="1.0" encoding="utf-8"?>
<calcChain xmlns="http://schemas.openxmlformats.org/spreadsheetml/2006/main">
  <c r="E12" i="9" l="1"/>
  <c r="G12" i="9" l="1"/>
  <c r="G11" i="9"/>
  <c r="G10" i="9"/>
  <c r="A11" i="11" l="1"/>
  <c r="K12" i="11" l="1"/>
  <c r="I9" i="9"/>
  <c r="G8" i="9"/>
  <c r="F12" i="11" l="1"/>
  <c r="G19" i="11"/>
  <c r="J12" i="11" l="1"/>
  <c r="F19" i="11"/>
  <c r="D11" i="11"/>
  <c r="D10" i="11"/>
  <c r="D9" i="11"/>
  <c r="D8" i="11"/>
  <c r="D7" i="11"/>
  <c r="D6" i="11"/>
  <c r="D5" i="11"/>
  <c r="D4" i="11"/>
  <c r="C11" i="11"/>
  <c r="B11" i="11"/>
  <c r="B10" i="11"/>
  <c r="B9" i="11"/>
  <c r="B7" i="11"/>
  <c r="A10" i="11"/>
  <c r="A9" i="11"/>
  <c r="A8" i="11"/>
  <c r="A7" i="11"/>
  <c r="A6" i="11"/>
  <c r="A5" i="11"/>
  <c r="A4" i="11"/>
  <c r="W13" i="9" l="1"/>
  <c r="T13" i="9"/>
  <c r="S13" i="9"/>
  <c r="R13" i="9"/>
  <c r="X13" i="9"/>
  <c r="U13" i="9"/>
  <c r="K13" i="9"/>
  <c r="J13" i="9"/>
  <c r="H13" i="9"/>
  <c r="G13" i="9"/>
  <c r="F13" i="9"/>
  <c r="E13" i="9"/>
  <c r="D13" i="9"/>
  <c r="E19" i="11" l="1"/>
  <c r="I12" i="11"/>
  <c r="G12" i="11" l="1"/>
  <c r="H12" i="11"/>
  <c r="C19" i="11"/>
  <c r="B19" i="11"/>
  <c r="A12" i="11" l="1"/>
  <c r="B12" i="11"/>
  <c r="C12" i="11"/>
  <c r="D12" i="11"/>
  <c r="D19" i="11" l="1"/>
  <c r="O6" i="9"/>
  <c r="O7" i="9"/>
  <c r="O8" i="9"/>
  <c r="O9" i="9"/>
  <c r="O10" i="9"/>
  <c r="O11" i="9"/>
  <c r="O12" i="9"/>
  <c r="O13" i="9"/>
  <c r="O5" i="9"/>
  <c r="I8" i="9" l="1"/>
  <c r="L8" i="9" s="1"/>
  <c r="I7" i="9"/>
  <c r="L7" i="9" s="1"/>
  <c r="I6" i="9"/>
  <c r="L6" i="9" s="1"/>
  <c r="I5" i="9"/>
  <c r="I10" i="9"/>
  <c r="L10" i="9" s="1"/>
  <c r="L9" i="9"/>
  <c r="L5" i="9" l="1"/>
  <c r="I11" i="9"/>
  <c r="L11" i="9" s="1"/>
  <c r="I12" i="9"/>
  <c r="L12" i="9" s="1"/>
  <c r="I13" i="9" l="1"/>
  <c r="L13" i="9"/>
  <c r="Y12" i="9"/>
  <c r="V12" i="9"/>
  <c r="Q12" i="9"/>
  <c r="P12" i="9"/>
  <c r="Y11" i="9"/>
  <c r="V11" i="9"/>
  <c r="Q11" i="9"/>
  <c r="P11" i="9"/>
  <c r="Y10" i="9"/>
  <c r="V10" i="9"/>
  <c r="Q10" i="9"/>
  <c r="P10" i="9"/>
  <c r="Y9" i="9"/>
  <c r="V9" i="9"/>
  <c r="Q9" i="9"/>
  <c r="P9" i="9"/>
  <c r="Y8" i="9"/>
  <c r="V8" i="9"/>
  <c r="Q8" i="9"/>
  <c r="P8" i="9"/>
  <c r="Y7" i="9"/>
  <c r="V7" i="9"/>
  <c r="Q7" i="9"/>
  <c r="P7" i="9"/>
  <c r="Y6" i="9"/>
  <c r="V6" i="9"/>
  <c r="Q6" i="9"/>
  <c r="P6" i="9"/>
  <c r="Y5" i="9"/>
  <c r="V5" i="9"/>
  <c r="Q5" i="9"/>
  <c r="P5" i="9"/>
  <c r="M12" i="9" l="1"/>
  <c r="M5" i="9"/>
  <c r="M8" i="9"/>
  <c r="M13" i="9"/>
  <c r="M10" i="9"/>
  <c r="M11" i="9"/>
  <c r="M6" i="9"/>
  <c r="M9" i="9"/>
  <c r="M7" i="9"/>
  <c r="V13" i="9"/>
  <c r="Y13" i="9"/>
  <c r="P13" i="9" l="1"/>
  <c r="Q13" i="9"/>
</calcChain>
</file>

<file path=xl/sharedStrings.xml><?xml version="1.0" encoding="utf-8"?>
<sst xmlns="http://schemas.openxmlformats.org/spreadsheetml/2006/main" count="56" uniqueCount="47">
  <si>
    <t>NAME OF THE FUND MANAGER</t>
  </si>
  <si>
    <t>Stanbic IBTC Asset Mgt. Limited</t>
  </si>
  <si>
    <t>Lotus Capital Limited</t>
  </si>
  <si>
    <t>S/NO</t>
  </si>
  <si>
    <t>NAME OF THE FUND</t>
  </si>
  <si>
    <t>LATEST OFFER PRICE (N)</t>
  </si>
  <si>
    <t>LATEST BID PRICE (N)</t>
  </si>
  <si>
    <t>TOTAL LIABILITIES (N)</t>
  </si>
  <si>
    <t xml:space="preserve">TOTAL VALUE OF INVESTMENT (N)               </t>
  </si>
  <si>
    <t>EQUITIES</t>
  </si>
  <si>
    <t>BONDS</t>
  </si>
  <si>
    <t>MONEY MARKET</t>
  </si>
  <si>
    <t>Grand Total</t>
  </si>
  <si>
    <t>NET ASSET VALUE  (N) CURRENT</t>
  </si>
  <si>
    <t>TOTAL EXPENSES (N)</t>
  </si>
  <si>
    <t>EXPENSE RATIO (%)</t>
  </si>
  <si>
    <t>% CHANGE IN NAV</t>
  </si>
  <si>
    <t>% ON TOTAL</t>
  </si>
  <si>
    <t>TOTAL ASSET/ GROSS VALUE OF FUND (N)</t>
  </si>
  <si>
    <t>TOTAL NUMBER OF UNIT HOLDERS</t>
  </si>
  <si>
    <t>TOTAL NUMBER OF UNITS</t>
  </si>
  <si>
    <t>EXCHANGE TRADED FUNDS</t>
  </si>
  <si>
    <t>SIAML ETF 40</t>
  </si>
  <si>
    <t>Stanbic ETF 30</t>
  </si>
  <si>
    <t>Vetiva Fund Managers Limited</t>
  </si>
  <si>
    <t>Vetiva Banking ETF</t>
  </si>
  <si>
    <t>Vetiva Consumer Goods ETF</t>
  </si>
  <si>
    <t>Vetiva Griffin 30 ETF</t>
  </si>
  <si>
    <t>Vetiva Industrial ETF</t>
  </si>
  <si>
    <t>Vetiva S &amp; P Nigeria Sovereign Bond ETF</t>
  </si>
  <si>
    <t>CASH AND BANK BALANCES (N)</t>
  </si>
  <si>
    <t>%CHG</t>
  </si>
  <si>
    <t>Lotus Halal 15 ETF</t>
  </si>
  <si>
    <t>Cash</t>
  </si>
  <si>
    <t>Bond</t>
  </si>
  <si>
    <t>Money Mkt</t>
  </si>
  <si>
    <t>Equities</t>
  </si>
  <si>
    <t>Uninvested(Cash)</t>
  </si>
  <si>
    <t>Bonds</t>
  </si>
  <si>
    <t>Note:</t>
  </si>
  <si>
    <t>New Gold ETF by New Gold Managers(Proprietary) Limited  is not included in this compilation.</t>
  </si>
  <si>
    <t>MARCH</t>
  </si>
  <si>
    <t>SCHEDULE OF REGISTERED EXCHANGE TRADED FUNDS(ETFs) AS AT 30TH APRIL, 2018</t>
  </si>
  <si>
    <t>NET ASSET VALUE  (N) PREVIOUS (MARCH'18)</t>
  </si>
  <si>
    <t>APRIL</t>
  </si>
  <si>
    <t>CURRENT(APRIL)</t>
  </si>
  <si>
    <t>PREVIOUS(MARCH)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</si>
</sst>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6"/>
      <color rgb="FFFF0000"/>
      <name val="Trebuchet MS"/>
      <family val="2"/>
    </font>
    <font>
      <i/>
      <sz val="8"/>
      <color theme="1"/>
      <name val="Californian FB"/>
      <family val="1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2"/>
      <name val="Trebuchet MS"/>
      <family val="2"/>
    </font>
    <font>
      <b/>
      <sz val="11"/>
      <color theme="1"/>
      <name val="Trebuchet MS"/>
      <family val="2"/>
    </font>
    <font>
      <b/>
      <sz val="11"/>
      <color theme="3"/>
      <name val="Trebuchet MS"/>
      <family val="2"/>
    </font>
    <font>
      <sz val="11"/>
      <color theme="1"/>
      <name val="Trebuchet MS"/>
      <family val="2"/>
    </font>
    <font>
      <b/>
      <sz val="10"/>
      <color theme="1"/>
      <name val="Trebuchet MS"/>
      <family val="2"/>
    </font>
    <font>
      <b/>
      <sz val="14"/>
      <color theme="1"/>
      <name val="Arial Narrow"/>
      <family val="2"/>
    </font>
    <font>
      <i/>
      <sz val="14"/>
      <color theme="1"/>
      <name val="Californian FB"/>
      <family val="1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171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57">
    <xf numFmtId="0" fontId="0" fillId="0" borderId="0" xfId="0"/>
    <xf numFmtId="0" fontId="4" fillId="0" borderId="0" xfId="0" applyFont="1"/>
    <xf numFmtId="0" fontId="7" fillId="3" borderId="5" xfId="0" applyFont="1" applyFill="1" applyBorder="1" applyAlignment="1">
      <alignment horizontal="center" vertical="top" wrapText="1"/>
    </xf>
    <xf numFmtId="0" fontId="0" fillId="0" borderId="10" xfId="0" applyBorder="1"/>
    <xf numFmtId="0" fontId="0" fillId="0" borderId="11" xfId="0" applyBorder="1"/>
    <xf numFmtId="0" fontId="7" fillId="3" borderId="6" xfId="0" applyFont="1" applyFill="1" applyBorder="1" applyAlignment="1">
      <alignment horizontal="center" vertical="top" wrapText="1"/>
    </xf>
    <xf numFmtId="0" fontId="0" fillId="0" borderId="14" xfId="0" applyBorder="1"/>
    <xf numFmtId="0" fontId="0" fillId="0" borderId="16" xfId="0" applyBorder="1"/>
    <xf numFmtId="0" fontId="7" fillId="3" borderId="6" xfId="0" applyFont="1" applyFill="1" applyBorder="1" applyAlignment="1">
      <alignment horizontal="center" vertical="top" wrapText="1"/>
    </xf>
    <xf numFmtId="165" fontId="8" fillId="2" borderId="2" xfId="1" applyNumberFormat="1" applyFont="1" applyFill="1" applyBorder="1"/>
    <xf numFmtId="164" fontId="8" fillId="2" borderId="1" xfId="1" applyFont="1" applyFill="1" applyBorder="1"/>
    <xf numFmtId="164" fontId="9" fillId="2" borderId="1" xfId="1" applyFont="1" applyFill="1" applyBorder="1" applyAlignment="1">
      <alignment wrapText="1"/>
    </xf>
    <xf numFmtId="164" fontId="10" fillId="2" borderId="1" xfId="1" applyFont="1" applyFill="1" applyBorder="1"/>
    <xf numFmtId="164" fontId="10" fillId="4" borderId="1" xfId="1" applyFont="1" applyFill="1" applyBorder="1"/>
    <xf numFmtId="10" fontId="8" fillId="7" borderId="1" xfId="2" applyNumberFormat="1" applyFont="1" applyFill="1" applyBorder="1"/>
    <xf numFmtId="10" fontId="10" fillId="6" borderId="1" xfId="1" applyNumberFormat="1" applyFont="1" applyFill="1" applyBorder="1" applyAlignment="1">
      <alignment horizontal="right" vertical="center"/>
    </xf>
    <xf numFmtId="10" fontId="10" fillId="3" borderId="1" xfId="2" applyNumberFormat="1" applyFont="1" applyFill="1" applyBorder="1" applyAlignment="1">
      <alignment horizontal="right" vertical="center"/>
    </xf>
    <xf numFmtId="164" fontId="10" fillId="2" borderId="17" xfId="1" applyFont="1" applyFill="1" applyBorder="1"/>
    <xf numFmtId="0" fontId="1" fillId="0" borderId="0" xfId="0" applyFont="1"/>
    <xf numFmtId="165" fontId="8" fillId="0" borderId="12" xfId="1" applyNumberFormat="1" applyFont="1" applyBorder="1" applyAlignment="1">
      <alignment horizontal="center"/>
    </xf>
    <xf numFmtId="164" fontId="8" fillId="0" borderId="13" xfId="1" applyFont="1" applyBorder="1"/>
    <xf numFmtId="164" fontId="9" fillId="0" borderId="13" xfId="1" applyFont="1" applyBorder="1" applyAlignment="1">
      <alignment horizontal="left"/>
    </xf>
    <xf numFmtId="164" fontId="10" fillId="0" borderId="13" xfId="1" applyFont="1" applyBorder="1"/>
    <xf numFmtId="164" fontId="10" fillId="4" borderId="13" xfId="1" applyFont="1" applyFill="1" applyBorder="1"/>
    <xf numFmtId="10" fontId="10" fillId="0" borderId="1" xfId="2" applyNumberFormat="1" applyFont="1" applyBorder="1"/>
    <xf numFmtId="10" fontId="10" fillId="0" borderId="17" xfId="2" applyNumberFormat="1" applyFont="1" applyBorder="1"/>
    <xf numFmtId="0" fontId="1" fillId="0" borderId="14" xfId="0" applyFont="1" applyBorder="1"/>
    <xf numFmtId="165" fontId="8" fillId="5" borderId="8" xfId="1" applyNumberFormat="1" applyFont="1" applyFill="1" applyBorder="1" applyAlignment="1">
      <alignment horizontal="center" wrapText="1"/>
    </xf>
    <xf numFmtId="164" fontId="8" fillId="5" borderId="4" xfId="1" applyFont="1" applyFill="1" applyBorder="1" applyAlignment="1">
      <alignment wrapText="1"/>
    </xf>
    <xf numFmtId="164" fontId="9" fillId="5" borderId="4" xfId="1" applyFont="1" applyFill="1" applyBorder="1" applyAlignment="1">
      <alignment horizontal="right"/>
    </xf>
    <xf numFmtId="164" fontId="8" fillId="5" borderId="4" xfId="1" applyFont="1" applyFill="1" applyBorder="1"/>
    <xf numFmtId="164" fontId="8" fillId="4" borderId="4" xfId="1" applyFont="1" applyFill="1" applyBorder="1"/>
    <xf numFmtId="164" fontId="8" fillId="5" borderId="15" xfId="1" applyFont="1" applyFill="1" applyBorder="1"/>
    <xf numFmtId="10" fontId="10" fillId="0" borderId="3" xfId="2" applyNumberFormat="1" applyFont="1" applyBorder="1"/>
    <xf numFmtId="43" fontId="1" fillId="0" borderId="14" xfId="0" applyNumberFormat="1" applyFont="1" applyBorder="1"/>
    <xf numFmtId="10" fontId="8" fillId="0" borderId="13" xfId="2" applyNumberFormat="1" applyFont="1" applyBorder="1"/>
    <xf numFmtId="10" fontId="8" fillId="3" borderId="4" xfId="2" applyNumberFormat="1" applyFont="1" applyFill="1" applyBorder="1" applyAlignment="1">
      <alignment horizontal="right" vertical="center"/>
    </xf>
    <xf numFmtId="10" fontId="8" fillId="6" borderId="13" xfId="1" applyNumberFormat="1" applyFont="1" applyFill="1" applyBorder="1" applyAlignment="1">
      <alignment horizontal="right" vertical="center"/>
    </xf>
    <xf numFmtId="10" fontId="11" fillId="7" borderId="13" xfId="2" applyNumberFormat="1" applyFont="1" applyFill="1" applyBorder="1"/>
    <xf numFmtId="164" fontId="0" fillId="0" borderId="0" xfId="0" applyNumberFormat="1"/>
    <xf numFmtId="164" fontId="0" fillId="0" borderId="0" xfId="1" applyFont="1"/>
    <xf numFmtId="17" fontId="0" fillId="0" borderId="0" xfId="0" applyNumberFormat="1"/>
    <xf numFmtId="164" fontId="10" fillId="0" borderId="18" xfId="1" applyFont="1" applyBorder="1"/>
    <xf numFmtId="164" fontId="8" fillId="4" borderId="19" xfId="1" applyFont="1" applyFill="1" applyBorder="1"/>
    <xf numFmtId="164" fontId="10" fillId="0" borderId="0" xfId="1" applyFont="1" applyBorder="1"/>
    <xf numFmtId="164" fontId="10" fillId="4" borderId="20" xfId="1" applyFont="1" applyFill="1" applyBorder="1"/>
    <xf numFmtId="17" fontId="8" fillId="7" borderId="1" xfId="2" applyNumberFormat="1" applyFont="1" applyFill="1" applyBorder="1"/>
    <xf numFmtId="164" fontId="1" fillId="0" borderId="14" xfId="0" applyNumberFormat="1" applyFont="1" applyBorder="1"/>
    <xf numFmtId="0" fontId="12" fillId="0" borderId="0" xfId="0" applyFont="1" applyBorder="1"/>
    <xf numFmtId="0" fontId="13" fillId="0" borderId="0" xfId="0" applyFont="1" applyBorder="1" applyAlignment="1">
      <alignment horizontal="left"/>
    </xf>
    <xf numFmtId="43" fontId="0" fillId="0" borderId="0" xfId="0" applyNumberFormat="1"/>
    <xf numFmtId="0" fontId="7" fillId="3" borderId="6" xfId="0" applyFont="1" applyFill="1" applyBorder="1" applyAlignment="1">
      <alignment horizontal="center" vertical="top" wrapText="1"/>
    </xf>
    <xf numFmtId="0" fontId="3" fillId="0" borderId="0" xfId="0" applyFont="1" applyBorder="1" applyAlignment="1">
      <alignment horizontal="left" wrapText="1"/>
    </xf>
    <xf numFmtId="0" fontId="2" fillId="0" borderId="9" xfId="0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0" fontId="7" fillId="3" borderId="6" xfId="0" applyFont="1" applyFill="1" applyBorder="1" applyAlignment="1">
      <alignment horizontal="center" vertical="top" wrapText="1"/>
    </xf>
    <xf numFmtId="0" fontId="7" fillId="3" borderId="7" xfId="0" applyFont="1" applyFill="1" applyBorder="1" applyAlignment="1">
      <alignment horizontal="center" vertical="top" wrapText="1"/>
    </xf>
  </cellXfs>
  <cellStyles count="171">
    <cellStyle name="Comma" xfId="1" builtinId="3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n-US" sz="1600"/>
            </a:pPr>
            <a:r>
              <a:rPr lang="en-US" sz="1600"/>
              <a:t>MOVEMENT IN TOTAL NAV OF ETFs</a:t>
            </a:r>
          </a:p>
          <a:p>
            <a:pPr>
              <a:defRPr lang="en-US" sz="1600"/>
            </a:pPr>
            <a:r>
              <a:rPr lang="en-US" sz="1600"/>
              <a:t>(NOV 2017 - APRIL </a:t>
            </a:r>
            <a:r>
              <a:rPr lang="en-US" sz="1600" baseline="0"/>
              <a:t>2018</a:t>
            </a:r>
            <a:r>
              <a:rPr lang="en-US" sz="1600"/>
              <a:t>)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2018241622236245"/>
          <c:y val="0.15957126684826076"/>
          <c:w val="0.87803104745715665"/>
          <c:h val="0.76936516711716696"/>
        </c:manualLayout>
      </c:layout>
      <c:lineChart>
        <c:grouping val="standard"/>
        <c:varyColors val="0"/>
        <c:ser>
          <c:idx val="0"/>
          <c:order val="0"/>
          <c:dLbls>
            <c:numFmt formatCode="#0.00,,," sourceLinked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/>
              <a:lstStyle/>
              <a:p>
                <a:pPr>
                  <a:defRPr lang="en-US" sz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'Trend '!$F$3:$K$3</c:f>
              <c:numCache>
                <c:formatCode>mmm\-yy</c:formatCode>
                <c:ptCount val="6"/>
                <c:pt idx="0">
                  <c:v>43040</c:v>
                </c:pt>
                <c:pt idx="1">
                  <c:v>43070</c:v>
                </c:pt>
                <c:pt idx="2">
                  <c:v>43101</c:v>
                </c:pt>
                <c:pt idx="3">
                  <c:v>43132</c:v>
                </c:pt>
                <c:pt idx="4">
                  <c:v>43160</c:v>
                </c:pt>
                <c:pt idx="5">
                  <c:v>43191</c:v>
                </c:pt>
              </c:numCache>
            </c:numRef>
          </c:cat>
          <c:val>
            <c:numRef>
              <c:f>'Trend '!$F$12:$K$12</c:f>
              <c:numCache>
                <c:formatCode>_-* #,##0.00_-;\-* #,##0.00_-;_-* "-"??_-;_-@_-</c:formatCode>
                <c:ptCount val="6"/>
                <c:pt idx="0">
                  <c:v>5693600846.8400002</c:v>
                </c:pt>
                <c:pt idx="1">
                  <c:v>5922585158.8400002</c:v>
                </c:pt>
                <c:pt idx="2">
                  <c:v>6622511401.1099997</c:v>
                </c:pt>
                <c:pt idx="3">
                  <c:v>6530678114.8699999</c:v>
                </c:pt>
                <c:pt idx="4">
                  <c:v>6292081212.2299995</c:v>
                </c:pt>
                <c:pt idx="5">
                  <c:v>6623939625.3900003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3E-44D9-A83A-68323CA6AC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127552"/>
        <c:axId val="111141632"/>
      </c:lineChart>
      <c:catAx>
        <c:axId val="11112755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111141632"/>
        <c:crosses val="autoZero"/>
        <c:auto val="0"/>
        <c:lblAlgn val="ctr"/>
        <c:lblOffset val="100"/>
        <c:noMultiLvlLbl val="0"/>
      </c:catAx>
      <c:valAx>
        <c:axId val="111141632"/>
        <c:scaling>
          <c:orientation val="minMax"/>
        </c:scaling>
        <c:delete val="0"/>
        <c:axPos val="l"/>
        <c:numFmt formatCode="&quot;N&quot;\ #0.00,,,\ &quot;bn&quot;" sourceLinked="0"/>
        <c:majorTickMark val="out"/>
        <c:minorTickMark val="none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111127552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>
          <a:latin typeface="Century Gothic" pitchFamily="34" charset="0"/>
        </a:defRPr>
      </a:pPr>
      <a:endParaRPr lang="en-US"/>
    </a:p>
  </c:txPr>
  <c:printSettings>
    <c:headerFooter/>
    <c:pageMargins b="0.75000000000000222" l="0.70000000000000062" r="0.70000000000000062" t="0.75000000000000222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ETFs Investment Outlets(April 2018)</a:t>
            </a:r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'Trend '!$A$3:$D$3</c:f>
              <c:strCache>
                <c:ptCount val="4"/>
                <c:pt idx="0">
                  <c:v>Equities</c:v>
                </c:pt>
                <c:pt idx="1">
                  <c:v>Money Mkt</c:v>
                </c:pt>
                <c:pt idx="2">
                  <c:v>Bonds</c:v>
                </c:pt>
                <c:pt idx="3">
                  <c:v>Uninvested(Cash)</c:v>
                </c:pt>
              </c:strCache>
            </c:strRef>
          </c:cat>
          <c:val>
            <c:numRef>
              <c:f>'Trend '!$A$12:$D$12</c:f>
              <c:numCache>
                <c:formatCode>_-* #,##0.00_-;\-* #,##0.00_-;_-* "-"??_-;_-@_-</c:formatCode>
                <c:ptCount val="4"/>
                <c:pt idx="0">
                  <c:v>5916812401.3199997</c:v>
                </c:pt>
                <c:pt idx="1">
                  <c:v>236436196.19</c:v>
                </c:pt>
                <c:pt idx="2">
                  <c:v>473183326.32999998</c:v>
                </c:pt>
                <c:pt idx="3">
                  <c:v>59989270.559999995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86-4CD2-AC1E-CB40DA40FDCF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</c:plotArea>
    <c:plotVisOnly val="1"/>
    <c:dispBlanksAs val="gap"/>
    <c:showDLblsOverMax val="0"/>
  </c:chart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ETFs Investment Outlet(Nov'</a:t>
            </a:r>
            <a:r>
              <a:rPr lang="en-US" baseline="0"/>
              <a:t> 2017 </a:t>
            </a:r>
            <a:r>
              <a:rPr lang="en-US"/>
              <a:t>- Apr' 2018)</a:t>
            </a:r>
          </a:p>
        </c:rich>
      </c:tx>
      <c:layout/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'Trend '!$A$15</c:f>
              <c:strCache>
                <c:ptCount val="1"/>
                <c:pt idx="0">
                  <c:v>Equities</c:v>
                </c:pt>
              </c:strCache>
            </c:strRef>
          </c:tx>
          <c:invertIfNegative val="0"/>
          <c:cat>
            <c:numRef>
              <c:f>'Trend '!$B$14:$G$14</c:f>
              <c:numCache>
                <c:formatCode>mmm\-yy</c:formatCode>
                <c:ptCount val="6"/>
                <c:pt idx="0">
                  <c:v>43040</c:v>
                </c:pt>
                <c:pt idx="1">
                  <c:v>43070</c:v>
                </c:pt>
                <c:pt idx="2">
                  <c:v>43101</c:v>
                </c:pt>
                <c:pt idx="3">
                  <c:v>43132</c:v>
                </c:pt>
                <c:pt idx="4">
                  <c:v>43160</c:v>
                </c:pt>
                <c:pt idx="5">
                  <c:v>43191</c:v>
                </c:pt>
              </c:numCache>
            </c:numRef>
          </c:cat>
          <c:val>
            <c:numRef>
              <c:f>'Trend '!$B$15:$G$15</c:f>
              <c:numCache>
                <c:formatCode>_-* #,##0.00_-;\-* #,##0.00_-;_-* "-"??_-;_-@_-</c:formatCode>
                <c:ptCount val="6"/>
                <c:pt idx="0">
                  <c:v>5110642525.25</c:v>
                </c:pt>
                <c:pt idx="1">
                  <c:v>5320268313.3699999</c:v>
                </c:pt>
                <c:pt idx="2">
                  <c:v>6042563240.5600004</c:v>
                </c:pt>
                <c:pt idx="3">
                  <c:v>5921870729.4299994</c:v>
                </c:pt>
                <c:pt idx="4">
                  <c:v>5680580702.1100006</c:v>
                </c:pt>
                <c:pt idx="5">
                  <c:v>5916812401.3199997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3C-4114-8481-E2B3F5336813}"/>
            </c:ext>
          </c:extLst>
        </c:ser>
        <c:ser>
          <c:idx val="1"/>
          <c:order val="1"/>
          <c:tx>
            <c:strRef>
              <c:f>'Trend '!$A$16</c:f>
              <c:strCache>
                <c:ptCount val="1"/>
                <c:pt idx="0">
                  <c:v>Money Mkt</c:v>
                </c:pt>
              </c:strCache>
            </c:strRef>
          </c:tx>
          <c:invertIfNegative val="0"/>
          <c:cat>
            <c:numRef>
              <c:f>'Trend '!$B$14:$G$14</c:f>
              <c:numCache>
                <c:formatCode>mmm\-yy</c:formatCode>
                <c:ptCount val="6"/>
                <c:pt idx="0">
                  <c:v>43040</c:v>
                </c:pt>
                <c:pt idx="1">
                  <c:v>43070</c:v>
                </c:pt>
                <c:pt idx="2">
                  <c:v>43101</c:v>
                </c:pt>
                <c:pt idx="3">
                  <c:v>43132</c:v>
                </c:pt>
                <c:pt idx="4">
                  <c:v>43160</c:v>
                </c:pt>
                <c:pt idx="5">
                  <c:v>43191</c:v>
                </c:pt>
              </c:numCache>
            </c:numRef>
          </c:cat>
          <c:val>
            <c:numRef>
              <c:f>'Trend '!$B$16:$G$16</c:f>
              <c:numCache>
                <c:formatCode>_-* #,##0.00_-;\-* #,##0.00_-;_-* "-"??_-;_-@_-</c:formatCode>
                <c:ptCount val="6"/>
                <c:pt idx="0">
                  <c:v>173439889.63999999</c:v>
                </c:pt>
                <c:pt idx="1">
                  <c:v>180659120.84999999</c:v>
                </c:pt>
                <c:pt idx="2">
                  <c:v>136904370.34999999</c:v>
                </c:pt>
                <c:pt idx="3">
                  <c:v>151252495.09999999</c:v>
                </c:pt>
                <c:pt idx="4">
                  <c:v>178223610.44</c:v>
                </c:pt>
                <c:pt idx="5">
                  <c:v>236436196.19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B3C-4114-8481-E2B3F5336813}"/>
            </c:ext>
          </c:extLst>
        </c:ser>
        <c:ser>
          <c:idx val="2"/>
          <c:order val="2"/>
          <c:tx>
            <c:strRef>
              <c:f>'Trend '!$A$17</c:f>
              <c:strCache>
                <c:ptCount val="1"/>
                <c:pt idx="0">
                  <c:v>Bond</c:v>
                </c:pt>
              </c:strCache>
            </c:strRef>
          </c:tx>
          <c:invertIfNegative val="0"/>
          <c:cat>
            <c:numRef>
              <c:f>'Trend '!$B$14:$G$14</c:f>
              <c:numCache>
                <c:formatCode>mmm\-yy</c:formatCode>
                <c:ptCount val="6"/>
                <c:pt idx="0">
                  <c:v>43040</c:v>
                </c:pt>
                <c:pt idx="1">
                  <c:v>43070</c:v>
                </c:pt>
                <c:pt idx="2">
                  <c:v>43101</c:v>
                </c:pt>
                <c:pt idx="3">
                  <c:v>43132</c:v>
                </c:pt>
                <c:pt idx="4">
                  <c:v>43160</c:v>
                </c:pt>
                <c:pt idx="5">
                  <c:v>43191</c:v>
                </c:pt>
              </c:numCache>
            </c:numRef>
          </c:cat>
          <c:val>
            <c:numRef>
              <c:f>'Trend '!$B$17:$G$17</c:f>
              <c:numCache>
                <c:formatCode>_-* #,##0.00_-;\-* #,##0.00_-;_-* "-"??_-;_-@_-</c:formatCode>
                <c:ptCount val="6"/>
                <c:pt idx="0">
                  <c:v>445730865.14999998</c:v>
                </c:pt>
                <c:pt idx="1">
                  <c:v>461893095.23000002</c:v>
                </c:pt>
                <c:pt idx="2">
                  <c:v>461893095.23000002</c:v>
                </c:pt>
                <c:pt idx="3">
                  <c:v>464176980.33999997</c:v>
                </c:pt>
                <c:pt idx="4">
                  <c:v>461242108.33999997</c:v>
                </c:pt>
                <c:pt idx="5">
                  <c:v>473183326.32999998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B3C-4114-8481-E2B3F5336813}"/>
            </c:ext>
          </c:extLst>
        </c:ser>
        <c:ser>
          <c:idx val="3"/>
          <c:order val="3"/>
          <c:tx>
            <c:strRef>
              <c:f>'Trend '!$A$18</c:f>
              <c:strCache>
                <c:ptCount val="1"/>
                <c:pt idx="0">
                  <c:v>Cash</c:v>
                </c:pt>
              </c:strCache>
            </c:strRef>
          </c:tx>
          <c:invertIfNegative val="0"/>
          <c:cat>
            <c:numRef>
              <c:f>'Trend '!$B$14:$G$14</c:f>
              <c:numCache>
                <c:formatCode>mmm\-yy</c:formatCode>
                <c:ptCount val="6"/>
                <c:pt idx="0">
                  <c:v>43040</c:v>
                </c:pt>
                <c:pt idx="1">
                  <c:v>43070</c:v>
                </c:pt>
                <c:pt idx="2">
                  <c:v>43101</c:v>
                </c:pt>
                <c:pt idx="3">
                  <c:v>43132</c:v>
                </c:pt>
                <c:pt idx="4">
                  <c:v>43160</c:v>
                </c:pt>
                <c:pt idx="5">
                  <c:v>43191</c:v>
                </c:pt>
              </c:numCache>
            </c:numRef>
          </c:cat>
          <c:val>
            <c:numRef>
              <c:f>'Trend '!$B$18:$G$18</c:f>
              <c:numCache>
                <c:formatCode>_-* #,##0.00_-;\-* #,##0.00_-;_-* "-"??_-;_-@_-</c:formatCode>
                <c:ptCount val="6"/>
                <c:pt idx="0">
                  <c:v>47372189.57</c:v>
                </c:pt>
                <c:pt idx="1">
                  <c:v>38551656.850000001</c:v>
                </c:pt>
                <c:pt idx="2">
                  <c:v>38893765.130000003</c:v>
                </c:pt>
                <c:pt idx="3">
                  <c:v>64897422.630000003</c:v>
                </c:pt>
                <c:pt idx="4">
                  <c:v>47114040.719999991</c:v>
                </c:pt>
                <c:pt idx="5">
                  <c:v>59989270.559999995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B3C-4114-8481-E2B3F53368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36870912"/>
        <c:axId val="136876800"/>
        <c:axId val="0"/>
      </c:bar3DChart>
      <c:dateAx>
        <c:axId val="13687091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crossAx val="136876800"/>
        <c:crossesAt val="0"/>
        <c:auto val="1"/>
        <c:lblOffset val="100"/>
        <c:baseTimeUnit val="months"/>
      </c:dateAx>
      <c:valAx>
        <c:axId val="136876800"/>
        <c:scaling>
          <c:orientation val="minMax"/>
        </c:scaling>
        <c:delete val="0"/>
        <c:axPos val="l"/>
        <c:majorGridlines/>
        <c:numFmt formatCode="_-* #,##0.00_-;\-* #,##0.00_-;_-* &quot;-&quot;??_-;_-@_-" sourceLinked="1"/>
        <c:majorTickMark val="out"/>
        <c:minorTickMark val="none"/>
        <c:tickLblPos val="nextTo"/>
        <c:crossAx val="136870912"/>
        <c:crosses val="autoZero"/>
        <c:crossBetween val="between"/>
        <c:dispUnits>
          <c:builtInUnit val="billions"/>
          <c:dispUnitsLbl>
            <c:layout/>
          </c:dispUnitsLbl>
        </c:dispUnits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228600" y="161925"/>
    <xdr:ext cx="7515226" cy="3743326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>
    <xdr:from>
      <xdr:col>13</xdr:col>
      <xdr:colOff>200025</xdr:colOff>
      <xdr:row>0</xdr:row>
      <xdr:rowOff>85726</xdr:rowOff>
    </xdr:from>
    <xdr:to>
      <xdr:col>22</xdr:col>
      <xdr:colOff>523875</xdr:colOff>
      <xdr:row>23</xdr:row>
      <xdr:rowOff>104776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542925</xdr:colOff>
      <xdr:row>21</xdr:row>
      <xdr:rowOff>133350</xdr:rowOff>
    </xdr:from>
    <xdr:to>
      <xdr:col>11</xdr:col>
      <xdr:colOff>371475</xdr:colOff>
      <xdr:row>44</xdr:row>
      <xdr:rowOff>57150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2"/>
  <sheetViews>
    <sheetView tabSelected="1" topLeftCell="D1" workbookViewId="0">
      <pane ySplit="1" topLeftCell="A2" activePane="bottomLeft" state="frozen"/>
      <selection activeCell="P28" sqref="P28"/>
      <selection pane="bottomLeft" activeCell="L15" sqref="L15"/>
    </sheetView>
  </sheetViews>
  <sheetFormatPr defaultColWidth="8.85546875" defaultRowHeight="15" x14ac:dyDescent="0.25"/>
  <cols>
    <col min="1" max="1" width="6.5703125" customWidth="1"/>
    <col min="2" max="2" width="34.140625" customWidth="1"/>
    <col min="3" max="3" width="42.7109375" customWidth="1"/>
    <col min="4" max="4" width="21.85546875" customWidth="1"/>
    <col min="5" max="5" width="19.7109375" customWidth="1"/>
    <col min="6" max="6" width="19.5703125" customWidth="1"/>
    <col min="7" max="9" width="21.85546875" customWidth="1"/>
    <col min="10" max="10" width="20.7109375" customWidth="1"/>
    <col min="11" max="11" width="20.28515625" customWidth="1"/>
    <col min="12" max="12" width="22.42578125" customWidth="1"/>
    <col min="13" max="13" width="8.85546875" customWidth="1"/>
    <col min="14" max="14" width="22.28515625" customWidth="1"/>
    <col min="15" max="15" width="8.7109375" customWidth="1"/>
    <col min="16" max="16" width="10.42578125" customWidth="1"/>
    <col min="17" max="17" width="11" customWidth="1"/>
    <col min="18" max="18" width="13.28515625" customWidth="1"/>
    <col min="19" max="19" width="12.42578125" customWidth="1"/>
    <col min="20" max="20" width="10.85546875" customWidth="1"/>
    <col min="21" max="21" width="11" customWidth="1"/>
    <col min="22" max="22" width="9.42578125" customWidth="1"/>
    <col min="23" max="23" width="20.85546875" customWidth="1"/>
    <col min="24" max="24" width="19.7109375" customWidth="1"/>
    <col min="25" max="25" width="9.42578125" customWidth="1"/>
    <col min="26" max="26" width="18.140625" customWidth="1"/>
  </cols>
  <sheetData>
    <row r="1" spans="1:26" ht="34.5" thickBot="1" x14ac:dyDescent="0.55000000000000004">
      <c r="A1" s="53" t="s">
        <v>42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3"/>
      <c r="Y1" s="4"/>
    </row>
    <row r="2" spans="1:26" ht="15.75" thickBot="1" x14ac:dyDescent="0.3">
      <c r="A2" s="1"/>
      <c r="B2" s="52"/>
      <c r="C2" s="52"/>
    </row>
    <row r="3" spans="1:26" ht="54" x14ac:dyDescent="0.25">
      <c r="A3" s="2" t="s">
        <v>3</v>
      </c>
      <c r="B3" s="5" t="s">
        <v>0</v>
      </c>
      <c r="C3" s="5" t="s">
        <v>4</v>
      </c>
      <c r="D3" s="5" t="s">
        <v>9</v>
      </c>
      <c r="E3" s="5" t="s">
        <v>11</v>
      </c>
      <c r="F3" s="5" t="s">
        <v>10</v>
      </c>
      <c r="G3" s="5" t="s">
        <v>8</v>
      </c>
      <c r="H3" s="8" t="s">
        <v>30</v>
      </c>
      <c r="I3" s="5" t="s">
        <v>18</v>
      </c>
      <c r="J3" s="5" t="s">
        <v>7</v>
      </c>
      <c r="K3" s="5" t="s">
        <v>14</v>
      </c>
      <c r="L3" s="5" t="s">
        <v>13</v>
      </c>
      <c r="M3" s="5" t="s">
        <v>17</v>
      </c>
      <c r="N3" s="51" t="s">
        <v>43</v>
      </c>
      <c r="O3" s="5" t="s">
        <v>17</v>
      </c>
      <c r="P3" s="5" t="s">
        <v>16</v>
      </c>
      <c r="Q3" s="5" t="s">
        <v>15</v>
      </c>
      <c r="R3" s="5" t="s">
        <v>6</v>
      </c>
      <c r="S3" s="5" t="s">
        <v>5</v>
      </c>
      <c r="T3" s="55" t="s">
        <v>19</v>
      </c>
      <c r="U3" s="55"/>
      <c r="V3" s="55"/>
      <c r="W3" s="55" t="s">
        <v>20</v>
      </c>
      <c r="X3" s="55"/>
      <c r="Y3" s="56"/>
      <c r="Z3" s="6"/>
    </row>
    <row r="4" spans="1:26" s="18" customFormat="1" ht="24.95" customHeight="1" x14ac:dyDescent="0.3">
      <c r="A4" s="9"/>
      <c r="B4" s="10"/>
      <c r="C4" s="11" t="s">
        <v>21</v>
      </c>
      <c r="D4" s="12"/>
      <c r="E4" s="12"/>
      <c r="F4" s="12"/>
      <c r="G4" s="12"/>
      <c r="H4" s="12"/>
      <c r="I4" s="12"/>
      <c r="J4" s="12"/>
      <c r="K4" s="12"/>
      <c r="L4" s="13"/>
      <c r="M4" s="14"/>
      <c r="N4" s="14"/>
      <c r="O4" s="14"/>
      <c r="P4" s="15"/>
      <c r="Q4" s="16"/>
      <c r="R4" s="12"/>
      <c r="S4" s="12"/>
      <c r="T4" s="12" t="s">
        <v>44</v>
      </c>
      <c r="U4" s="12" t="s">
        <v>41</v>
      </c>
      <c r="V4" s="17" t="s">
        <v>31</v>
      </c>
      <c r="W4" s="12" t="s">
        <v>45</v>
      </c>
      <c r="X4" s="12" t="s">
        <v>46</v>
      </c>
      <c r="Y4" s="17" t="s">
        <v>31</v>
      </c>
      <c r="Z4" s="26"/>
    </row>
    <row r="5" spans="1:26" s="18" customFormat="1" ht="24.95" customHeight="1" x14ac:dyDescent="0.3">
      <c r="A5" s="19">
        <v>1</v>
      </c>
      <c r="B5" s="20" t="s">
        <v>2</v>
      </c>
      <c r="C5" s="21" t="s">
        <v>32</v>
      </c>
      <c r="D5" s="22">
        <v>599152309.13999999</v>
      </c>
      <c r="E5" s="22">
        <v>0</v>
      </c>
      <c r="F5" s="22">
        <v>0</v>
      </c>
      <c r="G5" s="22">
        <v>599152309.13999999</v>
      </c>
      <c r="H5" s="22">
        <v>9196604.4399999995</v>
      </c>
      <c r="I5" s="22">
        <f>G5+H5</f>
        <v>608348913.58000004</v>
      </c>
      <c r="J5" s="22">
        <v>6373442.5899999999</v>
      </c>
      <c r="K5" s="22">
        <v>1859484.12</v>
      </c>
      <c r="L5" s="23">
        <f t="shared" ref="L5:L9" si="0">I5-J5</f>
        <v>601975470.99000001</v>
      </c>
      <c r="M5" s="14">
        <f t="shared" ref="M5:M13" si="1">(L5/L$13)</f>
        <v>9.0878767777802211E-2</v>
      </c>
      <c r="N5" s="23">
        <v>606818652.95999992</v>
      </c>
      <c r="O5" s="14">
        <f t="shared" ref="O5:O13" si="2">(N5/N$13)</f>
        <v>9.6441643470926389E-2</v>
      </c>
      <c r="P5" s="15">
        <f t="shared" ref="P5:P13" si="3">((L5-N5)/N5)</f>
        <v>-7.9812674616631489E-3</v>
      </c>
      <c r="Q5" s="16">
        <f t="shared" ref="Q5:Q12" si="4">(K5/L5)</f>
        <v>3.088969915903583E-3</v>
      </c>
      <c r="R5" s="22">
        <v>12.7</v>
      </c>
      <c r="S5" s="22">
        <v>12.8</v>
      </c>
      <c r="T5" s="22">
        <v>20</v>
      </c>
      <c r="U5" s="22">
        <v>20</v>
      </c>
      <c r="V5" s="24">
        <f t="shared" ref="V5:V13" si="5">((T5-U5)/U5)</f>
        <v>0</v>
      </c>
      <c r="W5" s="22">
        <v>48200000</v>
      </c>
      <c r="X5" s="22">
        <v>48200000</v>
      </c>
      <c r="Y5" s="25">
        <f t="shared" ref="Y5:Y12" si="6">((W5-X5)/X5)</f>
        <v>0</v>
      </c>
      <c r="Z5" s="26"/>
    </row>
    <row r="6" spans="1:26" s="18" customFormat="1" ht="24.95" customHeight="1" x14ac:dyDescent="0.3">
      <c r="A6" s="19">
        <v>2</v>
      </c>
      <c r="B6" s="20" t="s">
        <v>1</v>
      </c>
      <c r="C6" s="21" t="s">
        <v>22</v>
      </c>
      <c r="D6" s="22">
        <v>1184582497.73</v>
      </c>
      <c r="E6" s="22">
        <v>0</v>
      </c>
      <c r="F6" s="22">
        <v>0</v>
      </c>
      <c r="G6" s="22">
        <v>1184582497.73</v>
      </c>
      <c r="H6" s="22">
        <v>27455545.850000001</v>
      </c>
      <c r="I6" s="22">
        <f t="shared" ref="I6:I12" si="7">G6+H6</f>
        <v>1212038043.5799999</v>
      </c>
      <c r="J6" s="22">
        <v>4468507.3099999996</v>
      </c>
      <c r="K6" s="22">
        <v>2578621.46</v>
      </c>
      <c r="L6" s="23">
        <f t="shared" si="0"/>
        <v>1207569536.27</v>
      </c>
      <c r="M6" s="14">
        <f t="shared" si="1"/>
        <v>0.1823038259046483</v>
      </c>
      <c r="N6" s="23">
        <v>972966249.30000007</v>
      </c>
      <c r="O6" s="14">
        <f t="shared" si="2"/>
        <v>0.15463345377819235</v>
      </c>
      <c r="P6" s="15">
        <f t="shared" si="3"/>
        <v>0.24112171119890857</v>
      </c>
      <c r="Q6" s="16">
        <f t="shared" si="4"/>
        <v>2.1353813445517782E-3</v>
      </c>
      <c r="R6" s="22">
        <v>161.79</v>
      </c>
      <c r="S6" s="22">
        <v>165.21</v>
      </c>
      <c r="T6" s="22">
        <v>19</v>
      </c>
      <c r="U6" s="22">
        <v>19</v>
      </c>
      <c r="V6" s="24">
        <f t="shared" si="5"/>
        <v>0</v>
      </c>
      <c r="W6" s="22">
        <v>7385780.0599999996</v>
      </c>
      <c r="X6" s="22">
        <v>6000950.0800000001</v>
      </c>
      <c r="Y6" s="33">
        <f t="shared" si="6"/>
        <v>0.23076845525100578</v>
      </c>
    </row>
    <row r="7" spans="1:26" s="18" customFormat="1" ht="24.95" customHeight="1" x14ac:dyDescent="0.3">
      <c r="A7" s="19">
        <v>3</v>
      </c>
      <c r="B7" s="20" t="s">
        <v>1</v>
      </c>
      <c r="C7" s="21" t="s">
        <v>23</v>
      </c>
      <c r="D7" s="22">
        <v>698588366.34000003</v>
      </c>
      <c r="E7" s="22">
        <v>0</v>
      </c>
      <c r="F7" s="22">
        <v>0</v>
      </c>
      <c r="G7" s="22">
        <v>698588366.34000003</v>
      </c>
      <c r="H7" s="22">
        <v>19009267.210000001</v>
      </c>
      <c r="I7" s="22">
        <f t="shared" si="7"/>
        <v>717597633.55000007</v>
      </c>
      <c r="J7" s="22">
        <v>5291295.17</v>
      </c>
      <c r="K7" s="22">
        <v>403070.05</v>
      </c>
      <c r="L7" s="23">
        <f t="shared" si="0"/>
        <v>712306338.38000011</v>
      </c>
      <c r="M7" s="14">
        <f t="shared" si="1"/>
        <v>0.10753514957317585</v>
      </c>
      <c r="N7" s="23">
        <v>695029315.91000009</v>
      </c>
      <c r="O7" s="14">
        <f t="shared" si="2"/>
        <v>0.11046095758571307</v>
      </c>
      <c r="P7" s="15">
        <f t="shared" si="3"/>
        <v>2.4857976598266603E-2</v>
      </c>
      <c r="Q7" s="16">
        <f t="shared" si="4"/>
        <v>5.6586615657064506E-4</v>
      </c>
      <c r="R7" s="22">
        <v>120.93</v>
      </c>
      <c r="S7" s="22">
        <v>123.15</v>
      </c>
      <c r="T7" s="22">
        <v>131</v>
      </c>
      <c r="U7" s="22">
        <v>127</v>
      </c>
      <c r="V7" s="24">
        <f t="shared" si="5"/>
        <v>3.1496062992125984E-2</v>
      </c>
      <c r="W7" s="22">
        <v>5836705.2199999997</v>
      </c>
      <c r="X7" s="22">
        <v>5828464.5899999999</v>
      </c>
      <c r="Y7" s="25">
        <f t="shared" si="6"/>
        <v>1.4138594946838114E-3</v>
      </c>
      <c r="Z7" s="47"/>
    </row>
    <row r="8" spans="1:26" s="18" customFormat="1" ht="24.95" customHeight="1" x14ac:dyDescent="0.3">
      <c r="A8" s="19">
        <v>4</v>
      </c>
      <c r="B8" s="20" t="s">
        <v>24</v>
      </c>
      <c r="C8" s="21" t="s">
        <v>25</v>
      </c>
      <c r="D8" s="22">
        <v>396462128.49000001</v>
      </c>
      <c r="E8" s="22">
        <v>21976764.329999998</v>
      </c>
      <c r="F8" s="22">
        <v>0</v>
      </c>
      <c r="G8" s="22">
        <f>D8+E8</f>
        <v>418438892.81999999</v>
      </c>
      <c r="H8" s="22">
        <v>1226137.1100000001</v>
      </c>
      <c r="I8" s="22">
        <f t="shared" si="7"/>
        <v>419665029.93000001</v>
      </c>
      <c r="J8" s="22">
        <v>4292391.45</v>
      </c>
      <c r="K8" s="22">
        <v>3289658.6</v>
      </c>
      <c r="L8" s="23">
        <f t="shared" si="0"/>
        <v>415372638.48000002</v>
      </c>
      <c r="M8" s="14">
        <f t="shared" si="1"/>
        <v>6.2707793544471493E-2</v>
      </c>
      <c r="N8" s="23">
        <v>394344992.93000001</v>
      </c>
      <c r="O8" s="14">
        <f t="shared" si="2"/>
        <v>6.267322045422849E-2</v>
      </c>
      <c r="P8" s="15">
        <f t="shared" si="3"/>
        <v>5.3322968281564104E-2</v>
      </c>
      <c r="Q8" s="16">
        <f t="shared" si="4"/>
        <v>7.9197768346948912E-3</v>
      </c>
      <c r="R8" s="22">
        <v>5.18</v>
      </c>
      <c r="S8" s="22">
        <v>5.23</v>
      </c>
      <c r="T8" s="22">
        <v>49</v>
      </c>
      <c r="U8" s="22">
        <v>49</v>
      </c>
      <c r="V8" s="24">
        <f t="shared" si="5"/>
        <v>0</v>
      </c>
      <c r="W8" s="22">
        <v>84404193</v>
      </c>
      <c r="X8" s="22">
        <v>83704193</v>
      </c>
      <c r="Y8" s="25">
        <f t="shared" si="6"/>
        <v>8.362782973130152E-3</v>
      </c>
      <c r="Z8" s="34"/>
    </row>
    <row r="9" spans="1:26" s="18" customFormat="1" ht="24.95" customHeight="1" x14ac:dyDescent="0.3">
      <c r="A9" s="19">
        <v>5</v>
      </c>
      <c r="B9" s="20" t="s">
        <v>24</v>
      </c>
      <c r="C9" s="21" t="s">
        <v>26</v>
      </c>
      <c r="D9" s="22">
        <v>128580948.95999999</v>
      </c>
      <c r="E9" s="22">
        <v>0</v>
      </c>
      <c r="F9" s="22">
        <v>0</v>
      </c>
      <c r="G9" s="22">
        <v>128580948.95999999</v>
      </c>
      <c r="H9" s="22">
        <v>325143.15000000002</v>
      </c>
      <c r="I9" s="22">
        <f t="shared" si="7"/>
        <v>128906092.11</v>
      </c>
      <c r="J9" s="22">
        <v>6654588.8099999996</v>
      </c>
      <c r="K9" s="22">
        <v>623441.13</v>
      </c>
      <c r="L9" s="23">
        <f t="shared" si="0"/>
        <v>122251503.3</v>
      </c>
      <c r="M9" s="14">
        <f t="shared" si="1"/>
        <v>1.8456011107257361E-2</v>
      </c>
      <c r="N9" s="23">
        <v>119430471.77</v>
      </c>
      <c r="O9" s="14">
        <f t="shared" si="2"/>
        <v>1.8981076013110169E-2</v>
      </c>
      <c r="P9" s="15">
        <f t="shared" si="3"/>
        <v>2.3620701552889808E-2</v>
      </c>
      <c r="Q9" s="16">
        <f t="shared" si="4"/>
        <v>5.0996602346075198E-3</v>
      </c>
      <c r="R9" s="22">
        <v>10.01</v>
      </c>
      <c r="S9" s="22">
        <v>10.09</v>
      </c>
      <c r="T9" s="22">
        <v>34</v>
      </c>
      <c r="U9" s="22">
        <v>34</v>
      </c>
      <c r="V9" s="24">
        <f t="shared" si="5"/>
        <v>0</v>
      </c>
      <c r="W9" s="22">
        <v>14281216</v>
      </c>
      <c r="X9" s="22">
        <v>14281216</v>
      </c>
      <c r="Y9" s="25">
        <f t="shared" si="6"/>
        <v>0</v>
      </c>
      <c r="Z9" s="26"/>
    </row>
    <row r="10" spans="1:26" s="18" customFormat="1" ht="24.95" customHeight="1" x14ac:dyDescent="0.3">
      <c r="A10" s="19">
        <v>6</v>
      </c>
      <c r="B10" s="20" t="s">
        <v>24</v>
      </c>
      <c r="C10" s="21" t="s">
        <v>27</v>
      </c>
      <c r="D10" s="22">
        <v>2800939084.4899998</v>
      </c>
      <c r="E10" s="22">
        <v>113902136.19</v>
      </c>
      <c r="F10" s="22">
        <v>0</v>
      </c>
      <c r="G10" s="22">
        <f>D10+E10</f>
        <v>2914841220.6799998</v>
      </c>
      <c r="H10" s="22">
        <v>2680627.23</v>
      </c>
      <c r="I10" s="22">
        <f t="shared" si="7"/>
        <v>2917521847.9099998</v>
      </c>
      <c r="J10" s="22">
        <v>26516563.579999998</v>
      </c>
      <c r="K10" s="22">
        <v>4960235.67</v>
      </c>
      <c r="L10" s="23">
        <f t="shared" ref="L10:L11" si="8">I10-J10</f>
        <v>2891005284.3299999</v>
      </c>
      <c r="M10" s="14">
        <f t="shared" si="1"/>
        <v>0.43644801248619247</v>
      </c>
      <c r="N10" s="23">
        <v>2843224066.1400003</v>
      </c>
      <c r="O10" s="14">
        <f t="shared" si="2"/>
        <v>0.45187338977977415</v>
      </c>
      <c r="P10" s="15">
        <f t="shared" si="3"/>
        <v>1.6805294650895388E-2</v>
      </c>
      <c r="Q10" s="16">
        <f t="shared" si="4"/>
        <v>1.7157477009418719E-3</v>
      </c>
      <c r="R10" s="22">
        <v>19.41</v>
      </c>
      <c r="S10" s="22">
        <v>19.510000000000002</v>
      </c>
      <c r="T10" s="22">
        <v>122</v>
      </c>
      <c r="U10" s="22">
        <v>122</v>
      </c>
      <c r="V10" s="24">
        <f t="shared" si="5"/>
        <v>0</v>
      </c>
      <c r="W10" s="22">
        <v>149400000</v>
      </c>
      <c r="X10" s="22">
        <v>149400000</v>
      </c>
      <c r="Y10" s="25">
        <f t="shared" si="6"/>
        <v>0</v>
      </c>
      <c r="Z10" s="26"/>
    </row>
    <row r="11" spans="1:26" s="18" customFormat="1" ht="24.95" customHeight="1" x14ac:dyDescent="0.3">
      <c r="A11" s="19">
        <v>7</v>
      </c>
      <c r="B11" s="20" t="s">
        <v>24</v>
      </c>
      <c r="C11" s="21" t="s">
        <v>28</v>
      </c>
      <c r="D11" s="22">
        <v>108507066.17</v>
      </c>
      <c r="E11" s="22">
        <v>3062919.6</v>
      </c>
      <c r="F11" s="22">
        <v>0</v>
      </c>
      <c r="G11" s="22">
        <f>D11+E11</f>
        <v>111569985.77</v>
      </c>
      <c r="H11" s="22">
        <v>29351.65</v>
      </c>
      <c r="I11" s="22">
        <f t="shared" si="7"/>
        <v>111599337.42</v>
      </c>
      <c r="J11" s="22">
        <v>5705244.7800000003</v>
      </c>
      <c r="K11" s="22">
        <v>59931.86</v>
      </c>
      <c r="L11" s="23">
        <f t="shared" si="8"/>
        <v>105894092.64</v>
      </c>
      <c r="M11" s="14">
        <f t="shared" si="1"/>
        <v>1.5986572738993711E-2</v>
      </c>
      <c r="N11" s="23">
        <v>111958689.15000001</v>
      </c>
      <c r="O11" s="14">
        <f t="shared" si="2"/>
        <v>1.7793586155942242E-2</v>
      </c>
      <c r="P11" s="15">
        <f t="shared" si="3"/>
        <v>-5.4168162882603788E-2</v>
      </c>
      <c r="Q11" s="16">
        <f t="shared" si="4"/>
        <v>5.6596037140377352E-4</v>
      </c>
      <c r="R11" s="22">
        <v>20.68</v>
      </c>
      <c r="S11" s="22">
        <v>20.88</v>
      </c>
      <c r="T11" s="22">
        <v>32</v>
      </c>
      <c r="U11" s="22">
        <v>32</v>
      </c>
      <c r="V11" s="24">
        <f t="shared" si="5"/>
        <v>0</v>
      </c>
      <c r="W11" s="22">
        <v>5526523</v>
      </c>
      <c r="X11" s="22">
        <v>5526523</v>
      </c>
      <c r="Y11" s="25">
        <f t="shared" si="6"/>
        <v>0</v>
      </c>
      <c r="Z11" s="26"/>
    </row>
    <row r="12" spans="1:26" s="18" customFormat="1" ht="24.95" customHeight="1" x14ac:dyDescent="0.3">
      <c r="A12" s="19">
        <v>8</v>
      </c>
      <c r="B12" s="20" t="s">
        <v>24</v>
      </c>
      <c r="C12" s="21" t="s">
        <v>29</v>
      </c>
      <c r="D12" s="22"/>
      <c r="E12" s="22">
        <f>90490540.45+7003835.62</f>
        <v>97494376.070000008</v>
      </c>
      <c r="F12" s="22">
        <v>473183326.32999998</v>
      </c>
      <c r="G12" s="22">
        <f>E12+F12</f>
        <v>570677702.39999998</v>
      </c>
      <c r="H12" s="22">
        <v>66593.919999999998</v>
      </c>
      <c r="I12" s="22">
        <f t="shared" si="7"/>
        <v>570744296.31999993</v>
      </c>
      <c r="J12" s="22">
        <v>3179535.32</v>
      </c>
      <c r="K12" s="22">
        <v>497521.97</v>
      </c>
      <c r="L12" s="23">
        <f>I12-J12</f>
        <v>567564760.99999988</v>
      </c>
      <c r="M12" s="14">
        <f t="shared" si="1"/>
        <v>8.5683866867458519E-2</v>
      </c>
      <c r="N12" s="23">
        <v>548308774.07000005</v>
      </c>
      <c r="O12" s="14">
        <f t="shared" si="2"/>
        <v>8.7142672762113307E-2</v>
      </c>
      <c r="P12" s="15">
        <f t="shared" si="3"/>
        <v>3.5118874328904148E-2</v>
      </c>
      <c r="Q12" s="16">
        <f t="shared" si="4"/>
        <v>8.7659066275258069E-4</v>
      </c>
      <c r="R12" s="22">
        <v>160.22</v>
      </c>
      <c r="S12" s="22">
        <v>162.22</v>
      </c>
      <c r="T12" s="22">
        <v>33</v>
      </c>
      <c r="U12" s="22">
        <v>33</v>
      </c>
      <c r="V12" s="24">
        <f t="shared" si="5"/>
        <v>0</v>
      </c>
      <c r="W12" s="22">
        <v>3520359</v>
      </c>
      <c r="X12" s="22">
        <v>3520359</v>
      </c>
      <c r="Y12" s="25">
        <f t="shared" si="6"/>
        <v>0</v>
      </c>
      <c r="Z12" s="26"/>
    </row>
    <row r="13" spans="1:26" s="18" customFormat="1" ht="24.95" customHeight="1" thickBot="1" x14ac:dyDescent="0.35">
      <c r="A13" s="27"/>
      <c r="B13" s="28"/>
      <c r="C13" s="29" t="s">
        <v>12</v>
      </c>
      <c r="D13" s="30">
        <f t="shared" ref="D13:L13" si="9">SUM(D5:D12)</f>
        <v>5916812401.3199997</v>
      </c>
      <c r="E13" s="30">
        <f t="shared" si="9"/>
        <v>236436196.19</v>
      </c>
      <c r="F13" s="30">
        <f t="shared" si="9"/>
        <v>473183326.32999998</v>
      </c>
      <c r="G13" s="30">
        <f t="shared" si="9"/>
        <v>6626431923.8400002</v>
      </c>
      <c r="H13" s="30">
        <f t="shared" si="9"/>
        <v>59989270.559999995</v>
      </c>
      <c r="I13" s="30">
        <f t="shared" si="9"/>
        <v>6686421194.3999996</v>
      </c>
      <c r="J13" s="30">
        <f t="shared" si="9"/>
        <v>62481569.009999998</v>
      </c>
      <c r="K13" s="30">
        <f t="shared" si="9"/>
        <v>14271964.860000001</v>
      </c>
      <c r="L13" s="31">
        <f t="shared" si="9"/>
        <v>6623939625.3900003</v>
      </c>
      <c r="M13" s="38">
        <f t="shared" si="1"/>
        <v>1</v>
      </c>
      <c r="N13" s="31">
        <v>6292081212.2299995</v>
      </c>
      <c r="O13" s="38">
        <f t="shared" si="2"/>
        <v>1</v>
      </c>
      <c r="P13" s="37">
        <f t="shared" si="3"/>
        <v>5.2742232969746693E-2</v>
      </c>
      <c r="Q13" s="36">
        <f>(K13/L13)</f>
        <v>2.1546037052171509E-3</v>
      </c>
      <c r="R13" s="30">
        <f>SUM(R5:R12)</f>
        <v>510.91999999999996</v>
      </c>
      <c r="S13" s="30">
        <f>SUM(S5:S12)</f>
        <v>519.09</v>
      </c>
      <c r="T13" s="30">
        <f>SUM(T5:T12)</f>
        <v>440</v>
      </c>
      <c r="U13" s="30">
        <f>SUM(U5:U12)</f>
        <v>436</v>
      </c>
      <c r="V13" s="35">
        <f t="shared" si="5"/>
        <v>9.1743119266055051E-3</v>
      </c>
      <c r="W13" s="30">
        <f>SUM(W5:W12)</f>
        <v>318554776.27999997</v>
      </c>
      <c r="X13" s="30">
        <f>SUM(X5:X12)</f>
        <v>316461705.67000002</v>
      </c>
      <c r="Y13" s="32">
        <f t="shared" ref="Y13" si="10">((W13-X13)/X13)</f>
        <v>6.6139775287142235E-3</v>
      </c>
      <c r="Z13" s="26"/>
    </row>
    <row r="14" spans="1:26" x14ac:dyDescent="0.25">
      <c r="M14" s="7"/>
      <c r="O14" s="7"/>
      <c r="P14" s="7"/>
      <c r="V14" s="7"/>
    </row>
    <row r="15" spans="1:26" ht="18" x14ac:dyDescent="0.25">
      <c r="B15" s="48" t="s">
        <v>39</v>
      </c>
      <c r="E15" s="40"/>
      <c r="N15" s="50"/>
    </row>
    <row r="16" spans="1:26" ht="18.75" x14ac:dyDescent="0.3">
      <c r="B16" s="49" t="s">
        <v>40</v>
      </c>
      <c r="E16" s="40"/>
    </row>
    <row r="17" spans="5:5" x14ac:dyDescent="0.25">
      <c r="E17" s="40"/>
    </row>
    <row r="18" spans="5:5" x14ac:dyDescent="0.25">
      <c r="E18" s="40"/>
    </row>
    <row r="19" spans="5:5" x14ac:dyDescent="0.25">
      <c r="E19" s="40"/>
    </row>
    <row r="20" spans="5:5" x14ac:dyDescent="0.25">
      <c r="E20" s="40"/>
    </row>
    <row r="21" spans="5:5" x14ac:dyDescent="0.25">
      <c r="E21" s="40"/>
    </row>
    <row r="22" spans="5:5" x14ac:dyDescent="0.25">
      <c r="E22" s="40"/>
    </row>
  </sheetData>
  <mergeCells count="4">
    <mergeCell ref="B2:C2"/>
    <mergeCell ref="A1:W1"/>
    <mergeCell ref="T3:V3"/>
    <mergeCell ref="W3:Y3"/>
  </mergeCells>
  <pageMargins left="0.7" right="0.7" top="0.75" bottom="0.75" header="0.3" footer="0.3"/>
  <pageSetup paperSize="9" orientation="portrait" horizontalDpi="4294967292" verticalDpi="429496729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workbookViewId="0">
      <pane ySplit="1" topLeftCell="A2" activePane="bottomLeft" state="frozen"/>
      <selection pane="bottomLeft" activeCell="G18" sqref="G18"/>
    </sheetView>
  </sheetViews>
  <sheetFormatPr defaultColWidth="8.85546875" defaultRowHeight="15" x14ac:dyDescent="0.25"/>
  <cols>
    <col min="1" max="1" width="21.85546875" customWidth="1"/>
    <col min="2" max="2" width="19.7109375" customWidth="1"/>
    <col min="3" max="3" width="19.5703125" customWidth="1"/>
    <col min="4" max="4" width="21.85546875" customWidth="1"/>
    <col min="5" max="5" width="20.28515625" customWidth="1"/>
    <col min="6" max="6" width="22.28515625" customWidth="1"/>
    <col min="7" max="7" width="21.7109375" customWidth="1"/>
    <col min="8" max="8" width="22.140625" customWidth="1"/>
    <col min="9" max="9" width="22.42578125" customWidth="1"/>
    <col min="10" max="10" width="21.5703125" customWidth="1"/>
    <col min="11" max="11" width="21.7109375" customWidth="1"/>
  </cols>
  <sheetData>
    <row r="1" spans="1:11" ht="34.5" thickBot="1" x14ac:dyDescent="0.55000000000000004">
      <c r="A1" s="54"/>
      <c r="B1" s="54"/>
      <c r="C1" s="54"/>
      <c r="D1" s="54"/>
      <c r="E1" s="54"/>
      <c r="F1" s="54"/>
    </row>
    <row r="3" spans="1:11" s="18" customFormat="1" ht="24.95" customHeight="1" x14ac:dyDescent="0.3">
      <c r="A3" s="12" t="s">
        <v>36</v>
      </c>
      <c r="B3" s="12" t="s">
        <v>35</v>
      </c>
      <c r="C3" s="12" t="s">
        <v>38</v>
      </c>
      <c r="D3" s="12" t="s">
        <v>37</v>
      </c>
      <c r="E3" s="44"/>
      <c r="F3" s="46">
        <v>43040</v>
      </c>
      <c r="G3" s="46">
        <v>43070</v>
      </c>
      <c r="H3" s="46">
        <v>43101</v>
      </c>
      <c r="I3" s="46">
        <v>43132</v>
      </c>
      <c r="J3" s="46">
        <v>43160</v>
      </c>
      <c r="K3" s="46">
        <v>43191</v>
      </c>
    </row>
    <row r="4" spans="1:11" s="18" customFormat="1" ht="24.95" customHeight="1" x14ac:dyDescent="0.3">
      <c r="A4" s="22">
        <f>'APR 2018'!D5</f>
        <v>599152309.13999999</v>
      </c>
      <c r="B4" s="22">
        <v>0</v>
      </c>
      <c r="C4" s="22">
        <v>0</v>
      </c>
      <c r="D4" s="22">
        <f>'APR 2018'!H5</f>
        <v>9196604.4399999995</v>
      </c>
      <c r="E4" s="44"/>
      <c r="F4" s="45">
        <v>556882958.2700001</v>
      </c>
      <c r="G4" s="45">
        <v>585831130.91000009</v>
      </c>
      <c r="H4" s="45">
        <v>621182798.14999998</v>
      </c>
      <c r="I4" s="45">
        <v>615092003.70000005</v>
      </c>
      <c r="J4" s="45">
        <v>606818652.95999992</v>
      </c>
      <c r="K4" s="45">
        <v>601975470.99000001</v>
      </c>
    </row>
    <row r="5" spans="1:11" s="18" customFormat="1" ht="24.95" customHeight="1" x14ac:dyDescent="0.3">
      <c r="A5" s="22">
        <f>'APR 2018'!D6</f>
        <v>1184582497.73</v>
      </c>
      <c r="B5" s="22">
        <v>0</v>
      </c>
      <c r="C5" s="22">
        <v>0</v>
      </c>
      <c r="D5" s="22">
        <f>'APR 2018'!H6</f>
        <v>27455545.850000001</v>
      </c>
      <c r="E5" s="44"/>
      <c r="F5" s="45">
        <v>836750958.37</v>
      </c>
      <c r="G5" s="45">
        <v>864476377.51999998</v>
      </c>
      <c r="H5" s="45">
        <v>1012130515.6900001</v>
      </c>
      <c r="I5" s="45">
        <v>991735523.00999999</v>
      </c>
      <c r="J5" s="45">
        <v>972966249.30000007</v>
      </c>
      <c r="K5" s="45">
        <v>1207569536.27</v>
      </c>
    </row>
    <row r="6" spans="1:11" s="18" customFormat="1" ht="24.95" customHeight="1" x14ac:dyDescent="0.3">
      <c r="A6" s="22">
        <f>'APR 2018'!D7</f>
        <v>698588366.34000003</v>
      </c>
      <c r="B6" s="22">
        <v>0</v>
      </c>
      <c r="C6" s="22">
        <v>0</v>
      </c>
      <c r="D6" s="22">
        <f>'APR 2018'!H7</f>
        <v>19009267.210000001</v>
      </c>
      <c r="E6" s="44"/>
      <c r="F6" s="45">
        <v>691544736.18999994</v>
      </c>
      <c r="G6" s="45">
        <v>703619387</v>
      </c>
      <c r="H6" s="45">
        <v>807345750.87</v>
      </c>
      <c r="I6" s="45">
        <v>724940702.38999999</v>
      </c>
      <c r="J6" s="45">
        <v>695029315.91000009</v>
      </c>
      <c r="K6" s="45">
        <v>712306338.38000011</v>
      </c>
    </row>
    <row r="7" spans="1:11" s="18" customFormat="1" ht="24.95" customHeight="1" x14ac:dyDescent="0.3">
      <c r="A7" s="22">
        <f>'APR 2018'!D8</f>
        <v>396462128.49000001</v>
      </c>
      <c r="B7" s="22">
        <f>'APR 2018'!E8</f>
        <v>21976764.329999998</v>
      </c>
      <c r="C7" s="22">
        <v>0</v>
      </c>
      <c r="D7" s="22">
        <f>'APR 2018'!H8</f>
        <v>1226137.1100000001</v>
      </c>
      <c r="E7" s="44"/>
      <c r="F7" s="45">
        <v>301428225.90000004</v>
      </c>
      <c r="G7" s="45">
        <v>305359930.18000001</v>
      </c>
      <c r="H7" s="45">
        <v>375522986.35000008</v>
      </c>
      <c r="I7" s="45">
        <v>437725031.10999995</v>
      </c>
      <c r="J7" s="45">
        <v>394344992.93000001</v>
      </c>
      <c r="K7" s="45">
        <v>415372638.48000002</v>
      </c>
    </row>
    <row r="8" spans="1:11" s="18" customFormat="1" ht="24.95" customHeight="1" x14ac:dyDescent="0.3">
      <c r="A8" s="22">
        <f>'APR 2018'!D9</f>
        <v>128580948.95999999</v>
      </c>
      <c r="B8" s="22">
        <v>0</v>
      </c>
      <c r="C8" s="22">
        <v>0</v>
      </c>
      <c r="D8" s="22">
        <f>'APR 2018'!H9</f>
        <v>325143.15000000002</v>
      </c>
      <c r="E8" s="44"/>
      <c r="F8" s="45">
        <v>90977403.900000006</v>
      </c>
      <c r="G8" s="45">
        <v>100886188.05</v>
      </c>
      <c r="H8" s="45">
        <v>108380564.31</v>
      </c>
      <c r="I8" s="45">
        <v>123379420.14</v>
      </c>
      <c r="J8" s="45">
        <v>119430471.77</v>
      </c>
      <c r="K8" s="45">
        <v>122251503.3</v>
      </c>
    </row>
    <row r="9" spans="1:11" s="18" customFormat="1" ht="24.95" customHeight="1" x14ac:dyDescent="0.3">
      <c r="A9" s="22">
        <f>'APR 2018'!D10</f>
        <v>2800939084.4899998</v>
      </c>
      <c r="B9" s="22">
        <f>'APR 2018'!E10</f>
        <v>113902136.19</v>
      </c>
      <c r="C9" s="22">
        <v>0</v>
      </c>
      <c r="D9" s="22">
        <f>'APR 2018'!H10</f>
        <v>2680627.23</v>
      </c>
      <c r="E9" s="44"/>
      <c r="F9" s="45">
        <v>2624719033</v>
      </c>
      <c r="G9" s="45">
        <v>2756712172.6900001</v>
      </c>
      <c r="H9" s="45">
        <v>3053071827.2200003</v>
      </c>
      <c r="I9" s="45">
        <v>2973618504.1100001</v>
      </c>
      <c r="J9" s="45">
        <v>2843224066.1400003</v>
      </c>
      <c r="K9" s="45">
        <v>2891005284.3299999</v>
      </c>
    </row>
    <row r="10" spans="1:11" s="18" customFormat="1" ht="24.95" customHeight="1" x14ac:dyDescent="0.3">
      <c r="A10" s="22">
        <f>'APR 2018'!D11</f>
        <v>108507066.17</v>
      </c>
      <c r="B10" s="22">
        <f>'APR 2018'!E11</f>
        <v>3062919.6</v>
      </c>
      <c r="C10" s="22">
        <v>0</v>
      </c>
      <c r="D10" s="22">
        <f>'APR 2018'!H11</f>
        <v>29351.65</v>
      </c>
      <c r="E10" s="44"/>
      <c r="F10" s="45">
        <v>83402537.280000001</v>
      </c>
      <c r="G10" s="45">
        <v>78819845.049999997</v>
      </c>
      <c r="H10" s="45">
        <v>100983207.82000001</v>
      </c>
      <c r="I10" s="45">
        <v>120115851.91</v>
      </c>
      <c r="J10" s="45">
        <v>111958689.15000001</v>
      </c>
      <c r="K10" s="45">
        <v>105894092.64</v>
      </c>
    </row>
    <row r="11" spans="1:11" s="18" customFormat="1" ht="24.95" customHeight="1" x14ac:dyDescent="0.3">
      <c r="A11" s="22">
        <f>'APR 2018'!D12</f>
        <v>0</v>
      </c>
      <c r="B11" s="22">
        <f>'APR 2018'!E12</f>
        <v>97494376.070000008</v>
      </c>
      <c r="C11" s="22">
        <f>'APR 2018'!F12</f>
        <v>473183326.32999998</v>
      </c>
      <c r="D11" s="22">
        <f>'APR 2018'!H12</f>
        <v>66593.919999999998</v>
      </c>
      <c r="E11" s="44"/>
      <c r="F11" s="45">
        <v>507894993.93000007</v>
      </c>
      <c r="G11" s="45">
        <v>526880127.44000006</v>
      </c>
      <c r="H11" s="45">
        <v>543893750.70000005</v>
      </c>
      <c r="I11" s="45">
        <v>544071078.5</v>
      </c>
      <c r="J11" s="45">
        <v>548308774.07000005</v>
      </c>
      <c r="K11" s="45">
        <v>567564760.99999988</v>
      </c>
    </row>
    <row r="12" spans="1:11" s="18" customFormat="1" ht="24.95" customHeight="1" thickBot="1" x14ac:dyDescent="0.35">
      <c r="A12" s="30">
        <f>SUM(A4:A11)</f>
        <v>5916812401.3199997</v>
      </c>
      <c r="B12" s="30">
        <f>SUM(B4:B11)</f>
        <v>236436196.19</v>
      </c>
      <c r="C12" s="30">
        <f>SUM(C4:C11)</f>
        <v>473183326.32999998</v>
      </c>
      <c r="D12" s="30">
        <f>SUM(D4:D11)</f>
        <v>59989270.559999995</v>
      </c>
      <c r="E12" s="44"/>
      <c r="F12" s="43">
        <f t="shared" ref="F12:K12" si="0">SUM(F4:F11)</f>
        <v>5693600846.8400002</v>
      </c>
      <c r="G12" s="43">
        <f t="shared" si="0"/>
        <v>5922585158.8400002</v>
      </c>
      <c r="H12" s="43">
        <f t="shared" si="0"/>
        <v>6622511401.1099997</v>
      </c>
      <c r="I12" s="43">
        <f t="shared" si="0"/>
        <v>6530678114.8699999</v>
      </c>
      <c r="J12" s="43">
        <f t="shared" si="0"/>
        <v>6292081212.2299995</v>
      </c>
      <c r="K12" s="43">
        <f t="shared" si="0"/>
        <v>6623939625.3900003</v>
      </c>
    </row>
    <row r="13" spans="1:11" ht="16.5" x14ac:dyDescent="0.3">
      <c r="E13" s="42"/>
    </row>
    <row r="14" spans="1:11" x14ac:dyDescent="0.25">
      <c r="B14" s="41">
        <v>43040</v>
      </c>
      <c r="C14" s="41">
        <v>43070</v>
      </c>
      <c r="D14" s="41">
        <v>43101</v>
      </c>
      <c r="E14" s="41">
        <v>43132</v>
      </c>
      <c r="F14" s="41">
        <v>43160</v>
      </c>
      <c r="G14" s="41">
        <v>43191</v>
      </c>
      <c r="J14" s="50"/>
    </row>
    <row r="15" spans="1:11" x14ac:dyDescent="0.25">
      <c r="A15" s="41" t="s">
        <v>36</v>
      </c>
      <c r="B15" s="40">
        <v>5110642525.25</v>
      </c>
      <c r="C15" s="40">
        <v>5320268313.3699999</v>
      </c>
      <c r="D15" s="40">
        <v>6042563240.5600004</v>
      </c>
      <c r="E15" s="40">
        <v>5921870729.4299994</v>
      </c>
      <c r="F15" s="40">
        <v>5680580702.1100006</v>
      </c>
      <c r="G15" s="40">
        <v>5916812401.3199997</v>
      </c>
    </row>
    <row r="16" spans="1:11" x14ac:dyDescent="0.25">
      <c r="A16" s="41" t="s">
        <v>35</v>
      </c>
      <c r="B16" s="40">
        <v>173439889.63999999</v>
      </c>
      <c r="C16" s="40">
        <v>180659120.84999999</v>
      </c>
      <c r="D16" s="40">
        <v>136904370.34999999</v>
      </c>
      <c r="E16" s="40">
        <v>151252495.09999999</v>
      </c>
      <c r="F16" s="40">
        <v>178223610.44</v>
      </c>
      <c r="G16" s="40">
        <v>236436196.19</v>
      </c>
    </row>
    <row r="17" spans="1:7" x14ac:dyDescent="0.25">
      <c r="A17" s="41" t="s">
        <v>34</v>
      </c>
      <c r="B17" s="40">
        <v>445730865.14999998</v>
      </c>
      <c r="C17" s="40">
        <v>461893095.23000002</v>
      </c>
      <c r="D17" s="40">
        <v>461893095.23000002</v>
      </c>
      <c r="E17" s="40">
        <v>464176980.33999997</v>
      </c>
      <c r="F17" s="40">
        <v>461242108.33999997</v>
      </c>
      <c r="G17" s="40">
        <v>473183326.32999998</v>
      </c>
    </row>
    <row r="18" spans="1:7" x14ac:dyDescent="0.25">
      <c r="A18" s="41" t="s">
        <v>33</v>
      </c>
      <c r="B18" s="40">
        <v>47372189.57</v>
      </c>
      <c r="C18" s="40">
        <v>38551656.850000001</v>
      </c>
      <c r="D18" s="40">
        <v>38893765.130000003</v>
      </c>
      <c r="E18" s="40">
        <v>64897422.630000003</v>
      </c>
      <c r="F18" s="40">
        <v>47114040.719999991</v>
      </c>
      <c r="G18" s="40">
        <v>59989270.559999995</v>
      </c>
    </row>
    <row r="19" spans="1:7" x14ac:dyDescent="0.25">
      <c r="B19" s="39">
        <f t="shared" ref="B19:G19" si="1">SUM(B15:B18)</f>
        <v>5777185469.6099997</v>
      </c>
      <c r="C19" s="39">
        <f t="shared" si="1"/>
        <v>6001372186.3000011</v>
      </c>
      <c r="D19" s="39">
        <f t="shared" si="1"/>
        <v>6680254471.2700014</v>
      </c>
      <c r="E19" s="39">
        <f t="shared" si="1"/>
        <v>6602197627.5</v>
      </c>
      <c r="F19" s="39">
        <f t="shared" si="1"/>
        <v>6367160461.6100006</v>
      </c>
      <c r="G19" s="39">
        <f t="shared" si="1"/>
        <v>6686421194.3999996</v>
      </c>
    </row>
    <row r="20" spans="1:7" x14ac:dyDescent="0.25">
      <c r="D20" s="39"/>
    </row>
    <row r="21" spans="1:7" x14ac:dyDescent="0.25">
      <c r="G21" s="50"/>
    </row>
    <row r="22" spans="1:7" x14ac:dyDescent="0.25">
      <c r="A22" s="39"/>
    </row>
  </sheetData>
  <mergeCells count="1">
    <mergeCell ref="A1:F1"/>
  </mergeCells>
  <pageMargins left="0.7" right="0.7" top="0.75" bottom="0.75" header="0.3" footer="0.3"/>
  <pageSetup paperSize="9" orientation="portrait" horizontalDpi="4294967292" verticalDpi="4294967292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RowColHeaders="0" workbookViewId="0">
      <selection activeCell="N28" sqref="N28"/>
    </sheetView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APR 2018</vt:lpstr>
      <vt:lpstr>Trend </vt:lpstr>
      <vt:lpstr>AprCharts </vt:lpstr>
      <vt:lpstr>'APR 2018'!Print_Area</vt:lpstr>
      <vt:lpstr>'Trend '!Print_Area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ecnwankpa</cp:lastModifiedBy>
  <cp:lastPrinted>2017-06-29T16:01:28Z</cp:lastPrinted>
  <dcterms:created xsi:type="dcterms:W3CDTF">2016-02-10T12:36:33Z</dcterms:created>
  <dcterms:modified xsi:type="dcterms:W3CDTF">2018-05-28T09:16:00Z</dcterms:modified>
</cp:coreProperties>
</file>