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"/>
    </mc:Choice>
  </mc:AlternateContent>
  <bookViews>
    <workbookView xWindow="0" yWindow="-270" windowWidth="24240" windowHeight="11700"/>
  </bookViews>
  <sheets>
    <sheet name="MAR 2018" sheetId="9" r:id="rId1"/>
    <sheet name="Trend " sheetId="11" state="hidden" r:id="rId2"/>
    <sheet name="MarCharts " sheetId="10" r:id="rId3"/>
  </sheets>
  <definedNames>
    <definedName name="_xlnm.Print_Area" localSheetId="0">'MAR 2018'!$A$1:$U$2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G12" i="9" l="1"/>
  <c r="G11" i="9"/>
  <c r="G10" i="9"/>
  <c r="A11" i="11" l="1"/>
  <c r="K12" i="11" l="1"/>
  <c r="I9" i="9"/>
  <c r="G8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<sst xmlns="http://schemas.openxmlformats.org/spreadsheetml/2006/main" count="56" uniqueCount="47">
  <si>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</si>
  <si>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</si>
  <si>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</si>
  <si>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</si>
  <si>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</si>
  <si>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</si>
  <si>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</si>
  <si>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</si>
  <si>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</si>
  <si>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</si>
  <si>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</si>
  <si>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</si>
  <si>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</si>
  <si>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</si>
  <si>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</si>
  <si>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</si>
  <si>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</si>
  <si>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</si>
  <si>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</si>
  <si>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</si>
  <si>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</si>
  <si>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</si>
  <si>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</si>
  <si>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</si>
  <si>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</si>
  <si>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</si>
  <si>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</si>
  <si>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</si>
  <si>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</si>
  <si>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</si>
  <si>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</si>
  <si>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</si>
  <si>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</si>
  <si>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</si>
  <si>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</si>
  <si>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</si>
  <si>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</si>
  <si>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</si>
  <si>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</si>
  <si>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Note:</t>
  </si>
  <si>
    <t>New Gold ETF by New Gold Managers(Proprietary) Limited  is not included in this compilation.</t>
  </si>
  <si>
    <t>FEBRUARY</t>
  </si>
  <si>
    <t>SCHEDULE OF REGISTERED EXCHANGE TRADED FUNDS(ETFs) AS AT 31ST MARCH, 2018</t>
  </si>
  <si>
    <t>NET ASSET VALUE  (N) PREVIOUS (FEBRUARY'18)</t>
  </si>
  <si>
    <t>MARCH</t>
  </si>
  <si>
    <t>CURRENT(MARCH)</t>
  </si>
  <si>
    <t>PREVIOUS(FEBRUARY)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</si>
</sst>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(OCT 2017 - MARCH </a:t>
            </a:r>
            <a:r>
              <a:rPr lang="en-US" sz="1600" baseline="0"/>
              <a:t>2018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5561634501.2600002</c:v>
                </c:pt>
                <c:pt idx="1">
                  <c:v>5693600846.8400002</c:v>
                </c:pt>
                <c:pt idx="2">
                  <c:v>5922585158.8400002</c:v>
                </c:pt>
                <c:pt idx="3">
                  <c:v>6622511401.1099997</c:v>
                </c:pt>
                <c:pt idx="4">
                  <c:v>6530678114.8699999</c:v>
                </c:pt>
                <c:pt idx="5">
                  <c:v>6292081212.2299995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27552"/>
        <c:axId val="111141632"/>
      </c:lineChart>
      <c:catAx>
        <c:axId val="111127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41632"/>
        <c:crosses val="autoZero"/>
        <c:auto val="0"/>
        <c:lblAlgn val="ctr"/>
        <c:lblOffset val="100"/>
        <c:noMultiLvlLbl val="0"/>
      </c:catAx>
      <c:valAx>
        <c:axId val="111141632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27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Outlets(March 2018)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5680580702.1100006</c:v>
                </c:pt>
                <c:pt idx="1">
                  <c:v>178223610.44</c:v>
                </c:pt>
                <c:pt idx="2">
                  <c:v>461242108.33999997</c:v>
                </c:pt>
                <c:pt idx="3">
                  <c:v>47114040.719999991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Outlet(Oct'</a:t>
            </a:r>
            <a:r>
              <a:rPr lang="en-US" baseline="0"/>
              <a:t> 2017 </a:t>
            </a:r>
            <a:r>
              <a:rPr lang="en-US"/>
              <a:t>- Mar' 2018)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4987236106.21</c:v>
                </c:pt>
                <c:pt idx="1">
                  <c:v>5110642525.25</c:v>
                </c:pt>
                <c:pt idx="2">
                  <c:v>5320268313.3699999</c:v>
                </c:pt>
                <c:pt idx="3">
                  <c:v>6042563240.5600004</c:v>
                </c:pt>
                <c:pt idx="4">
                  <c:v>5921870729.4299994</c:v>
                </c:pt>
                <c:pt idx="5">
                  <c:v>5680580702.1100006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199138352.44999999</c:v>
                </c:pt>
                <c:pt idx="1">
                  <c:v>173439889.63999999</c:v>
                </c:pt>
                <c:pt idx="2">
                  <c:v>180659120.84999999</c:v>
                </c:pt>
                <c:pt idx="3">
                  <c:v>136904370.34999999</c:v>
                </c:pt>
                <c:pt idx="4">
                  <c:v>151252495.09999999</c:v>
                </c:pt>
                <c:pt idx="5">
                  <c:v>178223610.44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403914182.00999999</c:v>
                </c:pt>
                <c:pt idx="1">
                  <c:v>445730865.14999998</c:v>
                </c:pt>
                <c:pt idx="2">
                  <c:v>461893095.23000002</c:v>
                </c:pt>
                <c:pt idx="3">
                  <c:v>461893095.23000002</c:v>
                </c:pt>
                <c:pt idx="4">
                  <c:v>464176980.33999997</c:v>
                </c:pt>
                <c:pt idx="5">
                  <c:v>461242108.33999997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44490229.240000002</c:v>
                </c:pt>
                <c:pt idx="1">
                  <c:v>47372189.57</c:v>
                </c:pt>
                <c:pt idx="2">
                  <c:v>38551656.850000001</c:v>
                </c:pt>
                <c:pt idx="3">
                  <c:v>38893765.130000003</c:v>
                </c:pt>
                <c:pt idx="4">
                  <c:v>64897422.630000003</c:v>
                </c:pt>
                <c:pt idx="5">
                  <c:v>47114040.719999991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870912"/>
        <c:axId val="136876800"/>
        <c:axId val="0"/>
      </c:bar3DChart>
      <c:dateAx>
        <c:axId val="136870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6876800"/>
        <c:crossesAt val="0"/>
        <c:auto val="1"/>
        <c:lblOffset val="100"/>
        <c:baseTimeUnit val="months"/>
      </c:dateAx>
      <c:valAx>
        <c:axId val="136876800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3687091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workbookViewId="0">
      <pane ySplit="1" topLeftCell="A2" activePane="bottomLeft" state="frozen"/>
      <selection activeCell="P28" sqref="P28"/>
      <selection pane="bottomLeft" activeCell="A14" sqref="A14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 x14ac:dyDescent="0.55000000000000004">
      <c r="A1" s="53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3"/>
      <c r="Y1" s="4"/>
    </row>
    <row r="2" spans="1:26" ht="15.75" thickBot="1" x14ac:dyDescent="0.3">
      <c r="A2" s="1"/>
      <c r="B2" s="52"/>
      <c r="C2" s="52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43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5" t="s">
        <v>19</v>
      </c>
      <c r="U3" s="55"/>
      <c r="V3" s="55"/>
      <c r="W3" s="55" t="s">
        <v>20</v>
      </c>
      <c r="X3" s="55"/>
      <c r="Y3" s="56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41</v>
      </c>
      <c r="V4" s="17" t="s">
        <v>31</v>
      </c>
      <c r="W4" s="12" t="s">
        <v>45</v>
      </c>
      <c r="X4" s="12" t="s">
        <v>46</v>
      </c>
      <c r="Y4" s="17" t="s">
        <v>31</v>
      </c>
      <c r="Z4" s="26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603296268.53999996</v>
      </c>
      <c r="E5" s="22">
        <v>0</v>
      </c>
      <c r="F5" s="22">
        <v>0</v>
      </c>
      <c r="G5" s="22">
        <v>603296268.53999996</v>
      </c>
      <c r="H5" s="22">
        <v>9447067.0399999991</v>
      </c>
      <c r="I5" s="22">
        <f>G5+H5</f>
        <v>612743335.57999992</v>
      </c>
      <c r="J5" s="22">
        <v>5924682.6200000001</v>
      </c>
      <c r="K5" s="22">
        <v>844909.88</v>
      </c>
      <c r="L5" s="23">
        <f t="shared" ref="L5:L9" si="0">I5-J5</f>
        <v>606818652.95999992</v>
      </c>
      <c r="M5" s="14">
        <f t="shared" ref="M5:M13" si="1">(L5/L$13)</f>
        <v>9.6441643470926389E-2</v>
      </c>
      <c r="N5" s="23">
        <v>615092003.70000005</v>
      </c>
      <c r="O5" s="14">
        <f t="shared" ref="O5:O13" si="2">(N5/N$13)</f>
        <v>9.4185013084547672E-2</v>
      </c>
      <c r="P5" s="15">
        <f t="shared" ref="P5:P13" si="3">((L5-N5)/N5)</f>
        <v>-1.3450590627471896E-2</v>
      </c>
      <c r="Q5" s="16">
        <f t="shared" ref="Q5:Q12" si="4">(K5/L5)</f>
        <v>1.392359769889431E-3</v>
      </c>
      <c r="R5" s="22">
        <v>12.4</v>
      </c>
      <c r="S5" s="22">
        <v>12.5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959750984.02999997</v>
      </c>
      <c r="E6" s="22">
        <v>0</v>
      </c>
      <c r="F6" s="22">
        <v>0</v>
      </c>
      <c r="G6" s="22">
        <v>959750984.02999997</v>
      </c>
      <c r="H6" s="22">
        <v>20171005.32</v>
      </c>
      <c r="I6" s="22">
        <f t="shared" ref="I6:I12" si="7">G6+H6</f>
        <v>979921989.35000002</v>
      </c>
      <c r="J6" s="22">
        <v>6955740.0499999998</v>
      </c>
      <c r="K6" s="22">
        <v>559861.93000000005</v>
      </c>
      <c r="L6" s="23">
        <f t="shared" si="0"/>
        <v>972966249.30000007</v>
      </c>
      <c r="M6" s="14">
        <f t="shared" si="1"/>
        <v>0.15463345377819235</v>
      </c>
      <c r="N6" s="23">
        <v>991735523.00999999</v>
      </c>
      <c r="O6" s="14">
        <f t="shared" si="2"/>
        <v>0.15185797026986708</v>
      </c>
      <c r="P6" s="15">
        <f t="shared" si="3"/>
        <v>-1.8925684594854088E-2</v>
      </c>
      <c r="Q6" s="16">
        <f t="shared" si="4"/>
        <v>5.754176266677208E-4</v>
      </c>
      <c r="R6" s="22">
        <v>160.41</v>
      </c>
      <c r="S6" s="22">
        <v>163.86</v>
      </c>
      <c r="T6" s="22">
        <v>19</v>
      </c>
      <c r="U6" s="22">
        <v>19</v>
      </c>
      <c r="V6" s="24">
        <f t="shared" si="5"/>
        <v>0</v>
      </c>
      <c r="W6" s="22">
        <v>6000950.0800000001</v>
      </c>
      <c r="X6" s="22">
        <v>6000950.0800000001</v>
      </c>
      <c r="Y6" s="33">
        <f t="shared" si="6"/>
        <v>0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689189954.44000006</v>
      </c>
      <c r="E7" s="22">
        <v>0</v>
      </c>
      <c r="F7" s="22">
        <v>0</v>
      </c>
      <c r="G7" s="22">
        <v>689189954.44000006</v>
      </c>
      <c r="H7" s="22">
        <v>13505957.27</v>
      </c>
      <c r="I7" s="22">
        <f t="shared" si="7"/>
        <v>702695911.71000004</v>
      </c>
      <c r="J7" s="22">
        <v>7666595.7999999998</v>
      </c>
      <c r="K7" s="22">
        <v>403070.05</v>
      </c>
      <c r="L7" s="23">
        <f t="shared" si="0"/>
        <v>695029315.91000009</v>
      </c>
      <c r="M7" s="14">
        <f t="shared" si="1"/>
        <v>0.11046095758571307</v>
      </c>
      <c r="N7" s="23">
        <v>724940702.38999999</v>
      </c>
      <c r="O7" s="14">
        <f t="shared" si="2"/>
        <v>0.11100542541506514</v>
      </c>
      <c r="P7" s="15">
        <f t="shared" si="3"/>
        <v>-4.1260459485013605E-2</v>
      </c>
      <c r="Q7" s="16">
        <f t="shared" si="4"/>
        <v>5.7993244424842918E-4</v>
      </c>
      <c r="R7" s="22">
        <v>118.14</v>
      </c>
      <c r="S7" s="22">
        <v>120.36</v>
      </c>
      <c r="T7" s="22">
        <v>127</v>
      </c>
      <c r="U7" s="22">
        <v>127</v>
      </c>
      <c r="V7" s="24">
        <f t="shared" si="5"/>
        <v>0</v>
      </c>
      <c r="W7" s="22">
        <v>5828464.5899999999</v>
      </c>
      <c r="X7" s="22">
        <v>5828464.5899999999</v>
      </c>
      <c r="Y7" s="25">
        <f t="shared" si="6"/>
        <v>0</v>
      </c>
      <c r="Z7" s="47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392929147.47000003</v>
      </c>
      <c r="E8" s="22">
        <v>8474571.8699999992</v>
      </c>
      <c r="F8" s="22">
        <v>0</v>
      </c>
      <c r="G8" s="22">
        <f>D8+E8</f>
        <v>401403719.34000003</v>
      </c>
      <c r="H8" s="22">
        <v>523323.64</v>
      </c>
      <c r="I8" s="22">
        <f t="shared" si="7"/>
        <v>401927042.98000002</v>
      </c>
      <c r="J8" s="22">
        <v>7582050.0499999998</v>
      </c>
      <c r="K8" s="22">
        <v>46631.62</v>
      </c>
      <c r="L8" s="23">
        <f t="shared" si="0"/>
        <v>394344992.93000001</v>
      </c>
      <c r="M8" s="14">
        <f t="shared" si="1"/>
        <v>6.267322045422849E-2</v>
      </c>
      <c r="N8" s="23">
        <v>437725031.10999995</v>
      </c>
      <c r="O8" s="14">
        <f t="shared" si="2"/>
        <v>6.7025969342038735E-2</v>
      </c>
      <c r="P8" s="15">
        <f t="shared" si="3"/>
        <v>-9.9103398473683768E-2</v>
      </c>
      <c r="Q8" s="16">
        <f t="shared" si="4"/>
        <v>1.1825082310168336E-4</v>
      </c>
      <c r="R8" s="22">
        <v>5.19</v>
      </c>
      <c r="S8" s="22">
        <v>5.23</v>
      </c>
      <c r="T8" s="22">
        <v>49</v>
      </c>
      <c r="U8" s="22">
        <v>49</v>
      </c>
      <c r="V8" s="24">
        <f t="shared" si="5"/>
        <v>0</v>
      </c>
      <c r="W8" s="22">
        <v>83704193</v>
      </c>
      <c r="X8" s="22">
        <v>83704193</v>
      </c>
      <c r="Y8" s="25">
        <f t="shared" si="6"/>
        <v>0</v>
      </c>
      <c r="Z8" s="34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125136956.56</v>
      </c>
      <c r="E9" s="22">
        <v>0</v>
      </c>
      <c r="F9" s="22">
        <v>0</v>
      </c>
      <c r="G9" s="22">
        <v>125136956.56</v>
      </c>
      <c r="H9" s="22">
        <v>324662.88</v>
      </c>
      <c r="I9" s="22">
        <f t="shared" si="7"/>
        <v>125461619.44</v>
      </c>
      <c r="J9" s="22">
        <v>6031147.6699999999</v>
      </c>
      <c r="K9" s="22">
        <v>570037.01</v>
      </c>
      <c r="L9" s="23">
        <f t="shared" si="0"/>
        <v>119430471.77</v>
      </c>
      <c r="M9" s="14">
        <f t="shared" si="1"/>
        <v>1.8981076013110169E-2</v>
      </c>
      <c r="N9" s="23">
        <v>123379420.14</v>
      </c>
      <c r="O9" s="14">
        <f t="shared" si="2"/>
        <v>1.8892283154956259E-2</v>
      </c>
      <c r="P9" s="15">
        <f t="shared" si="3"/>
        <v>-3.2006540195432018E-2</v>
      </c>
      <c r="Q9" s="16">
        <f t="shared" si="4"/>
        <v>4.7729612179526603E-3</v>
      </c>
      <c r="R9" s="22">
        <v>9.74</v>
      </c>
      <c r="S9" s="22">
        <v>9.82</v>
      </c>
      <c r="T9" s="22">
        <v>34</v>
      </c>
      <c r="U9" s="22">
        <v>34</v>
      </c>
      <c r="V9" s="24">
        <f t="shared" si="5"/>
        <v>0</v>
      </c>
      <c r="W9" s="22">
        <v>14281216</v>
      </c>
      <c r="X9" s="22">
        <v>14281216</v>
      </c>
      <c r="Y9" s="25">
        <f t="shared" si="6"/>
        <v>0</v>
      </c>
      <c r="Z9" s="26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2796239580.23</v>
      </c>
      <c r="E10" s="22">
        <v>77341642.109999999</v>
      </c>
      <c r="F10" s="22">
        <v>0</v>
      </c>
      <c r="G10" s="22">
        <f>D10+E10</f>
        <v>2873581222.3400002</v>
      </c>
      <c r="H10" s="22">
        <v>1119643.05</v>
      </c>
      <c r="I10" s="22">
        <f t="shared" si="7"/>
        <v>2874700865.3900003</v>
      </c>
      <c r="J10" s="22">
        <v>31476799.25</v>
      </c>
      <c r="K10" s="22">
        <v>1420148.77</v>
      </c>
      <c r="L10" s="23">
        <f t="shared" ref="L10:L11" si="8">I10-J10</f>
        <v>2843224066.1400003</v>
      </c>
      <c r="M10" s="14">
        <f t="shared" si="1"/>
        <v>0.45187338977977415</v>
      </c>
      <c r="N10" s="23">
        <v>2973618504.1100001</v>
      </c>
      <c r="O10" s="14">
        <f t="shared" si="2"/>
        <v>0.45533074082142128</v>
      </c>
      <c r="P10" s="15">
        <f t="shared" si="3"/>
        <v>-4.3850425933849461E-2</v>
      </c>
      <c r="Q10" s="16">
        <f t="shared" si="4"/>
        <v>4.9948535077223562E-4</v>
      </c>
      <c r="R10" s="22">
        <v>19.14</v>
      </c>
      <c r="S10" s="22">
        <v>19.239999999999998</v>
      </c>
      <c r="T10" s="22">
        <v>122</v>
      </c>
      <c r="U10" s="22">
        <v>122</v>
      </c>
      <c r="V10" s="24">
        <f t="shared" si="5"/>
        <v>0</v>
      </c>
      <c r="W10" s="22">
        <v>149400000</v>
      </c>
      <c r="X10" s="22">
        <v>149400000</v>
      </c>
      <c r="Y10" s="25">
        <f t="shared" si="6"/>
        <v>0</v>
      </c>
      <c r="Z10" s="26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114037810.84</v>
      </c>
      <c r="E11" s="22">
        <v>3027035.34</v>
      </c>
      <c r="F11" s="22">
        <v>0</v>
      </c>
      <c r="G11" s="22">
        <f>D11+E11</f>
        <v>117064846.18000001</v>
      </c>
      <c r="H11" s="22">
        <v>659019.62</v>
      </c>
      <c r="I11" s="22">
        <f t="shared" si="7"/>
        <v>117723865.80000001</v>
      </c>
      <c r="J11" s="22">
        <v>5765176.6500000004</v>
      </c>
      <c r="K11" s="22">
        <v>590834.05000000005</v>
      </c>
      <c r="L11" s="23">
        <f t="shared" si="8"/>
        <v>111958689.15000001</v>
      </c>
      <c r="M11" s="14">
        <f t="shared" si="1"/>
        <v>1.7793586155942242E-2</v>
      </c>
      <c r="N11" s="23">
        <v>120115851.91</v>
      </c>
      <c r="O11" s="14">
        <f t="shared" si="2"/>
        <v>1.8392554310172279E-2</v>
      </c>
      <c r="P11" s="15">
        <f t="shared" si="3"/>
        <v>-6.7910793040971501E-2</v>
      </c>
      <c r="Q11" s="16">
        <f t="shared" si="4"/>
        <v>5.2772505152182732E-3</v>
      </c>
      <c r="R11" s="22">
        <v>21.82</v>
      </c>
      <c r="S11" s="22">
        <v>22.02</v>
      </c>
      <c r="T11" s="22">
        <v>32</v>
      </c>
      <c r="U11" s="22">
        <v>32</v>
      </c>
      <c r="V11" s="24">
        <f t="shared" si="5"/>
        <v>0</v>
      </c>
      <c r="W11" s="22">
        <v>5526523</v>
      </c>
      <c r="X11" s="22">
        <v>5526523</v>
      </c>
      <c r="Y11" s="25">
        <f t="shared" si="6"/>
        <v>0</v>
      </c>
      <c r="Z11" s="26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v>89380361.120000005</v>
      </c>
      <c r="F12" s="22">
        <v>461242108.33999997</v>
      </c>
      <c r="G12" s="22">
        <f>E12+F12</f>
        <v>550622469.46000004</v>
      </c>
      <c r="H12" s="22">
        <v>1363361.9</v>
      </c>
      <c r="I12" s="22">
        <f t="shared" si="7"/>
        <v>551985831.36000001</v>
      </c>
      <c r="J12" s="22">
        <v>3677057.29</v>
      </c>
      <c r="K12" s="22">
        <v>1163888.28</v>
      </c>
      <c r="L12" s="23">
        <f>I12-J12</f>
        <v>548308774.07000005</v>
      </c>
      <c r="M12" s="14">
        <f t="shared" si="1"/>
        <v>8.7142672762113307E-2</v>
      </c>
      <c r="N12" s="23">
        <v>544071078.5</v>
      </c>
      <c r="O12" s="14">
        <f t="shared" si="2"/>
        <v>8.3310043601931574E-2</v>
      </c>
      <c r="P12" s="15">
        <f t="shared" si="3"/>
        <v>7.7888638772774842E-3</v>
      </c>
      <c r="Q12" s="16">
        <f t="shared" si="4"/>
        <v>2.1226876808128768E-3</v>
      </c>
      <c r="R12" s="22">
        <v>154.75</v>
      </c>
      <c r="S12" s="22">
        <v>156.75</v>
      </c>
      <c r="T12" s="22">
        <v>33</v>
      </c>
      <c r="U12" s="22">
        <v>33</v>
      </c>
      <c r="V12" s="24">
        <f t="shared" si="5"/>
        <v>0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 x14ac:dyDescent="0.35">
      <c r="A13" s="27"/>
      <c r="B13" s="28"/>
      <c r="C13" s="29" t="s">
        <v>12</v>
      </c>
      <c r="D13" s="30">
        <f t="shared" ref="D13:L13" si="9">SUM(D5:D12)</f>
        <v>5680580702.1100006</v>
      </c>
      <c r="E13" s="30">
        <f t="shared" si="9"/>
        <v>178223610.44</v>
      </c>
      <c r="F13" s="30">
        <f t="shared" si="9"/>
        <v>461242108.33999997</v>
      </c>
      <c r="G13" s="30">
        <f t="shared" si="9"/>
        <v>6320046420.8900003</v>
      </c>
      <c r="H13" s="30">
        <f t="shared" si="9"/>
        <v>47114040.719999991</v>
      </c>
      <c r="I13" s="30">
        <f t="shared" si="9"/>
        <v>6367160461.6100006</v>
      </c>
      <c r="J13" s="30">
        <f t="shared" si="9"/>
        <v>75079249.38000001</v>
      </c>
      <c r="K13" s="30">
        <f t="shared" si="9"/>
        <v>5599381.5900000008</v>
      </c>
      <c r="L13" s="31">
        <f t="shared" si="9"/>
        <v>6292081212.2299995</v>
      </c>
      <c r="M13" s="38">
        <f t="shared" si="1"/>
        <v>1</v>
      </c>
      <c r="N13" s="31">
        <v>6530678114.8699999</v>
      </c>
      <c r="O13" s="38">
        <f t="shared" si="2"/>
        <v>1</v>
      </c>
      <c r="P13" s="37">
        <f t="shared" si="3"/>
        <v>-3.6534782214534219E-2</v>
      </c>
      <c r="Q13" s="36">
        <f>(K13/L13)</f>
        <v>8.8990930045791694E-4</v>
      </c>
      <c r="R13" s="30">
        <f>SUM(R5:R12)</f>
        <v>501.59</v>
      </c>
      <c r="S13" s="30">
        <f>SUM(S5:S12)</f>
        <v>509.78000000000003</v>
      </c>
      <c r="T13" s="30">
        <f>SUM(T5:T12)</f>
        <v>436</v>
      </c>
      <c r="U13" s="30">
        <f>SUM(U5:U12)</f>
        <v>436</v>
      </c>
      <c r="V13" s="35">
        <f t="shared" si="5"/>
        <v>0</v>
      </c>
      <c r="W13" s="30">
        <f>SUM(W5:W12)</f>
        <v>316461705.67000002</v>
      </c>
      <c r="X13" s="30">
        <f>SUM(X5:X12)</f>
        <v>316461705.67000002</v>
      </c>
      <c r="Y13" s="32">
        <f t="shared" ref="Y13" si="10">((W13-X13)/X13)</f>
        <v>0</v>
      </c>
      <c r="Z13" s="26"/>
    </row>
    <row r="14" spans="1:26" x14ac:dyDescent="0.25">
      <c r="M14" s="7"/>
      <c r="O14" s="7"/>
      <c r="P14" s="7"/>
      <c r="V14" s="7"/>
    </row>
    <row r="15" spans="1:26" ht="18" x14ac:dyDescent="0.25">
      <c r="B15" s="48" t="s">
        <v>39</v>
      </c>
      <c r="E15" s="40"/>
      <c r="N15" s="50"/>
    </row>
    <row r="16" spans="1:26" ht="18.75" x14ac:dyDescent="0.3">
      <c r="B16" s="49" t="s">
        <v>40</v>
      </c>
      <c r="E16" s="40"/>
    </row>
    <row r="17" spans="5:5" x14ac:dyDescent="0.25">
      <c r="E17" s="40"/>
    </row>
    <row r="18" spans="5:5" x14ac:dyDescent="0.25">
      <c r="E18" s="40"/>
    </row>
    <row r="19" spans="5:5" x14ac:dyDescent="0.25">
      <c r="E19" s="40"/>
    </row>
    <row r="20" spans="5:5" x14ac:dyDescent="0.25">
      <c r="E20" s="40"/>
    </row>
    <row r="21" spans="5:5" x14ac:dyDescent="0.25">
      <c r="E21" s="40"/>
    </row>
    <row r="22" spans="5:5" x14ac:dyDescent="0.2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pane ySplit="1" topLeftCell="A2" activePane="bottomLeft" state="frozen"/>
      <selection pane="bottomLeft" activeCell="E11" sqref="E11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4"/>
      <c r="B1" s="54"/>
      <c r="C1" s="54"/>
      <c r="D1" s="54"/>
      <c r="E1" s="54"/>
      <c r="F1" s="54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43009</v>
      </c>
      <c r="G3" s="46">
        <v>43040</v>
      </c>
      <c r="H3" s="46">
        <v>43070</v>
      </c>
      <c r="I3" s="46">
        <v>43101</v>
      </c>
      <c r="J3" s="46">
        <v>43132</v>
      </c>
      <c r="K3" s="46">
        <v>43160</v>
      </c>
    </row>
    <row r="4" spans="1:11" s="18" customFormat="1" ht="24.95" customHeight="1" x14ac:dyDescent="0.3">
      <c r="A4" s="22">
        <f>'MAR 2018'!D5</f>
        <v>603296268.53999996</v>
      </c>
      <c r="B4" s="22">
        <v>0</v>
      </c>
      <c r="C4" s="22">
        <v>0</v>
      </c>
      <c r="D4" s="22">
        <f>'MAR 2018'!H5</f>
        <v>9447067.0399999991</v>
      </c>
      <c r="E4" s="44"/>
      <c r="F4" s="45">
        <v>527069455.72000003</v>
      </c>
      <c r="G4" s="45">
        <v>556882958.2700001</v>
      </c>
      <c r="H4" s="45">
        <v>585831130.91000009</v>
      </c>
      <c r="I4" s="45">
        <v>621182798.14999998</v>
      </c>
      <c r="J4" s="45">
        <v>615092003.70000005</v>
      </c>
      <c r="K4" s="45">
        <v>606818652.95999992</v>
      </c>
    </row>
    <row r="5" spans="1:11" s="18" customFormat="1" ht="24.95" customHeight="1" x14ac:dyDescent="0.3">
      <c r="A5" s="22">
        <f>'MAR 2018'!D6</f>
        <v>959750984.02999997</v>
      </c>
      <c r="B5" s="22">
        <v>0</v>
      </c>
      <c r="C5" s="22">
        <v>0</v>
      </c>
      <c r="D5" s="22">
        <f>'MAR 2018'!H6</f>
        <v>20171005.32</v>
      </c>
      <c r="E5" s="44"/>
      <c r="F5" s="45">
        <v>818518285.03999996</v>
      </c>
      <c r="G5" s="45">
        <v>836750958.37</v>
      </c>
      <c r="H5" s="45">
        <v>864476377.51999998</v>
      </c>
      <c r="I5" s="45">
        <v>1012130515.6900001</v>
      </c>
      <c r="J5" s="45">
        <v>991735523.00999999</v>
      </c>
      <c r="K5" s="45">
        <v>972966249.30000007</v>
      </c>
    </row>
    <row r="6" spans="1:11" s="18" customFormat="1" ht="24.95" customHeight="1" x14ac:dyDescent="0.3">
      <c r="A6" s="22">
        <f>'MAR 2018'!D7</f>
        <v>689189954.44000006</v>
      </c>
      <c r="B6" s="22">
        <v>0</v>
      </c>
      <c r="C6" s="22">
        <v>0</v>
      </c>
      <c r="D6" s="22">
        <f>'MAR 2018'!H7</f>
        <v>13505957.27</v>
      </c>
      <c r="E6" s="44"/>
      <c r="F6" s="45">
        <v>688850972.54000008</v>
      </c>
      <c r="G6" s="45">
        <v>691544736.18999994</v>
      </c>
      <c r="H6" s="45">
        <v>703619387</v>
      </c>
      <c r="I6" s="45">
        <v>807345750.87</v>
      </c>
      <c r="J6" s="45">
        <v>724940702.38999999</v>
      </c>
      <c r="K6" s="45">
        <v>695029315.91000009</v>
      </c>
    </row>
    <row r="7" spans="1:11" s="18" customFormat="1" ht="24.95" customHeight="1" x14ac:dyDescent="0.3">
      <c r="A7" s="22">
        <f>'MAR 2018'!D8</f>
        <v>392929147.47000003</v>
      </c>
      <c r="B7" s="22">
        <f>'MAR 2018'!E8</f>
        <v>8474571.8699999992</v>
      </c>
      <c r="C7" s="22">
        <v>0</v>
      </c>
      <c r="D7" s="22">
        <f>'MAR 2018'!H8</f>
        <v>523323.64</v>
      </c>
      <c r="E7" s="44"/>
      <c r="F7" s="45">
        <v>297326376.63999999</v>
      </c>
      <c r="G7" s="45">
        <v>301428225.90000004</v>
      </c>
      <c r="H7" s="45">
        <v>305359930.18000001</v>
      </c>
      <c r="I7" s="45">
        <v>375522986.35000008</v>
      </c>
      <c r="J7" s="45">
        <v>437725031.10999995</v>
      </c>
      <c r="K7" s="45">
        <v>394344992.93000001</v>
      </c>
    </row>
    <row r="8" spans="1:11" s="18" customFormat="1" ht="24.95" customHeight="1" x14ac:dyDescent="0.3">
      <c r="A8" s="22">
        <f>'MAR 2018'!D9</f>
        <v>125136956.56</v>
      </c>
      <c r="B8" s="22">
        <v>0</v>
      </c>
      <c r="C8" s="22">
        <v>0</v>
      </c>
      <c r="D8" s="22">
        <f>'MAR 2018'!H9</f>
        <v>324662.88</v>
      </c>
      <c r="E8" s="44"/>
      <c r="F8" s="45">
        <v>91810100.760000005</v>
      </c>
      <c r="G8" s="45">
        <v>90977403.900000006</v>
      </c>
      <c r="H8" s="45">
        <v>100886188.05</v>
      </c>
      <c r="I8" s="45">
        <v>108380564.31</v>
      </c>
      <c r="J8" s="45">
        <v>123379420.14</v>
      </c>
      <c r="K8" s="45">
        <v>119430471.77</v>
      </c>
    </row>
    <row r="9" spans="1:11" s="18" customFormat="1" ht="24.95" customHeight="1" x14ac:dyDescent="0.3">
      <c r="A9" s="22">
        <f>'MAR 2018'!D10</f>
        <v>2796239580.23</v>
      </c>
      <c r="B9" s="22">
        <f>'MAR 2018'!E10</f>
        <v>77341642.109999999</v>
      </c>
      <c r="C9" s="22">
        <v>0</v>
      </c>
      <c r="D9" s="22">
        <f>'MAR 2018'!H10</f>
        <v>1119643.05</v>
      </c>
      <c r="E9" s="44"/>
      <c r="F9" s="45">
        <v>2559836427.6900001</v>
      </c>
      <c r="G9" s="45">
        <v>2624719033</v>
      </c>
      <c r="H9" s="45">
        <v>2756712172.6900001</v>
      </c>
      <c r="I9" s="45">
        <v>3053071827.2200003</v>
      </c>
      <c r="J9" s="45">
        <v>2973618504.1100001</v>
      </c>
      <c r="K9" s="45">
        <v>2843224066.1400003</v>
      </c>
    </row>
    <row r="10" spans="1:11" s="18" customFormat="1" ht="24.95" customHeight="1" x14ac:dyDescent="0.3">
      <c r="A10" s="22">
        <f>'MAR 2018'!D11</f>
        <v>114037810.84</v>
      </c>
      <c r="B10" s="22">
        <f>'MAR 2018'!E11</f>
        <v>3027035.34</v>
      </c>
      <c r="C10" s="22">
        <v>0</v>
      </c>
      <c r="D10" s="22">
        <f>'MAR 2018'!H11</f>
        <v>659019.62</v>
      </c>
      <c r="E10" s="44"/>
      <c r="F10" s="45">
        <v>79894414.63000001</v>
      </c>
      <c r="G10" s="45">
        <v>83402537.280000001</v>
      </c>
      <c r="H10" s="45">
        <v>78819845.049999997</v>
      </c>
      <c r="I10" s="45">
        <v>100983207.82000001</v>
      </c>
      <c r="J10" s="45">
        <v>120115851.91</v>
      </c>
      <c r="K10" s="45">
        <v>111958689.15000001</v>
      </c>
    </row>
    <row r="11" spans="1:11" s="18" customFormat="1" ht="24.95" customHeight="1" x14ac:dyDescent="0.3">
      <c r="A11" s="22">
        <f>'MAR 2018'!D12</f>
        <v>0</v>
      </c>
      <c r="B11" s="22">
        <f>'MAR 2018'!E12</f>
        <v>89380361.120000005</v>
      </c>
      <c r="C11" s="22">
        <f>'MAR 2018'!F12</f>
        <v>461242108.33999997</v>
      </c>
      <c r="D11" s="22">
        <f>'MAR 2018'!H12</f>
        <v>1363361.9</v>
      </c>
      <c r="E11" s="44"/>
      <c r="F11" s="45">
        <v>498328468.24000007</v>
      </c>
      <c r="G11" s="45">
        <v>507894993.93000007</v>
      </c>
      <c r="H11" s="45">
        <v>526880127.44000006</v>
      </c>
      <c r="I11" s="45">
        <v>543893750.70000005</v>
      </c>
      <c r="J11" s="45">
        <v>544071078.5</v>
      </c>
      <c r="K11" s="45">
        <v>548308774.07000005</v>
      </c>
    </row>
    <row r="12" spans="1:11" s="18" customFormat="1" ht="24.95" customHeight="1" thickBot="1" x14ac:dyDescent="0.35">
      <c r="A12" s="30">
        <f>SUM(A4:A11)</f>
        <v>5680580702.1100006</v>
      </c>
      <c r="B12" s="30">
        <f>SUM(B4:B11)</f>
        <v>178223610.44</v>
      </c>
      <c r="C12" s="30">
        <f>SUM(C4:C11)</f>
        <v>461242108.33999997</v>
      </c>
      <c r="D12" s="30">
        <f>SUM(D4:D11)</f>
        <v>47114040.719999991</v>
      </c>
      <c r="E12" s="44"/>
      <c r="F12" s="43">
        <f t="shared" ref="F12:K12" si="0">SUM(F4:F11)</f>
        <v>5561634501.2600002</v>
      </c>
      <c r="G12" s="43">
        <f t="shared" si="0"/>
        <v>5693600846.8400002</v>
      </c>
      <c r="H12" s="43">
        <f t="shared" si="0"/>
        <v>5922585158.8400002</v>
      </c>
      <c r="I12" s="43">
        <f t="shared" si="0"/>
        <v>6622511401.1099997</v>
      </c>
      <c r="J12" s="43">
        <f t="shared" si="0"/>
        <v>6530678114.8699999</v>
      </c>
      <c r="K12" s="43">
        <f t="shared" si="0"/>
        <v>6292081212.2299995</v>
      </c>
    </row>
    <row r="13" spans="1:11" ht="16.5" x14ac:dyDescent="0.3">
      <c r="E13" s="42"/>
    </row>
    <row r="14" spans="1:11" x14ac:dyDescent="0.25">
      <c r="B14" s="41">
        <v>43009</v>
      </c>
      <c r="C14" s="41">
        <v>43040</v>
      </c>
      <c r="D14" s="41">
        <v>43070</v>
      </c>
      <c r="E14" s="41">
        <v>43101</v>
      </c>
      <c r="F14" s="41">
        <v>43132</v>
      </c>
      <c r="G14" s="41">
        <v>43160</v>
      </c>
      <c r="J14" s="50"/>
    </row>
    <row r="15" spans="1:11" x14ac:dyDescent="0.25">
      <c r="A15" s="41" t="s">
        <v>36</v>
      </c>
      <c r="B15" s="40">
        <v>4987236106.21</v>
      </c>
      <c r="C15" s="40">
        <v>5110642525.25</v>
      </c>
      <c r="D15" s="40">
        <v>5320268313.3699999</v>
      </c>
      <c r="E15" s="40">
        <v>6042563240.5600004</v>
      </c>
      <c r="F15" s="40">
        <v>5921870729.4299994</v>
      </c>
      <c r="G15" s="40">
        <v>5680580702.1100006</v>
      </c>
    </row>
    <row r="16" spans="1:11" x14ac:dyDescent="0.25">
      <c r="A16" s="41" t="s">
        <v>35</v>
      </c>
      <c r="B16" s="40">
        <v>199138352.44999999</v>
      </c>
      <c r="C16" s="40">
        <v>173439889.63999999</v>
      </c>
      <c r="D16" s="40">
        <v>180659120.84999999</v>
      </c>
      <c r="E16" s="40">
        <v>136904370.34999999</v>
      </c>
      <c r="F16" s="40">
        <v>151252495.09999999</v>
      </c>
      <c r="G16" s="40">
        <v>178223610.44</v>
      </c>
    </row>
    <row r="17" spans="1:7" x14ac:dyDescent="0.25">
      <c r="A17" s="41" t="s">
        <v>34</v>
      </c>
      <c r="B17" s="40">
        <v>403914182.00999999</v>
      </c>
      <c r="C17" s="40">
        <v>445730865.14999998</v>
      </c>
      <c r="D17" s="40">
        <v>461893095.23000002</v>
      </c>
      <c r="E17" s="40">
        <v>461893095.23000002</v>
      </c>
      <c r="F17" s="40">
        <v>464176980.33999997</v>
      </c>
      <c r="G17" s="40">
        <v>461242108.33999997</v>
      </c>
    </row>
    <row r="18" spans="1:7" x14ac:dyDescent="0.25">
      <c r="A18" s="41" t="s">
        <v>33</v>
      </c>
      <c r="B18" s="40">
        <v>44490229.240000002</v>
      </c>
      <c r="C18" s="40">
        <v>47372189.57</v>
      </c>
      <c r="D18" s="40">
        <v>38551656.850000001</v>
      </c>
      <c r="E18" s="40">
        <v>38893765.130000003</v>
      </c>
      <c r="F18" s="40">
        <v>64897422.630000003</v>
      </c>
      <c r="G18" s="40">
        <v>47114040.719999991</v>
      </c>
    </row>
    <row r="19" spans="1:7" x14ac:dyDescent="0.25">
      <c r="B19" s="39">
        <f t="shared" ref="B19:G19" si="1">SUM(B15:B18)</f>
        <v>5634778869.9099998</v>
      </c>
      <c r="C19" s="39">
        <f t="shared" si="1"/>
        <v>5777185469.6099997</v>
      </c>
      <c r="D19" s="39">
        <f t="shared" si="1"/>
        <v>6001372186.3000011</v>
      </c>
      <c r="E19" s="39">
        <f t="shared" si="1"/>
        <v>6680254471.2700014</v>
      </c>
      <c r="F19" s="39">
        <f t="shared" si="1"/>
        <v>6602197627.5</v>
      </c>
      <c r="G19" s="39">
        <f t="shared" si="1"/>
        <v>6367160461.6100006</v>
      </c>
    </row>
    <row r="20" spans="1:7" x14ac:dyDescent="0.25">
      <c r="D20" s="39"/>
    </row>
    <row r="21" spans="1:7" x14ac:dyDescent="0.25">
      <c r="G21" s="50"/>
    </row>
    <row r="22" spans="1:7" x14ac:dyDescent="0.25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N27" sqref="N2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MAR 2018</vt:lpstr>
      <vt:lpstr>Trend </vt:lpstr>
      <vt:lpstr>MarCharts </vt:lpstr>
      <vt:lpstr>'MAR 2018'!Print_Area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2018-05-07T15:20:09Z</dcterms:modified>
</cp:coreProperties>
</file>