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JAN 2018" sheetId="9" r:id="rId1"/>
    <sheet name="Trend " sheetId="11" state="hidden" r:id="rId2"/>
    <sheet name="JanCharts " sheetId="10" r:id="rId3"/>
  </sheets>
  <definedNames>
    <definedName name="_xlnm.Print_Area" localSheetId="0">'JAN 2018'!$A$1:$U$2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K12" i="11"/>
  <c r="I9" i="9"/>
  <c r="G8"/>
  <c r="F12" i="11" l="1"/>
  <c r="G19"/>
  <c r="J12" l="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W13" i="9" l="1"/>
  <c r="T13"/>
  <c r="S13"/>
  <c r="R13"/>
  <c r="X13"/>
  <c r="U13"/>
  <c r="K13"/>
  <c r="J13"/>
  <c r="H13"/>
  <c r="G13"/>
  <c r="F13"/>
  <c r="E13"/>
  <c r="D13"/>
  <c r="E19" i="11" l="1"/>
  <c r="I12"/>
  <c r="G12" l="1"/>
  <c r="H12"/>
  <c r="C19"/>
  <c r="B19"/>
  <c r="A12" l="1"/>
  <c r="B12"/>
  <c r="C12"/>
  <c r="D12"/>
  <c r="D19" l="1"/>
  <c r="O6" i="9"/>
  <c r="O7"/>
  <c r="O8"/>
  <c r="O9"/>
  <c r="O10"/>
  <c r="O11"/>
  <c r="O12"/>
  <c r="O13"/>
  <c r="O5"/>
  <c r="I8" l="1"/>
  <c r="L8" s="1"/>
  <c r="I7"/>
  <c r="L7" s="1"/>
  <c r="I6"/>
  <c r="L6" s="1"/>
  <c r="I5"/>
  <c r="I10"/>
  <c r="L10" s="1"/>
  <c r="L9"/>
  <c r="L5" l="1"/>
  <c r="I11"/>
  <c r="L11" s="1"/>
  <c r="I12"/>
  <c r="L12" s="1"/>
  <c r="I13" l="1"/>
  <c r="L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<sst xmlns="http://schemas.openxmlformats.org/spreadsheetml/2006/main" count="56" uniqueCount="47">
  <si>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</si>
  <si>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</si>
  <si>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</si>
  <si>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</si>
  <si>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</si>
  <si>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</si>
  <si>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</si>
  <si>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</si>
  <si>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</si>
  <si>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</si>
  <si>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</si>
  <si>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</si>
  <si>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</si>
  <si>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</si>
  <si>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</si>
  <si>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</si>
  <si>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</si>
  <si>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</si>
  <si>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</si>
  <si>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</si>
  <si>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</si>
  <si>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</si>
  <si>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</si>
  <si>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</si>
  <si>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</si>
  <si>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</si>
  <si>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</si>
  <si>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</si>
  <si>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</si>
  <si>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</si>
  <si>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</si>
  <si>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</si>
  <si>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</si>
  <si>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</si>
  <si>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</si>
  <si>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</si>
  <si>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</si>
  <si>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</si>
  <si>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</si>
  <si>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</si>
  <si>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</si>
  <si>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DECEMBER</t>
  </si>
  <si>
    <t>SCHEDULE OF REGISTERED EXCHANGE TRADED FUNDS(ETFs) AS AT 31ST JANUARY, 2018</t>
  </si>
  <si>
    <t>NET ASSET VALUE  (N) PREVIOUS (DECEMBER'17)</t>
  </si>
  <si>
    <t>JANUARY</t>
  </si>
  <si>
    <t>CURRENT(JANUARY)</t>
  </si>
  <si>
    <t>PREVIOUS(DECEMBER)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</si>
</sst>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(AUG 2017 - JANUARY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5410071931.2900009</c:v>
                </c:pt>
                <c:pt idx="1">
                  <c:v>5385378575.5400009</c:v>
                </c:pt>
                <c:pt idx="2">
                  <c:v>5561634501.2600002</c:v>
                </c:pt>
                <c:pt idx="3">
                  <c:v>5693600846.8400002</c:v>
                </c:pt>
                <c:pt idx="4">
                  <c:v>5922585158.8400002</c:v>
                </c:pt>
                <c:pt idx="5">
                  <c:v>6622511401.1099997</c:v>
                </c:pt>
              </c:numCache>
            </c:numRef>
          </c:val>
        </c:ser>
        <c:marker val="1"/>
        <c:axId val="111127552"/>
        <c:axId val="111141632"/>
      </c:lineChart>
      <c:catAx>
        <c:axId val="111127552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lblAlgn val="ctr"/>
        <c:lblOffset val="100"/>
      </c:catAx>
      <c:valAx>
        <c:axId val="11114163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Outlets(January 2018)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6042563240.5600004</c:v>
                </c:pt>
                <c:pt idx="1">
                  <c:v>136904370.34999999</c:v>
                </c:pt>
                <c:pt idx="2">
                  <c:v>461893095.23000002</c:v>
                </c:pt>
                <c:pt idx="3">
                  <c:v>38893765.130000003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Outlet(August</a:t>
            </a:r>
            <a:r>
              <a:rPr lang="en-US" baseline="0"/>
              <a:t> 2017 </a:t>
            </a:r>
            <a:r>
              <a:rPr lang="en-US"/>
              <a:t>- January 2018)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4844657255.1700001</c:v>
                </c:pt>
                <c:pt idx="1">
                  <c:v>4833111967.7200003</c:v>
                </c:pt>
                <c:pt idx="2">
                  <c:v>4987236106.21</c:v>
                </c:pt>
                <c:pt idx="3">
                  <c:v>5110642525.25</c:v>
                </c:pt>
                <c:pt idx="4">
                  <c:v>5320268313.3699999</c:v>
                </c:pt>
                <c:pt idx="5">
                  <c:v>6042563240.5600004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201591154.97</c:v>
                </c:pt>
                <c:pt idx="1">
                  <c:v>168172766.71000001</c:v>
                </c:pt>
                <c:pt idx="2">
                  <c:v>199138352.44999999</c:v>
                </c:pt>
                <c:pt idx="3">
                  <c:v>173439889.63999999</c:v>
                </c:pt>
                <c:pt idx="4">
                  <c:v>180659120.84999999</c:v>
                </c:pt>
                <c:pt idx="5">
                  <c:v>136904370.34999999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379243242.93000001</c:v>
                </c:pt>
                <c:pt idx="1">
                  <c:v>388932938.57999998</c:v>
                </c:pt>
                <c:pt idx="2">
                  <c:v>403914182.00999999</c:v>
                </c:pt>
                <c:pt idx="3">
                  <c:v>445730865.14999998</c:v>
                </c:pt>
                <c:pt idx="4">
                  <c:v>461893095.23000002</c:v>
                </c:pt>
                <c:pt idx="5">
                  <c:v>461893095.23000002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51169062.960000008</c:v>
                </c:pt>
                <c:pt idx="1">
                  <c:v>68776258.510000005</c:v>
                </c:pt>
                <c:pt idx="2">
                  <c:v>44490229.240000002</c:v>
                </c:pt>
                <c:pt idx="3">
                  <c:v>47372189.57</c:v>
                </c:pt>
                <c:pt idx="4">
                  <c:v>38551656.850000001</c:v>
                </c:pt>
                <c:pt idx="5">
                  <c:v>38893765.130000003</c:v>
                </c:pt>
              </c:numCache>
            </c:numRef>
          </c:val>
        </c:ser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axPos val="b"/>
        <c:numFmt formatCode="mmm\-yy" sourceLinked="1"/>
        <c:tickLblPos val="nextTo"/>
        <c:crossAx val="136876800"/>
        <c:crossesAt val="0"/>
        <c:auto val="1"/>
        <c:lblOffset val="100"/>
      </c:dateAx>
      <c:valAx>
        <c:axId val="136876800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I17" sqref="I17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>
      <c r="A2" s="1"/>
      <c r="B2" s="52"/>
      <c r="C2" s="52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615310103.96000004</v>
      </c>
      <c r="E5" s="22">
        <v>0</v>
      </c>
      <c r="F5" s="22">
        <v>0</v>
      </c>
      <c r="G5" s="22">
        <v>615310103.96000004</v>
      </c>
      <c r="H5" s="22">
        <v>11428289.92</v>
      </c>
      <c r="I5" s="22">
        <f>G5+H5</f>
        <v>626738393.88</v>
      </c>
      <c r="J5" s="22">
        <v>5555595.7300000004</v>
      </c>
      <c r="K5" s="22">
        <v>1186630.83</v>
      </c>
      <c r="L5" s="23">
        <f t="shared" ref="L5:L9" si="0">I5-J5</f>
        <v>621182798.14999998</v>
      </c>
      <c r="M5" s="14">
        <f t="shared" ref="M5:M13" si="1">(L5/L$13)</f>
        <v>9.3798675536577183E-2</v>
      </c>
      <c r="N5" s="23">
        <v>585831130.91000009</v>
      </c>
      <c r="O5" s="14">
        <f t="shared" ref="O5:O13" si="2">(N5/N$13)</f>
        <v>9.8914766980698204E-2</v>
      </c>
      <c r="P5" s="15">
        <f t="shared" ref="P5:P13" si="3">((L5-N5)/N5)</f>
        <v>6.0344466817743914E-2</v>
      </c>
      <c r="Q5" s="16">
        <f t="shared" ref="Q5:Q12" si="4">(K5/L5)</f>
        <v>1.9102763848806042E-3</v>
      </c>
      <c r="R5" s="22">
        <v>12.81</v>
      </c>
      <c r="S5" s="22">
        <v>12.91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1014461573.34</v>
      </c>
      <c r="E6" s="22">
        <v>0</v>
      </c>
      <c r="F6" s="22">
        <v>0</v>
      </c>
      <c r="G6" s="22">
        <v>1014461573.34</v>
      </c>
      <c r="H6" s="22">
        <v>2225176.1</v>
      </c>
      <c r="I6" s="22">
        <f t="shared" ref="I6:I12" si="7">G6+H6</f>
        <v>1016686749.4400001</v>
      </c>
      <c r="J6" s="22">
        <v>4556233.75</v>
      </c>
      <c r="K6" s="22">
        <v>3099274.92</v>
      </c>
      <c r="L6" s="23">
        <f t="shared" si="0"/>
        <v>1012130515.6900001</v>
      </c>
      <c r="M6" s="14">
        <f t="shared" si="1"/>
        <v>0.15283182683843424</v>
      </c>
      <c r="N6" s="23">
        <v>864476377.51999998</v>
      </c>
      <c r="O6" s="14">
        <f t="shared" si="2"/>
        <v>0.14596267581390365</v>
      </c>
      <c r="P6" s="15">
        <f t="shared" si="3"/>
        <v>0.17080181947086698</v>
      </c>
      <c r="Q6" s="16">
        <f t="shared" si="4"/>
        <v>3.0621297075378961E-3</v>
      </c>
      <c r="R6" s="22">
        <v>169.15</v>
      </c>
      <c r="S6" s="22">
        <v>172.87</v>
      </c>
      <c r="T6" s="22">
        <v>19</v>
      </c>
      <c r="U6" s="22">
        <v>19</v>
      </c>
      <c r="V6" s="24">
        <f t="shared" si="5"/>
        <v>0</v>
      </c>
      <c r="W6" s="22">
        <v>5918713.7999999998</v>
      </c>
      <c r="X6" s="22">
        <v>5918713.7999999998</v>
      </c>
      <c r="Y6" s="33">
        <f t="shared" si="6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801121839.75999999</v>
      </c>
      <c r="E7" s="22">
        <v>0</v>
      </c>
      <c r="F7" s="22">
        <v>0</v>
      </c>
      <c r="G7" s="22">
        <v>801121839.75999999</v>
      </c>
      <c r="H7" s="22">
        <v>11813264.710000001</v>
      </c>
      <c r="I7" s="22">
        <f t="shared" si="7"/>
        <v>812935104.47000003</v>
      </c>
      <c r="J7" s="22">
        <v>5589353.5999999996</v>
      </c>
      <c r="K7" s="22">
        <v>1099634.6000000001</v>
      </c>
      <c r="L7" s="23">
        <f t="shared" si="0"/>
        <v>807345750.87</v>
      </c>
      <c r="M7" s="14">
        <f t="shared" si="1"/>
        <v>0.12190930327952032</v>
      </c>
      <c r="N7" s="23">
        <v>703619387</v>
      </c>
      <c r="O7" s="14">
        <f t="shared" si="2"/>
        <v>0.1188027471331136</v>
      </c>
      <c r="P7" s="15">
        <f t="shared" si="3"/>
        <v>0.14741828577557373</v>
      </c>
      <c r="Q7" s="16">
        <f t="shared" si="4"/>
        <v>1.3620367715009686E-3</v>
      </c>
      <c r="R7" s="22">
        <v>126.53</v>
      </c>
      <c r="S7" s="22">
        <v>128.91999999999999</v>
      </c>
      <c r="T7" s="22">
        <v>131</v>
      </c>
      <c r="U7" s="22">
        <v>131</v>
      </c>
      <c r="V7" s="24">
        <f t="shared" si="5"/>
        <v>0</v>
      </c>
      <c r="W7" s="22">
        <v>6321079.46</v>
      </c>
      <c r="X7" s="22">
        <v>6321079.46</v>
      </c>
      <c r="Y7" s="25">
        <f t="shared" si="6"/>
        <v>0</v>
      </c>
      <c r="Z7" s="47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372355924.79000002</v>
      </c>
      <c r="E8" s="22">
        <v>8245384.6200000001</v>
      </c>
      <c r="F8" s="22">
        <v>0</v>
      </c>
      <c r="G8" s="22">
        <f>D8+E8</f>
        <v>380601309.41000003</v>
      </c>
      <c r="H8" s="22">
        <v>1876872.97</v>
      </c>
      <c r="I8" s="22">
        <f t="shared" si="7"/>
        <v>382478182.38000005</v>
      </c>
      <c r="J8" s="22">
        <v>6955196.0300000003</v>
      </c>
      <c r="K8" s="22">
        <v>753923.65</v>
      </c>
      <c r="L8" s="23">
        <f t="shared" si="0"/>
        <v>375522986.35000008</v>
      </c>
      <c r="M8" s="14">
        <f t="shared" si="1"/>
        <v>5.6704015079091993E-2</v>
      </c>
      <c r="N8" s="23">
        <v>305359930.18000001</v>
      </c>
      <c r="O8" s="14">
        <f t="shared" si="2"/>
        <v>5.1558554582237182E-2</v>
      </c>
      <c r="P8" s="15">
        <f t="shared" si="3"/>
        <v>0.22977165382714482</v>
      </c>
      <c r="Q8" s="16">
        <f t="shared" si="4"/>
        <v>2.007663118915756E-3</v>
      </c>
      <c r="R8" s="22">
        <v>5.84</v>
      </c>
      <c r="S8" s="22">
        <v>5.88</v>
      </c>
      <c r="T8" s="22">
        <v>49</v>
      </c>
      <c r="U8" s="22">
        <v>49</v>
      </c>
      <c r="V8" s="24">
        <f t="shared" si="5"/>
        <v>0</v>
      </c>
      <c r="W8" s="22">
        <v>70704193</v>
      </c>
      <c r="X8" s="22">
        <v>70704193</v>
      </c>
      <c r="Y8" s="25">
        <f t="shared" si="6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112728801.61</v>
      </c>
      <c r="E9" s="22">
        <v>0</v>
      </c>
      <c r="F9" s="22">
        <v>0</v>
      </c>
      <c r="G9" s="22">
        <v>112728801.61</v>
      </c>
      <c r="H9" s="22">
        <v>474841.7</v>
      </c>
      <c r="I9" s="22">
        <f t="shared" si="7"/>
        <v>113203643.31</v>
      </c>
      <c r="J9" s="22">
        <v>4823079</v>
      </c>
      <c r="K9" s="22">
        <v>1952272.54</v>
      </c>
      <c r="L9" s="23">
        <f t="shared" si="0"/>
        <v>108380564.31</v>
      </c>
      <c r="M9" s="14">
        <f t="shared" si="1"/>
        <v>1.6365477950228115E-2</v>
      </c>
      <c r="N9" s="23">
        <v>100886188.05</v>
      </c>
      <c r="O9" s="14">
        <f t="shared" si="2"/>
        <v>1.7034147309712911E-2</v>
      </c>
      <c r="P9" s="15">
        <f t="shared" si="3"/>
        <v>7.428545378566323E-2</v>
      </c>
      <c r="Q9" s="16">
        <f t="shared" si="4"/>
        <v>1.8013123962114939E-2</v>
      </c>
      <c r="R9" s="22">
        <v>10.29</v>
      </c>
      <c r="S9" s="22">
        <v>20.37</v>
      </c>
      <c r="T9" s="22">
        <v>34</v>
      </c>
      <c r="U9" s="22">
        <v>34</v>
      </c>
      <c r="V9" s="24">
        <f t="shared" si="5"/>
        <v>0</v>
      </c>
      <c r="W9" s="22">
        <v>12081216</v>
      </c>
      <c r="X9" s="22">
        <v>12081216</v>
      </c>
      <c r="Y9" s="25">
        <f t="shared" si="6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3024677277.6399999</v>
      </c>
      <c r="E10" s="22">
        <v>55066340.460000001</v>
      </c>
      <c r="F10" s="22">
        <v>0</v>
      </c>
      <c r="G10" s="22">
        <v>3079743618.0999999</v>
      </c>
      <c r="H10" s="22">
        <v>2080839.84</v>
      </c>
      <c r="I10" s="22">
        <f t="shared" si="7"/>
        <v>3081824457.9400001</v>
      </c>
      <c r="J10" s="22">
        <v>28752630.719999999</v>
      </c>
      <c r="K10" s="22">
        <v>3754301.62</v>
      </c>
      <c r="L10" s="23">
        <f t="shared" ref="L10:L11" si="8">I10-J10</f>
        <v>3053071827.2200003</v>
      </c>
      <c r="M10" s="14">
        <f t="shared" si="1"/>
        <v>0.46101420477860933</v>
      </c>
      <c r="N10" s="23">
        <v>2756712172.6900001</v>
      </c>
      <c r="O10" s="14">
        <f t="shared" si="2"/>
        <v>0.46545758292311845</v>
      </c>
      <c r="P10" s="15">
        <f t="shared" si="3"/>
        <v>0.10750475057423656</v>
      </c>
      <c r="Q10" s="16">
        <f t="shared" si="4"/>
        <v>1.2296800836875529E-3</v>
      </c>
      <c r="R10" s="22">
        <v>20.29</v>
      </c>
      <c r="S10" s="22">
        <v>20.59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101907719.45999999</v>
      </c>
      <c r="E11" s="22">
        <v>2956462.97</v>
      </c>
      <c r="F11" s="22">
        <v>0</v>
      </c>
      <c r="G11" s="22">
        <v>104864182.43000001</v>
      </c>
      <c r="H11" s="22">
        <v>819039.42</v>
      </c>
      <c r="I11" s="22">
        <f t="shared" si="7"/>
        <v>105683221.85000001</v>
      </c>
      <c r="J11" s="22">
        <v>4700014.03</v>
      </c>
      <c r="K11" s="22">
        <v>2429442.38</v>
      </c>
      <c r="L11" s="23">
        <f t="shared" si="8"/>
        <v>100983207.82000001</v>
      </c>
      <c r="M11" s="14">
        <f t="shared" si="1"/>
        <v>1.5248476250727814E-2</v>
      </c>
      <c r="N11" s="23">
        <v>78819845.049999997</v>
      </c>
      <c r="O11" s="14">
        <f t="shared" si="2"/>
        <v>1.3308351494508132E-2</v>
      </c>
      <c r="P11" s="15">
        <f t="shared" si="3"/>
        <v>0.28119013372762286</v>
      </c>
      <c r="Q11" s="16">
        <f t="shared" si="4"/>
        <v>2.4057884795365372E-2</v>
      </c>
      <c r="R11" s="22">
        <v>23.75</v>
      </c>
      <c r="S11" s="22">
        <v>23.75</v>
      </c>
      <c r="T11" s="22">
        <v>32</v>
      </c>
      <c r="U11" s="22">
        <v>32</v>
      </c>
      <c r="V11" s="24">
        <f t="shared" si="5"/>
        <v>0</v>
      </c>
      <c r="W11" s="22">
        <v>4526523</v>
      </c>
      <c r="X11" s="22">
        <v>4526523</v>
      </c>
      <c r="Y11" s="25">
        <f t="shared" si="6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70636182.299999997</v>
      </c>
      <c r="F12" s="22">
        <v>461893095.23000002</v>
      </c>
      <c r="G12" s="22">
        <v>539672913.40999997</v>
      </c>
      <c r="H12" s="22">
        <v>8175440.4699999997</v>
      </c>
      <c r="I12" s="22">
        <f t="shared" si="7"/>
        <v>547848353.88</v>
      </c>
      <c r="J12" s="22">
        <v>3954603.18</v>
      </c>
      <c r="K12" s="22">
        <v>963832.61</v>
      </c>
      <c r="L12" s="23">
        <f>I12-J12</f>
        <v>543893750.70000005</v>
      </c>
      <c r="M12" s="14">
        <f t="shared" si="1"/>
        <v>8.2128020286811126E-2</v>
      </c>
      <c r="N12" s="23">
        <v>526880127.44000006</v>
      </c>
      <c r="O12" s="14">
        <f t="shared" si="2"/>
        <v>8.8961173762707874E-2</v>
      </c>
      <c r="P12" s="15">
        <f t="shared" si="3"/>
        <v>3.2291260144248775E-2</v>
      </c>
      <c r="Q12" s="16">
        <f t="shared" si="4"/>
        <v>1.7720972317838398E-3</v>
      </c>
      <c r="R12" s="22">
        <v>153.5</v>
      </c>
      <c r="S12" s="22">
        <v>155.5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9">SUM(D5:D12)</f>
        <v>6042563240.5600004</v>
      </c>
      <c r="E13" s="30">
        <f t="shared" si="9"/>
        <v>136904370.34999999</v>
      </c>
      <c r="F13" s="30">
        <f t="shared" si="9"/>
        <v>461893095.23000002</v>
      </c>
      <c r="G13" s="30">
        <f t="shared" si="9"/>
        <v>6648504342.0200005</v>
      </c>
      <c r="H13" s="30">
        <f t="shared" si="9"/>
        <v>38893765.130000003</v>
      </c>
      <c r="I13" s="30">
        <f t="shared" si="9"/>
        <v>6687398107.1500006</v>
      </c>
      <c r="J13" s="30">
        <f t="shared" si="9"/>
        <v>64886706.039999999</v>
      </c>
      <c r="K13" s="30">
        <f t="shared" si="9"/>
        <v>15239313.149999999</v>
      </c>
      <c r="L13" s="31">
        <f t="shared" si="9"/>
        <v>6622511401.1099997</v>
      </c>
      <c r="M13" s="38">
        <f t="shared" si="1"/>
        <v>1</v>
      </c>
      <c r="N13" s="31">
        <v>5922585158.8400002</v>
      </c>
      <c r="O13" s="38">
        <f t="shared" si="2"/>
        <v>1</v>
      </c>
      <c r="P13" s="37">
        <f t="shared" si="3"/>
        <v>0.11817917741972786</v>
      </c>
      <c r="Q13" s="36">
        <f>(K13/L13)</f>
        <v>2.3011380769304129E-3</v>
      </c>
      <c r="R13" s="30">
        <f>SUM(R5:R12)</f>
        <v>522.16000000000008</v>
      </c>
      <c r="S13" s="30">
        <f>SUM(S5:S12)</f>
        <v>540.79</v>
      </c>
      <c r="T13" s="30">
        <f>SUM(T5:T12)</f>
        <v>440</v>
      </c>
      <c r="U13" s="30">
        <f>SUM(U5:U12)</f>
        <v>440</v>
      </c>
      <c r="V13" s="35">
        <f t="shared" si="5"/>
        <v>0</v>
      </c>
      <c r="W13" s="30">
        <f>SUM(W5:W12)</f>
        <v>300672084.25999999</v>
      </c>
      <c r="X13" s="30">
        <f>SUM(X5:X12)</f>
        <v>300672084.25999999</v>
      </c>
      <c r="Y13" s="32">
        <f t="shared" ref="Y13" si="10">((W13-X13)/X13)</f>
        <v>0</v>
      </c>
      <c r="Z13" s="26"/>
    </row>
    <row r="14" spans="1:26">
      <c r="M14" s="7"/>
      <c r="O14" s="7"/>
      <c r="P14" s="7"/>
      <c r="V14" s="7"/>
    </row>
    <row r="15" spans="1:26" ht="18">
      <c r="B15" s="48" t="s">
        <v>39</v>
      </c>
      <c r="E15" s="40"/>
      <c r="N15" s="50"/>
    </row>
    <row r="16" spans="1:26" ht="18.75">
      <c r="B16" s="49" t="s">
        <v>40</v>
      </c>
      <c r="E16" s="40"/>
    </row>
    <row r="17" spans="5:5">
      <c r="E17" s="40"/>
    </row>
    <row r="18" spans="5:5">
      <c r="E18" s="40"/>
    </row>
    <row r="19" spans="5:5">
      <c r="E19" s="40"/>
    </row>
    <row r="20" spans="5:5">
      <c r="E20" s="40"/>
    </row>
    <row r="21" spans="5:5">
      <c r="E21" s="40"/>
    </row>
    <row r="22" spans="5: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opLeftCell="B1" workbookViewId="0">
      <pane ySplit="1" topLeftCell="A2" activePane="bottomLeft" state="frozen"/>
      <selection pane="bottomLeft" activeCell="K12" sqref="K12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>
      <c r="A1" s="54"/>
      <c r="B1" s="54"/>
      <c r="C1" s="54"/>
      <c r="D1" s="54"/>
      <c r="E1" s="54"/>
      <c r="F1" s="54"/>
    </row>
    <row r="3" spans="1:11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42948</v>
      </c>
      <c r="G3" s="46">
        <v>42979</v>
      </c>
      <c r="H3" s="46">
        <v>43009</v>
      </c>
      <c r="I3" s="46">
        <v>43040</v>
      </c>
      <c r="J3" s="46">
        <v>43070</v>
      </c>
      <c r="K3" s="46">
        <v>43101</v>
      </c>
    </row>
    <row r="4" spans="1:11" s="18" customFormat="1" ht="24.95" customHeight="1">
      <c r="A4" s="22">
        <f>'JAN 2018'!D5</f>
        <v>615310103.96000004</v>
      </c>
      <c r="B4" s="22">
        <v>0</v>
      </c>
      <c r="C4" s="22">
        <v>0</v>
      </c>
      <c r="D4" s="22">
        <f>'JAN 2018'!H5</f>
        <v>11428289.92</v>
      </c>
      <c r="E4" s="44"/>
      <c r="F4" s="45">
        <v>509520583.62</v>
      </c>
      <c r="G4" s="45">
        <v>510403178.00000006</v>
      </c>
      <c r="H4" s="45">
        <v>527069455.72000003</v>
      </c>
      <c r="I4" s="45">
        <v>556882958.2700001</v>
      </c>
      <c r="J4" s="45">
        <v>585831130.91000009</v>
      </c>
      <c r="K4" s="45">
        <v>621182798.14999998</v>
      </c>
    </row>
    <row r="5" spans="1:11" s="18" customFormat="1" ht="24.95" customHeight="1">
      <c r="A5" s="22">
        <f>'JAN 2018'!D6</f>
        <v>1014461573.34</v>
      </c>
      <c r="B5" s="22">
        <v>0</v>
      </c>
      <c r="C5" s="22">
        <v>0</v>
      </c>
      <c r="D5" s="22">
        <f>'JAN 2018'!H6</f>
        <v>2225176.1</v>
      </c>
      <c r="E5" s="44"/>
      <c r="F5" s="45">
        <v>788601847.55000007</v>
      </c>
      <c r="G5" s="45">
        <v>795690454.7700001</v>
      </c>
      <c r="H5" s="45">
        <v>818518285.03999996</v>
      </c>
      <c r="I5" s="45">
        <v>836750958.37</v>
      </c>
      <c r="J5" s="45">
        <v>864476377.51999998</v>
      </c>
      <c r="K5" s="45">
        <v>1012130515.6900001</v>
      </c>
    </row>
    <row r="6" spans="1:11" s="18" customFormat="1" ht="24.95" customHeight="1">
      <c r="A6" s="22">
        <f>'JAN 2018'!D7</f>
        <v>801121839.75999999</v>
      </c>
      <c r="B6" s="22">
        <v>0</v>
      </c>
      <c r="C6" s="22">
        <v>0</v>
      </c>
      <c r="D6" s="22">
        <f>'JAN 2018'!H7</f>
        <v>11813264.710000001</v>
      </c>
      <c r="E6" s="44"/>
      <c r="F6" s="45">
        <v>674118540.27999997</v>
      </c>
      <c r="G6" s="45">
        <v>667234761.19999993</v>
      </c>
      <c r="H6" s="45">
        <v>688850972.54000008</v>
      </c>
      <c r="I6" s="45">
        <v>691544736.18999994</v>
      </c>
      <c r="J6" s="45">
        <v>703619387</v>
      </c>
      <c r="K6" s="45">
        <v>807345750.87</v>
      </c>
    </row>
    <row r="7" spans="1:11" s="18" customFormat="1" ht="24.95" customHeight="1">
      <c r="A7" s="22">
        <f>'JAN 2018'!D8</f>
        <v>372355924.79000002</v>
      </c>
      <c r="B7" s="22">
        <f>'JAN 2018'!E8</f>
        <v>8245384.6200000001</v>
      </c>
      <c r="C7" s="22">
        <v>0</v>
      </c>
      <c r="D7" s="22">
        <f>'JAN 2018'!H8</f>
        <v>1876872.97</v>
      </c>
      <c r="E7" s="44"/>
      <c r="F7" s="45">
        <v>281274355.13</v>
      </c>
      <c r="G7" s="45">
        <v>282889064.53000003</v>
      </c>
      <c r="H7" s="45">
        <v>297326376.63999999</v>
      </c>
      <c r="I7" s="45">
        <v>301428225.90000004</v>
      </c>
      <c r="J7" s="45">
        <v>305359930.18000001</v>
      </c>
      <c r="K7" s="45">
        <v>375522986.35000008</v>
      </c>
    </row>
    <row r="8" spans="1:11" s="18" customFormat="1" ht="24.95" customHeight="1">
      <c r="A8" s="22">
        <f>'JAN 2018'!D9</f>
        <v>112728801.61</v>
      </c>
      <c r="B8" s="22">
        <v>0</v>
      </c>
      <c r="C8" s="22">
        <v>0</v>
      </c>
      <c r="D8" s="22">
        <f>'JAN 2018'!H9</f>
        <v>474841.7</v>
      </c>
      <c r="E8" s="44"/>
      <c r="F8" s="45">
        <v>94530918.290000007</v>
      </c>
      <c r="G8" s="45">
        <v>92628638.599999994</v>
      </c>
      <c r="H8" s="45">
        <v>91810100.760000005</v>
      </c>
      <c r="I8" s="45">
        <v>90977403.900000006</v>
      </c>
      <c r="J8" s="45">
        <v>100886188.05</v>
      </c>
      <c r="K8" s="45">
        <v>108380564.31</v>
      </c>
    </row>
    <row r="9" spans="1:11" s="18" customFormat="1" ht="24.95" customHeight="1">
      <c r="A9" s="22">
        <f>'JAN 2018'!D10</f>
        <v>3024677277.6399999</v>
      </c>
      <c r="B9" s="22">
        <f>'JAN 2018'!E10</f>
        <v>55066340.460000001</v>
      </c>
      <c r="C9" s="22">
        <v>0</v>
      </c>
      <c r="D9" s="22">
        <f>'JAN 2018'!H10</f>
        <v>2080839.84</v>
      </c>
      <c r="E9" s="44"/>
      <c r="F9" s="45">
        <v>2509727177.7500005</v>
      </c>
      <c r="G9" s="45">
        <v>2479459316.9100003</v>
      </c>
      <c r="H9" s="45">
        <v>2559836427.6900001</v>
      </c>
      <c r="I9" s="45">
        <v>2624719033</v>
      </c>
      <c r="J9" s="45">
        <v>2756712172.6900001</v>
      </c>
      <c r="K9" s="45">
        <v>3053071827.2200003</v>
      </c>
    </row>
    <row r="10" spans="1:11" s="18" customFormat="1" ht="24.95" customHeight="1">
      <c r="A10" s="22">
        <f>'JAN 2018'!D11</f>
        <v>101907719.45999999</v>
      </c>
      <c r="B10" s="22">
        <f>'JAN 2018'!E11</f>
        <v>2956462.97</v>
      </c>
      <c r="C10" s="22">
        <v>0</v>
      </c>
      <c r="D10" s="22">
        <f>'JAN 2018'!H11</f>
        <v>819039.42</v>
      </c>
      <c r="E10" s="44"/>
      <c r="F10" s="45">
        <v>82166823.86999999</v>
      </c>
      <c r="G10" s="45">
        <v>78572182.140000001</v>
      </c>
      <c r="H10" s="45">
        <v>79894414.63000001</v>
      </c>
      <c r="I10" s="45">
        <v>83402537.280000001</v>
      </c>
      <c r="J10" s="45">
        <v>78819845.049999997</v>
      </c>
      <c r="K10" s="45">
        <v>100983207.82000001</v>
      </c>
    </row>
    <row r="11" spans="1:11" s="18" customFormat="1" ht="24.95" customHeight="1">
      <c r="A11" s="22">
        <v>0</v>
      </c>
      <c r="B11" s="22">
        <f>'JAN 2018'!E12</f>
        <v>70636182.299999997</v>
      </c>
      <c r="C11" s="22">
        <f>'JAN 2018'!F12</f>
        <v>461893095.23000002</v>
      </c>
      <c r="D11" s="22">
        <f>'JAN 2018'!H12</f>
        <v>8175440.4699999997</v>
      </c>
      <c r="E11" s="44"/>
      <c r="F11" s="45">
        <v>470131684.80000001</v>
      </c>
      <c r="G11" s="45">
        <v>478500979.39000005</v>
      </c>
      <c r="H11" s="45">
        <v>498328468.24000007</v>
      </c>
      <c r="I11" s="45">
        <v>507894993.93000007</v>
      </c>
      <c r="J11" s="45">
        <v>526880127.44000006</v>
      </c>
      <c r="K11" s="45">
        <v>543893750.70000005</v>
      </c>
    </row>
    <row r="12" spans="1:11" s="18" customFormat="1" ht="24.95" customHeight="1" thickBot="1">
      <c r="A12" s="30">
        <f>SUM(A4:A11)</f>
        <v>6042563240.5600004</v>
      </c>
      <c r="B12" s="30">
        <f>SUM(B4:B11)</f>
        <v>136904370.34999999</v>
      </c>
      <c r="C12" s="30">
        <f>SUM(C4:C11)</f>
        <v>461893095.23000002</v>
      </c>
      <c r="D12" s="30">
        <f>SUM(D4:D11)</f>
        <v>38893765.130000003</v>
      </c>
      <c r="E12" s="44"/>
      <c r="F12" s="43">
        <f t="shared" ref="F12:K12" si="0">SUM(F4:F11)</f>
        <v>5410071931.2900009</v>
      </c>
      <c r="G12" s="43">
        <f t="shared" si="0"/>
        <v>5385378575.5400009</v>
      </c>
      <c r="H12" s="43">
        <f t="shared" si="0"/>
        <v>5561634501.2600002</v>
      </c>
      <c r="I12" s="43">
        <f t="shared" si="0"/>
        <v>5693600846.8400002</v>
      </c>
      <c r="J12" s="43">
        <f t="shared" si="0"/>
        <v>5922585158.8400002</v>
      </c>
      <c r="K12" s="43">
        <f t="shared" si="0"/>
        <v>6622511401.1099997</v>
      </c>
    </row>
    <row r="13" spans="1:11" ht="16.5">
      <c r="E13" s="42"/>
    </row>
    <row r="14" spans="1:11">
      <c r="B14" s="41">
        <v>42948</v>
      </c>
      <c r="C14" s="41">
        <v>42979</v>
      </c>
      <c r="D14" s="41">
        <v>43009</v>
      </c>
      <c r="E14" s="41">
        <v>43040</v>
      </c>
      <c r="F14" s="41">
        <v>43070</v>
      </c>
      <c r="G14" s="41">
        <v>43101</v>
      </c>
      <c r="J14" s="50"/>
    </row>
    <row r="15" spans="1:11">
      <c r="A15" s="41" t="s">
        <v>36</v>
      </c>
      <c r="B15" s="40">
        <v>4844657255.1700001</v>
      </c>
      <c r="C15" s="40">
        <v>4833111967.7200003</v>
      </c>
      <c r="D15" s="40">
        <v>4987236106.21</v>
      </c>
      <c r="E15" s="40">
        <v>5110642525.25</v>
      </c>
      <c r="F15" s="40">
        <v>5320268313.3699999</v>
      </c>
      <c r="G15" s="40">
        <v>6042563240.5600004</v>
      </c>
    </row>
    <row r="16" spans="1:11">
      <c r="A16" s="41" t="s">
        <v>35</v>
      </c>
      <c r="B16" s="40">
        <v>201591154.97</v>
      </c>
      <c r="C16" s="40">
        <v>168172766.71000001</v>
      </c>
      <c r="D16" s="40">
        <v>199138352.44999999</v>
      </c>
      <c r="E16" s="40">
        <v>173439889.63999999</v>
      </c>
      <c r="F16" s="40">
        <v>180659120.84999999</v>
      </c>
      <c r="G16" s="40">
        <v>136904370.34999999</v>
      </c>
    </row>
    <row r="17" spans="1:7">
      <c r="A17" s="41" t="s">
        <v>34</v>
      </c>
      <c r="B17" s="40">
        <v>379243242.93000001</v>
      </c>
      <c r="C17" s="40">
        <v>388932938.57999998</v>
      </c>
      <c r="D17" s="40">
        <v>403914182.00999999</v>
      </c>
      <c r="E17" s="40">
        <v>445730865.14999998</v>
      </c>
      <c r="F17" s="40">
        <v>461893095.23000002</v>
      </c>
      <c r="G17" s="40">
        <v>461893095.23000002</v>
      </c>
    </row>
    <row r="18" spans="1:7">
      <c r="A18" s="41" t="s">
        <v>33</v>
      </c>
      <c r="B18" s="40">
        <v>51169062.960000008</v>
      </c>
      <c r="C18" s="40">
        <v>68776258.510000005</v>
      </c>
      <c r="D18" s="40">
        <v>44490229.240000002</v>
      </c>
      <c r="E18" s="40">
        <v>47372189.57</v>
      </c>
      <c r="F18" s="40">
        <v>38551656.850000001</v>
      </c>
      <c r="G18" s="40">
        <v>38893765.130000003</v>
      </c>
    </row>
    <row r="19" spans="1:7">
      <c r="B19" s="39">
        <f t="shared" ref="B19:G19" si="1">SUM(B15:B18)</f>
        <v>5476660716.0300007</v>
      </c>
      <c r="C19" s="39">
        <f t="shared" si="1"/>
        <v>5458993931.5200005</v>
      </c>
      <c r="D19" s="39">
        <f t="shared" si="1"/>
        <v>5634778869.9099998</v>
      </c>
      <c r="E19" s="39">
        <f t="shared" si="1"/>
        <v>5777185469.6099997</v>
      </c>
      <c r="F19" s="39">
        <f t="shared" si="1"/>
        <v>6001372186.3000011</v>
      </c>
      <c r="G19" s="39">
        <f t="shared" si="1"/>
        <v>6680254471.2700014</v>
      </c>
    </row>
    <row r="20" spans="1:7">
      <c r="D20" s="39"/>
    </row>
    <row r="21" spans="1:7">
      <c r="G21" s="50"/>
    </row>
    <row r="22" spans="1:7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>
      <selection activeCell="N30" sqref="N30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2018</vt:lpstr>
      <vt:lpstr>Trend </vt:lpstr>
      <vt:lpstr>JanCharts </vt:lpstr>
      <vt:lpstr>'JAN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2018-03-02T14:51:24Z</dcterms:modified>
</cp:coreProperties>
</file>