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 defaultThemeVersion="124226"/>
  <bookViews>
    <workbookView xWindow="0" yWindow="-270" windowWidth="24240" windowHeight="11700"/>
  </bookViews>
  <sheets>
    <sheet name="OCT 2017" sheetId="9" r:id="rId1"/>
    <sheet name="Trend " sheetId="11" state="hidden" r:id="rId2"/>
    <sheet name="OctCharts " sheetId="10" r:id="rId3"/>
  </sheets>
  <definedNames>
    <definedName name="_xlnm.Print_Area" localSheetId="0">'OCT 2017'!$A$1:$U$2</definedName>
    <definedName name="_xlnm.Print_Area" localSheetId="1">'Trend '!$A$1:$F$2</definedName>
  </definedNames>
  <calcPr calcId="124519"/>
</workbook>
</file>

<file path=xl/calcChain.xml><?xml version="1.0" encoding="utf-8"?>
<calcChain xmlns="http://schemas.openxmlformats.org/spreadsheetml/2006/main">
  <c r="F12" i="11"/>
  <c r="K12"/>
  <c r="G19"/>
  <c r="J12" l="1"/>
  <c r="F19"/>
  <c r="D11"/>
  <c r="D10"/>
  <c r="D9"/>
  <c r="D8"/>
  <c r="D7"/>
  <c r="D6"/>
  <c r="D5"/>
  <c r="D4"/>
  <c r="C11"/>
  <c r="B11"/>
  <c r="B10"/>
  <c r="B9"/>
  <c r="B7"/>
  <c r="A10"/>
  <c r="A9"/>
  <c r="A8"/>
  <c r="A7"/>
  <c r="A6"/>
  <c r="A5"/>
  <c r="A4"/>
  <c r="W13" i="9" l="1"/>
  <c r="T13"/>
  <c r="S13"/>
  <c r="R13"/>
  <c r="X13"/>
  <c r="U13"/>
  <c r="K13"/>
  <c r="J13"/>
  <c r="H13"/>
  <c r="G13"/>
  <c r="F13"/>
  <c r="E13"/>
  <c r="D13"/>
  <c r="E19" i="11" l="1"/>
  <c r="I12"/>
  <c r="G12" l="1"/>
  <c r="H12"/>
  <c r="C19"/>
  <c r="B19"/>
  <c r="A12" l="1"/>
  <c r="B12"/>
  <c r="C12"/>
  <c r="D12"/>
  <c r="D19" l="1"/>
  <c r="O6" i="9"/>
  <c r="O7"/>
  <c r="O8"/>
  <c r="O9"/>
  <c r="O10"/>
  <c r="O11"/>
  <c r="O12"/>
  <c r="O13"/>
  <c r="O5"/>
  <c r="I8" l="1"/>
  <c r="L8" s="1"/>
  <c r="I7"/>
  <c r="L7" s="1"/>
  <c r="I6"/>
  <c r="L6" s="1"/>
  <c r="I5"/>
  <c r="I10"/>
  <c r="L10" s="1"/>
  <c r="I9"/>
  <c r="L9" s="1"/>
  <c r="L5" l="1"/>
  <c r="I11"/>
  <c r="L11" s="1"/>
  <c r="I12"/>
  <c r="L12" s="1"/>
  <c r="I13" l="1"/>
  <c r="L13"/>
  <c r="Y12"/>
  <c r="V12"/>
  <c r="Q12"/>
  <c r="P12"/>
  <c r="Y11"/>
  <c r="V11"/>
  <c r="Q11"/>
  <c r="P11"/>
  <c r="Y10"/>
  <c r="V10"/>
  <c r="Q10"/>
  <c r="P10"/>
  <c r="Y9"/>
  <c r="V9"/>
  <c r="Q9"/>
  <c r="P9"/>
  <c r="Y8"/>
  <c r="V8"/>
  <c r="Q8"/>
  <c r="P8"/>
  <c r="Y7"/>
  <c r="V7"/>
  <c r="Q7"/>
  <c r="P7"/>
  <c r="Y6"/>
  <c r="V6"/>
  <c r="Q6"/>
  <c r="P6"/>
  <c r="Y5"/>
  <c r="V5"/>
  <c r="Q5"/>
  <c r="P5"/>
  <c r="M12" l="1"/>
  <c r="M5"/>
  <c r="M8"/>
  <c r="M13"/>
  <c r="M10"/>
  <c r="M11"/>
  <c r="M6"/>
  <c r="M9"/>
  <c r="M7"/>
  <c r="V13"/>
  <c r="Y13"/>
  <c r="P13" l="1"/>
  <c r="Q13"/>
</calcChain>
</file>

<file path=xl/sharedStrings.xml><?xml version="1.0" encoding="utf-8"?>
<sst xmlns="http://schemas.openxmlformats.org/spreadsheetml/2006/main" count="56" uniqueCount="47">
  <si>
    <t>NAME OF THE FUND MANAGER</t>
  </si>
  <si>
    <t>Stanbic IBTC Asset Mgt. Limited</t>
  </si>
  <si>
    <t>Lotus Capital Limited</t>
  </si>
  <si>
    <t>S/NO</t>
  </si>
  <si>
    <t>NAME OF THE FUND</t>
  </si>
  <si>
    <t>LATEST OFFER PRICE (N)</t>
  </si>
  <si>
    <t>LATEST BID PRICE (N)</t>
  </si>
  <si>
    <t>TOTAL LIABILITIES (N)</t>
  </si>
  <si>
    <t xml:space="preserve">TOTAL VALUE OF INVESTMENT (N)               </t>
  </si>
  <si>
    <t>EQUITIES</t>
  </si>
  <si>
    <t>BONDS</t>
  </si>
  <si>
    <t>MONEY MARKET</t>
  </si>
  <si>
    <t>Grand Total</t>
  </si>
  <si>
    <t>NET ASSET VALUE  (N) CURRENT</t>
  </si>
  <si>
    <t>TOTAL EXPENSES (N)</t>
  </si>
  <si>
    <t>EXPENSE RATIO (%)</t>
  </si>
  <si>
    <t>% CHANGE IN NAV</t>
  </si>
  <si>
    <t>% ON TOTAL</t>
  </si>
  <si>
    <t>TOTAL ASSET/ GROSS VALUE OF FUND (N)</t>
  </si>
  <si>
    <t>TOTAL NUMBER OF UNIT HOLDERS</t>
  </si>
  <si>
    <t>TOTAL NUMBER OF UNITS</t>
  </si>
  <si>
    <t>EXCHANGE TRADED FUNDS</t>
  </si>
  <si>
    <t>SIAML ETF 40</t>
  </si>
  <si>
    <t>Stanbic ETF 30</t>
  </si>
  <si>
    <t>Vetiva Fund Managers Limited</t>
  </si>
  <si>
    <t>Vetiva Banking ETF</t>
  </si>
  <si>
    <t>Vetiva Consumer Goods ETF</t>
  </si>
  <si>
    <t>Vetiva Griffin 30 ETF</t>
  </si>
  <si>
    <t>Vetiva Industrial ETF</t>
  </si>
  <si>
    <t>Vetiva S &amp; P Nigeria Sovereign Bond ETF</t>
  </si>
  <si>
    <t>CASH AND BANK BALANCES (N)</t>
  </si>
  <si>
    <t>%CHG</t>
  </si>
  <si>
    <t>Lotus Halal 15 ETF</t>
  </si>
  <si>
    <t>Cash</t>
  </si>
  <si>
    <t>Bond</t>
  </si>
  <si>
    <t>Money Mkt</t>
  </si>
  <si>
    <t>Equities</t>
  </si>
  <si>
    <t>Uninvested(Cash)</t>
  </si>
  <si>
    <t>Bonds</t>
  </si>
  <si>
    <t>SEPTEMBER</t>
  </si>
  <si>
    <t>Note:</t>
  </si>
  <si>
    <t>New Gold ETF by New Gold Managers(Proprietary) Limited  is not included in this compilation.</t>
  </si>
  <si>
    <t>SCHEDULE OF REGISTERED EXCHANGE TRADED FUNDS(ETFs) AS AT 30TH OCTOBER, 2017</t>
  </si>
  <si>
    <t>NET ASSET VALUE  (N) PREVIOUS (SEPTEMBER'17)</t>
  </si>
  <si>
    <t>OCTOBER</t>
  </si>
  <si>
    <t>CURRENT(OCTOBER)</t>
  </si>
  <si>
    <t>PREVIOUS(SEPTEMBER)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</si>
</sst>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Trebuchet MS"/>
      <family val="2"/>
    </font>
    <font>
      <b/>
      <sz val="11"/>
      <color theme="1"/>
      <name val="Trebuchet MS"/>
      <family val="2"/>
    </font>
    <font>
      <b/>
      <sz val="11"/>
      <color theme="3"/>
      <name val="Trebuchet MS"/>
      <family val="2"/>
    </font>
    <font>
      <sz val="11"/>
      <color theme="1"/>
      <name val="Trebuchet MS"/>
      <family val="2"/>
    </font>
    <font>
      <b/>
      <sz val="10"/>
      <color theme="1"/>
      <name val="Trebuchet MS"/>
      <family val="2"/>
    </font>
    <font>
      <b/>
      <sz val="14"/>
      <color theme="1"/>
      <name val="Arial Narrow"/>
      <family val="2"/>
    </font>
    <font>
      <i/>
      <sz val="14"/>
      <color theme="1"/>
      <name val="Californian FB"/>
      <family val="1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7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8">
    <xf numFmtId="0" fontId="0" fillId="0" borderId="0" xfId="0"/>
    <xf numFmtId="0" fontId="4" fillId="0" borderId="0" xfId="0" applyFont="1"/>
    <xf numFmtId="0" fontId="7" fillId="3" borderId="5" xfId="0" applyFont="1" applyFill="1" applyBorder="1" applyAlignment="1">
      <alignment horizontal="center" vertical="top" wrapText="1"/>
    </xf>
    <xf numFmtId="0" fontId="0" fillId="0" borderId="10" xfId="0" applyBorder="1"/>
    <xf numFmtId="0" fontId="0" fillId="0" borderId="11" xfId="0" applyBorder="1"/>
    <xf numFmtId="0" fontId="7" fillId="3" borderId="6" xfId="0" applyFont="1" applyFill="1" applyBorder="1" applyAlignment="1">
      <alignment horizontal="center" vertical="top" wrapText="1"/>
    </xf>
    <xf numFmtId="0" fontId="0" fillId="0" borderId="14" xfId="0" applyBorder="1"/>
    <xf numFmtId="0" fontId="0" fillId="0" borderId="16" xfId="0" applyBorder="1"/>
    <xf numFmtId="0" fontId="7" fillId="3" borderId="6" xfId="0" applyFont="1" applyFill="1" applyBorder="1" applyAlignment="1">
      <alignment horizontal="center" vertical="top" wrapText="1"/>
    </xf>
    <xf numFmtId="165" fontId="8" fillId="2" borderId="2" xfId="1" applyNumberFormat="1" applyFont="1" applyFill="1" applyBorder="1"/>
    <xf numFmtId="164" fontId="8" fillId="2" borderId="1" xfId="1" applyFont="1" applyFill="1" applyBorder="1"/>
    <xf numFmtId="164" fontId="9" fillId="2" borderId="1" xfId="1" applyFont="1" applyFill="1" applyBorder="1" applyAlignment="1">
      <alignment wrapText="1"/>
    </xf>
    <xf numFmtId="164" fontId="10" fillId="2" borderId="1" xfId="1" applyFont="1" applyFill="1" applyBorder="1"/>
    <xf numFmtId="164" fontId="10" fillId="4" borderId="1" xfId="1" applyFont="1" applyFill="1" applyBorder="1"/>
    <xf numFmtId="10" fontId="8" fillId="7" borderId="1" xfId="2" applyNumberFormat="1" applyFont="1" applyFill="1" applyBorder="1"/>
    <xf numFmtId="10" fontId="10" fillId="6" borderId="1" xfId="1" applyNumberFormat="1" applyFont="1" applyFill="1" applyBorder="1" applyAlignment="1">
      <alignment horizontal="right" vertical="center"/>
    </xf>
    <xf numFmtId="10" fontId="10" fillId="3" borderId="1" xfId="2" applyNumberFormat="1" applyFont="1" applyFill="1" applyBorder="1" applyAlignment="1">
      <alignment horizontal="right" vertical="center"/>
    </xf>
    <xf numFmtId="164" fontId="10" fillId="2" borderId="17" xfId="1" applyFont="1" applyFill="1" applyBorder="1"/>
    <xf numFmtId="0" fontId="1" fillId="0" borderId="0" xfId="0" applyFont="1"/>
    <xf numFmtId="165" fontId="8" fillId="0" borderId="12" xfId="1" applyNumberFormat="1" applyFont="1" applyBorder="1" applyAlignment="1">
      <alignment horizontal="center"/>
    </xf>
    <xf numFmtId="164" fontId="8" fillId="0" borderId="13" xfId="1" applyFont="1" applyBorder="1"/>
    <xf numFmtId="164" fontId="9" fillId="0" borderId="13" xfId="1" applyFont="1" applyBorder="1" applyAlignment="1">
      <alignment horizontal="left"/>
    </xf>
    <xf numFmtId="164" fontId="10" fillId="0" borderId="13" xfId="1" applyFont="1" applyBorder="1"/>
    <xf numFmtId="164" fontId="10" fillId="4" borderId="13" xfId="1" applyFont="1" applyFill="1" applyBorder="1"/>
    <xf numFmtId="10" fontId="10" fillId="0" borderId="1" xfId="2" applyNumberFormat="1" applyFont="1" applyBorder="1"/>
    <xf numFmtId="10" fontId="10" fillId="0" borderId="17" xfId="2" applyNumberFormat="1" applyFont="1" applyBorder="1"/>
    <xf numFmtId="0" fontId="1" fillId="0" borderId="14" xfId="0" applyFont="1" applyBorder="1"/>
    <xf numFmtId="165" fontId="8" fillId="5" borderId="8" xfId="1" applyNumberFormat="1" applyFont="1" applyFill="1" applyBorder="1" applyAlignment="1">
      <alignment horizontal="center" wrapText="1"/>
    </xf>
    <xf numFmtId="164" fontId="8" fillId="5" borderId="4" xfId="1" applyFont="1" applyFill="1" applyBorder="1" applyAlignment="1">
      <alignment wrapText="1"/>
    </xf>
    <xf numFmtId="164" fontId="9" fillId="5" borderId="4" xfId="1" applyFont="1" applyFill="1" applyBorder="1" applyAlignment="1">
      <alignment horizontal="right"/>
    </xf>
    <xf numFmtId="164" fontId="8" fillId="5" borderId="4" xfId="1" applyFont="1" applyFill="1" applyBorder="1"/>
    <xf numFmtId="164" fontId="8" fillId="4" borderId="4" xfId="1" applyFont="1" applyFill="1" applyBorder="1"/>
    <xf numFmtId="164" fontId="8" fillId="5" borderId="15" xfId="1" applyFont="1" applyFill="1" applyBorder="1"/>
    <xf numFmtId="10" fontId="10" fillId="0" borderId="3" xfId="2" applyNumberFormat="1" applyFont="1" applyBorder="1"/>
    <xf numFmtId="43" fontId="1" fillId="0" borderId="14" xfId="0" applyNumberFormat="1" applyFont="1" applyBorder="1"/>
    <xf numFmtId="10" fontId="8" fillId="0" borderId="13" xfId="2" applyNumberFormat="1" applyFont="1" applyBorder="1"/>
    <xf numFmtId="10" fontId="8" fillId="3" borderId="4" xfId="2" applyNumberFormat="1" applyFont="1" applyFill="1" applyBorder="1" applyAlignment="1">
      <alignment horizontal="right" vertical="center"/>
    </xf>
    <xf numFmtId="10" fontId="8" fillId="6" borderId="13" xfId="1" applyNumberFormat="1" applyFont="1" applyFill="1" applyBorder="1" applyAlignment="1">
      <alignment horizontal="right" vertical="center"/>
    </xf>
    <xf numFmtId="10" fontId="11" fillId="7" borderId="13" xfId="2" applyNumberFormat="1" applyFont="1" applyFill="1" applyBorder="1"/>
    <xf numFmtId="164" fontId="0" fillId="0" borderId="0" xfId="0" applyNumberFormat="1"/>
    <xf numFmtId="164" fontId="10" fillId="4" borderId="0" xfId="1" applyFont="1" applyFill="1" applyBorder="1"/>
    <xf numFmtId="164" fontId="0" fillId="0" borderId="0" xfId="1" applyFont="1"/>
    <xf numFmtId="17" fontId="0" fillId="0" borderId="0" xfId="0" applyNumberFormat="1"/>
    <xf numFmtId="164" fontId="10" fillId="0" borderId="18" xfId="1" applyFont="1" applyBorder="1"/>
    <xf numFmtId="164" fontId="8" fillId="4" borderId="19" xfId="1" applyFont="1" applyFill="1" applyBorder="1"/>
    <xf numFmtId="164" fontId="10" fillId="0" borderId="0" xfId="1" applyFont="1" applyBorder="1"/>
    <xf numFmtId="164" fontId="10" fillId="4" borderId="20" xfId="1" applyFont="1" applyFill="1" applyBorder="1"/>
    <xf numFmtId="17" fontId="8" fillId="7" borderId="1" xfId="2" applyNumberFormat="1" applyFont="1" applyFill="1" applyBorder="1"/>
    <xf numFmtId="164" fontId="1" fillId="0" borderId="14" xfId="0" applyNumberFormat="1" applyFont="1" applyBorder="1"/>
    <xf numFmtId="0" fontId="7" fillId="3" borderId="6" xfId="0" applyFont="1" applyFill="1" applyBorder="1" applyAlignment="1">
      <alignment horizontal="center" vertical="top" wrapText="1"/>
    </xf>
    <xf numFmtId="0" fontId="12" fillId="0" borderId="0" xfId="0" applyFont="1" applyBorder="1"/>
    <xf numFmtId="0" fontId="13" fillId="0" borderId="0" xfId="0" applyFont="1" applyBorder="1" applyAlignment="1">
      <alignment horizontal="left"/>
    </xf>
    <xf numFmtId="43" fontId="0" fillId="0" borderId="0" xfId="0" applyNumberFormat="1"/>
    <xf numFmtId="0" fontId="3" fillId="0" borderId="0" xfId="0" applyFont="1" applyBorder="1" applyAlignment="1">
      <alignment horizontal="left" wrapText="1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7" fillId="3" borderId="6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</cellXfs>
  <cellStyles count="17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1600"/>
            </a:pPr>
            <a:r>
              <a:rPr lang="en-US" sz="1600"/>
              <a:t>MOVEMENT IN TOTAL NAV OF ETFs</a:t>
            </a:r>
          </a:p>
          <a:p>
            <a:pPr>
              <a:defRPr lang="en-US" sz="1600"/>
            </a:pPr>
            <a:r>
              <a:rPr lang="en-US" sz="1600"/>
              <a:t>(MAY - OCTOBER </a:t>
            </a:r>
            <a:r>
              <a:rPr lang="en-US" sz="1600" baseline="0"/>
              <a:t>2017</a:t>
            </a:r>
            <a:r>
              <a:rPr lang="en-US" sz="1600"/>
              <a:t>)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2018241622236245"/>
          <c:y val="0.15957126684826062"/>
          <c:w val="0.87803104745715665"/>
          <c:h val="0.76936516711716696"/>
        </c:manualLayout>
      </c:layout>
      <c:lineChart>
        <c:grouping val="standard"/>
        <c:ser>
          <c:idx val="0"/>
          <c:order val="0"/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'Trend '!$F$3:$K$3</c:f>
              <c:numCache>
                <c:formatCode>mmm\-yy</c:formatCode>
                <c:ptCount val="6"/>
                <c:pt idx="0">
                  <c:v>42856</c:v>
                </c:pt>
                <c:pt idx="1">
                  <c:v>42887</c:v>
                </c:pt>
                <c:pt idx="2">
                  <c:v>42917</c:v>
                </c:pt>
                <c:pt idx="3">
                  <c:v>42948</c:v>
                </c:pt>
                <c:pt idx="4">
                  <c:v>42979</c:v>
                </c:pt>
                <c:pt idx="5">
                  <c:v>43009</c:v>
                </c:pt>
              </c:numCache>
            </c:numRef>
          </c:cat>
          <c:val>
            <c:numRef>
              <c:f>'Trend '!$F$12:$K$12</c:f>
              <c:numCache>
                <c:formatCode>_-* #,##0.00_-;\-* #,##0.00_-;_-* "-"??_-;_-@_-</c:formatCode>
                <c:ptCount val="6"/>
                <c:pt idx="0">
                  <c:v>4504002470.4799995</c:v>
                </c:pt>
                <c:pt idx="1">
                  <c:v>5070730900.4799995</c:v>
                </c:pt>
                <c:pt idx="2">
                  <c:v>5405312682.5300007</c:v>
                </c:pt>
                <c:pt idx="3">
                  <c:v>5410071931.2900009</c:v>
                </c:pt>
                <c:pt idx="4">
                  <c:v>5385378575.5400009</c:v>
                </c:pt>
                <c:pt idx="5">
                  <c:v>5561634501.2600002</c:v>
                </c:pt>
              </c:numCache>
            </c:numRef>
          </c:val>
        </c:ser>
        <c:marker val="1"/>
        <c:axId val="51741440"/>
        <c:axId val="51742976"/>
      </c:lineChart>
      <c:catAx>
        <c:axId val="51741440"/>
        <c:scaling>
          <c:orientation val="minMax"/>
        </c:scaling>
        <c:axPos val="b"/>
        <c:numFmt formatCode="mmm\-yy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51742976"/>
        <c:crosses val="autoZero"/>
        <c:lblAlgn val="ctr"/>
        <c:lblOffset val="100"/>
      </c:catAx>
      <c:valAx>
        <c:axId val="51742976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51741440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ETFs Investment Outlets(October 2017)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Lbls>
            <c:showCatName val="1"/>
            <c:showPercent val="1"/>
          </c:dLbls>
          <c:cat>
            <c:strRef>
              <c:f>'Trend '!$A$3:$D$3</c:f>
              <c:strCache>
                <c:ptCount val="4"/>
                <c:pt idx="0">
                  <c:v>Equities</c:v>
                </c:pt>
                <c:pt idx="1">
                  <c:v>Money Mkt</c:v>
                </c:pt>
                <c:pt idx="2">
                  <c:v>Bonds</c:v>
                </c:pt>
                <c:pt idx="3">
                  <c:v>Uninvested(Cash)</c:v>
                </c:pt>
              </c:strCache>
            </c:strRef>
          </c:cat>
          <c:val>
            <c:numRef>
              <c:f>'Trend '!$A$12:$D$12</c:f>
              <c:numCache>
                <c:formatCode>_-* #,##0.00_-;\-* #,##0.00_-;_-* "-"??_-;_-@_-</c:formatCode>
                <c:ptCount val="4"/>
                <c:pt idx="0">
                  <c:v>4987236106.21</c:v>
                </c:pt>
                <c:pt idx="1">
                  <c:v>199138352.44999999</c:v>
                </c:pt>
                <c:pt idx="2">
                  <c:v>403914182.00999999</c:v>
                </c:pt>
                <c:pt idx="3">
                  <c:v>44490229.239999995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ETFs Investment Outlet(May-October 2017)</a:t>
            </a:r>
          </a:p>
        </c:rich>
      </c:tx>
      <c:layout/>
    </c:title>
    <c:view3D>
      <c:rAngAx val="1"/>
    </c:view3D>
    <c:plotArea>
      <c:layout/>
      <c:bar3DChart>
        <c:barDir val="col"/>
        <c:grouping val="stacked"/>
        <c:ser>
          <c:idx val="0"/>
          <c:order val="0"/>
          <c:tx>
            <c:strRef>
              <c:f>'Trend '!$A$15</c:f>
              <c:strCache>
                <c:ptCount val="1"/>
                <c:pt idx="0">
                  <c:v>Equities</c:v>
                </c:pt>
              </c:strCache>
            </c:strRef>
          </c:tx>
          <c:cat>
            <c:numRef>
              <c:f>'Trend '!$B$14:$G$14</c:f>
              <c:numCache>
                <c:formatCode>mmm\-yy</c:formatCode>
                <c:ptCount val="6"/>
                <c:pt idx="0">
                  <c:v>42856</c:v>
                </c:pt>
                <c:pt idx="1">
                  <c:v>42887</c:v>
                </c:pt>
                <c:pt idx="2">
                  <c:v>42917</c:v>
                </c:pt>
                <c:pt idx="3">
                  <c:v>42948</c:v>
                </c:pt>
                <c:pt idx="4">
                  <c:v>42979</c:v>
                </c:pt>
                <c:pt idx="5">
                  <c:v>43009</c:v>
                </c:pt>
              </c:numCache>
            </c:numRef>
          </c:cat>
          <c:val>
            <c:numRef>
              <c:f>'Trend '!$B$15:$G$15</c:f>
              <c:numCache>
                <c:formatCode>_-* #,##0.00_-;\-* #,##0.00_-;_-* "-"??_-;_-@_-</c:formatCode>
                <c:ptCount val="6"/>
                <c:pt idx="0">
                  <c:v>3929640236.8799996</c:v>
                </c:pt>
                <c:pt idx="1">
                  <c:v>4489263535.21</c:v>
                </c:pt>
                <c:pt idx="2">
                  <c:v>4847218252.2000008</c:v>
                </c:pt>
                <c:pt idx="3">
                  <c:v>4844657255.1700001</c:v>
                </c:pt>
                <c:pt idx="4">
                  <c:v>4833111967.7200003</c:v>
                </c:pt>
                <c:pt idx="5">
                  <c:v>4987236106.21</c:v>
                </c:pt>
              </c:numCache>
            </c:numRef>
          </c:val>
        </c:ser>
        <c:ser>
          <c:idx val="1"/>
          <c:order val="1"/>
          <c:tx>
            <c:strRef>
              <c:f>'Trend '!$A$16</c:f>
              <c:strCache>
                <c:ptCount val="1"/>
                <c:pt idx="0">
                  <c:v>Money Mkt</c:v>
                </c:pt>
              </c:strCache>
            </c:strRef>
          </c:tx>
          <c:cat>
            <c:numRef>
              <c:f>'Trend '!$B$14:$G$14</c:f>
              <c:numCache>
                <c:formatCode>mmm\-yy</c:formatCode>
                <c:ptCount val="6"/>
                <c:pt idx="0">
                  <c:v>42856</c:v>
                </c:pt>
                <c:pt idx="1">
                  <c:v>42887</c:v>
                </c:pt>
                <c:pt idx="2">
                  <c:v>42917</c:v>
                </c:pt>
                <c:pt idx="3">
                  <c:v>42948</c:v>
                </c:pt>
                <c:pt idx="4">
                  <c:v>42979</c:v>
                </c:pt>
                <c:pt idx="5">
                  <c:v>43009</c:v>
                </c:pt>
              </c:numCache>
            </c:numRef>
          </c:cat>
          <c:val>
            <c:numRef>
              <c:f>'Trend '!$B$16:$G$16</c:f>
              <c:numCache>
                <c:formatCode>_-* #,##0.00_-;\-* #,##0.00_-;_-* "-"??_-;_-@_-</c:formatCode>
                <c:ptCount val="6"/>
                <c:pt idx="0">
                  <c:v>239721186.16</c:v>
                </c:pt>
                <c:pt idx="1">
                  <c:v>184470666.46000001</c:v>
                </c:pt>
                <c:pt idx="2">
                  <c:v>232984667.31999999</c:v>
                </c:pt>
                <c:pt idx="3">
                  <c:v>201591154.97</c:v>
                </c:pt>
                <c:pt idx="4">
                  <c:v>168172766.71000001</c:v>
                </c:pt>
                <c:pt idx="5">
                  <c:v>199138352.44999999</c:v>
                </c:pt>
              </c:numCache>
            </c:numRef>
          </c:val>
        </c:ser>
        <c:ser>
          <c:idx val="2"/>
          <c:order val="2"/>
          <c:tx>
            <c:strRef>
              <c:f>'Trend '!$A$17</c:f>
              <c:strCache>
                <c:ptCount val="1"/>
                <c:pt idx="0">
                  <c:v>Bond</c:v>
                </c:pt>
              </c:strCache>
            </c:strRef>
          </c:tx>
          <c:cat>
            <c:numRef>
              <c:f>'Trend '!$B$14:$G$14</c:f>
              <c:numCache>
                <c:formatCode>mmm\-yy</c:formatCode>
                <c:ptCount val="6"/>
                <c:pt idx="0">
                  <c:v>42856</c:v>
                </c:pt>
                <c:pt idx="1">
                  <c:v>42887</c:v>
                </c:pt>
                <c:pt idx="2">
                  <c:v>42917</c:v>
                </c:pt>
                <c:pt idx="3">
                  <c:v>42948</c:v>
                </c:pt>
                <c:pt idx="4">
                  <c:v>42979</c:v>
                </c:pt>
                <c:pt idx="5">
                  <c:v>43009</c:v>
                </c:pt>
              </c:numCache>
            </c:numRef>
          </c:cat>
          <c:val>
            <c:numRef>
              <c:f>'Trend '!$B$17:$G$17</c:f>
              <c:numCache>
                <c:formatCode>_-* #,##0.00_-;\-* #,##0.00_-;_-* "-"??_-;_-@_-</c:formatCode>
                <c:ptCount val="6"/>
                <c:pt idx="0">
                  <c:v>332508830.38</c:v>
                </c:pt>
                <c:pt idx="1">
                  <c:v>334603871.69</c:v>
                </c:pt>
                <c:pt idx="2">
                  <c:v>326329620.60000002</c:v>
                </c:pt>
                <c:pt idx="3">
                  <c:v>379243242.93000001</c:v>
                </c:pt>
                <c:pt idx="4">
                  <c:v>388932938.57999998</c:v>
                </c:pt>
                <c:pt idx="5">
                  <c:v>403914182.00999999</c:v>
                </c:pt>
              </c:numCache>
            </c:numRef>
          </c:val>
        </c:ser>
        <c:ser>
          <c:idx val="3"/>
          <c:order val="3"/>
          <c:tx>
            <c:strRef>
              <c:f>'Trend '!$A$18</c:f>
              <c:strCache>
                <c:ptCount val="1"/>
                <c:pt idx="0">
                  <c:v>Cash</c:v>
                </c:pt>
              </c:strCache>
            </c:strRef>
          </c:tx>
          <c:cat>
            <c:numRef>
              <c:f>'Trend '!$B$14:$G$14</c:f>
              <c:numCache>
                <c:formatCode>mmm\-yy</c:formatCode>
                <c:ptCount val="6"/>
                <c:pt idx="0">
                  <c:v>42856</c:v>
                </c:pt>
                <c:pt idx="1">
                  <c:v>42887</c:v>
                </c:pt>
                <c:pt idx="2">
                  <c:v>42917</c:v>
                </c:pt>
                <c:pt idx="3">
                  <c:v>42948</c:v>
                </c:pt>
                <c:pt idx="4">
                  <c:v>42979</c:v>
                </c:pt>
                <c:pt idx="5">
                  <c:v>43009</c:v>
                </c:pt>
              </c:numCache>
            </c:numRef>
          </c:cat>
          <c:val>
            <c:numRef>
              <c:f>'Trend '!$B$18:$G$18</c:f>
              <c:numCache>
                <c:formatCode>_-* #,##0.00_-;\-* #,##0.00_-;_-* "-"??_-;_-@_-</c:formatCode>
                <c:ptCount val="6"/>
                <c:pt idx="0">
                  <c:v>69359211.510000005</c:v>
                </c:pt>
                <c:pt idx="1">
                  <c:v>127093688.75</c:v>
                </c:pt>
                <c:pt idx="2">
                  <c:v>91679437.129999995</c:v>
                </c:pt>
                <c:pt idx="3">
                  <c:v>51169062.960000008</c:v>
                </c:pt>
                <c:pt idx="4">
                  <c:v>68776258.510000005</c:v>
                </c:pt>
                <c:pt idx="5">
                  <c:v>44490229.240000002</c:v>
                </c:pt>
              </c:numCache>
            </c:numRef>
          </c:val>
        </c:ser>
        <c:shape val="box"/>
        <c:axId val="51806976"/>
        <c:axId val="51808512"/>
        <c:axId val="0"/>
      </c:bar3DChart>
      <c:dateAx>
        <c:axId val="51806976"/>
        <c:scaling>
          <c:orientation val="minMax"/>
        </c:scaling>
        <c:axPos val="b"/>
        <c:numFmt formatCode="mmm\-yy" sourceLinked="1"/>
        <c:tickLblPos val="nextTo"/>
        <c:crossAx val="51808512"/>
        <c:crossesAt val="0"/>
        <c:auto val="1"/>
        <c:lblOffset val="100"/>
      </c:dateAx>
      <c:valAx>
        <c:axId val="51808512"/>
        <c:scaling>
          <c:orientation val="minMax"/>
        </c:scaling>
        <c:axPos val="l"/>
        <c:majorGridlines/>
        <c:numFmt formatCode="_-* #,##0.00_-;\-* #,##0.00_-;_-* &quot;-&quot;??_-;_-@_-" sourceLinked="1"/>
        <c:tickLblPos val="nextTo"/>
        <c:crossAx val="51806976"/>
        <c:crosses val="autoZero"/>
        <c:crossBetween val="between"/>
        <c:dispUnits>
          <c:builtInUnit val="billions"/>
          <c:dispUnitsLbl>
            <c:layout/>
          </c:dispUnitsLbl>
        </c:dispUnits>
      </c:valAx>
    </c:plotArea>
    <c:legend>
      <c:legendPos val="r"/>
      <c:layout/>
    </c:legend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28600" y="161925"/>
    <xdr:ext cx="7515226" cy="374332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13</xdr:col>
      <xdr:colOff>200025</xdr:colOff>
      <xdr:row>0</xdr:row>
      <xdr:rowOff>85726</xdr:rowOff>
    </xdr:from>
    <xdr:to>
      <xdr:col>22</xdr:col>
      <xdr:colOff>523875</xdr:colOff>
      <xdr:row>23</xdr:row>
      <xdr:rowOff>104776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542925</xdr:colOff>
      <xdr:row>21</xdr:row>
      <xdr:rowOff>133350</xdr:rowOff>
    </xdr:from>
    <xdr:to>
      <xdr:col>11</xdr:col>
      <xdr:colOff>371475</xdr:colOff>
      <xdr:row>44</xdr:row>
      <xdr:rowOff>57150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2"/>
  <sheetViews>
    <sheetView tabSelected="1" workbookViewId="0">
      <pane ySplit="1" topLeftCell="A2" activePane="bottomLeft" state="frozen"/>
      <selection activeCell="P28" sqref="P28"/>
      <selection pane="bottomLeft" activeCell="A19" sqref="A19"/>
    </sheetView>
  </sheetViews>
  <sheetFormatPr defaultColWidth="8.85546875" defaultRowHeight="15"/>
  <cols>
    <col min="1" max="1" width="6.5703125" customWidth="1"/>
    <col min="2" max="2" width="34.140625" customWidth="1"/>
    <col min="3" max="3" width="42.7109375" customWidth="1"/>
    <col min="4" max="4" width="21.85546875" customWidth="1"/>
    <col min="5" max="5" width="19.7109375" customWidth="1"/>
    <col min="6" max="6" width="19.5703125" customWidth="1"/>
    <col min="7" max="9" width="21.85546875" customWidth="1"/>
    <col min="10" max="10" width="20.7109375" customWidth="1"/>
    <col min="11" max="11" width="20.28515625" customWidth="1"/>
    <col min="12" max="12" width="22.42578125" customWidth="1"/>
    <col min="13" max="13" width="8.85546875" customWidth="1"/>
    <col min="14" max="14" width="22.28515625" customWidth="1"/>
    <col min="15" max="15" width="8.7109375" customWidth="1"/>
    <col min="16" max="16" width="10.42578125" customWidth="1"/>
    <col min="17" max="17" width="11" customWidth="1"/>
    <col min="18" max="18" width="13.28515625" customWidth="1"/>
    <col min="19" max="19" width="12.42578125" customWidth="1"/>
    <col min="20" max="20" width="10.85546875" customWidth="1"/>
    <col min="21" max="21" width="11" customWidth="1"/>
    <col min="22" max="22" width="9.42578125" customWidth="1"/>
    <col min="23" max="23" width="20.85546875" customWidth="1"/>
    <col min="24" max="24" width="19.7109375" customWidth="1"/>
    <col min="25" max="25" width="9.42578125" customWidth="1"/>
    <col min="26" max="26" width="18.140625" customWidth="1"/>
  </cols>
  <sheetData>
    <row r="1" spans="1:26" ht="34.5" thickBot="1">
      <c r="A1" s="54" t="s">
        <v>42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3"/>
      <c r="Y1" s="4"/>
    </row>
    <row r="2" spans="1:26" ht="15.75" thickBot="1">
      <c r="A2" s="1"/>
      <c r="B2" s="53"/>
      <c r="C2" s="53"/>
    </row>
    <row r="3" spans="1:26" ht="54">
      <c r="A3" s="2" t="s">
        <v>3</v>
      </c>
      <c r="B3" s="5" t="s">
        <v>0</v>
      </c>
      <c r="C3" s="5" t="s">
        <v>4</v>
      </c>
      <c r="D3" s="5" t="s">
        <v>9</v>
      </c>
      <c r="E3" s="5" t="s">
        <v>11</v>
      </c>
      <c r="F3" s="5" t="s">
        <v>10</v>
      </c>
      <c r="G3" s="5" t="s">
        <v>8</v>
      </c>
      <c r="H3" s="8" t="s">
        <v>30</v>
      </c>
      <c r="I3" s="5" t="s">
        <v>18</v>
      </c>
      <c r="J3" s="5" t="s">
        <v>7</v>
      </c>
      <c r="K3" s="5" t="s">
        <v>14</v>
      </c>
      <c r="L3" s="5" t="s">
        <v>13</v>
      </c>
      <c r="M3" s="5" t="s">
        <v>17</v>
      </c>
      <c r="N3" s="49" t="s">
        <v>43</v>
      </c>
      <c r="O3" s="5" t="s">
        <v>17</v>
      </c>
      <c r="P3" s="5" t="s">
        <v>16</v>
      </c>
      <c r="Q3" s="5" t="s">
        <v>15</v>
      </c>
      <c r="R3" s="5" t="s">
        <v>6</v>
      </c>
      <c r="S3" s="5" t="s">
        <v>5</v>
      </c>
      <c r="T3" s="56" t="s">
        <v>19</v>
      </c>
      <c r="U3" s="56"/>
      <c r="V3" s="56"/>
      <c r="W3" s="56" t="s">
        <v>20</v>
      </c>
      <c r="X3" s="56"/>
      <c r="Y3" s="57"/>
      <c r="Z3" s="6"/>
    </row>
    <row r="4" spans="1:26" s="18" customFormat="1" ht="24.95" customHeight="1">
      <c r="A4" s="9"/>
      <c r="B4" s="10"/>
      <c r="C4" s="11" t="s">
        <v>21</v>
      </c>
      <c r="D4" s="12"/>
      <c r="E4" s="12"/>
      <c r="F4" s="12"/>
      <c r="G4" s="12"/>
      <c r="H4" s="12"/>
      <c r="I4" s="12"/>
      <c r="J4" s="12"/>
      <c r="K4" s="12"/>
      <c r="L4" s="13"/>
      <c r="M4" s="14"/>
      <c r="N4" s="14"/>
      <c r="O4" s="14"/>
      <c r="P4" s="15"/>
      <c r="Q4" s="16"/>
      <c r="R4" s="12"/>
      <c r="S4" s="12"/>
      <c r="T4" s="12" t="s">
        <v>44</v>
      </c>
      <c r="U4" s="12" t="s">
        <v>39</v>
      </c>
      <c r="V4" s="17" t="s">
        <v>31</v>
      </c>
      <c r="W4" s="12" t="s">
        <v>45</v>
      </c>
      <c r="X4" s="12" t="s">
        <v>46</v>
      </c>
      <c r="Y4" s="17" t="s">
        <v>31</v>
      </c>
      <c r="Z4" s="26"/>
    </row>
    <row r="5" spans="1:26" s="18" customFormat="1" ht="24.95" customHeight="1">
      <c r="A5" s="19">
        <v>1</v>
      </c>
      <c r="B5" s="20" t="s">
        <v>2</v>
      </c>
      <c r="C5" s="21" t="s">
        <v>32</v>
      </c>
      <c r="D5" s="22">
        <v>522513533.74000001</v>
      </c>
      <c r="E5" s="22">
        <v>0</v>
      </c>
      <c r="F5" s="22">
        <v>0</v>
      </c>
      <c r="G5" s="22">
        <v>522513533.74000001</v>
      </c>
      <c r="H5" s="22">
        <v>8875333.9199999999</v>
      </c>
      <c r="I5" s="22">
        <f>G5+H5</f>
        <v>531388867.66000003</v>
      </c>
      <c r="J5" s="22">
        <v>4319411.9400000004</v>
      </c>
      <c r="K5" s="22">
        <v>659070.06999999995</v>
      </c>
      <c r="L5" s="23">
        <f t="shared" ref="L5:L9" si="0">I5-J5</f>
        <v>527069455.72000003</v>
      </c>
      <c r="M5" s="14">
        <f t="shared" ref="M5:M13" si="1">(L5/L$13)</f>
        <v>9.4768805033950243E-2</v>
      </c>
      <c r="N5" s="23">
        <v>510403178.00000006</v>
      </c>
      <c r="O5" s="14">
        <f t="shared" ref="O5:O13" si="2">(N5/N$13)</f>
        <v>9.4775728547332655E-2</v>
      </c>
      <c r="P5" s="15">
        <f t="shared" ref="P5:P13" si="3">((L5-N5)/N5)</f>
        <v>3.2653162124315703E-2</v>
      </c>
      <c r="Q5" s="16">
        <f t="shared" ref="Q5:Q12" si="4">(K5/L5)</f>
        <v>1.2504425419600179E-3</v>
      </c>
      <c r="R5" s="22">
        <v>10.9</v>
      </c>
      <c r="S5" s="22">
        <v>11</v>
      </c>
      <c r="T5" s="22">
        <v>20</v>
      </c>
      <c r="U5" s="22">
        <v>20</v>
      </c>
      <c r="V5" s="24">
        <f t="shared" ref="V5:V13" si="5">((T5-U5)/U5)</f>
        <v>0</v>
      </c>
      <c r="W5" s="22">
        <v>48200000</v>
      </c>
      <c r="X5" s="22">
        <v>48200000</v>
      </c>
      <c r="Y5" s="25">
        <f t="shared" ref="Y5:Y12" si="6">((W5-X5)/X5)</f>
        <v>0</v>
      </c>
      <c r="Z5" s="26"/>
    </row>
    <row r="6" spans="1:26" s="18" customFormat="1" ht="24.95" customHeight="1">
      <c r="A6" s="19">
        <v>2</v>
      </c>
      <c r="B6" s="20" t="s">
        <v>1</v>
      </c>
      <c r="C6" s="21" t="s">
        <v>22</v>
      </c>
      <c r="D6" s="22">
        <v>810513721.63999999</v>
      </c>
      <c r="E6" s="22">
        <v>0</v>
      </c>
      <c r="F6" s="22">
        <v>0</v>
      </c>
      <c r="G6" s="22">
        <v>812825907.27999997</v>
      </c>
      <c r="H6" s="22">
        <v>12384818.23</v>
      </c>
      <c r="I6" s="22">
        <f t="shared" ref="I6:I12" si="7">G6+H6</f>
        <v>825210725.50999999</v>
      </c>
      <c r="J6" s="22">
        <v>6692440.4699999997</v>
      </c>
      <c r="K6" s="22">
        <v>422441.94</v>
      </c>
      <c r="L6" s="23">
        <f t="shared" si="0"/>
        <v>818518285.03999996</v>
      </c>
      <c r="M6" s="14">
        <f t="shared" si="1"/>
        <v>0.14717225392185748</v>
      </c>
      <c r="N6" s="23">
        <v>795690454.7700001</v>
      </c>
      <c r="O6" s="14">
        <f t="shared" si="2"/>
        <v>0.14775014302317921</v>
      </c>
      <c r="P6" s="15">
        <f t="shared" si="3"/>
        <v>2.8689335322739803E-2</v>
      </c>
      <c r="Q6" s="16">
        <f t="shared" si="4"/>
        <v>5.1610568477325556E-4</v>
      </c>
      <c r="R6" s="22">
        <v>136.82</v>
      </c>
      <c r="S6" s="22">
        <v>139.78</v>
      </c>
      <c r="T6" s="22">
        <v>19</v>
      </c>
      <c r="U6" s="22">
        <v>1</v>
      </c>
      <c r="V6" s="24">
        <f t="shared" si="5"/>
        <v>18</v>
      </c>
      <c r="W6" s="22">
        <v>5918713.7999999998</v>
      </c>
      <c r="X6" s="22">
        <v>5970000</v>
      </c>
      <c r="Y6" s="33">
        <f t="shared" si="6"/>
        <v>-8.5906532663316895E-3</v>
      </c>
    </row>
    <row r="7" spans="1:26" s="18" customFormat="1" ht="24.95" customHeight="1">
      <c r="A7" s="19">
        <v>3</v>
      </c>
      <c r="B7" s="20" t="s">
        <v>1</v>
      </c>
      <c r="C7" s="21" t="s">
        <v>23</v>
      </c>
      <c r="D7" s="22">
        <v>680556995.74000001</v>
      </c>
      <c r="E7" s="22">
        <v>0</v>
      </c>
      <c r="F7" s="22">
        <v>0</v>
      </c>
      <c r="G7" s="22">
        <v>681566169.19000006</v>
      </c>
      <c r="H7" s="22">
        <v>13927750.58</v>
      </c>
      <c r="I7" s="22">
        <f t="shared" si="7"/>
        <v>695493919.7700001</v>
      </c>
      <c r="J7" s="22">
        <v>6642947.2300000004</v>
      </c>
      <c r="K7" s="22">
        <v>385293.27</v>
      </c>
      <c r="L7" s="23">
        <f t="shared" si="0"/>
        <v>688850972.54000008</v>
      </c>
      <c r="M7" s="14">
        <f t="shared" si="1"/>
        <v>0.12385764875126896</v>
      </c>
      <c r="N7" s="23">
        <v>667234761.19999993</v>
      </c>
      <c r="O7" s="14">
        <f t="shared" si="2"/>
        <v>0.12389746641592328</v>
      </c>
      <c r="P7" s="15">
        <f t="shared" si="3"/>
        <v>3.2396710418869816E-2</v>
      </c>
      <c r="Q7" s="16">
        <f t="shared" si="4"/>
        <v>5.593274675642951E-4</v>
      </c>
      <c r="R7" s="22">
        <v>106.45</v>
      </c>
      <c r="S7" s="22">
        <v>108.45</v>
      </c>
      <c r="T7" s="22">
        <v>131</v>
      </c>
      <c r="U7" s="22">
        <v>1</v>
      </c>
      <c r="V7" s="24">
        <f t="shared" si="5"/>
        <v>130</v>
      </c>
      <c r="W7" s="22">
        <v>6411078.29</v>
      </c>
      <c r="X7" s="22">
        <v>6442475</v>
      </c>
      <c r="Y7" s="25">
        <f t="shared" si="6"/>
        <v>-4.8733926014458669E-3</v>
      </c>
      <c r="Z7" s="48"/>
    </row>
    <row r="8" spans="1:26" s="18" customFormat="1" ht="24.95" customHeight="1">
      <c r="A8" s="19">
        <v>4</v>
      </c>
      <c r="B8" s="20" t="s">
        <v>24</v>
      </c>
      <c r="C8" s="21" t="s">
        <v>25</v>
      </c>
      <c r="D8" s="22">
        <v>293849024.41000003</v>
      </c>
      <c r="E8" s="22">
        <v>11282048.98</v>
      </c>
      <c r="F8" s="22">
        <v>0</v>
      </c>
      <c r="G8" s="22">
        <v>305131073.38999999</v>
      </c>
      <c r="H8" s="22">
        <v>895113.65</v>
      </c>
      <c r="I8" s="22">
        <f t="shared" si="7"/>
        <v>306026187.03999996</v>
      </c>
      <c r="J8" s="22">
        <v>8699810.4000000004</v>
      </c>
      <c r="K8" s="22">
        <v>656238.63</v>
      </c>
      <c r="L8" s="23">
        <f t="shared" si="0"/>
        <v>297326376.63999999</v>
      </c>
      <c r="M8" s="14">
        <f t="shared" si="1"/>
        <v>5.3460251041782779E-2</v>
      </c>
      <c r="N8" s="23">
        <v>282889064.53000003</v>
      </c>
      <c r="O8" s="14">
        <f t="shared" si="2"/>
        <v>5.2529095320217913E-2</v>
      </c>
      <c r="P8" s="15">
        <f t="shared" si="3"/>
        <v>5.1035242857430767E-2</v>
      </c>
      <c r="Q8" s="16">
        <f t="shared" si="4"/>
        <v>2.2071322343344183E-3</v>
      </c>
      <c r="R8" s="22">
        <v>4.55</v>
      </c>
      <c r="S8" s="22">
        <v>4.59</v>
      </c>
      <c r="T8" s="22">
        <v>49</v>
      </c>
      <c r="U8" s="22">
        <v>49</v>
      </c>
      <c r="V8" s="24">
        <f t="shared" si="5"/>
        <v>0</v>
      </c>
      <c r="W8" s="22">
        <v>70704193</v>
      </c>
      <c r="X8" s="22">
        <v>70704193</v>
      </c>
      <c r="Y8" s="25">
        <f t="shared" si="6"/>
        <v>0</v>
      </c>
      <c r="Z8" s="34"/>
    </row>
    <row r="9" spans="1:26" s="18" customFormat="1" ht="24.95" customHeight="1">
      <c r="A9" s="19">
        <v>5</v>
      </c>
      <c r="B9" s="20" t="s">
        <v>24</v>
      </c>
      <c r="C9" s="21" t="s">
        <v>26</v>
      </c>
      <c r="D9" s="22">
        <v>100437083.39</v>
      </c>
      <c r="E9" s="22">
        <v>0</v>
      </c>
      <c r="F9" s="22">
        <v>0</v>
      </c>
      <c r="G9" s="22">
        <v>100437083.39</v>
      </c>
      <c r="H9" s="22">
        <v>1207336.8899999999</v>
      </c>
      <c r="I9" s="22">
        <f t="shared" si="7"/>
        <v>101644420.28</v>
      </c>
      <c r="J9" s="22">
        <v>9834319.5199999996</v>
      </c>
      <c r="K9" s="22">
        <v>616524.73</v>
      </c>
      <c r="L9" s="23">
        <f t="shared" si="0"/>
        <v>91810100.760000005</v>
      </c>
      <c r="M9" s="14">
        <f t="shared" si="1"/>
        <v>1.6507755182258062E-2</v>
      </c>
      <c r="N9" s="23">
        <v>92628638.599999994</v>
      </c>
      <c r="O9" s="14">
        <f t="shared" si="2"/>
        <v>1.7200023601072832E-2</v>
      </c>
      <c r="P9" s="15">
        <f t="shared" si="3"/>
        <v>-8.8367685455758033E-3</v>
      </c>
      <c r="Q9" s="16">
        <f t="shared" si="4"/>
        <v>6.7152167887458477E-3</v>
      </c>
      <c r="R9" s="22">
        <v>8.89</v>
      </c>
      <c r="S9" s="22">
        <v>8.9700000000000006</v>
      </c>
      <c r="T9" s="22">
        <v>34</v>
      </c>
      <c r="U9" s="22">
        <v>34</v>
      </c>
      <c r="V9" s="24">
        <f t="shared" si="5"/>
        <v>0</v>
      </c>
      <c r="W9" s="22">
        <v>12081216</v>
      </c>
      <c r="X9" s="22">
        <v>12081216</v>
      </c>
      <c r="Y9" s="25">
        <f t="shared" si="6"/>
        <v>0</v>
      </c>
      <c r="Z9" s="26"/>
    </row>
    <row r="10" spans="1:26" s="18" customFormat="1" ht="24.95" customHeight="1">
      <c r="A10" s="19">
        <v>6</v>
      </c>
      <c r="B10" s="20" t="s">
        <v>24</v>
      </c>
      <c r="C10" s="21" t="s">
        <v>27</v>
      </c>
      <c r="D10" s="22">
        <v>2492403936.5999999</v>
      </c>
      <c r="E10" s="22">
        <v>94643969.359999999</v>
      </c>
      <c r="F10" s="22">
        <v>0</v>
      </c>
      <c r="G10" s="22">
        <v>2587047905.96</v>
      </c>
      <c r="H10" s="22">
        <v>1750576.76</v>
      </c>
      <c r="I10" s="22">
        <f t="shared" si="7"/>
        <v>2588798482.7200003</v>
      </c>
      <c r="J10" s="22">
        <v>28962055.030000001</v>
      </c>
      <c r="K10" s="22">
        <v>1692408.37</v>
      </c>
      <c r="L10" s="23">
        <f t="shared" ref="L10:L11" si="8">I10-J10</f>
        <v>2559836427.6900001</v>
      </c>
      <c r="M10" s="14">
        <f t="shared" si="1"/>
        <v>0.46026692820430104</v>
      </c>
      <c r="N10" s="23">
        <v>2479459316.9100003</v>
      </c>
      <c r="O10" s="14">
        <f t="shared" si="2"/>
        <v>0.46040576017655011</v>
      </c>
      <c r="P10" s="15">
        <f t="shared" si="3"/>
        <v>3.2417192825800765E-2</v>
      </c>
      <c r="Q10" s="16">
        <f t="shared" si="4"/>
        <v>6.6113926331114517E-4</v>
      </c>
      <c r="R10" s="22">
        <v>17.079999999999998</v>
      </c>
      <c r="S10" s="22">
        <v>17.170000000000002</v>
      </c>
      <c r="T10" s="22">
        <v>122</v>
      </c>
      <c r="U10" s="22">
        <v>122</v>
      </c>
      <c r="V10" s="24">
        <f t="shared" si="5"/>
        <v>0</v>
      </c>
      <c r="W10" s="22">
        <v>149400000</v>
      </c>
      <c r="X10" s="22">
        <v>149400000</v>
      </c>
      <c r="Y10" s="25">
        <f t="shared" si="6"/>
        <v>0</v>
      </c>
      <c r="Z10" s="26"/>
    </row>
    <row r="11" spans="1:26" s="18" customFormat="1" ht="24.95" customHeight="1">
      <c r="A11" s="19">
        <v>7</v>
      </c>
      <c r="B11" s="20" t="s">
        <v>24</v>
      </c>
      <c r="C11" s="21" t="s">
        <v>28</v>
      </c>
      <c r="D11" s="22">
        <v>86961810.689999998</v>
      </c>
      <c r="E11" s="22">
        <v>2098158.9</v>
      </c>
      <c r="F11" s="22">
        <v>0</v>
      </c>
      <c r="G11" s="22">
        <v>89059969.590000004</v>
      </c>
      <c r="H11" s="22">
        <v>419968.04</v>
      </c>
      <c r="I11" s="22">
        <f t="shared" si="7"/>
        <v>89479937.63000001</v>
      </c>
      <c r="J11" s="22">
        <v>9585523</v>
      </c>
      <c r="K11" s="22">
        <v>612524.94999999995</v>
      </c>
      <c r="L11" s="23">
        <f t="shared" si="8"/>
        <v>79894414.63000001</v>
      </c>
      <c r="M11" s="14">
        <f t="shared" si="1"/>
        <v>1.4365276001488368E-2</v>
      </c>
      <c r="N11" s="23">
        <v>78572182.140000001</v>
      </c>
      <c r="O11" s="14">
        <f t="shared" si="2"/>
        <v>1.4589908775748686E-2</v>
      </c>
      <c r="P11" s="15">
        <f t="shared" si="3"/>
        <v>1.6828252111466806E-2</v>
      </c>
      <c r="Q11" s="16">
        <f t="shared" si="4"/>
        <v>7.6666804912041931E-3</v>
      </c>
      <c r="R11" s="22">
        <v>19.690000000000001</v>
      </c>
      <c r="S11" s="22">
        <v>19.89</v>
      </c>
      <c r="T11" s="22">
        <v>32</v>
      </c>
      <c r="U11" s="22">
        <v>32</v>
      </c>
      <c r="V11" s="24">
        <f t="shared" si="5"/>
        <v>0</v>
      </c>
      <c r="W11" s="22">
        <v>4526523</v>
      </c>
      <c r="X11" s="22">
        <v>4526523</v>
      </c>
      <c r="Y11" s="25">
        <f t="shared" si="6"/>
        <v>0</v>
      </c>
      <c r="Z11" s="26"/>
    </row>
    <row r="12" spans="1:26" s="18" customFormat="1" ht="24.95" customHeight="1">
      <c r="A12" s="19">
        <v>8</v>
      </c>
      <c r="B12" s="20" t="s">
        <v>24</v>
      </c>
      <c r="C12" s="21" t="s">
        <v>29</v>
      </c>
      <c r="D12" s="22">
        <v>0</v>
      </c>
      <c r="E12" s="22">
        <v>91114175.209999993</v>
      </c>
      <c r="F12" s="22">
        <v>403914182.00999999</v>
      </c>
      <c r="G12" s="22">
        <v>495028357.22000003</v>
      </c>
      <c r="H12" s="22">
        <v>5029331.17</v>
      </c>
      <c r="I12" s="22">
        <f t="shared" si="7"/>
        <v>500057688.39000005</v>
      </c>
      <c r="J12" s="22">
        <v>1729220.15</v>
      </c>
      <c r="K12" s="22">
        <v>822105.33</v>
      </c>
      <c r="L12" s="23">
        <f>I12-J12</f>
        <v>498328468.24000007</v>
      </c>
      <c r="M12" s="14">
        <f t="shared" si="1"/>
        <v>8.9601081863093068E-2</v>
      </c>
      <c r="N12" s="23">
        <v>478500979.39000005</v>
      </c>
      <c r="O12" s="14">
        <f t="shared" si="2"/>
        <v>8.885187413997539E-2</v>
      </c>
      <c r="P12" s="15">
        <f t="shared" si="3"/>
        <v>4.1436673494955834E-2</v>
      </c>
      <c r="Q12" s="16">
        <f t="shared" si="4"/>
        <v>1.6497257981337434E-3</v>
      </c>
      <c r="R12" s="22">
        <v>140.56</v>
      </c>
      <c r="S12" s="22">
        <v>142.56</v>
      </c>
      <c r="T12" s="22">
        <v>33</v>
      </c>
      <c r="U12" s="22">
        <v>33</v>
      </c>
      <c r="V12" s="24">
        <f t="shared" si="5"/>
        <v>0</v>
      </c>
      <c r="W12" s="22">
        <v>3520359</v>
      </c>
      <c r="X12" s="22">
        <v>3520359</v>
      </c>
      <c r="Y12" s="25">
        <f t="shared" si="6"/>
        <v>0</v>
      </c>
      <c r="Z12" s="26"/>
    </row>
    <row r="13" spans="1:26" s="18" customFormat="1" ht="24.95" customHeight="1" thickBot="1">
      <c r="A13" s="27"/>
      <c r="B13" s="28"/>
      <c r="C13" s="29" t="s">
        <v>12</v>
      </c>
      <c r="D13" s="30">
        <f t="shared" ref="D13:L13" si="9">SUM(D5:D12)</f>
        <v>4987236106.21</v>
      </c>
      <c r="E13" s="30">
        <f t="shared" si="9"/>
        <v>199138352.44999999</v>
      </c>
      <c r="F13" s="30">
        <f t="shared" si="9"/>
        <v>403914182.00999999</v>
      </c>
      <c r="G13" s="30">
        <f t="shared" si="9"/>
        <v>5593609999.7600002</v>
      </c>
      <c r="H13" s="30">
        <f t="shared" si="9"/>
        <v>44490229.239999995</v>
      </c>
      <c r="I13" s="30">
        <f t="shared" si="9"/>
        <v>5638100229.000001</v>
      </c>
      <c r="J13" s="30">
        <f t="shared" si="9"/>
        <v>76465727.74000001</v>
      </c>
      <c r="K13" s="30">
        <f t="shared" si="9"/>
        <v>5866607.29</v>
      </c>
      <c r="L13" s="31">
        <f t="shared" si="9"/>
        <v>5561634501.2600002</v>
      </c>
      <c r="M13" s="38">
        <f t="shared" si="1"/>
        <v>1</v>
      </c>
      <c r="N13" s="31">
        <v>5385378575.54</v>
      </c>
      <c r="O13" s="38">
        <f t="shared" si="2"/>
        <v>1</v>
      </c>
      <c r="P13" s="37">
        <f t="shared" si="3"/>
        <v>3.2728604544263969E-2</v>
      </c>
      <c r="Q13" s="36">
        <f>(K13/L13)</f>
        <v>1.0548351008450676E-3</v>
      </c>
      <c r="R13" s="30">
        <f>SUM(R5:R12)</f>
        <v>444.94</v>
      </c>
      <c r="S13" s="30">
        <f>SUM(S5:S12)</f>
        <v>452.41</v>
      </c>
      <c r="T13" s="30">
        <f>SUM(T5:T12)</f>
        <v>440</v>
      </c>
      <c r="U13" s="30">
        <f>SUM(U5:U12)</f>
        <v>292</v>
      </c>
      <c r="V13" s="35">
        <f t="shared" si="5"/>
        <v>0.50684931506849318</v>
      </c>
      <c r="W13" s="30">
        <f>SUM(W5:W12)</f>
        <v>300762083.09000003</v>
      </c>
      <c r="X13" s="30">
        <f>SUM(X5:X12)</f>
        <v>300844766</v>
      </c>
      <c r="Y13" s="32">
        <f t="shared" ref="Y13" si="10">((W13-X13)/X13)</f>
        <v>-2.7483579355329926E-4</v>
      </c>
      <c r="Z13" s="26"/>
    </row>
    <row r="14" spans="1:26">
      <c r="M14" s="7"/>
      <c r="O14" s="7"/>
      <c r="P14" s="7"/>
      <c r="V14" s="7"/>
    </row>
    <row r="15" spans="1:26" ht="18">
      <c r="B15" s="50" t="s">
        <v>40</v>
      </c>
      <c r="E15" s="41"/>
      <c r="N15" s="52"/>
    </row>
    <row r="16" spans="1:26" ht="18.75">
      <c r="B16" s="51" t="s">
        <v>41</v>
      </c>
      <c r="E16" s="41"/>
    </row>
    <row r="17" spans="5:5">
      <c r="E17" s="41"/>
    </row>
    <row r="18" spans="5:5">
      <c r="E18" s="41"/>
    </row>
    <row r="19" spans="5:5">
      <c r="E19" s="41"/>
    </row>
    <row r="20" spans="5:5">
      <c r="E20" s="41"/>
    </row>
    <row r="21" spans="5:5">
      <c r="E21" s="41"/>
    </row>
    <row r="22" spans="5:5">
      <c r="E22" s="41"/>
    </row>
  </sheetData>
  <mergeCells count="4">
    <mergeCell ref="B2:C2"/>
    <mergeCell ref="A1:W1"/>
    <mergeCell ref="T3:V3"/>
    <mergeCell ref="W3:Y3"/>
  </mergeCells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2"/>
  <sheetViews>
    <sheetView workbookViewId="0">
      <pane ySplit="1" topLeftCell="A2" activePane="bottomLeft" state="frozen"/>
      <selection pane="bottomLeft" activeCell="H15" sqref="H15"/>
    </sheetView>
  </sheetViews>
  <sheetFormatPr defaultColWidth="8.85546875" defaultRowHeight="15"/>
  <cols>
    <col min="1" max="1" width="21.85546875" customWidth="1"/>
    <col min="2" max="2" width="19.7109375" customWidth="1"/>
    <col min="3" max="3" width="19.5703125" customWidth="1"/>
    <col min="4" max="4" width="21.85546875" customWidth="1"/>
    <col min="5" max="5" width="20.28515625" customWidth="1"/>
    <col min="6" max="6" width="22.28515625" customWidth="1"/>
    <col min="7" max="7" width="21.7109375" customWidth="1"/>
    <col min="8" max="8" width="22.140625" customWidth="1"/>
    <col min="9" max="9" width="22.42578125" customWidth="1"/>
    <col min="10" max="10" width="21.5703125" customWidth="1"/>
    <col min="11" max="11" width="21.7109375" customWidth="1"/>
  </cols>
  <sheetData>
    <row r="1" spans="1:11" ht="34.5" thickBot="1">
      <c r="A1" s="55"/>
      <c r="B1" s="55"/>
      <c r="C1" s="55"/>
      <c r="D1" s="55"/>
      <c r="E1" s="55"/>
      <c r="F1" s="55"/>
    </row>
    <row r="3" spans="1:11" s="18" customFormat="1" ht="24.95" customHeight="1">
      <c r="A3" s="12" t="s">
        <v>36</v>
      </c>
      <c r="B3" s="12" t="s">
        <v>35</v>
      </c>
      <c r="C3" s="12" t="s">
        <v>38</v>
      </c>
      <c r="D3" s="12" t="s">
        <v>37</v>
      </c>
      <c r="E3" s="45"/>
      <c r="F3" s="47">
        <v>42856</v>
      </c>
      <c r="G3" s="47">
        <v>42887</v>
      </c>
      <c r="H3" s="47">
        <v>42917</v>
      </c>
      <c r="I3" s="47">
        <v>42948</v>
      </c>
      <c r="J3" s="47">
        <v>42979</v>
      </c>
      <c r="K3" s="47">
        <v>43009</v>
      </c>
    </row>
    <row r="4" spans="1:11" s="18" customFormat="1" ht="24.95" customHeight="1">
      <c r="A4" s="22">
        <f>'OCT 2017'!D5</f>
        <v>522513533.74000001</v>
      </c>
      <c r="B4" s="22">
        <v>0</v>
      </c>
      <c r="C4" s="22">
        <v>0</v>
      </c>
      <c r="D4" s="22">
        <f>'OCT 2017'!H5</f>
        <v>8875333.9199999999</v>
      </c>
      <c r="E4" s="45"/>
      <c r="F4" s="46">
        <v>426962884.20999998</v>
      </c>
      <c r="G4" s="46">
        <v>479018201.32999998</v>
      </c>
      <c r="H4" s="46">
        <v>510974584.51999998</v>
      </c>
      <c r="I4" s="46">
        <v>509520583.62</v>
      </c>
      <c r="J4" s="46">
        <v>510403178.00000006</v>
      </c>
      <c r="K4" s="46">
        <v>527069455.72000003</v>
      </c>
    </row>
    <row r="5" spans="1:11" s="18" customFormat="1" ht="24.95" customHeight="1">
      <c r="A5" s="22">
        <f>'OCT 2017'!D6</f>
        <v>810513721.63999999</v>
      </c>
      <c r="B5" s="22">
        <v>0</v>
      </c>
      <c r="C5" s="22">
        <v>0</v>
      </c>
      <c r="D5" s="22">
        <f>'OCT 2017'!H6</f>
        <v>12384818.23</v>
      </c>
      <c r="E5" s="45"/>
      <c r="F5" s="46">
        <v>668019251.28999996</v>
      </c>
      <c r="G5" s="46">
        <v>748338708.87000012</v>
      </c>
      <c r="H5" s="46">
        <v>794248861.0999999</v>
      </c>
      <c r="I5" s="46">
        <v>788601847.55000007</v>
      </c>
      <c r="J5" s="46">
        <v>795690454.7700001</v>
      </c>
      <c r="K5" s="46">
        <v>818518285.03999996</v>
      </c>
    </row>
    <row r="6" spans="1:11" s="18" customFormat="1" ht="24.95" customHeight="1">
      <c r="A6" s="22">
        <f>'OCT 2017'!D7</f>
        <v>680556995.74000001</v>
      </c>
      <c r="B6" s="22">
        <v>0</v>
      </c>
      <c r="C6" s="22">
        <v>0</v>
      </c>
      <c r="D6" s="22">
        <f>'OCT 2017'!H7</f>
        <v>13927750.58</v>
      </c>
      <c r="E6" s="45"/>
      <c r="F6" s="46">
        <v>594841310.62</v>
      </c>
      <c r="G6" s="46">
        <v>657276950.2299999</v>
      </c>
      <c r="H6" s="46">
        <v>673452513</v>
      </c>
      <c r="I6" s="46">
        <v>674118540.27999997</v>
      </c>
      <c r="J6" s="46">
        <v>667234761.19999993</v>
      </c>
      <c r="K6" s="46">
        <v>688850972.54000008</v>
      </c>
    </row>
    <row r="7" spans="1:11" s="18" customFormat="1" ht="24.95" customHeight="1">
      <c r="A7" s="22">
        <f>'OCT 2017'!D8</f>
        <v>293849024.41000003</v>
      </c>
      <c r="B7" s="22">
        <f>'OCT 2017'!E8</f>
        <v>11282048.98</v>
      </c>
      <c r="C7" s="22">
        <v>0</v>
      </c>
      <c r="D7" s="22">
        <f>'OCT 2017'!H8</f>
        <v>895113.65</v>
      </c>
      <c r="E7" s="45"/>
      <c r="F7" s="46">
        <v>119483476.31999999</v>
      </c>
      <c r="G7" s="46">
        <v>251168748.42999998</v>
      </c>
      <c r="H7" s="46">
        <v>280181565.89999998</v>
      </c>
      <c r="I7" s="46">
        <v>281274355.13</v>
      </c>
      <c r="J7" s="46">
        <v>282889064.53000003</v>
      </c>
      <c r="K7" s="46">
        <v>297326376.63999999</v>
      </c>
    </row>
    <row r="8" spans="1:11" s="18" customFormat="1" ht="24.95" customHeight="1">
      <c r="A8" s="22">
        <f>'OCT 2017'!D9</f>
        <v>100437083.39</v>
      </c>
      <c r="B8" s="22">
        <v>0</v>
      </c>
      <c r="C8" s="22">
        <v>0</v>
      </c>
      <c r="D8" s="22">
        <f>'OCT 2017'!H9</f>
        <v>1207336.8899999999</v>
      </c>
      <c r="E8" s="45"/>
      <c r="F8" s="46">
        <v>71030862.939999998</v>
      </c>
      <c r="G8" s="46">
        <v>77200657.269999996</v>
      </c>
      <c r="H8" s="46">
        <v>82146672.980000004</v>
      </c>
      <c r="I8" s="46">
        <v>94530918.290000007</v>
      </c>
      <c r="J8" s="46">
        <v>92628638.599999994</v>
      </c>
      <c r="K8" s="46">
        <v>91810100.760000005</v>
      </c>
    </row>
    <row r="9" spans="1:11" s="18" customFormat="1" ht="24.95" customHeight="1">
      <c r="A9" s="22">
        <f>'OCT 2017'!D10</f>
        <v>2492403936.5999999</v>
      </c>
      <c r="B9" s="22">
        <f>'OCT 2017'!E10</f>
        <v>94643969.359999999</v>
      </c>
      <c r="C9" s="22">
        <v>0</v>
      </c>
      <c r="D9" s="22">
        <f>'OCT 2017'!H10</f>
        <v>1750576.76</v>
      </c>
      <c r="E9" s="45"/>
      <c r="F9" s="46">
        <v>2099276511.3900001</v>
      </c>
      <c r="G9" s="46">
        <v>2318955521.8999996</v>
      </c>
      <c r="H9" s="46">
        <v>2511447124.0300002</v>
      </c>
      <c r="I9" s="46">
        <v>2509727177.7500005</v>
      </c>
      <c r="J9" s="46">
        <v>2479459316.9100003</v>
      </c>
      <c r="K9" s="46">
        <v>2559836427.6900001</v>
      </c>
    </row>
    <row r="10" spans="1:11" s="18" customFormat="1" ht="24.95" customHeight="1">
      <c r="A10" s="22">
        <f>'OCT 2017'!D11</f>
        <v>86961810.689999998</v>
      </c>
      <c r="B10" s="22">
        <f>'OCT 2017'!E11</f>
        <v>2098158.9</v>
      </c>
      <c r="C10" s="22">
        <v>0</v>
      </c>
      <c r="D10" s="22">
        <f>'OCT 2017'!H11</f>
        <v>419968.04</v>
      </c>
      <c r="E10" s="45"/>
      <c r="F10" s="46">
        <v>68568539.729999989</v>
      </c>
      <c r="G10" s="46">
        <v>74872171.569999993</v>
      </c>
      <c r="H10" s="46">
        <v>86094291.829999998</v>
      </c>
      <c r="I10" s="46">
        <v>82166823.86999999</v>
      </c>
      <c r="J10" s="46">
        <v>78572182.140000001</v>
      </c>
      <c r="K10" s="46">
        <v>79894414.63000001</v>
      </c>
    </row>
    <row r="11" spans="1:11" s="18" customFormat="1" ht="24.95" customHeight="1">
      <c r="A11" s="22">
        <v>0</v>
      </c>
      <c r="B11" s="22">
        <f>'OCT 2017'!E12</f>
        <v>91114175.209999993</v>
      </c>
      <c r="C11" s="22">
        <f>'OCT 2017'!F12</f>
        <v>403914182.00999999</v>
      </c>
      <c r="D11" s="22">
        <f>'OCT 2017'!H12</f>
        <v>5029331.17</v>
      </c>
      <c r="E11" s="45"/>
      <c r="F11" s="46">
        <v>455819633.98000002</v>
      </c>
      <c r="G11" s="46">
        <v>463899940.88</v>
      </c>
      <c r="H11" s="46">
        <v>466767069.16999996</v>
      </c>
      <c r="I11" s="46">
        <v>470131684.80000001</v>
      </c>
      <c r="J11" s="46">
        <v>478500979.39000005</v>
      </c>
      <c r="K11" s="46">
        <v>498328468.24000007</v>
      </c>
    </row>
    <row r="12" spans="1:11" s="18" customFormat="1" ht="24.95" customHeight="1" thickBot="1">
      <c r="A12" s="30">
        <f>SUM(A4:A11)</f>
        <v>4987236106.21</v>
      </c>
      <c r="B12" s="30">
        <f>SUM(B4:B11)</f>
        <v>199138352.44999999</v>
      </c>
      <c r="C12" s="30">
        <f>SUM(C4:C11)</f>
        <v>403914182.00999999</v>
      </c>
      <c r="D12" s="30">
        <f>SUM(D4:D11)</f>
        <v>44490229.239999995</v>
      </c>
      <c r="E12" s="45"/>
      <c r="F12" s="44">
        <f>SUM(F4:F11)</f>
        <v>4504002470.4799995</v>
      </c>
      <c r="G12" s="44">
        <f>SUM(G4:G11)</f>
        <v>5070730900.4799995</v>
      </c>
      <c r="H12" s="44">
        <f>SUM(H4:H11)</f>
        <v>5405312682.5300007</v>
      </c>
      <c r="I12" s="44">
        <f>SUM(I4:I11)</f>
        <v>5410071931.2900009</v>
      </c>
      <c r="J12" s="44">
        <f>SUM(J4:J11)</f>
        <v>5385378575.5400009</v>
      </c>
      <c r="K12" s="44">
        <f>SUM(K4:K11)</f>
        <v>5561634501.2600002</v>
      </c>
    </row>
    <row r="13" spans="1:11" ht="16.5">
      <c r="E13" s="43"/>
    </row>
    <row r="14" spans="1:11">
      <c r="B14" s="42">
        <v>42856</v>
      </c>
      <c r="C14" s="42">
        <v>42887</v>
      </c>
      <c r="D14" s="42">
        <v>42917</v>
      </c>
      <c r="E14" s="42">
        <v>42948</v>
      </c>
      <c r="F14" s="42">
        <v>42979</v>
      </c>
      <c r="G14" s="42">
        <v>43009</v>
      </c>
      <c r="J14" s="52"/>
    </row>
    <row r="15" spans="1:11" ht="16.5">
      <c r="A15" s="42" t="s">
        <v>36</v>
      </c>
      <c r="B15" s="41">
        <v>3929640236.8799996</v>
      </c>
      <c r="C15" s="23">
        <v>4489263535.21</v>
      </c>
      <c r="D15" s="41">
        <v>4847218252.2000008</v>
      </c>
      <c r="E15" s="41">
        <v>4844657255.1700001</v>
      </c>
      <c r="F15" s="41">
        <v>4833111967.7200003</v>
      </c>
      <c r="G15" s="41">
        <v>4987236106.21</v>
      </c>
    </row>
    <row r="16" spans="1:11" ht="16.5">
      <c r="A16" s="42" t="s">
        <v>35</v>
      </c>
      <c r="B16" s="41">
        <v>239721186.16</v>
      </c>
      <c r="C16" s="23">
        <v>184470666.46000001</v>
      </c>
      <c r="D16" s="41">
        <v>232984667.31999999</v>
      </c>
      <c r="E16" s="41">
        <v>201591154.97</v>
      </c>
      <c r="F16" s="41">
        <v>168172766.71000001</v>
      </c>
      <c r="G16" s="41">
        <v>199138352.44999999</v>
      </c>
    </row>
    <row r="17" spans="1:7" ht="16.5">
      <c r="A17" s="42" t="s">
        <v>34</v>
      </c>
      <c r="B17" s="41">
        <v>332508830.38</v>
      </c>
      <c r="C17" s="23">
        <v>334603871.69</v>
      </c>
      <c r="D17" s="41">
        <v>326329620.60000002</v>
      </c>
      <c r="E17" s="41">
        <v>379243242.93000001</v>
      </c>
      <c r="F17" s="41">
        <v>388932938.57999998</v>
      </c>
      <c r="G17" s="41">
        <v>403914182.00999999</v>
      </c>
    </row>
    <row r="18" spans="1:7" ht="16.5">
      <c r="A18" s="42" t="s">
        <v>33</v>
      </c>
      <c r="B18" s="41">
        <v>69359211.510000005</v>
      </c>
      <c r="C18" s="40">
        <v>127093688.75</v>
      </c>
      <c r="D18" s="41">
        <v>91679437.129999995</v>
      </c>
      <c r="E18" s="41">
        <v>51169062.960000008</v>
      </c>
      <c r="F18" s="41">
        <v>68776258.510000005</v>
      </c>
      <c r="G18" s="41">
        <v>44490229.240000002</v>
      </c>
    </row>
    <row r="19" spans="1:7">
      <c r="B19" s="39">
        <f t="shared" ref="B19:G19" si="0">SUM(B15:B18)</f>
        <v>4571229464.9299994</v>
      </c>
      <c r="C19" s="39">
        <f t="shared" si="0"/>
        <v>5135431762.1099997</v>
      </c>
      <c r="D19" s="39">
        <f t="shared" si="0"/>
        <v>5498211977.250001</v>
      </c>
      <c r="E19" s="39">
        <f t="shared" si="0"/>
        <v>5476660716.0300007</v>
      </c>
      <c r="F19" s="39">
        <f t="shared" si="0"/>
        <v>5458993931.5200005</v>
      </c>
      <c r="G19" s="39">
        <f t="shared" si="0"/>
        <v>5634778869.9099998</v>
      </c>
    </row>
    <row r="20" spans="1:7">
      <c r="D20" s="39"/>
    </row>
    <row r="21" spans="1:7">
      <c r="G21" s="52"/>
    </row>
    <row r="22" spans="1:7">
      <c r="A22" s="39"/>
    </row>
  </sheetData>
  <mergeCells count="1">
    <mergeCell ref="A1:F1"/>
  </mergeCells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>
      <selection activeCell="A28" sqref="A28"/>
    </sheetView>
  </sheetViews>
  <sheetFormatPr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OCT 2017</vt:lpstr>
      <vt:lpstr>Trend </vt:lpstr>
      <vt:lpstr>OctCharts </vt:lpstr>
      <vt:lpstr>'OCT 2017'!Print_Area</vt:lpstr>
      <vt:lpstr>'Trend '!Print_Area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ecnwankpa</cp:lastModifiedBy>
  <cp:lastPrinted>2017-06-29T16:01:28Z</cp:lastPrinted>
  <dcterms:created xsi:type="dcterms:W3CDTF">2016-02-10T12:36:33Z</dcterms:created>
  <dcterms:modified xsi:type="dcterms:W3CDTF">2017-11-15T11:28:02Z</dcterms:modified>
</cp:coreProperties>
</file>