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-270" windowWidth="24240" windowHeight="11700"/>
  </bookViews>
  <sheets>
    <sheet name="JULY 2017" sheetId="9" r:id="rId1"/>
    <sheet name="Trend " sheetId="11" state="hidden" r:id="rId2"/>
    <sheet name="JuneCharts " sheetId="10" r:id="rId3"/>
  </sheets>
  <definedNames>
    <definedName name="_xlnm.Print_Area" localSheetId="0">'JULY 2017'!$A$1:$U$2</definedName>
    <definedName name="_xlnm.Print_Area" localSheetId="1">'Trend '!$A$1:$F$2</definedName>
  </definedNames>
  <calcPr calcId="124519"/>
</workbook>
</file>

<file path=xl/calcChain.xml><?xml version="1.0" encoding="utf-8"?>
<calcChain xmlns="http://schemas.openxmlformats.org/spreadsheetml/2006/main">
  <c r="E19" i="11"/>
  <c r="I12"/>
  <c r="G12" l="1"/>
  <c r="H12"/>
  <c r="C19"/>
  <c r="B19"/>
  <c r="A12" l="1"/>
  <c r="D15" s="1"/>
  <c r="B12"/>
  <c r="D16" s="1"/>
  <c r="C12"/>
  <c r="D17" s="1"/>
  <c r="D12"/>
  <c r="D18" s="1"/>
  <c r="D19" l="1"/>
  <c r="O6" i="9"/>
  <c r="O7"/>
  <c r="O8"/>
  <c r="O9"/>
  <c r="O10"/>
  <c r="O11"/>
  <c r="O12"/>
  <c r="O13"/>
  <c r="O5"/>
  <c r="H13"/>
  <c r="I8" l="1"/>
  <c r="L8" s="1"/>
  <c r="I7"/>
  <c r="L7" s="1"/>
  <c r="I6"/>
  <c r="L6" s="1"/>
  <c r="I5"/>
  <c r="L5" s="1"/>
  <c r="I10"/>
  <c r="L10" s="1"/>
  <c r="I9"/>
  <c r="L9" s="1"/>
  <c r="I11" l="1"/>
  <c r="L11" s="1"/>
  <c r="I12"/>
  <c r="L12" s="1"/>
  <c r="L13" l="1"/>
  <c r="M12" s="1"/>
  <c r="X13"/>
  <c r="W13"/>
  <c r="U13"/>
  <c r="T13"/>
  <c r="S13"/>
  <c r="R13"/>
  <c r="K13"/>
  <c r="J13"/>
  <c r="I13"/>
  <c r="G13"/>
  <c r="F13"/>
  <c r="E13"/>
  <c r="D13"/>
  <c r="Y12"/>
  <c r="V12"/>
  <c r="Q12"/>
  <c r="P12"/>
  <c r="Y11"/>
  <c r="V11"/>
  <c r="Q11"/>
  <c r="P11"/>
  <c r="Y10"/>
  <c r="V10"/>
  <c r="Q10"/>
  <c r="P10"/>
  <c r="Y9"/>
  <c r="V9"/>
  <c r="Q9"/>
  <c r="P9"/>
  <c r="Y8"/>
  <c r="V8"/>
  <c r="Q8"/>
  <c r="P8"/>
  <c r="Y7"/>
  <c r="V7"/>
  <c r="Q7"/>
  <c r="P7"/>
  <c r="Y6"/>
  <c r="V6"/>
  <c r="Q6"/>
  <c r="P6"/>
  <c r="Y5"/>
  <c r="V5"/>
  <c r="Q5"/>
  <c r="P5"/>
  <c r="M5" l="1"/>
  <c r="M8"/>
  <c r="M13"/>
  <c r="M10"/>
  <c r="M11"/>
  <c r="M6"/>
  <c r="M9"/>
  <c r="M7"/>
  <c r="V13"/>
  <c r="Y13"/>
  <c r="P13" l="1"/>
  <c r="Q13"/>
</calcChain>
</file>

<file path=xl/sharedStrings.xml><?xml version="1.0" encoding="utf-8"?>
<sst xmlns="http://schemas.openxmlformats.org/spreadsheetml/2006/main" count="54" uniqueCount="45">
  <si>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</si>
  <si>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</si>
  <si>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</si>
  <si>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</si>
  <si>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</si>
  <si>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</si>
  <si>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</si>
  <si>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</si>
  <si>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</si>
  <si>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</si>
  <si>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</si>
  <si>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</si>
  <si>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</si>
  <si>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</si>
  <si>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</si>
  <si>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</si>
  <si>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</si>
  <si>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</si>
  <si>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</si>
  <si>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</si>
  <si>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</si>
  <si>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</si>
  <si>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</si>
  <si>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</si>
  <si>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</si>
  <si>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</si>
  <si>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</si>
  <si>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</si>
  <si>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</si>
  <si>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</si>
  <si>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</si>
  <si>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</si>
  <si>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JUNE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</si>
  <si>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</si>
  <si>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</si>
  <si>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</si>
  <si>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</si>
  <si>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</si>
  <si>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</si>
  <si>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</si>
  <si>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SCHEDULE OF REGISTERED EXCHANGE TRADED FUNDS(ETFs) AS AT 31ST JULY, 2017</t>
  </si>
  <si>
    <t>CURRENT(JULY)</t>
  </si>
  <si>
    <t>PREVIOUS(JUNE)</t>
  </si>
  <si>
    <t>JULY</t>
  </si>
  <si>
    <t>NET ASSET VALUE  (N) PREVIOUS (JUNE'17)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</si>
</sst>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10" fillId="4" borderId="0" xfId="1" applyFont="1" applyFill="1" applyBorder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0" fontId="7" fillId="3" borderId="6" xfId="0" applyFont="1" applyFill="1" applyBorder="1" applyAlignment="1">
      <alignment horizontal="center" vertical="top" wrapText="1"/>
    </xf>
    <xf numFmtId="164" fontId="1" fillId="0" borderId="14" xfId="0" applyNumberFormat="1" applyFont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(APRIL - JULY </a:t>
            </a:r>
            <a:r>
              <a:rPr lang="en-US" sz="1600" baseline="0"/>
              <a:t>2017</a:t>
            </a:r>
            <a:r>
              <a:rPr lang="en-US" sz="1600"/>
              <a:t>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018241622236245"/>
          <c:y val="0.15957126684826051"/>
          <c:w val="0.87803104745715665"/>
          <c:h val="0.76936516711716696"/>
        </c:manualLayout>
      </c:layout>
      <c:lineChart>
        <c:grouping val="standard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'Trend '!$F$3:$I$3</c:f>
              <c:numCache>
                <c:formatCode>mmm\-yy</c:formatCode>
                <c:ptCount val="4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</c:numCache>
            </c:numRef>
          </c:cat>
          <c:val>
            <c:numRef>
              <c:f>'Trend '!$F$12:$I$12</c:f>
              <c:numCache>
                <c:formatCode>_-* #,##0.00_-;\-* #,##0.00_-;_-* "-"??_-;_-@_-</c:formatCode>
                <c:ptCount val="4"/>
                <c:pt idx="0">
                  <c:v>3964740735.5</c:v>
                </c:pt>
                <c:pt idx="1">
                  <c:v>4504002470.4799995</c:v>
                </c:pt>
                <c:pt idx="2">
                  <c:v>5070730900.4799995</c:v>
                </c:pt>
                <c:pt idx="3">
                  <c:v>5405312682.5300007</c:v>
                </c:pt>
              </c:numCache>
            </c:numRef>
          </c:val>
        </c:ser>
        <c:marker val="1"/>
        <c:axId val="95533312"/>
        <c:axId val="95539200"/>
      </c:lineChart>
      <c:catAx>
        <c:axId val="95533312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5539200"/>
        <c:crosses val="autoZero"/>
        <c:lblAlgn val="ctr"/>
        <c:lblOffset val="100"/>
      </c:catAx>
      <c:valAx>
        <c:axId val="9553920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553331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Outlets(July 2017)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4847218252.2000008</c:v>
                </c:pt>
                <c:pt idx="1">
                  <c:v>232984667.31999999</c:v>
                </c:pt>
                <c:pt idx="2">
                  <c:v>326329620.60000002</c:v>
                </c:pt>
                <c:pt idx="3">
                  <c:v>91679437.129999995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Outlet(April-July 2017)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3399306316.8099999</c:v>
                </c:pt>
                <c:pt idx="1">
                  <c:v>3929640236.8799996</c:v>
                </c:pt>
                <c:pt idx="2">
                  <c:v>4847218252.2000008</c:v>
                </c:pt>
                <c:pt idx="3">
                  <c:v>4847218252.2000008</c:v>
                </c:pt>
              </c:numCache>
            </c:numRef>
          </c:val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238691268.96000001</c:v>
                </c:pt>
                <c:pt idx="1">
                  <c:v>239721186.16</c:v>
                </c:pt>
                <c:pt idx="2">
                  <c:v>232984667.31999999</c:v>
                </c:pt>
                <c:pt idx="3">
                  <c:v>232984667.31999999</c:v>
                </c:pt>
              </c:numCache>
            </c:numRef>
          </c:val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329599895.31</c:v>
                </c:pt>
                <c:pt idx="1">
                  <c:v>332508830.38</c:v>
                </c:pt>
                <c:pt idx="2">
                  <c:v>326329620.60000002</c:v>
                </c:pt>
                <c:pt idx="3">
                  <c:v>326329620.60000002</c:v>
                </c:pt>
              </c:numCache>
            </c:numRef>
          </c:val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48673686.289999999</c:v>
                </c:pt>
                <c:pt idx="1">
                  <c:v>69359211.510000005</c:v>
                </c:pt>
                <c:pt idx="2">
                  <c:v>91679437.129999995</c:v>
                </c:pt>
                <c:pt idx="3">
                  <c:v>91679437.129999995</c:v>
                </c:pt>
              </c:numCache>
            </c:numRef>
          </c:val>
        </c:ser>
        <c:shape val="box"/>
        <c:axId val="95459584"/>
        <c:axId val="95465472"/>
        <c:axId val="0"/>
      </c:bar3DChart>
      <c:dateAx>
        <c:axId val="95459584"/>
        <c:scaling>
          <c:orientation val="minMax"/>
        </c:scaling>
        <c:axPos val="b"/>
        <c:numFmt formatCode="mmm\-yy" sourceLinked="1"/>
        <c:tickLblPos val="nextTo"/>
        <c:crossAx val="95465472"/>
        <c:crossesAt val="0"/>
        <c:auto val="1"/>
        <c:lblOffset val="100"/>
      </c:dateAx>
      <c:valAx>
        <c:axId val="95465472"/>
        <c:scaling>
          <c:orientation val="minMax"/>
        </c:scaling>
        <c:axPos val="l"/>
        <c:majorGridlines/>
        <c:numFmt formatCode="_-* #,##0.00_-;\-* #,##0.00_-;_-* &quot;-&quot;??_-;_-@_-" sourceLinked="1"/>
        <c:tickLblPos val="nextTo"/>
        <c:crossAx val="95459584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2"/>
  <sheetViews>
    <sheetView tabSelected="1" topLeftCell="L1" workbookViewId="0">
      <pane ySplit="1" topLeftCell="A2" activePane="bottomLeft" state="frozen"/>
      <selection pane="bottomLeft" activeCell="Y5" sqref="Y5"/>
    </sheetView>
  </sheetViews>
  <sheetFormatPr defaultColWidth="8.85546875" defaultRowHeight="1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>
      <c r="A1" s="51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3"/>
      <c r="Y1" s="4"/>
    </row>
    <row r="2" spans="1:26" ht="15.75" thickBot="1">
      <c r="A2" s="1"/>
      <c r="B2" s="50"/>
      <c r="C2" s="50"/>
    </row>
    <row r="3" spans="1:26" ht="54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48" t="s">
        <v>44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3" t="s">
        <v>19</v>
      </c>
      <c r="U3" s="53"/>
      <c r="V3" s="53"/>
      <c r="W3" s="53" t="s">
        <v>20</v>
      </c>
      <c r="X3" s="53"/>
      <c r="Y3" s="54"/>
      <c r="Z3" s="6"/>
    </row>
    <row r="4" spans="1:26" s="18" customFormat="1" ht="24.95" customHeight="1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43</v>
      </c>
      <c r="U4" s="12" t="s">
        <v>32</v>
      </c>
      <c r="V4" s="17" t="s">
        <v>31</v>
      </c>
      <c r="W4" s="12" t="s">
        <v>41</v>
      </c>
      <c r="X4" s="12" t="s">
        <v>42</v>
      </c>
      <c r="Y4" s="17" t="s">
        <v>31</v>
      </c>
      <c r="Z4" s="26"/>
    </row>
    <row r="5" spans="1:26" s="18" customFormat="1" ht="24.95" customHeight="1">
      <c r="A5" s="19">
        <v>1</v>
      </c>
      <c r="B5" s="20" t="s">
        <v>2</v>
      </c>
      <c r="C5" s="21" t="s">
        <v>33</v>
      </c>
      <c r="D5" s="22">
        <v>506355001.17000002</v>
      </c>
      <c r="E5" s="22">
        <v>0</v>
      </c>
      <c r="F5" s="22">
        <v>0</v>
      </c>
      <c r="G5" s="22">
        <v>506355001.17000002</v>
      </c>
      <c r="H5" s="22">
        <v>18645247.210000001</v>
      </c>
      <c r="I5" s="22">
        <f>G5+H5</f>
        <v>525000248.38</v>
      </c>
      <c r="J5" s="22">
        <v>14025663.859999999</v>
      </c>
      <c r="K5" s="22">
        <v>991318.83</v>
      </c>
      <c r="L5" s="23">
        <f t="shared" ref="L5:L9" si="0">I5-J5</f>
        <v>510974584.51999998</v>
      </c>
      <c r="M5" s="14">
        <f>(L5/L$13)</f>
        <v>9.4531919711411436E-2</v>
      </c>
      <c r="N5" s="23">
        <v>479018201.22000003</v>
      </c>
      <c r="O5" s="14">
        <f>(N5/N$13)</f>
        <v>9.4467288961174373E-2</v>
      </c>
      <c r="P5" s="15">
        <f t="shared" ref="P5:P13" si="1">((L5-N5)/N5)</f>
        <v>6.671225272570229E-2</v>
      </c>
      <c r="Q5" s="16">
        <f t="shared" ref="Q5:Q12" si="2">(K5/L5)</f>
        <v>1.9400550634650967E-3</v>
      </c>
      <c r="R5" s="22">
        <v>10.82</v>
      </c>
      <c r="S5" s="22">
        <v>10.92</v>
      </c>
      <c r="T5" s="22">
        <v>20</v>
      </c>
      <c r="U5" s="22">
        <v>20</v>
      </c>
      <c r="V5" s="24">
        <f t="shared" ref="V5:V13" si="3">((T5-U5)/U5)</f>
        <v>0</v>
      </c>
      <c r="W5" s="22">
        <v>48200000</v>
      </c>
      <c r="X5" s="22">
        <v>48200000</v>
      </c>
      <c r="Y5" s="25">
        <f t="shared" ref="Y5:Y12" si="4">((W5-X5)/X5)</f>
        <v>0</v>
      </c>
      <c r="Z5" s="26"/>
    </row>
    <row r="6" spans="1:26" s="18" customFormat="1" ht="24.95" customHeight="1">
      <c r="A6" s="19">
        <v>2</v>
      </c>
      <c r="B6" s="20" t="s">
        <v>1</v>
      </c>
      <c r="C6" s="21" t="s">
        <v>22</v>
      </c>
      <c r="D6" s="22">
        <v>784083749.83000004</v>
      </c>
      <c r="E6" s="22">
        <v>0</v>
      </c>
      <c r="F6" s="22">
        <v>0</v>
      </c>
      <c r="G6" s="22">
        <v>785586105.13999999</v>
      </c>
      <c r="H6" s="22">
        <v>21977090.149999999</v>
      </c>
      <c r="I6" s="22">
        <f t="shared" ref="I6:I12" si="5">G6+H6</f>
        <v>807563195.28999996</v>
      </c>
      <c r="J6" s="22">
        <v>13314334.189999999</v>
      </c>
      <c r="K6" s="22">
        <v>400943.15</v>
      </c>
      <c r="L6" s="23">
        <f t="shared" si="0"/>
        <v>794248861.0999999</v>
      </c>
      <c r="M6" s="14">
        <f t="shared" ref="M6:M13" si="6">(L6/L$13)</f>
        <v>0.14693855984816873</v>
      </c>
      <c r="N6" s="23">
        <v>748338708.87</v>
      </c>
      <c r="O6" s="14">
        <f t="shared" ref="O6:O13" si="7">(N6/N$13)</f>
        <v>0.14758004783869749</v>
      </c>
      <c r="P6" s="15">
        <f t="shared" si="1"/>
        <v>6.1349428655541223E-2</v>
      </c>
      <c r="Q6" s="16">
        <f t="shared" si="2"/>
        <v>5.0480796339413229E-4</v>
      </c>
      <c r="R6" s="22">
        <v>131.62</v>
      </c>
      <c r="S6" s="22">
        <v>134.47</v>
      </c>
      <c r="T6" s="22">
        <v>1</v>
      </c>
      <c r="U6" s="22">
        <v>1</v>
      </c>
      <c r="V6" s="24">
        <f t="shared" si="3"/>
        <v>0</v>
      </c>
      <c r="W6" s="22">
        <v>5970000</v>
      </c>
      <c r="X6" s="22">
        <v>5970000</v>
      </c>
      <c r="Y6" s="33">
        <f t="shared" si="4"/>
        <v>0</v>
      </c>
    </row>
    <row r="7" spans="1:26" s="18" customFormat="1" ht="24.95" customHeight="1">
      <c r="A7" s="19">
        <v>3</v>
      </c>
      <c r="B7" s="20" t="s">
        <v>1</v>
      </c>
      <c r="C7" s="21" t="s">
        <v>23</v>
      </c>
      <c r="D7" s="22">
        <v>666080481.37</v>
      </c>
      <c r="E7" s="22">
        <v>0</v>
      </c>
      <c r="F7" s="22">
        <v>0</v>
      </c>
      <c r="G7" s="22">
        <v>666839085.88999999</v>
      </c>
      <c r="H7" s="22">
        <v>20656929.5</v>
      </c>
      <c r="I7" s="22">
        <f t="shared" si="5"/>
        <v>687496015.38999999</v>
      </c>
      <c r="J7" s="22">
        <v>14043502.390000001</v>
      </c>
      <c r="K7" s="22">
        <v>504602.53</v>
      </c>
      <c r="L7" s="23">
        <f t="shared" si="0"/>
        <v>673452513</v>
      </c>
      <c r="M7" s="14">
        <f t="shared" si="6"/>
        <v>0.12459085210308038</v>
      </c>
      <c r="N7" s="23">
        <v>657276950.23000002</v>
      </c>
      <c r="O7" s="14">
        <f t="shared" si="7"/>
        <v>0.12962173760153228</v>
      </c>
      <c r="P7" s="15">
        <f t="shared" si="1"/>
        <v>2.460996504493226E-2</v>
      </c>
      <c r="Q7" s="16">
        <f t="shared" si="2"/>
        <v>7.4927707634821759E-4</v>
      </c>
      <c r="R7" s="22">
        <v>103</v>
      </c>
      <c r="S7" s="22">
        <v>104.94</v>
      </c>
      <c r="T7" s="22">
        <v>1</v>
      </c>
      <c r="U7" s="22">
        <v>1</v>
      </c>
      <c r="V7" s="24">
        <f t="shared" si="3"/>
        <v>0</v>
      </c>
      <c r="W7" s="22">
        <v>6477475</v>
      </c>
      <c r="X7" s="22">
        <v>6758825</v>
      </c>
      <c r="Y7" s="25">
        <f t="shared" si="4"/>
        <v>-4.1627057957559194E-2</v>
      </c>
      <c r="Z7" s="49"/>
    </row>
    <row r="8" spans="1:26" s="18" customFormat="1" ht="24.95" customHeight="1">
      <c r="A8" s="19">
        <v>4</v>
      </c>
      <c r="B8" s="20" t="s">
        <v>24</v>
      </c>
      <c r="C8" s="21" t="s">
        <v>25</v>
      </c>
      <c r="D8" s="22">
        <v>277655991.11000001</v>
      </c>
      <c r="E8" s="22">
        <v>8681131.5099999998</v>
      </c>
      <c r="F8" s="22">
        <v>0</v>
      </c>
      <c r="G8" s="22">
        <v>286337122.62</v>
      </c>
      <c r="H8" s="22">
        <v>1216864.69</v>
      </c>
      <c r="I8" s="22">
        <f t="shared" si="5"/>
        <v>287553987.31</v>
      </c>
      <c r="J8" s="22">
        <v>7372421.4100000001</v>
      </c>
      <c r="K8" s="22">
        <v>13836.87</v>
      </c>
      <c r="L8" s="23">
        <f t="shared" si="0"/>
        <v>280181565.89999998</v>
      </c>
      <c r="M8" s="14">
        <f t="shared" si="6"/>
        <v>5.1834478846255888E-2</v>
      </c>
      <c r="N8" s="23">
        <v>251168748.43000001</v>
      </c>
      <c r="O8" s="14">
        <f t="shared" si="7"/>
        <v>4.9533046292443594E-2</v>
      </c>
      <c r="P8" s="15">
        <f t="shared" si="1"/>
        <v>0.11551125548601344</v>
      </c>
      <c r="Q8" s="16">
        <f t="shared" si="2"/>
        <v>4.938536893229635E-5</v>
      </c>
      <c r="R8" s="22">
        <v>4.6100000000000003</v>
      </c>
      <c r="S8" s="22">
        <v>4.6500000000000004</v>
      </c>
      <c r="T8" s="22">
        <v>42</v>
      </c>
      <c r="U8" s="22">
        <v>42</v>
      </c>
      <c r="V8" s="24">
        <f t="shared" si="3"/>
        <v>0</v>
      </c>
      <c r="W8" s="22">
        <v>69604193</v>
      </c>
      <c r="X8" s="22">
        <v>69604193</v>
      </c>
      <c r="Y8" s="25">
        <f t="shared" si="4"/>
        <v>0</v>
      </c>
      <c r="Z8" s="34"/>
    </row>
    <row r="9" spans="1:26" s="18" customFormat="1" ht="24.95" customHeight="1">
      <c r="A9" s="19">
        <v>5</v>
      </c>
      <c r="B9" s="20" t="s">
        <v>24</v>
      </c>
      <c r="C9" s="21" t="s">
        <v>26</v>
      </c>
      <c r="D9" s="22">
        <v>89694669.75</v>
      </c>
      <c r="E9" s="22">
        <v>0</v>
      </c>
      <c r="F9" s="22">
        <v>0</v>
      </c>
      <c r="G9" s="22">
        <v>89694669.75</v>
      </c>
      <c r="H9" s="22">
        <v>738250.26</v>
      </c>
      <c r="I9" s="22">
        <f t="shared" si="5"/>
        <v>90432920.010000005</v>
      </c>
      <c r="J9" s="22">
        <v>8286247.0300000003</v>
      </c>
      <c r="K9" s="22">
        <v>91869.39</v>
      </c>
      <c r="L9" s="23">
        <f t="shared" si="0"/>
        <v>82146672.980000004</v>
      </c>
      <c r="M9" s="14">
        <f t="shared" si="6"/>
        <v>1.5197395193343484E-2</v>
      </c>
      <c r="N9" s="23">
        <v>77200657.269999996</v>
      </c>
      <c r="O9" s="14">
        <f t="shared" si="7"/>
        <v>1.5224759267483928E-2</v>
      </c>
      <c r="P9" s="15">
        <f t="shared" si="1"/>
        <v>6.4067015552755138E-2</v>
      </c>
      <c r="Q9" s="16">
        <f t="shared" si="2"/>
        <v>1.118358013383782E-3</v>
      </c>
      <c r="R9" s="22">
        <v>8.4700000000000006</v>
      </c>
      <c r="S9" s="22">
        <v>8.5500000000000007</v>
      </c>
      <c r="T9" s="22">
        <v>32</v>
      </c>
      <c r="U9" s="22">
        <v>32</v>
      </c>
      <c r="V9" s="24">
        <f t="shared" si="3"/>
        <v>0</v>
      </c>
      <c r="W9" s="22">
        <v>11691216</v>
      </c>
      <c r="X9" s="22">
        <v>11691216</v>
      </c>
      <c r="Y9" s="25">
        <f t="shared" si="4"/>
        <v>0</v>
      </c>
      <c r="Z9" s="26"/>
    </row>
    <row r="10" spans="1:26" s="18" customFormat="1" ht="24.95" customHeight="1">
      <c r="A10" s="19">
        <v>6</v>
      </c>
      <c r="B10" s="20" t="s">
        <v>24</v>
      </c>
      <c r="C10" s="21" t="s">
        <v>27</v>
      </c>
      <c r="D10" s="22">
        <v>2432360944.3699999</v>
      </c>
      <c r="E10" s="22">
        <v>86969035.109999999</v>
      </c>
      <c r="F10" s="22">
        <v>0</v>
      </c>
      <c r="G10" s="22">
        <v>2519329979.48</v>
      </c>
      <c r="H10" s="22">
        <v>17889981.010000002</v>
      </c>
      <c r="I10" s="22">
        <f t="shared" si="5"/>
        <v>2537219960.4900002</v>
      </c>
      <c r="J10" s="22">
        <v>25772836.460000001</v>
      </c>
      <c r="K10" s="22">
        <v>829351.58</v>
      </c>
      <c r="L10" s="23">
        <f t="shared" ref="L10:L11" si="8">I10-J10</f>
        <v>2511447124.0300002</v>
      </c>
      <c r="M10" s="14">
        <f t="shared" si="6"/>
        <v>0.46462568801005921</v>
      </c>
      <c r="N10" s="23">
        <v>2318955521.9000001</v>
      </c>
      <c r="O10" s="14">
        <f t="shared" si="7"/>
        <v>0.45732174856301011</v>
      </c>
      <c r="P10" s="15">
        <f t="shared" si="1"/>
        <v>8.3007888815515143E-2</v>
      </c>
      <c r="Q10" s="16">
        <f t="shared" si="2"/>
        <v>3.3022856506298995E-4</v>
      </c>
      <c r="R10" s="22">
        <v>17.21</v>
      </c>
      <c r="S10" s="22">
        <v>17.309999999999999</v>
      </c>
      <c r="T10" s="22">
        <v>122</v>
      </c>
      <c r="U10" s="22">
        <v>122</v>
      </c>
      <c r="V10" s="24">
        <f t="shared" si="3"/>
        <v>0</v>
      </c>
      <c r="W10" s="22">
        <v>149400000</v>
      </c>
      <c r="X10" s="22">
        <v>149400000</v>
      </c>
      <c r="Y10" s="25">
        <f t="shared" si="4"/>
        <v>0</v>
      </c>
      <c r="Z10" s="26"/>
    </row>
    <row r="11" spans="1:26" s="18" customFormat="1" ht="24.95" customHeight="1">
      <c r="A11" s="19">
        <v>7</v>
      </c>
      <c r="B11" s="20" t="s">
        <v>24</v>
      </c>
      <c r="C11" s="21" t="s">
        <v>28</v>
      </c>
      <c r="D11" s="22">
        <v>90987414.599999994</v>
      </c>
      <c r="E11" s="22">
        <v>1997208.77</v>
      </c>
      <c r="F11" s="22">
        <v>0</v>
      </c>
      <c r="G11" s="22">
        <v>92984623.370000005</v>
      </c>
      <c r="H11" s="22">
        <v>1161601</v>
      </c>
      <c r="I11" s="22">
        <f t="shared" si="5"/>
        <v>94146224.370000005</v>
      </c>
      <c r="J11" s="22">
        <v>8051932.54</v>
      </c>
      <c r="K11" s="22">
        <v>527293.85</v>
      </c>
      <c r="L11" s="23">
        <f t="shared" si="8"/>
        <v>86094291.829999998</v>
      </c>
      <c r="M11" s="14">
        <f t="shared" si="6"/>
        <v>1.5927717208341564E-2</v>
      </c>
      <c r="N11" s="23">
        <v>74872171.569999993</v>
      </c>
      <c r="O11" s="14">
        <f t="shared" si="7"/>
        <v>1.4765558070319316E-2</v>
      </c>
      <c r="P11" s="15">
        <f t="shared" si="1"/>
        <v>0.14988372882317358</v>
      </c>
      <c r="Q11" s="16">
        <f t="shared" si="2"/>
        <v>6.1246087143754374E-3</v>
      </c>
      <c r="R11" s="22">
        <v>22.49</v>
      </c>
      <c r="S11" s="22">
        <v>22.69</v>
      </c>
      <c r="T11" s="22">
        <v>31</v>
      </c>
      <c r="U11" s="22">
        <v>31</v>
      </c>
      <c r="V11" s="24">
        <f t="shared" si="3"/>
        <v>0</v>
      </c>
      <c r="W11" s="22">
        <v>4461523</v>
      </c>
      <c r="X11" s="22">
        <v>4461523</v>
      </c>
      <c r="Y11" s="25">
        <f t="shared" si="4"/>
        <v>0</v>
      </c>
      <c r="Z11" s="26"/>
    </row>
    <row r="12" spans="1:26" s="18" customFormat="1" ht="24.95" customHeight="1">
      <c r="A12" s="19">
        <v>8</v>
      </c>
      <c r="B12" s="20" t="s">
        <v>24</v>
      </c>
      <c r="C12" s="21" t="s">
        <v>29</v>
      </c>
      <c r="D12" s="22">
        <v>0</v>
      </c>
      <c r="E12" s="22">
        <v>135337291.93000001</v>
      </c>
      <c r="F12" s="22">
        <v>326329620.60000002</v>
      </c>
      <c r="G12" s="22">
        <v>461666912.52999997</v>
      </c>
      <c r="H12" s="22">
        <v>9393473.3100000005</v>
      </c>
      <c r="I12" s="22">
        <f t="shared" si="5"/>
        <v>471060385.83999997</v>
      </c>
      <c r="J12" s="22">
        <v>4293316.67</v>
      </c>
      <c r="K12" s="22">
        <v>1142164.8</v>
      </c>
      <c r="L12" s="23">
        <f>I12-J12</f>
        <v>466767069.16999996</v>
      </c>
      <c r="M12" s="14">
        <f t="shared" si="6"/>
        <v>8.6353389079339218E-2</v>
      </c>
      <c r="N12" s="23">
        <v>463899940.88</v>
      </c>
      <c r="O12" s="14">
        <f t="shared" si="7"/>
        <v>9.1485813383645906E-2</v>
      </c>
      <c r="P12" s="15">
        <f t="shared" si="1"/>
        <v>6.1804885867437964E-3</v>
      </c>
      <c r="Q12" s="16">
        <f t="shared" si="2"/>
        <v>2.4469695388558256E-3</v>
      </c>
      <c r="R12" s="22">
        <v>131.47999999999999</v>
      </c>
      <c r="S12" s="22">
        <v>133.47999999999999</v>
      </c>
      <c r="T12" s="22">
        <v>33</v>
      </c>
      <c r="U12" s="22">
        <v>33</v>
      </c>
      <c r="V12" s="24">
        <f t="shared" si="3"/>
        <v>0</v>
      </c>
      <c r="W12" s="22">
        <v>3520359</v>
      </c>
      <c r="X12" s="22">
        <v>3520359</v>
      </c>
      <c r="Y12" s="25">
        <f t="shared" si="4"/>
        <v>0</v>
      </c>
      <c r="Z12" s="26"/>
    </row>
    <row r="13" spans="1:26" s="18" customFormat="1" ht="24.95" customHeight="1" thickBot="1">
      <c r="A13" s="27"/>
      <c r="B13" s="28"/>
      <c r="C13" s="29" t="s">
        <v>12</v>
      </c>
      <c r="D13" s="30">
        <f t="shared" ref="D13:L13" si="9">SUM(D5:D12)</f>
        <v>4847218252.2000008</v>
      </c>
      <c r="E13" s="30">
        <f t="shared" si="9"/>
        <v>232984667.31999999</v>
      </c>
      <c r="F13" s="30">
        <f t="shared" si="9"/>
        <v>326329620.60000002</v>
      </c>
      <c r="G13" s="30">
        <f t="shared" si="9"/>
        <v>5408793499.9499989</v>
      </c>
      <c r="H13" s="30">
        <f t="shared" si="9"/>
        <v>91679437.129999995</v>
      </c>
      <c r="I13" s="30">
        <f t="shared" si="9"/>
        <v>5500472937.0800009</v>
      </c>
      <c r="J13" s="30">
        <f t="shared" si="9"/>
        <v>95160254.550000012</v>
      </c>
      <c r="K13" s="30">
        <f t="shared" si="9"/>
        <v>4501381</v>
      </c>
      <c r="L13" s="30">
        <f t="shared" si="9"/>
        <v>5405312682.5300007</v>
      </c>
      <c r="M13" s="38">
        <f t="shared" si="6"/>
        <v>1</v>
      </c>
      <c r="N13" s="31">
        <v>5070730900.4799995</v>
      </c>
      <c r="O13" s="38">
        <f t="shared" si="7"/>
        <v>1</v>
      </c>
      <c r="P13" s="37">
        <f t="shared" si="1"/>
        <v>6.5982949719995868E-2</v>
      </c>
      <c r="Q13" s="36">
        <f>(K13/L13)</f>
        <v>8.3276977010941246E-4</v>
      </c>
      <c r="R13" s="30">
        <f t="shared" ref="R13:X13" si="10">SUM(R5:R12)</f>
        <v>429.70000000000005</v>
      </c>
      <c r="S13" s="30">
        <f t="shared" si="10"/>
        <v>437.01</v>
      </c>
      <c r="T13" s="30">
        <f t="shared" si="10"/>
        <v>282</v>
      </c>
      <c r="U13" s="30">
        <f t="shared" si="10"/>
        <v>282</v>
      </c>
      <c r="V13" s="35">
        <f t="shared" si="3"/>
        <v>0</v>
      </c>
      <c r="W13" s="30">
        <f t="shared" si="10"/>
        <v>299324766</v>
      </c>
      <c r="X13" s="30">
        <f t="shared" si="10"/>
        <v>299606116</v>
      </c>
      <c r="Y13" s="32">
        <f t="shared" ref="Y13" si="11">((W13-X13)/X13)</f>
        <v>-9.3906627727185653E-4</v>
      </c>
      <c r="Z13" s="26"/>
    </row>
    <row r="14" spans="1:26">
      <c r="M14" s="7"/>
      <c r="O14" s="7"/>
      <c r="P14" s="7"/>
      <c r="V14" s="7"/>
    </row>
    <row r="15" spans="1:26">
      <c r="E15" s="41"/>
    </row>
    <row r="16" spans="1:26">
      <c r="E16" s="41"/>
    </row>
    <row r="17" spans="5:5">
      <c r="E17" s="41"/>
    </row>
    <row r="18" spans="5:5">
      <c r="E18" s="41"/>
    </row>
    <row r="19" spans="5:5">
      <c r="E19" s="41"/>
    </row>
    <row r="20" spans="5:5">
      <c r="E20" s="41"/>
    </row>
    <row r="21" spans="5:5">
      <c r="E21" s="41"/>
    </row>
    <row r="22" spans="5:5">
      <c r="E22" s="41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ySplit="1" topLeftCell="A2" activePane="bottomLeft" state="frozen"/>
      <selection pane="bottomLeft" activeCell="I9" sqref="I9"/>
    </sheetView>
  </sheetViews>
  <sheetFormatPr defaultColWidth="8.85546875" defaultRowHeight="1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</cols>
  <sheetData>
    <row r="1" spans="1:9" ht="34.5" thickBot="1">
      <c r="A1" s="52"/>
      <c r="B1" s="52"/>
      <c r="C1" s="52"/>
      <c r="D1" s="52"/>
      <c r="E1" s="52"/>
      <c r="F1" s="52"/>
    </row>
    <row r="3" spans="1:9" s="18" customFormat="1" ht="24.95" customHeight="1">
      <c r="A3" s="12" t="s">
        <v>37</v>
      </c>
      <c r="B3" s="12" t="s">
        <v>36</v>
      </c>
      <c r="C3" s="12" t="s">
        <v>39</v>
      </c>
      <c r="D3" s="12" t="s">
        <v>38</v>
      </c>
      <c r="E3" s="45"/>
      <c r="F3" s="47">
        <v>42826</v>
      </c>
      <c r="G3" s="47">
        <v>42856</v>
      </c>
      <c r="H3" s="47">
        <v>42887</v>
      </c>
      <c r="I3" s="47">
        <v>42917</v>
      </c>
    </row>
    <row r="4" spans="1:9" s="18" customFormat="1" ht="24.95" customHeight="1">
      <c r="A4" s="22">
        <v>506355001.17000002</v>
      </c>
      <c r="B4" s="22">
        <v>0</v>
      </c>
      <c r="C4" s="22">
        <v>0</v>
      </c>
      <c r="D4" s="22">
        <v>18645247.210000001</v>
      </c>
      <c r="E4" s="45"/>
      <c r="F4" s="23">
        <v>387607293.67000002</v>
      </c>
      <c r="G4" s="46">
        <v>426962884.20999998</v>
      </c>
      <c r="H4" s="46">
        <v>479018201.32999998</v>
      </c>
      <c r="I4" s="46">
        <v>510974584.51999998</v>
      </c>
    </row>
    <row r="5" spans="1:9" s="18" customFormat="1" ht="24.95" customHeight="1">
      <c r="A5" s="22">
        <v>784083749.83000004</v>
      </c>
      <c r="B5" s="22">
        <v>0</v>
      </c>
      <c r="C5" s="22">
        <v>0</v>
      </c>
      <c r="D5" s="22">
        <v>21977090.149999999</v>
      </c>
      <c r="E5" s="45"/>
      <c r="F5" s="23">
        <v>582443194.00999999</v>
      </c>
      <c r="G5" s="46">
        <v>668019251.28999996</v>
      </c>
      <c r="H5" s="46">
        <v>748338708.87000012</v>
      </c>
      <c r="I5" s="46">
        <v>794248861.0999999</v>
      </c>
    </row>
    <row r="6" spans="1:9" s="18" customFormat="1" ht="24.95" customHeight="1">
      <c r="A6" s="22">
        <v>666080481.37</v>
      </c>
      <c r="B6" s="22">
        <v>0</v>
      </c>
      <c r="C6" s="22">
        <v>0</v>
      </c>
      <c r="D6" s="22">
        <v>20656929.5</v>
      </c>
      <c r="E6" s="45"/>
      <c r="F6" s="23">
        <v>508780899.07999998</v>
      </c>
      <c r="G6" s="46">
        <v>594841310.62</v>
      </c>
      <c r="H6" s="46">
        <v>657276950.2299999</v>
      </c>
      <c r="I6" s="46">
        <v>673452513</v>
      </c>
    </row>
    <row r="7" spans="1:9" s="18" customFormat="1" ht="24.95" customHeight="1">
      <c r="A7" s="22">
        <v>277655991.11000001</v>
      </c>
      <c r="B7" s="22">
        <v>8681131.5099999998</v>
      </c>
      <c r="C7" s="22">
        <v>0</v>
      </c>
      <c r="D7" s="22">
        <v>1216864.69</v>
      </c>
      <c r="E7" s="45"/>
      <c r="F7" s="23">
        <v>95806470.159999996</v>
      </c>
      <c r="G7" s="46">
        <v>119483476.31999999</v>
      </c>
      <c r="H7" s="46">
        <v>251168748.42999998</v>
      </c>
      <c r="I7" s="46">
        <v>280181565.89999998</v>
      </c>
    </row>
    <row r="8" spans="1:9" s="18" customFormat="1" ht="24.95" customHeight="1">
      <c r="A8" s="22">
        <v>89694669.75</v>
      </c>
      <c r="B8" s="22">
        <v>0</v>
      </c>
      <c r="C8" s="22">
        <v>0</v>
      </c>
      <c r="D8" s="22">
        <v>738250.26</v>
      </c>
      <c r="E8" s="45"/>
      <c r="F8" s="23">
        <v>60194606.490000002</v>
      </c>
      <c r="G8" s="46">
        <v>71030862.939999998</v>
      </c>
      <c r="H8" s="46">
        <v>77200657.269999996</v>
      </c>
      <c r="I8" s="46">
        <v>82146672.980000004</v>
      </c>
    </row>
    <row r="9" spans="1:9" s="18" customFormat="1" ht="24.95" customHeight="1">
      <c r="A9" s="22">
        <v>2432360944.3699999</v>
      </c>
      <c r="B9" s="22">
        <v>86969035.109999999</v>
      </c>
      <c r="C9" s="22">
        <v>0</v>
      </c>
      <c r="D9" s="22">
        <v>17889981.010000002</v>
      </c>
      <c r="E9" s="45"/>
      <c r="F9" s="23">
        <v>1806254306.03</v>
      </c>
      <c r="G9" s="46">
        <v>2099276511.3900001</v>
      </c>
      <c r="H9" s="46">
        <v>2318955521.8999996</v>
      </c>
      <c r="I9" s="46">
        <v>2511447124.0300002</v>
      </c>
    </row>
    <row r="10" spans="1:9" s="18" customFormat="1" ht="24.95" customHeight="1">
      <c r="A10" s="22">
        <v>90987414.599999994</v>
      </c>
      <c r="B10" s="22">
        <v>1997208.77</v>
      </c>
      <c r="C10" s="22">
        <v>0</v>
      </c>
      <c r="D10" s="22">
        <v>1161601</v>
      </c>
      <c r="E10" s="45"/>
      <c r="F10" s="23">
        <v>67195501.200000003</v>
      </c>
      <c r="G10" s="46">
        <v>68568539.729999989</v>
      </c>
      <c r="H10" s="46">
        <v>74872171.569999993</v>
      </c>
      <c r="I10" s="46">
        <v>86094291.829999998</v>
      </c>
    </row>
    <row r="11" spans="1:9" s="18" customFormat="1" ht="24.95" customHeight="1">
      <c r="A11" s="22">
        <v>0</v>
      </c>
      <c r="B11" s="22">
        <v>135337291.93000001</v>
      </c>
      <c r="C11" s="22">
        <v>326329620.60000002</v>
      </c>
      <c r="D11" s="22">
        <v>9393473.3100000005</v>
      </c>
      <c r="E11" s="45"/>
      <c r="F11" s="23">
        <v>456458464.86000001</v>
      </c>
      <c r="G11" s="46">
        <v>455819633.98000002</v>
      </c>
      <c r="H11" s="46">
        <v>463899940.88</v>
      </c>
      <c r="I11" s="46">
        <v>466767069.16999996</v>
      </c>
    </row>
    <row r="12" spans="1:9" s="18" customFormat="1" ht="24.95" customHeight="1" thickBot="1">
      <c r="A12" s="30">
        <f>SUM(A4:A11)</f>
        <v>4847218252.2000008</v>
      </c>
      <c r="B12" s="30">
        <f>SUM(B4:B11)</f>
        <v>232984667.31999999</v>
      </c>
      <c r="C12" s="30">
        <f>SUM(C4:C11)</f>
        <v>326329620.60000002</v>
      </c>
      <c r="D12" s="30">
        <f>SUM(D4:D11)</f>
        <v>91679437.129999995</v>
      </c>
      <c r="E12" s="45"/>
      <c r="F12" s="31">
        <v>3964740735.5</v>
      </c>
      <c r="G12" s="44">
        <f>SUM(G4:G11)</f>
        <v>4504002470.4799995</v>
      </c>
      <c r="H12" s="44">
        <f>SUM(H4:H11)</f>
        <v>5070730900.4799995</v>
      </c>
      <c r="I12" s="44">
        <f>SUM(I4:I11)</f>
        <v>5405312682.5300007</v>
      </c>
    </row>
    <row r="13" spans="1:9" ht="16.5">
      <c r="E13" s="43"/>
    </row>
    <row r="14" spans="1:9">
      <c r="B14" s="42">
        <v>42826</v>
      </c>
      <c r="C14" s="42">
        <v>42856</v>
      </c>
      <c r="D14" s="42">
        <v>42887</v>
      </c>
      <c r="E14" s="42">
        <v>42917</v>
      </c>
      <c r="F14" s="42"/>
      <c r="G14" s="42"/>
    </row>
    <row r="15" spans="1:9" ht="16.5">
      <c r="A15" s="42" t="s">
        <v>37</v>
      </c>
      <c r="B15" s="23">
        <v>3399306316.8099999</v>
      </c>
      <c r="C15" s="41">
        <v>3929640236.8799996</v>
      </c>
      <c r="D15" s="23">
        <f>A12</f>
        <v>4847218252.2000008</v>
      </c>
      <c r="E15" s="41">
        <v>4847218252.2000008</v>
      </c>
      <c r="F15" s="39"/>
    </row>
    <row r="16" spans="1:9" ht="16.5">
      <c r="A16" s="42" t="s">
        <v>36</v>
      </c>
      <c r="B16" s="23">
        <v>238691268.96000001</v>
      </c>
      <c r="C16" s="41">
        <v>239721186.16</v>
      </c>
      <c r="D16" s="23">
        <f>B12</f>
        <v>232984667.31999999</v>
      </c>
      <c r="E16" s="41">
        <v>232984667.31999999</v>
      </c>
    </row>
    <row r="17" spans="1:5" ht="16.5">
      <c r="A17" s="42" t="s">
        <v>35</v>
      </c>
      <c r="B17" s="23">
        <v>329599895.31</v>
      </c>
      <c r="C17" s="41">
        <v>332508830.38</v>
      </c>
      <c r="D17" s="23">
        <f>C12</f>
        <v>326329620.60000002</v>
      </c>
      <c r="E17" s="41">
        <v>326329620.60000002</v>
      </c>
    </row>
    <row r="18" spans="1:5" ht="16.5">
      <c r="A18" s="42" t="s">
        <v>34</v>
      </c>
      <c r="B18" s="23">
        <v>48673686.289999999</v>
      </c>
      <c r="C18" s="41">
        <v>69359211.510000005</v>
      </c>
      <c r="D18" s="40">
        <f>D12</f>
        <v>91679437.129999995</v>
      </c>
      <c r="E18" s="41">
        <v>91679437.129999995</v>
      </c>
    </row>
    <row r="19" spans="1:5">
      <c r="B19" s="39">
        <f>SUM(B15:B18)</f>
        <v>4016271167.3699999</v>
      </c>
      <c r="C19" s="39">
        <f>SUM(C15:C18)</f>
        <v>4571229464.9299994</v>
      </c>
      <c r="D19" s="39">
        <f>SUM(D15:D18)</f>
        <v>5498211977.250001</v>
      </c>
      <c r="E19" s="39">
        <f>SUM(E15:E18)</f>
        <v>5498211977.250001</v>
      </c>
    </row>
    <row r="20" spans="1:5">
      <c r="D20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topLeftCell="B1" workbookViewId="0">
      <selection activeCell="O27" sqref="O27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JULY 2017</vt:lpstr>
      <vt:lpstr>Trend </vt:lpstr>
      <vt:lpstr>JuneCharts </vt:lpstr>
      <vt:lpstr>'JULY 2017'!Print_Area</vt:lpstr>
      <vt:lpstr>'Trend 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2017-09-11T10:55:10Z</dcterms:modified>
</cp:coreProperties>
</file>