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0" yWindow="-270" windowWidth="24240" windowHeight="11700" activeTab="2"/>
  </bookViews>
  <sheets>
    <sheet name="JUNE 2017" sheetId="9" r:id="rId1"/>
    <sheet name="Trend " sheetId="11" state="hidden" r:id="rId2"/>
    <sheet name="JuneCharts " sheetId="10" r:id="rId3"/>
  </sheets>
  <definedNames>
    <definedName name="_xlnm.Print_Area" localSheetId="0">'JUNE 2017'!$A$1:$U$2</definedName>
    <definedName name="_xlnm.Print_Area" localSheetId="1">'Trend '!$A$1:$F$2</definedName>
  </definedNames>
  <calcPr calcId="124519"/>
</workbook>
</file>

<file path=xl/calcChain.xml><?xml version="1.0" encoding="utf-8"?>
<calcChain xmlns="http://schemas.openxmlformats.org/spreadsheetml/2006/main">
  <c r="G12" i="11"/>
  <c r="H12"/>
  <c r="C19"/>
  <c r="B19"/>
  <c r="A12" l="1"/>
  <c r="D15" s="1"/>
  <c r="B12"/>
  <c r="D16" s="1"/>
  <c r="C12"/>
  <c r="D17" s="1"/>
  <c r="D12"/>
  <c r="D18" s="1"/>
  <c r="D19" l="1"/>
  <c r="L8" i="9"/>
  <c r="L9"/>
  <c r="L10"/>
  <c r="L11"/>
  <c r="L12"/>
  <c r="O6"/>
  <c r="O7"/>
  <c r="O8"/>
  <c r="O9"/>
  <c r="O10"/>
  <c r="O11"/>
  <c r="O12"/>
  <c r="O13"/>
  <c r="O5"/>
  <c r="H13"/>
  <c r="G8" l="1"/>
  <c r="I8" s="1"/>
  <c r="G7"/>
  <c r="I7" s="1"/>
  <c r="L7" s="1"/>
  <c r="G6"/>
  <c r="I6" s="1"/>
  <c r="L6" s="1"/>
  <c r="G5"/>
  <c r="I5" s="1"/>
  <c r="L5" s="1"/>
  <c r="G10"/>
  <c r="I10" s="1"/>
  <c r="G9"/>
  <c r="I9" s="1"/>
  <c r="L13" l="1"/>
  <c r="M10" s="1"/>
  <c r="M11"/>
  <c r="M7"/>
  <c r="M13"/>
  <c r="M8"/>
  <c r="M6"/>
  <c r="M9"/>
  <c r="M5"/>
  <c r="M12"/>
  <c r="G11"/>
  <c r="I11" s="1"/>
  <c r="G12"/>
  <c r="I12" s="1"/>
  <c r="X13" l="1"/>
  <c r="W13"/>
  <c r="U13"/>
  <c r="T13"/>
  <c r="V13" s="1"/>
  <c r="S13"/>
  <c r="R13"/>
  <c r="K13"/>
  <c r="J13"/>
  <c r="I13"/>
  <c r="G13"/>
  <c r="F13"/>
  <c r="E13"/>
  <c r="D13"/>
  <c r="Y12"/>
  <c r="V12"/>
  <c r="Q12"/>
  <c r="P12"/>
  <c r="Y11"/>
  <c r="V11"/>
  <c r="Q11"/>
  <c r="P11"/>
  <c r="Y10"/>
  <c r="V10"/>
  <c r="Q10"/>
  <c r="P10"/>
  <c r="Y9"/>
  <c r="V9"/>
  <c r="Q9"/>
  <c r="P9"/>
  <c r="Y8"/>
  <c r="V8"/>
  <c r="Q8"/>
  <c r="P8"/>
  <c r="Y7"/>
  <c r="V7"/>
  <c r="Q7"/>
  <c r="P7"/>
  <c r="Y6"/>
  <c r="V6"/>
  <c r="Q6"/>
  <c r="P6"/>
  <c r="Y5"/>
  <c r="V5"/>
  <c r="Q5"/>
  <c r="P5"/>
  <c r="Y13" l="1"/>
  <c r="P13" l="1"/>
  <c r="Q13"/>
</calcChain>
</file>

<file path=xl/sharedStrings.xml><?xml version="1.0" encoding="utf-8"?>
<sst xmlns="http://schemas.openxmlformats.org/spreadsheetml/2006/main" count="56" uniqueCount="47">
  <si>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</si>
  <si>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</si>
  <si>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</si>
  <si>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</si>
  <si>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</si>
  <si>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</si>
  <si>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</si>
  <si>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</si>
  <si>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</si>
  <si>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</si>
  <si>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</si>
  <si>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</si>
  <si>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</si>
  <si>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</si>
  <si>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</si>
  <si>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</si>
  <si>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</si>
  <si>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</si>
  <si>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Note: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</si>
  <si>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</si>
  <si>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</si>
  <si>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</si>
  <si>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</si>
  <si>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</si>
  <si>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</si>
  <si>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</si>
  <si>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</si>
  <si>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</si>
  <si>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</si>
  <si>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</si>
  <si>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</si>
  <si>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NET ASSET VALUE  (N) PREVIOUS (MAY'17)</t>
  </si>
  <si>
    <t>SCHEDULE OF REGISTERED EXCHANGE TRADED FUNDS(ETFs) AS AT 30TH JUNE, 2017</t>
  </si>
  <si>
    <t>New Gold ETF by New Gold Managers(Proprietary) Limited  is not included in this compilation.</t>
  </si>
  <si>
    <t>CASH AND BANK BALANCES (N)</t>
  </si>
  <si>
    <t>MAY</t>
  </si>
  <si>
    <t>%CHG</t>
  </si>
  <si>
    <t>JUNE</t>
  </si>
  <si>
    <t>CURRENT(JUNE)</t>
  </si>
  <si>
    <t>PREVIOUS(MAY)</t>
  </si>
  <si>
    <t>Lotus Halal 15 ETF</t>
  </si>
  <si>
    <t>Cash</t>
  </si>
  <si>
    <t>Bond</t>
  </si>
  <si>
    <t>Money Mkt</t>
  </si>
  <si>
    <t>Equities</t>
  </si>
  <si>
    <t>Uninvested(Cash)</t>
  </si>
  <si>
    <t>Bonds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</si>
</sst>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10" fillId="4" borderId="0" xfId="1" applyFont="1" applyFill="1" applyBorder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(APRIL - JUNE </a:t>
            </a:r>
            <a:r>
              <a:rPr lang="en-US" sz="1600" baseline="0"/>
              <a:t>2017</a:t>
            </a:r>
            <a:r>
              <a:rPr lang="en-US" sz="1600"/>
              <a:t>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018241622236245"/>
          <c:y val="0.15957126684826045"/>
          <c:w val="0.87803104745715665"/>
          <c:h val="0.76936516711716696"/>
        </c:manualLayout>
      </c:layout>
      <c:lineChart>
        <c:grouping val="standard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'Trend '!$F$3:$H$3</c:f>
              <c:numCache>
                <c:formatCode>mmm\-yy</c:formatCode>
                <c:ptCount val="3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</c:numCache>
            </c:numRef>
          </c:cat>
          <c:val>
            <c:numRef>
              <c:f>'Trend '!$F$12:$H$12</c:f>
              <c:numCache>
                <c:formatCode>_-* #,##0.00_-;\-* #,##0.00_-;_-* "-"??_-;_-@_-</c:formatCode>
                <c:ptCount val="3"/>
                <c:pt idx="0">
                  <c:v>3964740735.5</c:v>
                </c:pt>
                <c:pt idx="1">
                  <c:v>4504002470.4799995</c:v>
                </c:pt>
                <c:pt idx="2">
                  <c:v>5070730900.4799995</c:v>
                </c:pt>
              </c:numCache>
            </c:numRef>
          </c:val>
        </c:ser>
        <c:marker val="1"/>
        <c:axId val="99657984"/>
        <c:axId val="99667968"/>
      </c:lineChart>
      <c:catAx>
        <c:axId val="99657984"/>
        <c:scaling>
          <c:orientation val="minMax"/>
        </c:scaling>
        <c:axPos val="b"/>
        <c:numFmt formatCode="mmm\-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9667968"/>
        <c:crosses val="autoZero"/>
        <c:lblAlgn val="ctr"/>
        <c:lblOffset val="100"/>
      </c:catAx>
      <c:valAx>
        <c:axId val="9966796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965798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Outlets(June 2017)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4489263535.2099991</c:v>
                </c:pt>
                <c:pt idx="1">
                  <c:v>184470666.45999998</c:v>
                </c:pt>
                <c:pt idx="2">
                  <c:v>334603971.69</c:v>
                </c:pt>
                <c:pt idx="3">
                  <c:v>127093688.75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Outlet(April-June 2017)</a:t>
            </a:r>
          </a:p>
        </c:rich>
      </c:tx>
      <c:layout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3399306316.8099999</c:v>
                </c:pt>
                <c:pt idx="1">
                  <c:v>3929640236.8799996</c:v>
                </c:pt>
                <c:pt idx="2">
                  <c:v>4489263535.2099991</c:v>
                </c:pt>
              </c:numCache>
            </c:numRef>
          </c:val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238691268.96000001</c:v>
                </c:pt>
                <c:pt idx="1">
                  <c:v>239721186.16</c:v>
                </c:pt>
                <c:pt idx="2">
                  <c:v>184470666.45999998</c:v>
                </c:pt>
              </c:numCache>
            </c:numRef>
          </c:val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329599895.31</c:v>
                </c:pt>
                <c:pt idx="1">
                  <c:v>332508830.38</c:v>
                </c:pt>
                <c:pt idx="2">
                  <c:v>334603971.69</c:v>
                </c:pt>
              </c:numCache>
            </c:numRef>
          </c:val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48673686.289999999</c:v>
                </c:pt>
                <c:pt idx="1">
                  <c:v>69359211.510000005</c:v>
                </c:pt>
                <c:pt idx="2">
                  <c:v>127093688.75</c:v>
                </c:pt>
              </c:numCache>
            </c:numRef>
          </c:val>
        </c:ser>
        <c:shape val="box"/>
        <c:axId val="95131904"/>
        <c:axId val="95141888"/>
        <c:axId val="0"/>
      </c:bar3DChart>
      <c:dateAx>
        <c:axId val="95131904"/>
        <c:scaling>
          <c:orientation val="minMax"/>
        </c:scaling>
        <c:axPos val="b"/>
        <c:numFmt formatCode="mmm\-yy" sourceLinked="1"/>
        <c:tickLblPos val="nextTo"/>
        <c:crossAx val="95141888"/>
        <c:crossesAt val="0"/>
        <c:auto val="1"/>
        <c:lblOffset val="100"/>
      </c:dateAx>
      <c:valAx>
        <c:axId val="95141888"/>
        <c:scaling>
          <c:orientation val="minMax"/>
        </c:scaling>
        <c:axPos val="l"/>
        <c:majorGridlines/>
        <c:numFmt formatCode="_-* #,##0.00_-;\-* #,##0.00_-;_-* &quot;-&quot;??_-;_-@_-" sourceLinked="1"/>
        <c:tickLblPos val="nextTo"/>
        <c:crossAx val="95131904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4"/>
  <sheetViews>
    <sheetView workbookViewId="0">
      <pane ySplit="1" topLeftCell="A2" activePane="bottomLeft" state="frozen"/>
      <selection pane="bottomLeft" activeCell="A16" sqref="A16"/>
    </sheetView>
  </sheetViews>
  <sheetFormatPr defaultColWidth="8.85546875" defaultRowHeight="1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19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8.85546875" customWidth="1"/>
    <col min="14" max="14" width="22.28515625" customWidth="1"/>
    <col min="15" max="15" width="8.7109375" customWidth="1"/>
    <col min="16" max="16" width="10.42578125" customWidth="1"/>
    <col min="17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9.42578125" customWidth="1"/>
    <col min="26" max="26" width="18.140625" customWidth="1"/>
  </cols>
  <sheetData>
    <row r="1" spans="1:26" ht="34.5" thickBot="1">
      <c r="A1" s="51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3"/>
      <c r="Y1" s="4"/>
    </row>
    <row r="2" spans="1:26" ht="15.75" thickBot="1">
      <c r="A2" s="1"/>
      <c r="B2" s="50"/>
      <c r="C2" s="50"/>
    </row>
    <row r="3" spans="1:26" ht="54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34</v>
      </c>
      <c r="I3" s="5" t="s">
        <v>19</v>
      </c>
      <c r="J3" s="5" t="s">
        <v>7</v>
      </c>
      <c r="K3" s="5" t="s">
        <v>14</v>
      </c>
      <c r="L3" s="5" t="s">
        <v>13</v>
      </c>
      <c r="M3" s="5" t="s">
        <v>17</v>
      </c>
      <c r="N3" s="5" t="s">
        <v>31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3" t="s">
        <v>20</v>
      </c>
      <c r="U3" s="53"/>
      <c r="V3" s="53"/>
      <c r="W3" s="53" t="s">
        <v>21</v>
      </c>
      <c r="X3" s="53"/>
      <c r="Y3" s="54"/>
      <c r="Z3" s="6"/>
    </row>
    <row r="4" spans="1:26" s="18" customFormat="1" ht="24.95" customHeight="1">
      <c r="A4" s="9"/>
      <c r="B4" s="10"/>
      <c r="C4" s="11" t="s">
        <v>22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37</v>
      </c>
      <c r="U4" s="12" t="s">
        <v>35</v>
      </c>
      <c r="V4" s="17" t="s">
        <v>36</v>
      </c>
      <c r="W4" s="12" t="s">
        <v>38</v>
      </c>
      <c r="X4" s="12" t="s">
        <v>39</v>
      </c>
      <c r="Y4" s="17" t="s">
        <v>36</v>
      </c>
      <c r="Z4" s="26"/>
    </row>
    <row r="5" spans="1:26" s="18" customFormat="1" ht="24.95" customHeight="1">
      <c r="A5" s="19">
        <v>1</v>
      </c>
      <c r="B5" s="20" t="s">
        <v>2</v>
      </c>
      <c r="C5" s="21" t="s">
        <v>40</v>
      </c>
      <c r="D5" s="22">
        <v>464811269.44999999</v>
      </c>
      <c r="E5" s="22">
        <v>0</v>
      </c>
      <c r="F5" s="22">
        <v>0</v>
      </c>
      <c r="G5" s="22">
        <f t="shared" ref="G5:G12" si="0">SUM(D5:F5)</f>
        <v>464811269.44999999</v>
      </c>
      <c r="H5" s="22">
        <v>18663549.859999999</v>
      </c>
      <c r="I5" s="22">
        <f>G5+H5</f>
        <v>483474819.31</v>
      </c>
      <c r="J5" s="22">
        <v>4456617.9800000004</v>
      </c>
      <c r="K5" s="22">
        <v>23269.94</v>
      </c>
      <c r="L5" s="23">
        <f t="shared" ref="L5:L9" si="1">I5-J5</f>
        <v>479018201.32999998</v>
      </c>
      <c r="M5" s="14">
        <f>(L5/L$13)</f>
        <v>9.4467288982867478E-2</v>
      </c>
      <c r="N5" s="23">
        <v>426962884.20999998</v>
      </c>
      <c r="O5" s="14">
        <f>(N5/N$13)</f>
        <v>9.4796325492356531E-2</v>
      </c>
      <c r="P5" s="15">
        <f t="shared" ref="P5:P13" si="2">((L5-N5)/N5)</f>
        <v>0.12192000533328982</v>
      </c>
      <c r="Q5" s="16">
        <f t="shared" ref="Q5:Q12" si="3">(K5/L5)</f>
        <v>4.8578404610494382E-5</v>
      </c>
      <c r="R5" s="22">
        <v>10.08</v>
      </c>
      <c r="S5" s="22">
        <v>10.08</v>
      </c>
      <c r="T5" s="22">
        <v>1</v>
      </c>
      <c r="U5" s="22">
        <v>1</v>
      </c>
      <c r="V5" s="24">
        <f t="shared" ref="V5:V13" si="4">((T5-U5)/U5)</f>
        <v>0</v>
      </c>
      <c r="W5" s="22">
        <v>1</v>
      </c>
      <c r="X5" s="22">
        <v>1</v>
      </c>
      <c r="Y5" s="25">
        <f t="shared" ref="Y5:Y12" si="5">((W5-X5)/X5)</f>
        <v>0</v>
      </c>
      <c r="Z5" s="26"/>
    </row>
    <row r="6" spans="1:26" s="18" customFormat="1" ht="24.95" customHeight="1">
      <c r="A6" s="19">
        <v>2</v>
      </c>
      <c r="B6" s="20" t="s">
        <v>1</v>
      </c>
      <c r="C6" s="21" t="s">
        <v>23</v>
      </c>
      <c r="D6" s="22">
        <v>730465534.72000003</v>
      </c>
      <c r="E6" s="22">
        <v>0</v>
      </c>
      <c r="F6" s="22">
        <v>0</v>
      </c>
      <c r="G6" s="22">
        <f t="shared" si="0"/>
        <v>730465534.72000003</v>
      </c>
      <c r="H6" s="22">
        <v>22516189.949999999</v>
      </c>
      <c r="I6" s="22">
        <f t="shared" ref="I6:I12" si="6">G6+H6</f>
        <v>752981724.67000008</v>
      </c>
      <c r="J6" s="22">
        <v>4643015.8</v>
      </c>
      <c r="K6" s="22">
        <v>421160.25</v>
      </c>
      <c r="L6" s="23">
        <f t="shared" si="1"/>
        <v>748338708.87000012</v>
      </c>
      <c r="M6" s="14">
        <f t="shared" ref="M6:M13" si="7">(L6/L$13)</f>
        <v>0.14758004783869752</v>
      </c>
      <c r="N6" s="23">
        <v>668019251.28999996</v>
      </c>
      <c r="O6" s="14">
        <f t="shared" ref="O6:O13" si="8">(N6/N$13)</f>
        <v>0.14831680392457866</v>
      </c>
      <c r="P6" s="15">
        <f t="shared" si="2"/>
        <v>0.12023524385696475</v>
      </c>
      <c r="Q6" s="16">
        <f t="shared" si="3"/>
        <v>5.6279361872908686E-4</v>
      </c>
      <c r="R6" s="22">
        <v>124.03</v>
      </c>
      <c r="S6" s="22">
        <v>126.68</v>
      </c>
      <c r="T6" s="22">
        <v>1</v>
      </c>
      <c r="U6" s="22">
        <v>1</v>
      </c>
      <c r="V6" s="24">
        <f t="shared" si="4"/>
        <v>0</v>
      </c>
      <c r="W6" s="22">
        <v>5970000</v>
      </c>
      <c r="X6" s="22">
        <v>5970000</v>
      </c>
      <c r="Y6" s="33">
        <f t="shared" si="5"/>
        <v>0</v>
      </c>
    </row>
    <row r="7" spans="1:26" s="18" customFormat="1" ht="24.95" customHeight="1">
      <c r="A7" s="19">
        <v>3</v>
      </c>
      <c r="B7" s="20" t="s">
        <v>1</v>
      </c>
      <c r="C7" s="21" t="s">
        <v>24</v>
      </c>
      <c r="D7" s="22">
        <v>641614188.79999995</v>
      </c>
      <c r="E7" s="22">
        <v>0</v>
      </c>
      <c r="F7" s="22">
        <v>0</v>
      </c>
      <c r="G7" s="22">
        <f t="shared" si="0"/>
        <v>641614188.79999995</v>
      </c>
      <c r="H7" s="22">
        <v>20349641.66</v>
      </c>
      <c r="I7" s="22">
        <f t="shared" si="6"/>
        <v>661963830.45999992</v>
      </c>
      <c r="J7" s="22">
        <v>4686880.2300000004</v>
      </c>
      <c r="K7" s="22">
        <v>753567.43</v>
      </c>
      <c r="L7" s="23">
        <f t="shared" si="1"/>
        <v>657276950.2299999</v>
      </c>
      <c r="M7" s="14">
        <f t="shared" si="7"/>
        <v>0.12962173760153226</v>
      </c>
      <c r="N7" s="23">
        <v>594841310.62</v>
      </c>
      <c r="O7" s="14">
        <f t="shared" si="8"/>
        <v>0.13206949030749682</v>
      </c>
      <c r="P7" s="15">
        <f t="shared" si="2"/>
        <v>0.10496184191532285</v>
      </c>
      <c r="Q7" s="16">
        <f t="shared" si="3"/>
        <v>1.1464990971253523E-3</v>
      </c>
      <c r="R7" s="22">
        <v>96.35</v>
      </c>
      <c r="S7" s="22">
        <v>98.14</v>
      </c>
      <c r="T7" s="22">
        <v>1</v>
      </c>
      <c r="U7" s="22">
        <v>1</v>
      </c>
      <c r="V7" s="24">
        <f t="shared" si="4"/>
        <v>0</v>
      </c>
      <c r="W7" s="22">
        <v>6758825</v>
      </c>
      <c r="X7" s="22">
        <v>6798825</v>
      </c>
      <c r="Y7" s="25">
        <f t="shared" si="5"/>
        <v>-5.8833695528271428E-3</v>
      </c>
      <c r="Z7" s="26"/>
    </row>
    <row r="8" spans="1:26" s="18" customFormat="1" ht="24.95" customHeight="1">
      <c r="A8" s="19">
        <v>4</v>
      </c>
      <c r="B8" s="20" t="s">
        <v>25</v>
      </c>
      <c r="C8" s="21" t="s">
        <v>26</v>
      </c>
      <c r="D8" s="22">
        <v>248136002.19999999</v>
      </c>
      <c r="E8" s="22">
        <v>9844054.7899999991</v>
      </c>
      <c r="F8" s="22">
        <v>0</v>
      </c>
      <c r="G8" s="22">
        <f t="shared" si="0"/>
        <v>257980056.98999998</v>
      </c>
      <c r="H8" s="22">
        <v>547275.99</v>
      </c>
      <c r="I8" s="22">
        <f t="shared" si="6"/>
        <v>258527332.97999999</v>
      </c>
      <c r="J8" s="22">
        <v>7358584.5499999998</v>
      </c>
      <c r="K8" s="22">
        <v>568669.03</v>
      </c>
      <c r="L8" s="23">
        <f t="shared" si="1"/>
        <v>251168748.42999998</v>
      </c>
      <c r="M8" s="14">
        <f t="shared" si="7"/>
        <v>4.9533046292443587E-2</v>
      </c>
      <c r="N8" s="23">
        <v>119483476.31999999</v>
      </c>
      <c r="O8" s="14">
        <f t="shared" si="8"/>
        <v>2.6528288361988048E-2</v>
      </c>
      <c r="P8" s="15">
        <f t="shared" si="2"/>
        <v>1.1021211983933343</v>
      </c>
      <c r="Q8" s="16">
        <f t="shared" si="3"/>
        <v>2.2640915064259534E-3</v>
      </c>
      <c r="R8" s="22">
        <v>3.96</v>
      </c>
      <c r="S8" s="22">
        <v>4</v>
      </c>
      <c r="T8" s="22">
        <v>42</v>
      </c>
      <c r="U8" s="22">
        <v>42</v>
      </c>
      <c r="V8" s="24">
        <f t="shared" si="4"/>
        <v>0</v>
      </c>
      <c r="W8" s="22">
        <v>69604193</v>
      </c>
      <c r="X8" s="22">
        <v>36604193</v>
      </c>
      <c r="Y8" s="25">
        <f t="shared" si="5"/>
        <v>0.90153606172932155</v>
      </c>
      <c r="Z8" s="36"/>
    </row>
    <row r="9" spans="1:26" s="18" customFormat="1" ht="24.95" customHeight="1">
      <c r="A9" s="19">
        <v>5</v>
      </c>
      <c r="B9" s="20" t="s">
        <v>25</v>
      </c>
      <c r="C9" s="21" t="s">
        <v>27</v>
      </c>
      <c r="D9" s="22">
        <v>84140175.310000002</v>
      </c>
      <c r="E9" s="22">
        <v>0</v>
      </c>
      <c r="F9" s="22">
        <v>0</v>
      </c>
      <c r="G9" s="22">
        <f t="shared" si="0"/>
        <v>84140175.310000002</v>
      </c>
      <c r="H9" s="22">
        <v>1254859.6100000001</v>
      </c>
      <c r="I9" s="22">
        <f t="shared" si="6"/>
        <v>85395034.920000002</v>
      </c>
      <c r="J9" s="22">
        <v>8194377.6500000004</v>
      </c>
      <c r="K9" s="22">
        <v>481796.4</v>
      </c>
      <c r="L9" s="23">
        <f t="shared" si="1"/>
        <v>77200657.269999996</v>
      </c>
      <c r="M9" s="14">
        <f t="shared" si="7"/>
        <v>1.5224759267483928E-2</v>
      </c>
      <c r="N9" s="23">
        <v>71030862.939999998</v>
      </c>
      <c r="O9" s="14">
        <f t="shared" si="8"/>
        <v>1.5770609231577557E-2</v>
      </c>
      <c r="P9" s="15">
        <f t="shared" si="2"/>
        <v>8.6860754250045413E-2</v>
      </c>
      <c r="Q9" s="16">
        <f t="shared" si="3"/>
        <v>6.2408328767846518E-3</v>
      </c>
      <c r="R9" s="22">
        <v>7.91</v>
      </c>
      <c r="S9" s="22">
        <v>7.99</v>
      </c>
      <c r="T9" s="22">
        <v>32</v>
      </c>
      <c r="U9" s="22">
        <v>32</v>
      </c>
      <c r="V9" s="24">
        <f t="shared" si="4"/>
        <v>0</v>
      </c>
      <c r="W9" s="22">
        <v>11691216</v>
      </c>
      <c r="X9" s="22">
        <v>11691216</v>
      </c>
      <c r="Y9" s="25">
        <f t="shared" si="5"/>
        <v>0</v>
      </c>
      <c r="Z9" s="26"/>
    </row>
    <row r="10" spans="1:26" s="18" customFormat="1" ht="24.95" customHeight="1">
      <c r="A10" s="19">
        <v>6</v>
      </c>
      <c r="B10" s="20" t="s">
        <v>25</v>
      </c>
      <c r="C10" s="21" t="s">
        <v>28</v>
      </c>
      <c r="D10" s="22">
        <v>2238378273.9099998</v>
      </c>
      <c r="E10" s="22">
        <v>101664322.09999999</v>
      </c>
      <c r="F10" s="22">
        <v>0</v>
      </c>
      <c r="G10" s="22">
        <f t="shared" si="0"/>
        <v>2340042596.0099998</v>
      </c>
      <c r="H10" s="22">
        <v>3096181.95</v>
      </c>
      <c r="I10" s="22">
        <f t="shared" si="6"/>
        <v>2343138777.9599996</v>
      </c>
      <c r="J10" s="22">
        <v>24183256.059999999</v>
      </c>
      <c r="K10" s="22">
        <v>3907720.64</v>
      </c>
      <c r="L10" s="23">
        <f t="shared" ref="L10:L11" si="9">I10-J10</f>
        <v>2318955521.8999996</v>
      </c>
      <c r="M10" s="14">
        <f t="shared" si="7"/>
        <v>0.45732174856301</v>
      </c>
      <c r="N10" s="23">
        <v>2099276511.3900001</v>
      </c>
      <c r="O10" s="14">
        <f t="shared" si="8"/>
        <v>0.46609133213159104</v>
      </c>
      <c r="P10" s="15">
        <f t="shared" si="2"/>
        <v>0.1046451047863832</v>
      </c>
      <c r="Q10" s="16">
        <f t="shared" si="3"/>
        <v>1.6851209965416977E-3</v>
      </c>
      <c r="R10" s="22">
        <v>15.47</v>
      </c>
      <c r="S10" s="22">
        <v>15.57</v>
      </c>
      <c r="T10" s="22">
        <v>122</v>
      </c>
      <c r="U10" s="22">
        <v>122</v>
      </c>
      <c r="V10" s="24">
        <f t="shared" si="4"/>
        <v>0</v>
      </c>
      <c r="W10" s="22">
        <v>149400000</v>
      </c>
      <c r="X10" s="22">
        <v>149400000</v>
      </c>
      <c r="Y10" s="25">
        <f t="shared" si="5"/>
        <v>0</v>
      </c>
      <c r="Z10" s="26"/>
    </row>
    <row r="11" spans="1:26" s="18" customFormat="1" ht="24.95" customHeight="1">
      <c r="A11" s="19">
        <v>7</v>
      </c>
      <c r="B11" s="20" t="s">
        <v>25</v>
      </c>
      <c r="C11" s="21" t="s">
        <v>29</v>
      </c>
      <c r="D11" s="22">
        <v>81718090.819999993</v>
      </c>
      <c r="E11" s="22">
        <v>0</v>
      </c>
      <c r="F11" s="22">
        <v>0</v>
      </c>
      <c r="G11" s="22">
        <f t="shared" si="0"/>
        <v>81718090.819999993</v>
      </c>
      <c r="H11" s="22">
        <v>1181158.24</v>
      </c>
      <c r="I11" s="22">
        <f t="shared" si="6"/>
        <v>82899249.059999987</v>
      </c>
      <c r="J11" s="22">
        <v>8027077.4900000002</v>
      </c>
      <c r="K11" s="22">
        <v>556773.4</v>
      </c>
      <c r="L11" s="23">
        <f t="shared" si="9"/>
        <v>74872171.569999993</v>
      </c>
      <c r="M11" s="14">
        <f t="shared" si="7"/>
        <v>1.4765558070319316E-2</v>
      </c>
      <c r="N11" s="23">
        <v>68568539.729999989</v>
      </c>
      <c r="O11" s="14">
        <f t="shared" si="8"/>
        <v>1.5223912548762994E-2</v>
      </c>
      <c r="P11" s="15">
        <f t="shared" si="2"/>
        <v>9.1931837323962276E-2</v>
      </c>
      <c r="Q11" s="16">
        <f t="shared" si="3"/>
        <v>7.436319640862262E-3</v>
      </c>
      <c r="R11" s="22">
        <v>19.22</v>
      </c>
      <c r="S11" s="22">
        <v>19.420000000000002</v>
      </c>
      <c r="T11" s="22">
        <v>31</v>
      </c>
      <c r="U11" s="22">
        <v>31</v>
      </c>
      <c r="V11" s="24">
        <f t="shared" si="4"/>
        <v>0</v>
      </c>
      <c r="W11" s="22">
        <v>4461523</v>
      </c>
      <c r="X11" s="22">
        <v>4461523</v>
      </c>
      <c r="Y11" s="25">
        <f t="shared" si="5"/>
        <v>0</v>
      </c>
      <c r="Z11" s="26"/>
    </row>
    <row r="12" spans="1:26" s="18" customFormat="1" ht="24.95" customHeight="1">
      <c r="A12" s="19">
        <v>8</v>
      </c>
      <c r="B12" s="20" t="s">
        <v>25</v>
      </c>
      <c r="C12" s="21" t="s">
        <v>30</v>
      </c>
      <c r="D12" s="22">
        <v>0</v>
      </c>
      <c r="E12" s="22">
        <v>72962289.569999993</v>
      </c>
      <c r="F12" s="22">
        <v>334603971.69</v>
      </c>
      <c r="G12" s="22">
        <f t="shared" si="0"/>
        <v>407566261.25999999</v>
      </c>
      <c r="H12" s="22">
        <v>59484831.490000002</v>
      </c>
      <c r="I12" s="22">
        <f t="shared" si="6"/>
        <v>467051092.75</v>
      </c>
      <c r="J12" s="22">
        <v>3151151.87</v>
      </c>
      <c r="K12" s="22">
        <v>804667.26</v>
      </c>
      <c r="L12" s="23">
        <f>I12-J12</f>
        <v>463899940.88</v>
      </c>
      <c r="M12" s="14">
        <f t="shared" si="7"/>
        <v>9.1485813383645906E-2</v>
      </c>
      <c r="N12" s="23">
        <v>455819633.98000002</v>
      </c>
      <c r="O12" s="14">
        <f t="shared" si="8"/>
        <v>0.10120323800164846</v>
      </c>
      <c r="P12" s="15">
        <f t="shared" si="2"/>
        <v>1.7726982994230818E-2</v>
      </c>
      <c r="Q12" s="16">
        <f t="shared" si="3"/>
        <v>1.7345707319418445E-3</v>
      </c>
      <c r="R12" s="22">
        <v>130.72</v>
      </c>
      <c r="S12" s="22">
        <v>132.72</v>
      </c>
      <c r="T12" s="22">
        <v>33</v>
      </c>
      <c r="U12" s="22">
        <v>33</v>
      </c>
      <c r="V12" s="24">
        <f t="shared" si="4"/>
        <v>0</v>
      </c>
      <c r="W12" s="22">
        <v>3520359</v>
      </c>
      <c r="X12" s="22">
        <v>3520359</v>
      </c>
      <c r="Y12" s="25">
        <f t="shared" si="5"/>
        <v>0</v>
      </c>
      <c r="Z12" s="26"/>
    </row>
    <row r="13" spans="1:26" s="18" customFormat="1" ht="24.95" customHeight="1" thickBot="1">
      <c r="A13" s="27"/>
      <c r="B13" s="28"/>
      <c r="C13" s="29" t="s">
        <v>12</v>
      </c>
      <c r="D13" s="30">
        <f t="shared" ref="D13:L13" si="10">SUM(D5:D12)</f>
        <v>4489263535.2099991</v>
      </c>
      <c r="E13" s="30">
        <f t="shared" si="10"/>
        <v>184470666.45999998</v>
      </c>
      <c r="F13" s="30">
        <f t="shared" si="10"/>
        <v>334603971.69</v>
      </c>
      <c r="G13" s="30">
        <f t="shared" si="10"/>
        <v>5008338173.3599997</v>
      </c>
      <c r="H13" s="30">
        <f t="shared" si="10"/>
        <v>127093688.75</v>
      </c>
      <c r="I13" s="30">
        <f t="shared" si="10"/>
        <v>5135431862.1099997</v>
      </c>
      <c r="J13" s="30">
        <f t="shared" si="10"/>
        <v>64700961.629999995</v>
      </c>
      <c r="K13" s="30">
        <f t="shared" si="10"/>
        <v>7517624.3500000006</v>
      </c>
      <c r="L13" s="30">
        <f t="shared" si="10"/>
        <v>5070730900.4799995</v>
      </c>
      <c r="M13" s="40">
        <f t="shared" si="7"/>
        <v>1</v>
      </c>
      <c r="N13" s="31">
        <v>4504002470.4799995</v>
      </c>
      <c r="O13" s="40">
        <f t="shared" si="8"/>
        <v>1</v>
      </c>
      <c r="P13" s="39">
        <f t="shared" si="2"/>
        <v>0.12582773515654905</v>
      </c>
      <c r="Q13" s="38">
        <f>(K13/L13)</f>
        <v>1.4825524165142301E-3</v>
      </c>
      <c r="R13" s="30">
        <f t="shared" ref="R13:X13" si="11">SUM(R5:R12)</f>
        <v>407.74</v>
      </c>
      <c r="S13" s="30">
        <f t="shared" si="11"/>
        <v>414.6</v>
      </c>
      <c r="T13" s="30">
        <f t="shared" si="11"/>
        <v>263</v>
      </c>
      <c r="U13" s="30">
        <f t="shared" si="11"/>
        <v>263</v>
      </c>
      <c r="V13" s="37">
        <f t="shared" si="4"/>
        <v>0</v>
      </c>
      <c r="W13" s="30">
        <f t="shared" si="11"/>
        <v>251406117</v>
      </c>
      <c r="X13" s="30">
        <f t="shared" si="11"/>
        <v>218446117</v>
      </c>
      <c r="Y13" s="32">
        <f t="shared" ref="Y13" si="12">((W13-X13)/X13)</f>
        <v>0.15088389051108653</v>
      </c>
      <c r="Z13" s="26"/>
    </row>
    <row r="14" spans="1:26">
      <c r="M14" s="7"/>
      <c r="O14" s="7"/>
      <c r="P14" s="7"/>
      <c r="V14" s="7"/>
    </row>
    <row r="15" spans="1:26" ht="18">
      <c r="B15" s="34" t="s">
        <v>18</v>
      </c>
    </row>
    <row r="16" spans="1:26" ht="18.75">
      <c r="B16" s="35" t="s">
        <v>33</v>
      </c>
    </row>
    <row r="17" spans="5:5">
      <c r="E17" s="43"/>
    </row>
    <row r="18" spans="5:5">
      <c r="E18" s="43"/>
    </row>
    <row r="19" spans="5:5">
      <c r="E19" s="43"/>
    </row>
    <row r="20" spans="5:5">
      <c r="E20" s="43"/>
    </row>
    <row r="21" spans="5:5">
      <c r="E21" s="43"/>
    </row>
    <row r="22" spans="5:5">
      <c r="E22" s="43"/>
    </row>
    <row r="23" spans="5:5">
      <c r="E23" s="43"/>
    </row>
    <row r="24" spans="5:5">
      <c r="E24" s="43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pane ySplit="1" topLeftCell="A5" activePane="bottomLeft" state="frozen"/>
      <selection pane="bottomLeft" activeCell="E17" sqref="E17"/>
    </sheetView>
  </sheetViews>
  <sheetFormatPr defaultColWidth="8.85546875" defaultRowHeight="1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</cols>
  <sheetData>
    <row r="1" spans="1:8" ht="34.5" thickBot="1">
      <c r="A1" s="52"/>
      <c r="B1" s="52"/>
      <c r="C1" s="52"/>
      <c r="D1" s="52"/>
      <c r="E1" s="52"/>
      <c r="F1" s="52"/>
    </row>
    <row r="3" spans="1:8" s="18" customFormat="1" ht="24.95" customHeight="1">
      <c r="A3" s="12" t="s">
        <v>44</v>
      </c>
      <c r="B3" s="12" t="s">
        <v>43</v>
      </c>
      <c r="C3" s="12" t="s">
        <v>46</v>
      </c>
      <c r="D3" s="12" t="s">
        <v>45</v>
      </c>
      <c r="E3" s="47"/>
      <c r="F3" s="49">
        <v>42826</v>
      </c>
      <c r="G3" s="49">
        <v>42856</v>
      </c>
      <c r="H3" s="49">
        <v>42887</v>
      </c>
    </row>
    <row r="4" spans="1:8" s="18" customFormat="1" ht="24.95" customHeight="1">
      <c r="A4" s="22">
        <v>464811269.44999999</v>
      </c>
      <c r="B4" s="22">
        <v>0</v>
      </c>
      <c r="C4" s="22">
        <v>0</v>
      </c>
      <c r="D4" s="22">
        <v>18663549.859999999</v>
      </c>
      <c r="E4" s="47"/>
      <c r="F4" s="23">
        <v>387607293.67000002</v>
      </c>
      <c r="G4" s="48">
        <v>426962884.20999998</v>
      </c>
      <c r="H4" s="48">
        <v>479018201.32999998</v>
      </c>
    </row>
    <row r="5" spans="1:8" s="18" customFormat="1" ht="24.95" customHeight="1">
      <c r="A5" s="22">
        <v>730465534.72000003</v>
      </c>
      <c r="B5" s="22">
        <v>0</v>
      </c>
      <c r="C5" s="22">
        <v>0</v>
      </c>
      <c r="D5" s="22">
        <v>22516189.949999999</v>
      </c>
      <c r="E5" s="47"/>
      <c r="F5" s="23">
        <v>582443194.00999999</v>
      </c>
      <c r="G5" s="48">
        <v>668019251.28999996</v>
      </c>
      <c r="H5" s="48">
        <v>748338708.87000012</v>
      </c>
    </row>
    <row r="6" spans="1:8" s="18" customFormat="1" ht="24.95" customHeight="1">
      <c r="A6" s="22">
        <v>641614188.79999995</v>
      </c>
      <c r="B6" s="22">
        <v>0</v>
      </c>
      <c r="C6" s="22">
        <v>0</v>
      </c>
      <c r="D6" s="22">
        <v>20349641.66</v>
      </c>
      <c r="E6" s="47"/>
      <c r="F6" s="23">
        <v>508780899.07999998</v>
      </c>
      <c r="G6" s="48">
        <v>594841310.62</v>
      </c>
      <c r="H6" s="48">
        <v>657276950.2299999</v>
      </c>
    </row>
    <row r="7" spans="1:8" s="18" customFormat="1" ht="24.95" customHeight="1">
      <c r="A7" s="22">
        <v>248136002.19999999</v>
      </c>
      <c r="B7" s="22">
        <v>9844054.7899999991</v>
      </c>
      <c r="C7" s="22">
        <v>0</v>
      </c>
      <c r="D7" s="22">
        <v>547275.99</v>
      </c>
      <c r="E7" s="47"/>
      <c r="F7" s="23">
        <v>95806470.159999996</v>
      </c>
      <c r="G7" s="48">
        <v>119483476.31999999</v>
      </c>
      <c r="H7" s="48">
        <v>251168748.42999998</v>
      </c>
    </row>
    <row r="8" spans="1:8" s="18" customFormat="1" ht="24.95" customHeight="1">
      <c r="A8" s="22">
        <v>84140175.310000002</v>
      </c>
      <c r="B8" s="22">
        <v>0</v>
      </c>
      <c r="C8" s="22">
        <v>0</v>
      </c>
      <c r="D8" s="22">
        <v>1254859.6100000001</v>
      </c>
      <c r="E8" s="47"/>
      <c r="F8" s="23">
        <v>60194606.490000002</v>
      </c>
      <c r="G8" s="48">
        <v>71030862.939999998</v>
      </c>
      <c r="H8" s="48">
        <v>77200657.269999996</v>
      </c>
    </row>
    <row r="9" spans="1:8" s="18" customFormat="1" ht="24.95" customHeight="1">
      <c r="A9" s="22">
        <v>2238378273.9099998</v>
      </c>
      <c r="B9" s="22">
        <v>101664322.09999999</v>
      </c>
      <c r="C9" s="22">
        <v>0</v>
      </c>
      <c r="D9" s="22">
        <v>3096181.95</v>
      </c>
      <c r="E9" s="47"/>
      <c r="F9" s="23">
        <v>1806254306.03</v>
      </c>
      <c r="G9" s="48">
        <v>2099276511.3900001</v>
      </c>
      <c r="H9" s="48">
        <v>2318955521.8999996</v>
      </c>
    </row>
    <row r="10" spans="1:8" s="18" customFormat="1" ht="24.95" customHeight="1">
      <c r="A10" s="22">
        <v>81718090.819999993</v>
      </c>
      <c r="B10" s="22">
        <v>0</v>
      </c>
      <c r="C10" s="22">
        <v>0</v>
      </c>
      <c r="D10" s="22">
        <v>1181158.24</v>
      </c>
      <c r="E10" s="47"/>
      <c r="F10" s="23">
        <v>67195501.200000003</v>
      </c>
      <c r="G10" s="48">
        <v>68568539.729999989</v>
      </c>
      <c r="H10" s="48">
        <v>74872171.569999993</v>
      </c>
    </row>
    <row r="11" spans="1:8" s="18" customFormat="1" ht="24.95" customHeight="1">
      <c r="A11" s="22">
        <v>0</v>
      </c>
      <c r="B11" s="22">
        <v>72962289.569999993</v>
      </c>
      <c r="C11" s="22">
        <v>334603971.69</v>
      </c>
      <c r="D11" s="22">
        <v>59484831.490000002</v>
      </c>
      <c r="E11" s="47"/>
      <c r="F11" s="23">
        <v>456458464.86000001</v>
      </c>
      <c r="G11" s="48">
        <v>455819633.98000002</v>
      </c>
      <c r="H11" s="48">
        <v>463899940.88</v>
      </c>
    </row>
    <row r="12" spans="1:8" s="18" customFormat="1" ht="24.95" customHeight="1" thickBot="1">
      <c r="A12" s="30">
        <f>SUM(A4:A11)</f>
        <v>4489263535.2099991</v>
      </c>
      <c r="B12" s="30">
        <f>SUM(B4:B11)</f>
        <v>184470666.45999998</v>
      </c>
      <c r="C12" s="30">
        <f>SUM(C4:C11)</f>
        <v>334603971.69</v>
      </c>
      <c r="D12" s="30">
        <f>SUM(D4:D11)</f>
        <v>127093688.75</v>
      </c>
      <c r="E12" s="47"/>
      <c r="F12" s="31">
        <v>3964740735.5</v>
      </c>
      <c r="G12" s="46">
        <f>SUM(G4:G11)</f>
        <v>4504002470.4799995</v>
      </c>
      <c r="H12" s="46">
        <f>SUM(H4:H11)</f>
        <v>5070730900.4799995</v>
      </c>
    </row>
    <row r="13" spans="1:8" ht="16.5">
      <c r="E13" s="45"/>
    </row>
    <row r="14" spans="1:8">
      <c r="B14" s="44">
        <v>42826</v>
      </c>
      <c r="C14" s="44">
        <v>42856</v>
      </c>
      <c r="D14" s="44">
        <v>42887</v>
      </c>
      <c r="E14" s="44"/>
      <c r="F14" s="44"/>
      <c r="G14" s="44"/>
    </row>
    <row r="15" spans="1:8" ht="16.5">
      <c r="A15" s="44" t="s">
        <v>44</v>
      </c>
      <c r="B15" s="23">
        <v>3399306316.8099999</v>
      </c>
      <c r="C15" s="43">
        <v>3929640236.8799996</v>
      </c>
      <c r="D15" s="23">
        <f>A12</f>
        <v>4489263535.2099991</v>
      </c>
      <c r="F15" s="41"/>
    </row>
    <row r="16" spans="1:8" ht="16.5">
      <c r="A16" s="44" t="s">
        <v>43</v>
      </c>
      <c r="B16" s="23">
        <v>238691268.96000001</v>
      </c>
      <c r="C16" s="43">
        <v>239721186.16</v>
      </c>
      <c r="D16" s="23">
        <f>B12</f>
        <v>184470666.45999998</v>
      </c>
    </row>
    <row r="17" spans="1:4" ht="16.5">
      <c r="A17" s="44" t="s">
        <v>42</v>
      </c>
      <c r="B17" s="23">
        <v>329599895.31</v>
      </c>
      <c r="C17" s="43">
        <v>332508830.38</v>
      </c>
      <c r="D17" s="23">
        <f>C12</f>
        <v>334603971.69</v>
      </c>
    </row>
    <row r="18" spans="1:4" ht="16.5">
      <c r="A18" s="44" t="s">
        <v>41</v>
      </c>
      <c r="B18" s="23">
        <v>48673686.289999999</v>
      </c>
      <c r="C18" s="43">
        <v>69359211.510000005</v>
      </c>
      <c r="D18" s="42">
        <f>D12</f>
        <v>127093688.75</v>
      </c>
    </row>
    <row r="19" spans="1:4">
      <c r="B19" s="41">
        <f>SUM(B15:B18)</f>
        <v>4016271167.3699999</v>
      </c>
      <c r="C19" s="41">
        <f>SUM(C15:C18)</f>
        <v>4571229464.9299994</v>
      </c>
      <c r="D19" s="41">
        <f>SUM(D15:D18)</f>
        <v>5135431862.1099987</v>
      </c>
    </row>
    <row r="20" spans="1:4">
      <c r="D20" s="41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RowColHeaders="0" tabSelected="1" topLeftCell="A16" workbookViewId="0">
      <selection activeCell="O37" sqref="O37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JUNE 2017</vt:lpstr>
      <vt:lpstr>Trend </vt:lpstr>
      <vt:lpstr>JuneCharts </vt:lpstr>
      <vt:lpstr>'JUNE 2017'!Print_Area</vt:lpstr>
      <vt:lpstr>'Trend '!Print_Area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2017-07-27T13:37:43Z</dcterms:modified>
</cp:coreProperties>
</file>