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NAVs\2021\"/>
    </mc:Choice>
  </mc:AlternateContent>
  <bookViews>
    <workbookView xWindow="0" yWindow="465" windowWidth="28800" windowHeight="16275"/>
  </bookViews>
  <sheets>
    <sheet name="JUNE 2021" sheetId="1" r:id="rId1"/>
    <sheet name="Market Share" sheetId="2" r:id="rId2"/>
    <sheet name="Unit Holders" sheetId="3" r:id="rId3"/>
    <sheet name="NAV Comparison April -June '21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21" i="1" l="1"/>
  <c r="P114" i="1"/>
  <c r="P111" i="1"/>
  <c r="P105" i="1"/>
  <c r="R98" i="1"/>
  <c r="R88" i="1"/>
  <c r="P84" i="1"/>
  <c r="P83" i="1"/>
  <c r="R50" i="1"/>
  <c r="P56" i="1"/>
  <c r="P53" i="1"/>
  <c r="P52" i="1"/>
  <c r="P50" i="1"/>
  <c r="R37" i="1"/>
  <c r="P37" i="1"/>
  <c r="P21" i="1"/>
  <c r="R17" i="1"/>
  <c r="P17" i="1"/>
  <c r="P16" i="1"/>
  <c r="P11" i="1"/>
  <c r="P8" i="1"/>
  <c r="O126" i="1" l="1"/>
  <c r="Q126" i="1"/>
  <c r="P98" i="1"/>
  <c r="P88" i="1"/>
  <c r="O59" i="1" l="1"/>
  <c r="W8" i="1" l="1"/>
  <c r="V8" i="1"/>
  <c r="U8" i="1"/>
  <c r="T8" i="1"/>
  <c r="S8" i="1"/>
  <c r="W73" i="1"/>
  <c r="V73" i="1"/>
  <c r="U73" i="1"/>
  <c r="T73" i="1"/>
  <c r="W72" i="1"/>
  <c r="V72" i="1"/>
  <c r="U72" i="1"/>
  <c r="T72" i="1"/>
  <c r="S68" i="1"/>
  <c r="W68" i="1"/>
  <c r="V68" i="1"/>
  <c r="U68" i="1"/>
  <c r="T68" i="1"/>
  <c r="W98" i="1" l="1"/>
  <c r="V98" i="1"/>
  <c r="U98" i="1"/>
  <c r="T98" i="1"/>
  <c r="S98" i="1"/>
  <c r="W17" i="1"/>
  <c r="V17" i="1"/>
  <c r="U17" i="1"/>
  <c r="T17" i="1"/>
  <c r="S17" i="1"/>
  <c r="W88" i="1"/>
  <c r="V88" i="1"/>
  <c r="U88" i="1"/>
  <c r="T88" i="1"/>
  <c r="S88" i="1"/>
  <c r="Q77" i="1" l="1"/>
  <c r="F77" i="1"/>
  <c r="Z126" i="1" l="1"/>
  <c r="S126" i="1"/>
  <c r="W125" i="1"/>
  <c r="V125" i="1"/>
  <c r="U125" i="1"/>
  <c r="T125" i="1"/>
  <c r="S125" i="1"/>
  <c r="R125" i="1"/>
  <c r="W124" i="1"/>
  <c r="V124" i="1"/>
  <c r="U124" i="1"/>
  <c r="T124" i="1"/>
  <c r="S124" i="1"/>
  <c r="R124" i="1"/>
  <c r="P124" i="1"/>
  <c r="W123" i="1"/>
  <c r="V123" i="1"/>
  <c r="U123" i="1"/>
  <c r="T123" i="1"/>
  <c r="S123" i="1"/>
  <c r="R123" i="1"/>
  <c r="P123" i="1"/>
  <c r="W122" i="1"/>
  <c r="V122" i="1"/>
  <c r="U122" i="1"/>
  <c r="T122" i="1"/>
  <c r="S122" i="1"/>
  <c r="R122" i="1"/>
  <c r="P122" i="1"/>
  <c r="W121" i="1"/>
  <c r="V121" i="1"/>
  <c r="U121" i="1"/>
  <c r="T121" i="1"/>
  <c r="S121" i="1"/>
  <c r="R121" i="1"/>
  <c r="W120" i="1"/>
  <c r="V120" i="1"/>
  <c r="U120" i="1"/>
  <c r="T120" i="1"/>
  <c r="S120" i="1"/>
  <c r="R120" i="1"/>
  <c r="P120" i="1"/>
  <c r="W119" i="1"/>
  <c r="V119" i="1"/>
  <c r="U119" i="1"/>
  <c r="T119" i="1"/>
  <c r="S119" i="1"/>
  <c r="R119" i="1"/>
  <c r="P119" i="1"/>
  <c r="Z117" i="1"/>
  <c r="Q117" i="1"/>
  <c r="R113" i="1" s="1"/>
  <c r="O117" i="1"/>
  <c r="P112" i="1" s="1"/>
  <c r="W116" i="1"/>
  <c r="V116" i="1"/>
  <c r="U116" i="1"/>
  <c r="T116" i="1"/>
  <c r="S116" i="1"/>
  <c r="P116" i="1"/>
  <c r="W115" i="1"/>
  <c r="V115" i="1"/>
  <c r="U115" i="1"/>
  <c r="T115" i="1"/>
  <c r="S115" i="1"/>
  <c r="W114" i="1"/>
  <c r="V114" i="1"/>
  <c r="U114" i="1"/>
  <c r="T114" i="1"/>
  <c r="S114" i="1"/>
  <c r="W113" i="1"/>
  <c r="V113" i="1"/>
  <c r="U113" i="1"/>
  <c r="T113" i="1"/>
  <c r="S113" i="1"/>
  <c r="P113" i="1"/>
  <c r="W112" i="1"/>
  <c r="V112" i="1"/>
  <c r="U112" i="1"/>
  <c r="T112" i="1"/>
  <c r="S112" i="1"/>
  <c r="W111" i="1"/>
  <c r="V111" i="1"/>
  <c r="U111" i="1"/>
  <c r="T111" i="1"/>
  <c r="S111" i="1"/>
  <c r="W110" i="1"/>
  <c r="V110" i="1"/>
  <c r="U110" i="1"/>
  <c r="T110" i="1"/>
  <c r="S110" i="1"/>
  <c r="P110" i="1"/>
  <c r="W109" i="1"/>
  <c r="V109" i="1"/>
  <c r="U109" i="1"/>
  <c r="T109" i="1"/>
  <c r="S109" i="1"/>
  <c r="P109" i="1"/>
  <c r="W108" i="1"/>
  <c r="V108" i="1"/>
  <c r="U108" i="1"/>
  <c r="T108" i="1"/>
  <c r="S108" i="1"/>
  <c r="P108" i="1"/>
  <c r="W107" i="1"/>
  <c r="V107" i="1"/>
  <c r="U107" i="1"/>
  <c r="T107" i="1"/>
  <c r="S107" i="1"/>
  <c r="W106" i="1"/>
  <c r="V106" i="1"/>
  <c r="U106" i="1"/>
  <c r="T106" i="1"/>
  <c r="S106" i="1"/>
  <c r="P106" i="1"/>
  <c r="W105" i="1"/>
  <c r="V105" i="1"/>
  <c r="U105" i="1"/>
  <c r="T105" i="1"/>
  <c r="S105" i="1"/>
  <c r="W104" i="1"/>
  <c r="V104" i="1"/>
  <c r="U104" i="1"/>
  <c r="T104" i="1"/>
  <c r="S104" i="1"/>
  <c r="P104" i="1"/>
  <c r="W103" i="1"/>
  <c r="V103" i="1"/>
  <c r="U103" i="1"/>
  <c r="T103" i="1"/>
  <c r="S103" i="1"/>
  <c r="P103" i="1"/>
  <c r="W102" i="1"/>
  <c r="V102" i="1"/>
  <c r="U102" i="1"/>
  <c r="T102" i="1"/>
  <c r="S102" i="1"/>
  <c r="W101" i="1"/>
  <c r="V101" i="1"/>
  <c r="U101" i="1"/>
  <c r="T101" i="1"/>
  <c r="S101" i="1"/>
  <c r="P101" i="1"/>
  <c r="W100" i="1"/>
  <c r="V100" i="1"/>
  <c r="U100" i="1"/>
  <c r="T100" i="1"/>
  <c r="S100" i="1"/>
  <c r="P100" i="1"/>
  <c r="W99" i="1"/>
  <c r="V99" i="1"/>
  <c r="U99" i="1"/>
  <c r="T99" i="1"/>
  <c r="S99" i="1"/>
  <c r="P99" i="1"/>
  <c r="W97" i="1"/>
  <c r="V97" i="1"/>
  <c r="U97" i="1"/>
  <c r="T97" i="1"/>
  <c r="S97" i="1"/>
  <c r="P97" i="1"/>
  <c r="Z95" i="1"/>
  <c r="Q95" i="1"/>
  <c r="R92" i="1" s="1"/>
  <c r="O95" i="1"/>
  <c r="W94" i="1"/>
  <c r="V94" i="1"/>
  <c r="U94" i="1"/>
  <c r="T94" i="1"/>
  <c r="S94" i="1"/>
  <c r="R94" i="1"/>
  <c r="P94" i="1"/>
  <c r="W93" i="1"/>
  <c r="V93" i="1"/>
  <c r="U93" i="1"/>
  <c r="T93" i="1"/>
  <c r="S93" i="1"/>
  <c r="R93" i="1"/>
  <c r="P93" i="1"/>
  <c r="W92" i="1"/>
  <c r="V92" i="1"/>
  <c r="U92" i="1"/>
  <c r="T92" i="1"/>
  <c r="S92" i="1"/>
  <c r="P92" i="1"/>
  <c r="W91" i="1"/>
  <c r="V91" i="1"/>
  <c r="U91" i="1"/>
  <c r="T91" i="1"/>
  <c r="S91" i="1"/>
  <c r="R91" i="1"/>
  <c r="P91" i="1"/>
  <c r="Z89" i="1"/>
  <c r="Q89" i="1"/>
  <c r="O89" i="1"/>
  <c r="P76" i="1" s="1"/>
  <c r="W87" i="1"/>
  <c r="V87" i="1"/>
  <c r="U87" i="1"/>
  <c r="T87" i="1"/>
  <c r="S87" i="1"/>
  <c r="W86" i="1"/>
  <c r="V86" i="1"/>
  <c r="U86" i="1"/>
  <c r="T86" i="1"/>
  <c r="S86" i="1"/>
  <c r="W85" i="1"/>
  <c r="V85" i="1"/>
  <c r="U85" i="1"/>
  <c r="T85" i="1"/>
  <c r="S85" i="1"/>
  <c r="W84" i="1"/>
  <c r="V84" i="1"/>
  <c r="U84" i="1"/>
  <c r="T84" i="1"/>
  <c r="S84" i="1"/>
  <c r="W83" i="1"/>
  <c r="V83" i="1"/>
  <c r="U83" i="1"/>
  <c r="T83" i="1"/>
  <c r="S83" i="1"/>
  <c r="W82" i="1"/>
  <c r="V82" i="1"/>
  <c r="U82" i="1"/>
  <c r="T82" i="1"/>
  <c r="S82" i="1"/>
  <c r="W81" i="1"/>
  <c r="V81" i="1"/>
  <c r="U81" i="1"/>
  <c r="T81" i="1"/>
  <c r="S81" i="1"/>
  <c r="W80" i="1"/>
  <c r="V80" i="1"/>
  <c r="U80" i="1"/>
  <c r="T80" i="1"/>
  <c r="S80" i="1"/>
  <c r="W79" i="1"/>
  <c r="V79" i="1"/>
  <c r="U79" i="1"/>
  <c r="T79" i="1"/>
  <c r="S79" i="1"/>
  <c r="W78" i="1"/>
  <c r="V78" i="1"/>
  <c r="U78" i="1"/>
  <c r="T78" i="1"/>
  <c r="S78" i="1"/>
  <c r="W77" i="1"/>
  <c r="V77" i="1"/>
  <c r="U77" i="1"/>
  <c r="T77" i="1"/>
  <c r="S77" i="1"/>
  <c r="W76" i="1"/>
  <c r="V76" i="1"/>
  <c r="U76" i="1"/>
  <c r="T76" i="1"/>
  <c r="S76" i="1"/>
  <c r="W75" i="1"/>
  <c r="V75" i="1"/>
  <c r="U75" i="1"/>
  <c r="T75" i="1"/>
  <c r="S75" i="1"/>
  <c r="W74" i="1"/>
  <c r="V74" i="1"/>
  <c r="U74" i="1"/>
  <c r="T74" i="1"/>
  <c r="S74" i="1"/>
  <c r="S72" i="1"/>
  <c r="W71" i="1"/>
  <c r="V71" i="1"/>
  <c r="U71" i="1"/>
  <c r="T71" i="1"/>
  <c r="S71" i="1"/>
  <c r="W70" i="1"/>
  <c r="V70" i="1"/>
  <c r="U70" i="1"/>
  <c r="T70" i="1"/>
  <c r="S70" i="1"/>
  <c r="W69" i="1"/>
  <c r="V69" i="1"/>
  <c r="U69" i="1"/>
  <c r="T69" i="1"/>
  <c r="S69" i="1"/>
  <c r="W67" i="1"/>
  <c r="V67" i="1"/>
  <c r="U67" i="1"/>
  <c r="T67" i="1"/>
  <c r="S67" i="1"/>
  <c r="W66" i="1"/>
  <c r="V66" i="1"/>
  <c r="U66" i="1"/>
  <c r="T66" i="1"/>
  <c r="S66" i="1"/>
  <c r="W65" i="1"/>
  <c r="V65" i="1"/>
  <c r="U65" i="1"/>
  <c r="T65" i="1"/>
  <c r="S65" i="1"/>
  <c r="W64" i="1"/>
  <c r="V64" i="1"/>
  <c r="U64" i="1"/>
  <c r="T64" i="1"/>
  <c r="S64" i="1"/>
  <c r="W63" i="1"/>
  <c r="V63" i="1"/>
  <c r="U63" i="1"/>
  <c r="T63" i="1"/>
  <c r="S63" i="1"/>
  <c r="W62" i="1"/>
  <c r="V62" i="1"/>
  <c r="U62" i="1"/>
  <c r="T62" i="1"/>
  <c r="S62" i="1"/>
  <c r="W61" i="1"/>
  <c r="V61" i="1"/>
  <c r="U61" i="1"/>
  <c r="T61" i="1"/>
  <c r="S61" i="1"/>
  <c r="Z59" i="1"/>
  <c r="Q59" i="1"/>
  <c r="R54" i="1" s="1"/>
  <c r="P54" i="1"/>
  <c r="W58" i="1"/>
  <c r="V58" i="1"/>
  <c r="U58" i="1"/>
  <c r="T58" i="1"/>
  <c r="S58" i="1"/>
  <c r="P58" i="1"/>
  <c r="W57" i="1"/>
  <c r="V57" i="1"/>
  <c r="U57" i="1"/>
  <c r="T57" i="1"/>
  <c r="S57" i="1"/>
  <c r="W56" i="1"/>
  <c r="V56" i="1"/>
  <c r="U56" i="1"/>
  <c r="T56" i="1"/>
  <c r="S56" i="1"/>
  <c r="W55" i="1"/>
  <c r="V55" i="1"/>
  <c r="U55" i="1"/>
  <c r="T55" i="1"/>
  <c r="S55" i="1"/>
  <c r="W54" i="1"/>
  <c r="V54" i="1"/>
  <c r="U54" i="1"/>
  <c r="T54" i="1"/>
  <c r="S54" i="1"/>
  <c r="W53" i="1"/>
  <c r="V53" i="1"/>
  <c r="U53" i="1"/>
  <c r="T53" i="1"/>
  <c r="S53" i="1"/>
  <c r="W52" i="1"/>
  <c r="V52" i="1"/>
  <c r="U52" i="1"/>
  <c r="T52" i="1"/>
  <c r="S52" i="1"/>
  <c r="W51" i="1"/>
  <c r="V51" i="1"/>
  <c r="U51" i="1"/>
  <c r="T51" i="1"/>
  <c r="S51" i="1"/>
  <c r="W49" i="1"/>
  <c r="V49" i="1"/>
  <c r="U49" i="1"/>
  <c r="T49" i="1"/>
  <c r="S49" i="1"/>
  <c r="Z47" i="1"/>
  <c r="Q47" i="1"/>
  <c r="R39" i="1" s="1"/>
  <c r="O47" i="1"/>
  <c r="P44" i="1" s="1"/>
  <c r="W46" i="1"/>
  <c r="V46" i="1"/>
  <c r="U46" i="1"/>
  <c r="T46" i="1"/>
  <c r="S46" i="1"/>
  <c r="W45" i="1"/>
  <c r="V45" i="1"/>
  <c r="U45" i="1"/>
  <c r="T45" i="1"/>
  <c r="S45" i="1"/>
  <c r="W44" i="1"/>
  <c r="V44" i="1"/>
  <c r="U44" i="1"/>
  <c r="T44" i="1"/>
  <c r="S44" i="1"/>
  <c r="W43" i="1"/>
  <c r="V43" i="1"/>
  <c r="U43" i="1"/>
  <c r="T43" i="1"/>
  <c r="S43" i="1"/>
  <c r="W42" i="1"/>
  <c r="V42" i="1"/>
  <c r="U42" i="1"/>
  <c r="T42" i="1"/>
  <c r="S42" i="1"/>
  <c r="W41" i="1"/>
  <c r="V41" i="1"/>
  <c r="U41" i="1"/>
  <c r="T41" i="1"/>
  <c r="S41" i="1"/>
  <c r="P41" i="1"/>
  <c r="W40" i="1"/>
  <c r="V40" i="1"/>
  <c r="U40" i="1"/>
  <c r="T40" i="1"/>
  <c r="S40" i="1"/>
  <c r="W39" i="1"/>
  <c r="V39" i="1"/>
  <c r="U39" i="1"/>
  <c r="T39" i="1"/>
  <c r="S39" i="1"/>
  <c r="W38" i="1"/>
  <c r="V38" i="1"/>
  <c r="U38" i="1"/>
  <c r="T38" i="1"/>
  <c r="S38" i="1"/>
  <c r="W36" i="1"/>
  <c r="V36" i="1"/>
  <c r="U36" i="1"/>
  <c r="T36" i="1"/>
  <c r="S36" i="1"/>
  <c r="W35" i="1"/>
  <c r="V35" i="1"/>
  <c r="U35" i="1"/>
  <c r="T35" i="1"/>
  <c r="S35" i="1"/>
  <c r="W34" i="1"/>
  <c r="V34" i="1"/>
  <c r="U34" i="1"/>
  <c r="T34" i="1"/>
  <c r="S34" i="1"/>
  <c r="P34" i="1"/>
  <c r="W33" i="1"/>
  <c r="V33" i="1"/>
  <c r="U33" i="1"/>
  <c r="T33" i="1"/>
  <c r="S33" i="1"/>
  <c r="W32" i="1"/>
  <c r="V32" i="1"/>
  <c r="U32" i="1"/>
  <c r="T32" i="1"/>
  <c r="S32" i="1"/>
  <c r="W31" i="1"/>
  <c r="V31" i="1"/>
  <c r="U31" i="1"/>
  <c r="T31" i="1"/>
  <c r="S31" i="1"/>
  <c r="P31" i="1"/>
  <c r="W30" i="1"/>
  <c r="V30" i="1"/>
  <c r="U30" i="1"/>
  <c r="T30" i="1"/>
  <c r="S30" i="1"/>
  <c r="P30" i="1"/>
  <c r="W29" i="1"/>
  <c r="V29" i="1"/>
  <c r="U29" i="1"/>
  <c r="T29" i="1"/>
  <c r="S29" i="1"/>
  <c r="W28" i="1"/>
  <c r="V28" i="1"/>
  <c r="U28" i="1"/>
  <c r="T28" i="1"/>
  <c r="S28" i="1"/>
  <c r="W27" i="1"/>
  <c r="V27" i="1"/>
  <c r="U27" i="1"/>
  <c r="T27" i="1"/>
  <c r="S27" i="1"/>
  <c r="P27" i="1"/>
  <c r="W26" i="1"/>
  <c r="V26" i="1"/>
  <c r="U26" i="1"/>
  <c r="T26" i="1"/>
  <c r="S26" i="1"/>
  <c r="P26" i="1"/>
  <c r="W25" i="1"/>
  <c r="V25" i="1"/>
  <c r="U25" i="1"/>
  <c r="T25" i="1"/>
  <c r="S25" i="1"/>
  <c r="W24" i="1"/>
  <c r="V24" i="1"/>
  <c r="U24" i="1"/>
  <c r="T24" i="1"/>
  <c r="S24" i="1"/>
  <c r="W23" i="1"/>
  <c r="V23" i="1"/>
  <c r="U23" i="1"/>
  <c r="T23" i="1"/>
  <c r="S23" i="1"/>
  <c r="P23" i="1"/>
  <c r="W22" i="1"/>
  <c r="V22" i="1"/>
  <c r="U22" i="1"/>
  <c r="T22" i="1"/>
  <c r="S22" i="1"/>
  <c r="P22" i="1"/>
  <c r="W21" i="1"/>
  <c r="V21" i="1"/>
  <c r="U21" i="1"/>
  <c r="T21" i="1"/>
  <c r="S21" i="1"/>
  <c r="Z19" i="1"/>
  <c r="Q19" i="1"/>
  <c r="R6" i="1" s="1"/>
  <c r="O19" i="1"/>
  <c r="P15" i="1" s="1"/>
  <c r="W18" i="1"/>
  <c r="V18" i="1"/>
  <c r="U18" i="1"/>
  <c r="T18" i="1"/>
  <c r="S18" i="1"/>
  <c r="W16" i="1"/>
  <c r="V16" i="1"/>
  <c r="U16" i="1"/>
  <c r="T16" i="1"/>
  <c r="S16" i="1"/>
  <c r="W15" i="1"/>
  <c r="V15" i="1"/>
  <c r="U15" i="1"/>
  <c r="T15" i="1"/>
  <c r="S15" i="1"/>
  <c r="W14" i="1"/>
  <c r="V14" i="1"/>
  <c r="U14" i="1"/>
  <c r="T14" i="1"/>
  <c r="S14" i="1"/>
  <c r="W13" i="1"/>
  <c r="V13" i="1"/>
  <c r="U13" i="1"/>
  <c r="T13" i="1"/>
  <c r="S13" i="1"/>
  <c r="W12" i="1"/>
  <c r="V12" i="1"/>
  <c r="U12" i="1"/>
  <c r="T12" i="1"/>
  <c r="S12" i="1"/>
  <c r="W11" i="1"/>
  <c r="V11" i="1"/>
  <c r="U11" i="1"/>
  <c r="T11" i="1"/>
  <c r="S11" i="1"/>
  <c r="W10" i="1"/>
  <c r="V10" i="1"/>
  <c r="U10" i="1"/>
  <c r="T10" i="1"/>
  <c r="S10" i="1"/>
  <c r="W9" i="1"/>
  <c r="V9" i="1"/>
  <c r="U9" i="1"/>
  <c r="T9" i="1"/>
  <c r="S9" i="1"/>
  <c r="W7" i="1"/>
  <c r="V7" i="1"/>
  <c r="U7" i="1"/>
  <c r="T7" i="1"/>
  <c r="S7" i="1"/>
  <c r="W6" i="1"/>
  <c r="V6" i="1"/>
  <c r="U6" i="1"/>
  <c r="T6" i="1"/>
  <c r="S6" i="1"/>
  <c r="W5" i="1"/>
  <c r="V5" i="1"/>
  <c r="U5" i="1"/>
  <c r="T5" i="1"/>
  <c r="S5" i="1"/>
  <c r="W4" i="1"/>
  <c r="V4" i="1"/>
  <c r="U4" i="1"/>
  <c r="T4" i="1"/>
  <c r="S4" i="1"/>
  <c r="S95" i="1" l="1"/>
  <c r="R108" i="1"/>
  <c r="R104" i="1"/>
  <c r="R103" i="1"/>
  <c r="R46" i="1"/>
  <c r="R29" i="1"/>
  <c r="R36" i="1"/>
  <c r="R28" i="1"/>
  <c r="R45" i="1"/>
  <c r="R21" i="1"/>
  <c r="R38" i="1"/>
  <c r="R14" i="1"/>
  <c r="R15" i="1"/>
  <c r="R8" i="1"/>
  <c r="R4" i="1"/>
  <c r="P107" i="1"/>
  <c r="R52" i="1"/>
  <c r="P66" i="1"/>
  <c r="P64" i="1"/>
  <c r="P25" i="1"/>
  <c r="P39" i="1"/>
  <c r="P43" i="1"/>
  <c r="P24" i="1"/>
  <c r="P28" i="1"/>
  <c r="P42" i="1"/>
  <c r="P33" i="1"/>
  <c r="P32" i="1"/>
  <c r="P36" i="1"/>
  <c r="P45" i="1"/>
  <c r="P35" i="1"/>
  <c r="P40" i="1"/>
  <c r="R7" i="1"/>
  <c r="R11" i="1"/>
  <c r="R13" i="1"/>
  <c r="R5" i="1"/>
  <c r="P6" i="1"/>
  <c r="P13" i="1"/>
  <c r="P4" i="1"/>
  <c r="R85" i="1"/>
  <c r="R73" i="1"/>
  <c r="R68" i="1"/>
  <c r="P78" i="1"/>
  <c r="P73" i="1"/>
  <c r="P68" i="1"/>
  <c r="P71" i="1"/>
  <c r="R101" i="1"/>
  <c r="P115" i="1"/>
  <c r="P102" i="1"/>
  <c r="R77" i="1"/>
  <c r="R74" i="1"/>
  <c r="R67" i="1"/>
  <c r="R53" i="1"/>
  <c r="R58" i="1"/>
  <c r="P5" i="1"/>
  <c r="P14" i="1"/>
  <c r="R69" i="1"/>
  <c r="R72" i="1"/>
  <c r="R78" i="1"/>
  <c r="P67" i="1"/>
  <c r="P77" i="1"/>
  <c r="P65" i="1"/>
  <c r="Q127" i="1"/>
  <c r="R95" i="1" s="1"/>
  <c r="R65" i="1"/>
  <c r="P75" i="1"/>
  <c r="R82" i="1"/>
  <c r="R64" i="1"/>
  <c r="R76" i="1"/>
  <c r="R83" i="1"/>
  <c r="R75" i="1"/>
  <c r="R66" i="1"/>
  <c r="R84" i="1"/>
  <c r="R12" i="1"/>
  <c r="R110" i="1"/>
  <c r="R116" i="1"/>
  <c r="Z127" i="1"/>
  <c r="P12" i="1"/>
  <c r="R44" i="1"/>
  <c r="P57" i="1"/>
  <c r="R105" i="1"/>
  <c r="R112" i="1"/>
  <c r="P125" i="1"/>
  <c r="S47" i="1"/>
  <c r="R57" i="1"/>
  <c r="P82" i="1"/>
  <c r="R97" i="1"/>
  <c r="R111" i="1"/>
  <c r="R26" i="1"/>
  <c r="R35" i="1"/>
  <c r="P18" i="1"/>
  <c r="R43" i="1"/>
  <c r="P51" i="1"/>
  <c r="P74" i="1"/>
  <c r="R27" i="1"/>
  <c r="R18" i="1"/>
  <c r="P49" i="1"/>
  <c r="R56" i="1"/>
  <c r="S59" i="1"/>
  <c r="P63" i="1"/>
  <c r="P10" i="1"/>
  <c r="R32" i="1"/>
  <c r="R49" i="1"/>
  <c r="P55" i="1"/>
  <c r="P62" i="1"/>
  <c r="R63" i="1"/>
  <c r="R71" i="1"/>
  <c r="R23" i="1"/>
  <c r="R62" i="1"/>
  <c r="P70" i="1"/>
  <c r="P79" i="1"/>
  <c r="R80" i="1"/>
  <c r="P85" i="1"/>
  <c r="R86" i="1"/>
  <c r="S89" i="1"/>
  <c r="R102" i="1"/>
  <c r="R109" i="1"/>
  <c r="R115" i="1"/>
  <c r="O127" i="1"/>
  <c r="P19" i="1" s="1"/>
  <c r="R34" i="1"/>
  <c r="P72" i="1"/>
  <c r="R25" i="1"/>
  <c r="R33" i="1"/>
  <c r="R42" i="1"/>
  <c r="R51" i="1"/>
  <c r="P81" i="1"/>
  <c r="P87" i="1"/>
  <c r="R24" i="1"/>
  <c r="R41" i="1"/>
  <c r="P80" i="1"/>
  <c r="R81" i="1"/>
  <c r="P86" i="1"/>
  <c r="R87" i="1"/>
  <c r="P9" i="1"/>
  <c r="R10" i="1"/>
  <c r="R16" i="1"/>
  <c r="S19" i="1"/>
  <c r="R31" i="1"/>
  <c r="R40" i="1"/>
  <c r="R55" i="1"/>
  <c r="P61" i="1"/>
  <c r="P7" i="1"/>
  <c r="R9" i="1"/>
  <c r="R22" i="1"/>
  <c r="P29" i="1"/>
  <c r="R30" i="1"/>
  <c r="P38" i="1"/>
  <c r="P46" i="1"/>
  <c r="R61" i="1"/>
  <c r="P69" i="1"/>
  <c r="R70" i="1"/>
  <c r="R79" i="1"/>
  <c r="R114" i="1"/>
  <c r="S117" i="1"/>
  <c r="R100" i="1"/>
  <c r="R107" i="1"/>
  <c r="R99" i="1"/>
  <c r="R106" i="1"/>
  <c r="R126" i="1" l="1"/>
  <c r="R19" i="1"/>
  <c r="R89" i="1"/>
  <c r="R59" i="1"/>
  <c r="R47" i="1"/>
  <c r="R117" i="1"/>
  <c r="P95" i="1"/>
  <c r="P117" i="1"/>
  <c r="P59" i="1"/>
  <c r="P126" i="1"/>
  <c r="P47" i="1"/>
  <c r="P89" i="1"/>
  <c r="S127" i="1"/>
</calcChain>
</file>

<file path=xl/sharedStrings.xml><?xml version="1.0" encoding="utf-8"?>
<sst xmlns="http://schemas.openxmlformats.org/spreadsheetml/2006/main" count="330" uniqueCount="239">
  <si>
    <t>S/NO</t>
  </si>
  <si>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</si>
  <si>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</si>
  <si>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</si>
  <si>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</si>
  <si>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</si>
  <si>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</si>
  <si>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</si>
  <si>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</si>
  <si>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</si>
  <si>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</si>
  <si>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</si>
  <si>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</si>
  <si>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</si>
  <si>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NET ASSET VALUE  (N) PREVIOUS (MAY)</t>
  </si>
  <si>
    <t>% ON TOTAL</t>
  </si>
  <si>
    <t>NET ASSET VALUE  (N)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</si>
  <si>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</si>
  <si>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</si>
  <si>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</si>
  <si>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</si>
  <si>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</si>
  <si>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</si>
  <si>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</si>
  <si>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</si>
  <si>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NUMBER OF UNITS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</si>
  <si>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</si>
  <si>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</si>
  <si>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</si>
  <si>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</si>
  <si>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</si>
  <si>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1.57</t>
  </si>
  <si>
    <t>1.60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</si>
  <si>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</si>
  <si>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</si>
  <si>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</si>
  <si>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</si>
  <si>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</si>
  <si>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</si>
  <si>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4,148,082.10)</t>
  </si>
  <si>
    <t>United Capital Asset Mgt. Ltd</t>
  </si>
  <si>
    <t>United Capital Equity Fund</t>
  </si>
  <si>
    <t>0.95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</si>
  <si>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</si>
  <si>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</si>
  <si>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</si>
  <si>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</si>
  <si>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</si>
  <si>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</si>
  <si>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</si>
  <si>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</si>
  <si>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</si>
  <si>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</si>
  <si>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</si>
  <si>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61,322,227.50 5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</si>
  <si>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</si>
  <si>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</si>
  <si>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</si>
  <si>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</si>
  <si>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</si>
  <si>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</si>
  <si>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</si>
  <si>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</si>
  <si>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</si>
  <si>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</si>
  <si>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</si>
  <si>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</si>
  <si>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</si>
  <si>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</si>
  <si>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6.659,040.04</t>
  </si>
  <si>
    <t>ARM Money Market Fund</t>
  </si>
  <si>
    <t>Meristem Money Market Fund</t>
  </si>
  <si>
    <t xml:space="preserve"> AXA Mansard Investments Limited 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</si>
  <si>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</si>
  <si>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</si>
  <si>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</si>
  <si>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</si>
  <si>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</si>
  <si>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</si>
  <si>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</si>
  <si>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100</t>
  </si>
  <si>
    <t>Abacus Money Market Fund</t>
  </si>
  <si>
    <t>EDC Fund Management</t>
  </si>
  <si>
    <t>EDC Money Market ClassA</t>
  </si>
  <si>
    <t>62,112,689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</si>
  <si>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</si>
  <si>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</si>
  <si>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</si>
  <si>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</si>
  <si>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</si>
  <si>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1.0000</t>
  </si>
  <si>
    <t>Afrinvest Plutus Fund</t>
  </si>
  <si>
    <t>Legacy Money Market Fund</t>
  </si>
  <si>
    <t>0.99</t>
  </si>
  <si>
    <t xml:space="preserve">Growth and Development Asset Management Limited </t>
  </si>
  <si>
    <t>GDL Money Market Fund</t>
  </si>
  <si>
    <t>10.00</t>
  </si>
  <si>
    <t>Vetiva Fund Managers Limited</t>
  </si>
  <si>
    <t>Vetiva Money Market Fund</t>
  </si>
  <si>
    <t>FSDH Asset Management Ltd</t>
  </si>
  <si>
    <t>Coral Money Market Fund (FSDH Treasury Bill Fund)</t>
  </si>
  <si>
    <t>6,458,761,747.66</t>
  </si>
  <si>
    <t>First Allay Asset Management Limited</t>
  </si>
  <si>
    <t>FAAM Money Market Fund</t>
  </si>
  <si>
    <t>Anchoria Money Market Fund</t>
  </si>
  <si>
    <t>1,073,579.06</t>
  </si>
  <si>
    <t>249779388.11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</si>
  <si>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</si>
  <si>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</si>
  <si>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</si>
  <si>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</si>
  <si>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</si>
  <si>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</si>
  <si>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</si>
  <si>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BOND FUNDS</t>
  </si>
  <si>
    <t>Stanbic IBTC Bond Fund</t>
  </si>
  <si>
    <t>Nigeria International Debt Fund</t>
  </si>
  <si>
    <t>45a</t>
  </si>
  <si>
    <t>FBN Nigeria Eurobond (USD) Fund - Retail</t>
  </si>
  <si>
    <t>45b</t>
  </si>
  <si>
    <t>FBN Nigeria Eurobond (USD) Fund - Institutional</t>
  </si>
  <si>
    <t>Legacy USD Bond Fund</t>
  </si>
  <si>
    <t>Nigerian Eurobond Fund</t>
  </si>
  <si>
    <t>Pacam Eurobond Fund</t>
  </si>
  <si>
    <t>Afrinvest Dollar Fund</t>
  </si>
  <si>
    <t>ARM Eurobond Fund</t>
  </si>
  <si>
    <t>FIXED INCOME FUNDS</t>
  </si>
  <si>
    <t>Coral Income Fund</t>
  </si>
  <si>
    <t>United Capital Fixed Income Fund</t>
  </si>
  <si>
    <t>1.96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</si>
  <si>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</si>
  <si>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</si>
  <si>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</si>
  <si>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</si>
  <si>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SFS Capital Nigeria Ltd</t>
  </si>
  <si>
    <t>SFS Fixed Income Fund</t>
  </si>
  <si>
    <t>1,650,720,658.32k</t>
  </si>
  <si>
    <t>Legacy Debt(formerly Short Maturity) Fund</t>
  </si>
  <si>
    <t>3.95</t>
  </si>
  <si>
    <t>Stanbic IBTC Absolute Fund (Sub Fund)</t>
  </si>
  <si>
    <t>Stanbic IBTC Conservative Fund (Sub Fund)</t>
  </si>
  <si>
    <t>Lotus Capital Limited</t>
  </si>
  <si>
    <t>Lotus Halal Fixed Income Fund</t>
  </si>
  <si>
    <t>PACAM Fixed Income Fund</t>
  </si>
  <si>
    <t>GDL Income Fund</t>
  </si>
  <si>
    <t>Stanbic IBTC Dollar Fund</t>
  </si>
  <si>
    <t>EDC Nigeria Fixed Income Fund</t>
  </si>
  <si>
    <t>1,624,305</t>
  </si>
  <si>
    <t>8,815,984</t>
  </si>
  <si>
    <t>Kedari Investment Fund</t>
  </si>
  <si>
    <t>Zenith Income Fund</t>
  </si>
  <si>
    <t>24.1396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</si>
  <si>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</si>
  <si>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</si>
  <si>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</si>
  <si>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</si>
  <si>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</si>
  <si>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</si>
  <si>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</si>
  <si>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</si>
  <si>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</si>
  <si>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</si>
  <si>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</si>
  <si>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</si>
  <si>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414.50</t>
  </si>
  <si>
    <t>AVA GAM Fixed Income Naira Fund</t>
  </si>
  <si>
    <t>CardinalStone Asset Mgt. Limited</t>
  </si>
  <si>
    <t>CardinalStone Fixed Income Alpha Fund</t>
  </si>
  <si>
    <t>REAL ESTATE FUNDS</t>
  </si>
  <si>
    <t>SFS Real Estate Investment Trust Fund</t>
  </si>
  <si>
    <t>0</t>
  </si>
  <si>
    <t>436,141,717.05k</t>
  </si>
  <si>
    <t>244,528,087.27k</t>
  </si>
  <si>
    <t xml:space="preserve">2,212,633,106.14k </t>
  </si>
  <si>
    <t>9240812.86k</t>
  </si>
  <si>
    <t>Union Homes REITS</t>
  </si>
  <si>
    <t xml:space="preserve">9,932,058,627.40k </t>
  </si>
  <si>
    <t>248,673,995.12k</t>
  </si>
  <si>
    <t>10,487,131,559.59k</t>
  </si>
  <si>
    <t xml:space="preserve">12,897,071.71k </t>
  </si>
  <si>
    <t>36.60k</t>
  </si>
  <si>
    <t>UPDC Real Estate Investment Fund</t>
  </si>
  <si>
    <t>Nigeria Real Estate Investment Trust</t>
  </si>
  <si>
    <t>MIXED/BALANCED FUNDS</t>
  </si>
  <si>
    <t>Stanbic IBTC Balanced Fund</t>
  </si>
  <si>
    <t>Women Investment Fund</t>
  </si>
  <si>
    <t>United Capital Balanced Fund</t>
  </si>
  <si>
    <t>1.3971</t>
  </si>
  <si>
    <t>1.4171</t>
  </si>
  <si>
    <t>ARM Discovery Fund</t>
  </si>
  <si>
    <t>419.34</t>
  </si>
  <si>
    <t>431.99</t>
  </si>
  <si>
    <t>Zenith Equity Fund</t>
  </si>
  <si>
    <t>12.8782</t>
  </si>
  <si>
    <t>12.9893</t>
  </si>
  <si>
    <t>Capital Express Balanced Fund</t>
  </si>
  <si>
    <t>AIICO Balanced Fund</t>
  </si>
  <si>
    <t>3.1532</t>
  </si>
  <si>
    <t>3.2084</t>
  </si>
  <si>
    <t>FBN Balanced Fund</t>
  </si>
  <si>
    <t>ValuAlliance Value Fund</t>
  </si>
  <si>
    <t>GDL Canary Growth Fund</t>
  </si>
  <si>
    <t>Coral Growth Fund</t>
  </si>
  <si>
    <t>Wealth For Women Fund</t>
  </si>
  <si>
    <t>1.11</t>
  </si>
  <si>
    <t>1.12</t>
  </si>
  <si>
    <t>Nigeria Energy Sector Fund</t>
  </si>
  <si>
    <t>Coronation Balanced Fund</t>
  </si>
  <si>
    <t>Cordros Milestone Fund</t>
  </si>
  <si>
    <t>Nigeria Entertainment Fund</t>
  </si>
  <si>
    <t>Vantage Balanced Fund</t>
  </si>
  <si>
    <t>PACAM Balanced Fund</t>
  </si>
  <si>
    <t xml:space="preserve">Lead Balanced Fund </t>
  </si>
  <si>
    <t>NOVA Hybrid Fund</t>
  </si>
  <si>
    <t>1.0457</t>
  </si>
  <si>
    <t>ETHICAL FUNDS</t>
  </si>
  <si>
    <t>Zenith Ethical Fund</t>
  </si>
  <si>
    <t>6,089,191.02</t>
  </si>
  <si>
    <t>6,316,572.59</t>
  </si>
  <si>
    <t>14.0884</t>
  </si>
  <si>
    <t>14.2136</t>
  </si>
  <si>
    <t>Lotus Halal Inv. Fund</t>
  </si>
  <si>
    <t>Stanbic IBTC Ethical Fund</t>
  </si>
  <si>
    <t>ARM Ethical Fund</t>
  </si>
  <si>
    <t>37.99</t>
  </si>
  <si>
    <t>39.13</t>
  </si>
  <si>
    <t>Stanbic IBTC Imaan Fund</t>
  </si>
  <si>
    <t>FBN Nigeria Halal Fund</t>
  </si>
  <si>
    <t>Norrenberger Investment and Capital Management Limited</t>
  </si>
  <si>
    <t>Norrenberger Islamic Fund</t>
  </si>
  <si>
    <t>Grand Total</t>
  </si>
  <si>
    <t>FBN Bond Fund</t>
  </si>
  <si>
    <t>317,513,99</t>
  </si>
  <si>
    <t>1,093,874,886.74</t>
  </si>
  <si>
    <t>8361970.98</t>
  </si>
  <si>
    <t>45,606,666.36</t>
  </si>
  <si>
    <t>9,669,257,825.00</t>
  </si>
  <si>
    <t>SPREADSHEET OF REGISTERED MUTUAL FUNDS AS AT 30TH JUNE, 2021</t>
  </si>
  <si>
    <t>9,714,864,491.00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</si>
</sst>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 &quot;* #,##0&quot; &quot;;&quot;-&quot;* #,##0&quot; &quot;;&quot; &quot;* &quot;-&quot;??&quot; &quot;"/>
    <numFmt numFmtId="165" formatCode="&quot; &quot;* #,##0.00&quot; &quot;;&quot;-&quot;* #,##0.00&quot; &quot;;&quot; &quot;* &quot;-&quot;??&quot; &quot;"/>
    <numFmt numFmtId="166" formatCode="&quot; &quot;* #,##0.00&quot; &quot;;&quot; &quot;* \(#,##0.00\);&quot; &quot;* &quot;-&quot;??&quot; &quot;"/>
  </numFmts>
  <fonts count="16" x14ac:knownFonts="1">
    <font>
      <sz val="11"/>
      <color indexed="8"/>
      <name val="Calibri"/>
    </font>
    <font>
      <b/>
      <sz val="12"/>
      <color indexed="8"/>
      <name val="Trebuchet MS"/>
    </font>
    <font>
      <sz val="12"/>
      <color indexed="8"/>
      <name val="Calibri"/>
    </font>
    <font>
      <sz val="8"/>
      <color indexed="8"/>
      <name val="Trebuchet MS"/>
    </font>
    <font>
      <sz val="12"/>
      <color indexed="8"/>
      <name val="Trebuchet MS"/>
    </font>
    <font>
      <b/>
      <sz val="12"/>
      <color indexed="8"/>
      <name val="Calibri"/>
    </font>
    <font>
      <b/>
      <sz val="12"/>
      <color indexed="8"/>
      <name val="Arial Narrow"/>
    </font>
    <font>
      <i/>
      <sz val="12"/>
      <color indexed="8"/>
      <name val="Arial Narrow"/>
    </font>
    <font>
      <i/>
      <sz val="12"/>
      <color indexed="8"/>
      <name val="Californian FB"/>
    </font>
    <font>
      <sz val="8"/>
      <color indexed="8"/>
      <name val="Trebuchet MS"/>
      <family val="2"/>
    </font>
    <font>
      <sz val="8"/>
      <color rgb="FF000000"/>
      <name val="Trebuchet MS"/>
      <family val="2"/>
    </font>
    <font>
      <sz val="8"/>
      <color indexed="9"/>
      <name val="Trebuchet MS"/>
      <family val="2"/>
    </font>
    <font>
      <sz val="11"/>
      <color indexed="8"/>
      <name val="Calibri"/>
    </font>
    <font>
      <b/>
      <sz val="8"/>
      <color indexed="8"/>
      <name val="Trebuchet MS"/>
      <family val="2"/>
    </font>
    <font>
      <b/>
      <sz val="8"/>
      <color indexed="9"/>
      <name val="Trebuchet MS"/>
      <family val="2"/>
    </font>
    <font>
      <b/>
      <sz val="36"/>
      <color indexed="9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 applyNumberFormat="0" applyFill="0" applyBorder="0" applyProtection="0"/>
    <xf numFmtId="43" fontId="12" fillId="0" borderId="0" applyFont="0" applyFill="0" applyBorder="0" applyAlignment="0" applyProtection="0"/>
  </cellStyleXfs>
  <cellXfs count="216">
    <xf numFmtId="0" fontId="0" fillId="0" borderId="0" xfId="0" applyFont="1" applyAlignment="1"/>
    <xf numFmtId="0" fontId="0" fillId="0" borderId="0" xfId="0" applyNumberFormat="1" applyFont="1" applyAlignment="1"/>
    <xf numFmtId="0" fontId="2" fillId="3" borderId="3" xfId="0" applyNumberFormat="1" applyFont="1" applyFill="1" applyBorder="1" applyAlignment="1"/>
    <xf numFmtId="0" fontId="0" fillId="3" borderId="4" xfId="0" applyNumberFormat="1" applyFont="1" applyFill="1" applyBorder="1" applyAlignment="1"/>
    <xf numFmtId="0" fontId="0" fillId="3" borderId="5" xfId="0" applyNumberFormat="1" applyFont="1" applyFill="1" applyBorder="1" applyAlignment="1"/>
    <xf numFmtId="0" fontId="0" fillId="3" borderId="6" xfId="0" applyNumberFormat="1" applyFont="1" applyFill="1" applyBorder="1" applyAlignment="1"/>
    <xf numFmtId="0" fontId="0" fillId="3" borderId="7" xfId="0" applyNumberFormat="1" applyFont="1" applyFill="1" applyBorder="1" applyAlignment="1"/>
    <xf numFmtId="0" fontId="0" fillId="3" borderId="8" xfId="0" applyNumberFormat="1" applyFont="1" applyFill="1" applyBorder="1" applyAlignment="1"/>
    <xf numFmtId="0" fontId="0" fillId="3" borderId="9" xfId="0" applyNumberFormat="1" applyFont="1" applyFill="1" applyBorder="1" applyAlignment="1"/>
    <xf numFmtId="0" fontId="0" fillId="3" borderId="10" xfId="0" applyNumberFormat="1" applyFont="1" applyFill="1" applyBorder="1" applyAlignment="1"/>
    <xf numFmtId="0" fontId="0" fillId="3" borderId="11" xfId="0" applyNumberFormat="1" applyFont="1" applyFill="1" applyBorder="1" applyAlignment="1"/>
    <xf numFmtId="0" fontId="2" fillId="3" borderId="9" xfId="0" applyNumberFormat="1" applyFont="1" applyFill="1" applyBorder="1" applyAlignment="1"/>
    <xf numFmtId="0" fontId="2" fillId="3" borderId="10" xfId="0" applyNumberFormat="1" applyFont="1" applyFill="1" applyBorder="1" applyAlignment="1"/>
    <xf numFmtId="0" fontId="0" fillId="3" borderId="13" xfId="0" applyNumberFormat="1" applyFont="1" applyFill="1" applyBorder="1" applyAlignment="1"/>
    <xf numFmtId="0" fontId="0" fillId="3" borderId="15" xfId="0" applyNumberFormat="1" applyFont="1" applyFill="1" applyBorder="1" applyAlignment="1"/>
    <xf numFmtId="165" fontId="3" fillId="3" borderId="2" xfId="0" applyNumberFormat="1" applyFont="1" applyFill="1" applyBorder="1" applyAlignment="1"/>
    <xf numFmtId="0" fontId="2" fillId="3" borderId="16" xfId="0" applyNumberFormat="1" applyFont="1" applyFill="1" applyBorder="1" applyAlignment="1"/>
    <xf numFmtId="0" fontId="2" fillId="3" borderId="13" xfId="0" applyNumberFormat="1" applyFont="1" applyFill="1" applyBorder="1" applyAlignment="1"/>
    <xf numFmtId="0" fontId="2" fillId="3" borderId="4" xfId="0" applyNumberFormat="1" applyFont="1" applyFill="1" applyBorder="1" applyAlignment="1"/>
    <xf numFmtId="166" fontId="2" fillId="3" borderId="4" xfId="0" applyNumberFormat="1" applyFont="1" applyFill="1" applyBorder="1" applyAlignment="1"/>
    <xf numFmtId="0" fontId="0" fillId="3" borderId="21" xfId="0" applyNumberFormat="1" applyFont="1" applyFill="1" applyBorder="1" applyAlignment="1"/>
    <xf numFmtId="0" fontId="0" fillId="3" borderId="22" xfId="0" applyNumberFormat="1" applyFont="1" applyFill="1" applyBorder="1" applyAlignment="1"/>
    <xf numFmtId="0" fontId="0" fillId="3" borderId="18" xfId="0" applyNumberFormat="1" applyFont="1" applyFill="1" applyBorder="1" applyAlignment="1"/>
    <xf numFmtId="0" fontId="0" fillId="3" borderId="14" xfId="0" applyNumberFormat="1" applyFont="1" applyFill="1" applyBorder="1" applyAlignment="1"/>
    <xf numFmtId="0" fontId="0" fillId="3" borderId="20" xfId="0" applyNumberFormat="1" applyFont="1" applyFill="1" applyBorder="1" applyAlignment="1"/>
    <xf numFmtId="165" fontId="3" fillId="3" borderId="23" xfId="0" applyNumberFormat="1" applyFont="1" applyFill="1" applyBorder="1" applyAlignment="1"/>
    <xf numFmtId="164" fontId="3" fillId="3" borderId="23" xfId="0" applyNumberFormat="1" applyFont="1" applyFill="1" applyBorder="1" applyAlignment="1"/>
    <xf numFmtId="0" fontId="0" fillId="3" borderId="12" xfId="0" applyNumberFormat="1" applyFont="1" applyFill="1" applyBorder="1" applyAlignment="1"/>
    <xf numFmtId="0" fontId="0" fillId="3" borderId="24" xfId="0" applyNumberFormat="1" applyFont="1" applyFill="1" applyBorder="1" applyAlignment="1"/>
    <xf numFmtId="165" fontId="2" fillId="3" borderId="13" xfId="0" applyNumberFormat="1" applyFont="1" applyFill="1" applyBorder="1" applyAlignment="1"/>
    <xf numFmtId="165" fontId="2" fillId="3" borderId="4" xfId="0" applyNumberFormat="1" applyFont="1" applyFill="1" applyBorder="1" applyAlignment="1"/>
    <xf numFmtId="3" fontId="2" fillId="3" borderId="13" xfId="0" applyNumberFormat="1" applyFont="1" applyFill="1" applyBorder="1" applyAlignment="1"/>
    <xf numFmtId="4" fontId="2" fillId="3" borderId="4" xfId="0" applyNumberFormat="1" applyFont="1" applyFill="1" applyBorder="1" applyAlignment="1"/>
    <xf numFmtId="0" fontId="5" fillId="3" borderId="4" xfId="0" applyNumberFormat="1" applyFont="1" applyFill="1" applyBorder="1" applyAlignment="1"/>
    <xf numFmtId="0" fontId="6" fillId="3" borderId="4" xfId="0" applyNumberFormat="1" applyFont="1" applyFill="1" applyBorder="1" applyAlignment="1"/>
    <xf numFmtId="0" fontId="7" fillId="3" borderId="4" xfId="0" applyNumberFormat="1" applyFont="1" applyFill="1" applyBorder="1" applyAlignment="1"/>
    <xf numFmtId="0" fontId="8" fillId="3" borderId="4" xfId="0" applyNumberFormat="1" applyFont="1" applyFill="1" applyBorder="1" applyAlignment="1">
      <alignment horizontal="left"/>
    </xf>
    <xf numFmtId="0" fontId="8" fillId="3" borderId="4" xfId="0" applyNumberFormat="1" applyFont="1" applyFill="1" applyBorder="1" applyAlignment="1"/>
    <xf numFmtId="0" fontId="0" fillId="3" borderId="25" xfId="0" applyNumberFormat="1" applyFont="1" applyFill="1" applyBorder="1" applyAlignment="1"/>
    <xf numFmtId="0" fontId="0" fillId="3" borderId="26" xfId="0" applyNumberFormat="1" applyFont="1" applyFill="1" applyBorder="1" applyAlignment="1"/>
    <xf numFmtId="0" fontId="0" fillId="3" borderId="27" xfId="0" applyNumberFormat="1" applyFont="1" applyFill="1" applyBorder="1" applyAlignment="1"/>
    <xf numFmtId="0" fontId="0" fillId="0" borderId="0" xfId="0" applyNumberFormat="1" applyFont="1" applyAlignment="1"/>
    <xf numFmtId="0" fontId="0" fillId="3" borderId="16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10" borderId="0" xfId="0" applyNumberFormat="1" applyFont="1" applyFill="1" applyAlignment="1"/>
    <xf numFmtId="0" fontId="0" fillId="10" borderId="0" xfId="0" applyFont="1" applyFill="1" applyAlignment="1"/>
    <xf numFmtId="0" fontId="0" fillId="0" borderId="11" xfId="0" applyNumberFormat="1" applyFont="1" applyFill="1" applyBorder="1" applyAlignment="1"/>
    <xf numFmtId="0" fontId="0" fillId="0" borderId="8" xfId="0" applyNumberFormat="1" applyFont="1" applyFill="1" applyBorder="1" applyAlignment="1"/>
    <xf numFmtId="0" fontId="0" fillId="0" borderId="9" xfId="0" applyNumberFormat="1" applyFont="1" applyFill="1" applyBorder="1" applyAlignment="1"/>
    <xf numFmtId="0" fontId="0" fillId="0" borderId="10" xfId="0" applyNumberFormat="1" applyFont="1" applyFill="1" applyBorder="1" applyAlignment="1"/>
    <xf numFmtId="0" fontId="0" fillId="0" borderId="0" xfId="0" applyNumberFormat="1" applyFont="1" applyFill="1" applyAlignment="1"/>
    <xf numFmtId="0" fontId="2" fillId="0" borderId="9" xfId="0" applyNumberFormat="1" applyFont="1" applyFill="1" applyBorder="1" applyAlignment="1"/>
    <xf numFmtId="0" fontId="2" fillId="0" borderId="10" xfId="0" applyNumberFormat="1" applyFont="1" applyFill="1" applyBorder="1" applyAlignment="1"/>
    <xf numFmtId="0" fontId="0" fillId="0" borderId="13" xfId="0" applyNumberFormat="1" applyFont="1" applyFill="1" applyBorder="1" applyAlignment="1"/>
    <xf numFmtId="0" fontId="0" fillId="0" borderId="4" xfId="0" applyNumberFormat="1" applyFont="1" applyFill="1" applyBorder="1" applyAlignment="1"/>
    <xf numFmtId="165" fontId="4" fillId="3" borderId="15" xfId="0" applyNumberFormat="1" applyFont="1" applyFill="1" applyBorder="1" applyAlignment="1"/>
    <xf numFmtId="165" fontId="4" fillId="3" borderId="7" xfId="0" applyNumberFormat="1" applyFont="1" applyFill="1" applyBorder="1" applyAlignment="1"/>
    <xf numFmtId="165" fontId="4" fillId="3" borderId="9" xfId="0" applyNumberFormat="1" applyFont="1" applyFill="1" applyBorder="1" applyAlignment="1"/>
    <xf numFmtId="165" fontId="4" fillId="0" borderId="27" xfId="0" applyNumberFormat="1" applyFont="1" applyFill="1" applyBorder="1" applyAlignment="1"/>
    <xf numFmtId="165" fontId="1" fillId="3" borderId="15" xfId="0" applyNumberFormat="1" applyFont="1" applyFill="1" applyBorder="1" applyAlignment="1"/>
    <xf numFmtId="0" fontId="2" fillId="3" borderId="15" xfId="0" applyNumberFormat="1" applyFont="1" applyFill="1" applyBorder="1" applyAlignment="1"/>
    <xf numFmtId="0" fontId="2" fillId="3" borderId="27" xfId="0" applyNumberFormat="1" applyFont="1" applyFill="1" applyBorder="1" applyAlignment="1"/>
    <xf numFmtId="0" fontId="0" fillId="0" borderId="15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3" borderId="29" xfId="0" applyNumberFormat="1" applyFont="1" applyFill="1" applyBorder="1" applyAlignment="1"/>
    <xf numFmtId="0" fontId="0" fillId="3" borderId="30" xfId="0" applyNumberFormat="1" applyFont="1" applyFill="1" applyBorder="1" applyAlignment="1"/>
    <xf numFmtId="4" fontId="2" fillId="3" borderId="15" xfId="0" applyNumberFormat="1" applyFont="1" applyFill="1" applyBorder="1" applyAlignment="1"/>
    <xf numFmtId="49" fontId="1" fillId="2" borderId="31" xfId="0" applyNumberFormat="1" applyFont="1" applyFill="1" applyBorder="1" applyAlignment="1">
      <alignment horizontal="center" vertical="top" wrapText="1"/>
    </xf>
    <xf numFmtId="49" fontId="1" fillId="2" borderId="17" xfId="0" applyNumberFormat="1" applyFont="1" applyFill="1" applyBorder="1" applyAlignment="1">
      <alignment horizontal="center" vertical="top" wrapText="1"/>
    </xf>
    <xf numFmtId="49" fontId="1" fillId="2" borderId="19" xfId="0" applyNumberFormat="1" applyFont="1" applyFill="1" applyBorder="1" applyAlignment="1">
      <alignment horizontal="center" vertical="top" wrapText="1"/>
    </xf>
    <xf numFmtId="0" fontId="5" fillId="3" borderId="13" xfId="0" applyNumberFormat="1" applyFont="1" applyFill="1" applyBorder="1" applyAlignment="1"/>
    <xf numFmtId="165" fontId="9" fillId="8" borderId="28" xfId="0" applyNumberFormat="1" applyFont="1" applyFill="1" applyBorder="1" applyAlignment="1">
      <alignment horizontal="left"/>
    </xf>
    <xf numFmtId="165" fontId="9" fillId="8" borderId="28" xfId="0" applyNumberFormat="1" applyFont="1" applyFill="1" applyBorder="1" applyAlignment="1"/>
    <xf numFmtId="165" fontId="11" fillId="3" borderId="28" xfId="0" applyNumberFormat="1" applyFont="1" applyFill="1" applyBorder="1" applyAlignment="1"/>
    <xf numFmtId="165" fontId="11" fillId="5" borderId="28" xfId="0" applyNumberFormat="1" applyFont="1" applyFill="1" applyBorder="1" applyAlignment="1"/>
    <xf numFmtId="10" fontId="9" fillId="7" borderId="28" xfId="0" applyNumberFormat="1" applyFont="1" applyFill="1" applyBorder="1" applyAlignment="1"/>
    <xf numFmtId="10" fontId="11" fillId="4" borderId="28" xfId="0" applyNumberFormat="1" applyFont="1" applyFill="1" applyBorder="1" applyAlignment="1"/>
    <xf numFmtId="10" fontId="11" fillId="2" borderId="28" xfId="0" applyNumberFormat="1" applyFont="1" applyFill="1" applyBorder="1" applyAlignment="1">
      <alignment horizontal="right" vertical="center"/>
    </xf>
    <xf numFmtId="165" fontId="11" fillId="2" borderId="28" xfId="0" applyNumberFormat="1" applyFont="1" applyFill="1" applyBorder="1" applyAlignment="1">
      <alignment horizontal="right" vertical="center"/>
    </xf>
    <xf numFmtId="164" fontId="11" fillId="3" borderId="28" xfId="0" applyNumberFormat="1" applyFont="1" applyFill="1" applyBorder="1" applyAlignment="1"/>
    <xf numFmtId="165" fontId="9" fillId="3" borderId="28" xfId="0" applyNumberFormat="1" applyFont="1" applyFill="1" applyBorder="1" applyAlignment="1"/>
    <xf numFmtId="164" fontId="9" fillId="3" borderId="28" xfId="0" applyNumberFormat="1" applyFont="1" applyFill="1" applyBorder="1" applyAlignment="1">
      <alignment horizontal="left"/>
    </xf>
    <xf numFmtId="165" fontId="9" fillId="3" borderId="28" xfId="0" applyNumberFormat="1" applyFont="1" applyFill="1" applyBorder="1" applyAlignment="1">
      <alignment horizontal="left"/>
    </xf>
    <xf numFmtId="164" fontId="9" fillId="3" borderId="28" xfId="0" applyNumberFormat="1" applyFont="1" applyFill="1" applyBorder="1" applyAlignment="1"/>
    <xf numFmtId="165" fontId="9" fillId="5" borderId="28" xfId="0" applyNumberFormat="1" applyFont="1" applyFill="1" applyBorder="1" applyAlignment="1">
      <alignment horizontal="left"/>
    </xf>
    <xf numFmtId="10" fontId="9" fillId="4" borderId="28" xfId="0" applyNumberFormat="1" applyFont="1" applyFill="1" applyBorder="1" applyAlignment="1"/>
    <xf numFmtId="10" fontId="9" fillId="2" borderId="28" xfId="0" applyNumberFormat="1" applyFont="1" applyFill="1" applyBorder="1" applyAlignment="1">
      <alignment horizontal="right" vertical="center"/>
    </xf>
    <xf numFmtId="165" fontId="9" fillId="2" borderId="28" xfId="0" applyNumberFormat="1" applyFont="1" applyFill="1" applyBorder="1" applyAlignment="1">
      <alignment horizontal="right" vertical="center"/>
    </xf>
    <xf numFmtId="4" fontId="9" fillId="3" borderId="28" xfId="0" applyNumberFormat="1" applyFont="1" applyFill="1" applyBorder="1" applyAlignment="1"/>
    <xf numFmtId="49" fontId="9" fillId="8" borderId="28" xfId="0" applyNumberFormat="1" applyFont="1" applyFill="1" applyBorder="1" applyAlignment="1">
      <alignment horizontal="right"/>
    </xf>
    <xf numFmtId="165" fontId="9" fillId="3" borderId="28" xfId="0" applyNumberFormat="1" applyFont="1" applyFill="1" applyBorder="1" applyAlignment="1">
      <alignment wrapText="1"/>
    </xf>
    <xf numFmtId="165" fontId="9" fillId="5" borderId="28" xfId="0" applyNumberFormat="1" applyFont="1" applyFill="1" applyBorder="1" applyAlignment="1"/>
    <xf numFmtId="0" fontId="9" fillId="3" borderId="28" xfId="0" applyNumberFormat="1" applyFont="1" applyFill="1" applyBorder="1" applyAlignment="1"/>
    <xf numFmtId="4" fontId="9" fillId="8" borderId="28" xfId="0" applyNumberFormat="1" applyFont="1" applyFill="1" applyBorder="1" applyAlignment="1"/>
    <xf numFmtId="4" fontId="9" fillId="0" borderId="28" xfId="0" applyNumberFormat="1" applyFont="1" applyFill="1" applyBorder="1" applyAlignment="1"/>
    <xf numFmtId="4" fontId="10" fillId="0" borderId="28" xfId="0" applyNumberFormat="1" applyFont="1" applyFill="1" applyBorder="1" applyAlignment="1"/>
    <xf numFmtId="165" fontId="13" fillId="8" borderId="28" xfId="0" applyNumberFormat="1" applyFont="1" applyFill="1" applyBorder="1" applyAlignment="1"/>
    <xf numFmtId="165" fontId="13" fillId="6" borderId="28" xfId="0" applyNumberFormat="1" applyFont="1" applyFill="1" applyBorder="1" applyAlignment="1"/>
    <xf numFmtId="49" fontId="13" fillId="4" borderId="28" xfId="0" applyNumberFormat="1" applyFont="1" applyFill="1" applyBorder="1" applyAlignment="1">
      <alignment vertical="top" wrapText="1"/>
    </xf>
    <xf numFmtId="165" fontId="9" fillId="3" borderId="28" xfId="0" applyNumberFormat="1" applyFont="1" applyFill="1" applyBorder="1" applyAlignment="1">
      <alignment horizontal="right"/>
    </xf>
    <xf numFmtId="0" fontId="9" fillId="3" borderId="28" xfId="0" applyNumberFormat="1" applyFont="1" applyFill="1" applyBorder="1" applyAlignment="1">
      <alignment horizontal="right"/>
    </xf>
    <xf numFmtId="165" fontId="9" fillId="6" borderId="28" xfId="0" applyNumberFormat="1" applyFont="1" applyFill="1" applyBorder="1" applyAlignment="1">
      <alignment horizontal="left"/>
    </xf>
    <xf numFmtId="4" fontId="9" fillId="3" borderId="28" xfId="0" applyNumberFormat="1" applyFont="1" applyFill="1" applyBorder="1" applyAlignment="1">
      <alignment horizontal="right"/>
    </xf>
    <xf numFmtId="165" fontId="9" fillId="5" borderId="28" xfId="0" applyNumberFormat="1" applyFont="1" applyFill="1" applyBorder="1" applyAlignment="1">
      <alignment horizontal="right"/>
    </xf>
    <xf numFmtId="49" fontId="9" fillId="3" borderId="28" xfId="0" applyNumberFormat="1" applyFont="1" applyFill="1" applyBorder="1" applyAlignment="1">
      <alignment horizontal="right"/>
    </xf>
    <xf numFmtId="164" fontId="9" fillId="3" borderId="28" xfId="0" applyNumberFormat="1" applyFont="1" applyFill="1" applyBorder="1" applyAlignment="1">
      <alignment horizontal="right"/>
    </xf>
    <xf numFmtId="2" fontId="9" fillId="3" borderId="28" xfId="0" applyNumberFormat="1" applyFont="1" applyFill="1" applyBorder="1" applyAlignment="1">
      <alignment horizontal="right"/>
    </xf>
    <xf numFmtId="165" fontId="9" fillId="0" borderId="28" xfId="0" applyNumberFormat="1" applyFont="1" applyFill="1" applyBorder="1" applyAlignment="1">
      <alignment horizontal="right"/>
    </xf>
    <xf numFmtId="10" fontId="9" fillId="10" borderId="28" xfId="0" applyNumberFormat="1" applyFont="1" applyFill="1" applyBorder="1" applyAlignment="1"/>
    <xf numFmtId="0" fontId="9" fillId="0" borderId="28" xfId="0" applyNumberFormat="1" applyFont="1" applyFill="1" applyBorder="1" applyAlignment="1">
      <alignment horizontal="right"/>
    </xf>
    <xf numFmtId="164" fontId="9" fillId="0" borderId="28" xfId="0" applyNumberFormat="1" applyFont="1" applyFill="1" applyBorder="1" applyAlignment="1">
      <alignment horizontal="right"/>
    </xf>
    <xf numFmtId="165" fontId="9" fillId="6" borderId="28" xfId="0" applyNumberFormat="1" applyFont="1" applyFill="1" applyBorder="1" applyAlignment="1"/>
    <xf numFmtId="49" fontId="13" fillId="3" borderId="28" xfId="0" applyNumberFormat="1" applyFont="1" applyFill="1" applyBorder="1" applyAlignment="1">
      <alignment horizontal="right"/>
    </xf>
    <xf numFmtId="165" fontId="13" fillId="3" borderId="28" xfId="0" applyNumberFormat="1" applyFont="1" applyFill="1" applyBorder="1" applyAlignment="1"/>
    <xf numFmtId="165" fontId="13" fillId="5" borderId="28" xfId="0" applyNumberFormat="1" applyFont="1" applyFill="1" applyBorder="1" applyAlignment="1"/>
    <xf numFmtId="10" fontId="14" fillId="7" borderId="28" xfId="0" applyNumberFormat="1" applyFont="1" applyFill="1" applyBorder="1" applyAlignment="1"/>
    <xf numFmtId="10" fontId="13" fillId="4" borderId="28" xfId="0" applyNumberFormat="1" applyFont="1" applyFill="1" applyBorder="1" applyAlignment="1"/>
    <xf numFmtId="10" fontId="13" fillId="2" borderId="2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4" fontId="13" fillId="3" borderId="28" xfId="0" applyNumberFormat="1" applyFont="1" applyFill="1" applyBorder="1" applyAlignment="1"/>
    <xf numFmtId="0" fontId="9" fillId="4" borderId="28" xfId="0" applyNumberFormat="1" applyFont="1" applyFill="1" applyBorder="1" applyAlignment="1">
      <alignment vertical="top" wrapText="1"/>
    </xf>
    <xf numFmtId="2" fontId="9" fillId="3" borderId="28" xfId="0" applyNumberFormat="1" applyFont="1" applyFill="1" applyBorder="1" applyAlignment="1"/>
    <xf numFmtId="3" fontId="9" fillId="3" borderId="28" xfId="0" applyNumberFormat="1" applyFont="1" applyFill="1" applyBorder="1" applyAlignment="1"/>
    <xf numFmtId="0" fontId="9" fillId="3" borderId="28" xfId="0" applyFont="1" applyFill="1" applyBorder="1" applyAlignment="1"/>
    <xf numFmtId="4" fontId="9" fillId="3" borderId="28" xfId="0" applyNumberFormat="1" applyFont="1" applyFill="1" applyBorder="1" applyAlignment="1">
      <alignment vertical="center"/>
    </xf>
    <xf numFmtId="49" fontId="9" fillId="5" borderId="28" xfId="0" applyNumberFormat="1" applyFont="1" applyFill="1" applyBorder="1" applyAlignment="1">
      <alignment horizontal="right"/>
    </xf>
    <xf numFmtId="49" fontId="9" fillId="6" borderId="28" xfId="0" applyNumberFormat="1" applyFont="1" applyFill="1" applyBorder="1" applyAlignment="1">
      <alignment horizontal="right"/>
    </xf>
    <xf numFmtId="0" fontId="9" fillId="5" borderId="28" xfId="0" applyNumberFormat="1" applyFont="1" applyFill="1" applyBorder="1" applyAlignment="1"/>
    <xf numFmtId="49" fontId="13" fillId="4" borderId="28" xfId="0" applyNumberFormat="1" applyFont="1" applyFill="1" applyBorder="1" applyAlignment="1">
      <alignment horizontal="left" vertical="top" wrapText="1"/>
    </xf>
    <xf numFmtId="165" fontId="9" fillId="4" borderId="28" xfId="0" applyNumberFormat="1" applyFont="1" applyFill="1" applyBorder="1" applyAlignment="1"/>
    <xf numFmtId="10" fontId="9" fillId="4" borderId="28" xfId="0" applyNumberFormat="1" applyFont="1" applyFill="1" applyBorder="1" applyAlignment="1">
      <alignment horizontal="right" vertical="center"/>
    </xf>
    <xf numFmtId="165" fontId="9" fillId="4" borderId="28" xfId="0" applyNumberFormat="1" applyFont="1" applyFill="1" applyBorder="1" applyAlignment="1">
      <alignment horizontal="right" vertical="center"/>
    </xf>
    <xf numFmtId="165" fontId="9" fillId="0" borderId="28" xfId="0" applyNumberFormat="1" applyFont="1" applyFill="1" applyBorder="1" applyAlignment="1"/>
    <xf numFmtId="165" fontId="9" fillId="0" borderId="28" xfId="0" applyNumberFormat="1" applyFont="1" applyFill="1" applyBorder="1" applyAlignment="1">
      <alignment horizontal="left"/>
    </xf>
    <xf numFmtId="164" fontId="9" fillId="0" borderId="28" xfId="0" applyNumberFormat="1" applyFont="1" applyFill="1" applyBorder="1" applyAlignment="1"/>
    <xf numFmtId="165" fontId="11" fillId="3" borderId="28" xfId="0" applyNumberFormat="1" applyFont="1" applyFill="1" applyBorder="1" applyAlignment="1">
      <alignment horizontal="left"/>
    </xf>
    <xf numFmtId="164" fontId="9" fillId="3" borderId="28" xfId="0" applyNumberFormat="1" applyFont="1" applyFill="1" applyBorder="1" applyAlignment="1">
      <alignment horizontal="center" wrapText="1"/>
    </xf>
    <xf numFmtId="49" fontId="9" fillId="3" borderId="28" xfId="0" applyNumberFormat="1" applyFont="1" applyFill="1" applyBorder="1" applyAlignment="1"/>
    <xf numFmtId="4" fontId="9" fillId="5" borderId="28" xfId="0" applyNumberFormat="1" applyFont="1" applyFill="1" applyBorder="1" applyAlignment="1"/>
    <xf numFmtId="0" fontId="9" fillId="0" borderId="28" xfId="0" applyNumberFormat="1" applyFont="1" applyFill="1" applyBorder="1" applyAlignment="1"/>
    <xf numFmtId="2" fontId="9" fillId="0" borderId="28" xfId="0" applyNumberFormat="1" applyFont="1" applyFill="1" applyBorder="1" applyAlignment="1"/>
    <xf numFmtId="4" fontId="9" fillId="0" borderId="28" xfId="0" applyNumberFormat="1" applyFont="1" applyFill="1" applyBorder="1" applyAlignment="1">
      <alignment horizontal="right"/>
    </xf>
    <xf numFmtId="49" fontId="9" fillId="3" borderId="28" xfId="0" applyNumberFormat="1" applyFont="1" applyFill="1" applyBorder="1" applyAlignment="1">
      <alignment horizontal="center"/>
    </xf>
    <xf numFmtId="0" fontId="13" fillId="3" borderId="28" xfId="0" applyNumberFormat="1" applyFont="1" applyFill="1" applyBorder="1" applyAlignment="1"/>
    <xf numFmtId="0" fontId="9" fillId="3" borderId="28" xfId="0" applyNumberFormat="1" applyFont="1" applyFill="1" applyBorder="1" applyAlignment="1">
      <alignment horizontal="left"/>
    </xf>
    <xf numFmtId="3" fontId="9" fillId="5" borderId="28" xfId="0" applyNumberFormat="1" applyFont="1" applyFill="1" applyBorder="1" applyAlignment="1"/>
    <xf numFmtId="10" fontId="9" fillId="3" borderId="28" xfId="0" applyNumberFormat="1" applyFont="1" applyFill="1" applyBorder="1" applyAlignment="1"/>
    <xf numFmtId="166" fontId="9" fillId="3" borderId="28" xfId="0" applyNumberFormat="1" applyFont="1" applyFill="1" applyBorder="1" applyAlignment="1"/>
    <xf numFmtId="4" fontId="9" fillId="6" borderId="28" xfId="0" applyNumberFormat="1" applyFont="1" applyFill="1" applyBorder="1" applyAlignment="1"/>
    <xf numFmtId="164" fontId="9" fillId="0" borderId="28" xfId="0" applyNumberFormat="1" applyFont="1" applyFill="1" applyBorder="1" applyAlignment="1">
      <alignment horizontal="left"/>
    </xf>
    <xf numFmtId="49" fontId="9" fillId="5" borderId="28" xfId="0" applyNumberFormat="1" applyFont="1" applyFill="1" applyBorder="1" applyAlignment="1"/>
    <xf numFmtId="43" fontId="9" fillId="3" borderId="28" xfId="1" applyFont="1" applyFill="1" applyBorder="1" applyAlignment="1"/>
    <xf numFmtId="0" fontId="9" fillId="4" borderId="32" xfId="0" applyNumberFormat="1" applyFont="1" applyFill="1" applyBorder="1" applyAlignment="1"/>
    <xf numFmtId="0" fontId="13" fillId="4" borderId="33" xfId="0" applyNumberFormat="1" applyFont="1" applyFill="1" applyBorder="1" applyAlignment="1">
      <alignment vertical="top" wrapText="1"/>
    </xf>
    <xf numFmtId="49" fontId="13" fillId="4" borderId="33" xfId="0" applyNumberFormat="1" applyFont="1" applyFill="1" applyBorder="1" applyAlignment="1">
      <alignment vertical="top" wrapText="1"/>
    </xf>
    <xf numFmtId="0" fontId="13" fillId="4" borderId="34" xfId="0" applyNumberFormat="1" applyFont="1" applyFill="1" applyBorder="1" applyAlignment="1">
      <alignment vertical="top" wrapText="1"/>
    </xf>
    <xf numFmtId="4" fontId="9" fillId="3" borderId="36" xfId="0" applyNumberFormat="1" applyFont="1" applyFill="1" applyBorder="1" applyAlignment="1">
      <alignment horizontal="right"/>
    </xf>
    <xf numFmtId="165" fontId="9" fillId="3" borderId="36" xfId="0" applyNumberFormat="1" applyFont="1" applyFill="1" applyBorder="1" applyAlignment="1">
      <alignment horizontal="right"/>
    </xf>
    <xf numFmtId="165" fontId="9" fillId="0" borderId="36" xfId="0" applyNumberFormat="1" applyFont="1" applyFill="1" applyBorder="1" applyAlignment="1">
      <alignment horizontal="right"/>
    </xf>
    <xf numFmtId="164" fontId="9" fillId="3" borderId="36" xfId="0" applyNumberFormat="1" applyFont="1" applyFill="1" applyBorder="1" applyAlignment="1">
      <alignment horizontal="right"/>
    </xf>
    <xf numFmtId="165" fontId="11" fillId="3" borderId="36" xfId="0" applyNumberFormat="1" applyFont="1" applyFill="1" applyBorder="1" applyAlignment="1"/>
    <xf numFmtId="165" fontId="13" fillId="3" borderId="36" xfId="0" applyNumberFormat="1" applyFont="1" applyFill="1" applyBorder="1" applyAlignment="1"/>
    <xf numFmtId="0" fontId="9" fillId="4" borderId="36" xfId="0" applyNumberFormat="1" applyFont="1" applyFill="1" applyBorder="1" applyAlignment="1">
      <alignment vertical="top" wrapText="1"/>
    </xf>
    <xf numFmtId="165" fontId="9" fillId="3" borderId="36" xfId="0" applyNumberFormat="1" applyFont="1" applyFill="1" applyBorder="1" applyAlignment="1"/>
    <xf numFmtId="49" fontId="9" fillId="3" borderId="36" xfId="0" applyNumberFormat="1" applyFont="1" applyFill="1" applyBorder="1" applyAlignment="1">
      <alignment horizontal="right"/>
    </xf>
    <xf numFmtId="165" fontId="9" fillId="3" borderId="36" xfId="0" applyNumberFormat="1" applyFont="1" applyFill="1" applyBorder="1" applyAlignment="1">
      <alignment horizontal="left"/>
    </xf>
    <xf numFmtId="4" fontId="9" fillId="3" borderId="36" xfId="0" applyNumberFormat="1" applyFont="1" applyFill="1" applyBorder="1" applyAlignment="1"/>
    <xf numFmtId="165" fontId="9" fillId="4" borderId="36" xfId="0" applyNumberFormat="1" applyFont="1" applyFill="1" applyBorder="1" applyAlignment="1"/>
    <xf numFmtId="165" fontId="9" fillId="0" borderId="36" xfId="0" applyNumberFormat="1" applyFont="1" applyFill="1" applyBorder="1" applyAlignment="1"/>
    <xf numFmtId="165" fontId="9" fillId="3" borderId="36" xfId="0" applyNumberFormat="1" applyFont="1" applyFill="1" applyBorder="1" applyAlignment="1">
      <alignment horizontal="center" wrapText="1"/>
    </xf>
    <xf numFmtId="3" fontId="9" fillId="0" borderId="36" xfId="0" applyNumberFormat="1" applyFont="1" applyFill="1" applyBorder="1" applyAlignment="1"/>
    <xf numFmtId="164" fontId="9" fillId="3" borderId="36" xfId="0" applyNumberFormat="1" applyFont="1" applyFill="1" applyBorder="1" applyAlignment="1">
      <alignment horizontal="left"/>
    </xf>
    <xf numFmtId="164" fontId="9" fillId="3" borderId="36" xfId="0" applyNumberFormat="1" applyFont="1" applyFill="1" applyBorder="1" applyAlignment="1"/>
    <xf numFmtId="3" fontId="9" fillId="3" borderId="36" xfId="0" applyNumberFormat="1" applyFont="1" applyFill="1" applyBorder="1" applyAlignment="1"/>
    <xf numFmtId="165" fontId="9" fillId="3" borderId="36" xfId="0" applyNumberFormat="1" applyFont="1" applyFill="1" applyBorder="1" applyAlignment="1">
      <alignment horizontal="left" wrapText="1"/>
    </xf>
    <xf numFmtId="165" fontId="9" fillId="0" borderId="36" xfId="0" applyNumberFormat="1" applyFont="1" applyFill="1" applyBorder="1" applyAlignment="1">
      <alignment horizontal="left"/>
    </xf>
    <xf numFmtId="165" fontId="9" fillId="3" borderId="36" xfId="0" applyNumberFormat="1" applyFont="1" applyFill="1" applyBorder="1" applyAlignment="1">
      <alignment wrapText="1"/>
    </xf>
    <xf numFmtId="165" fontId="9" fillId="0" borderId="36" xfId="0" applyNumberFormat="1" applyFont="1" applyFill="1" applyBorder="1" applyAlignment="1">
      <alignment wrapText="1"/>
    </xf>
    <xf numFmtId="164" fontId="9" fillId="0" borderId="36" xfId="0" applyNumberFormat="1" applyFont="1" applyFill="1" applyBorder="1" applyAlignment="1">
      <alignment horizontal="left"/>
    </xf>
    <xf numFmtId="165" fontId="13" fillId="3" borderId="36" xfId="0" applyNumberFormat="1" applyFont="1" applyFill="1" applyBorder="1" applyAlignment="1">
      <alignment wrapText="1"/>
    </xf>
    <xf numFmtId="164" fontId="9" fillId="3" borderId="35" xfId="0" applyNumberFormat="1" applyFont="1" applyFill="1" applyBorder="1" applyAlignment="1">
      <alignment horizontal="center"/>
    </xf>
    <xf numFmtId="164" fontId="9" fillId="9" borderId="37" xfId="0" applyNumberFormat="1" applyFont="1" applyFill="1" applyBorder="1" applyAlignment="1">
      <alignment horizontal="center" wrapText="1"/>
    </xf>
    <xf numFmtId="165" fontId="9" fillId="9" borderId="38" xfId="0" applyNumberFormat="1" applyFont="1" applyFill="1" applyBorder="1" applyAlignment="1">
      <alignment wrapText="1"/>
    </xf>
    <xf numFmtId="49" fontId="13" fillId="9" borderId="38" xfId="0" applyNumberFormat="1" applyFont="1" applyFill="1" applyBorder="1" applyAlignment="1">
      <alignment horizontal="right"/>
    </xf>
    <xf numFmtId="165" fontId="13" fillId="9" borderId="38" xfId="0" applyNumberFormat="1" applyFont="1" applyFill="1" applyBorder="1" applyAlignment="1"/>
    <xf numFmtId="165" fontId="13" fillId="8" borderId="38" xfId="0" applyNumberFormat="1" applyFont="1" applyFill="1" applyBorder="1" applyAlignment="1"/>
    <xf numFmtId="10" fontId="13" fillId="7" borderId="38" xfId="0" applyNumberFormat="1" applyFont="1" applyFill="1" applyBorder="1" applyAlignment="1"/>
    <xf numFmtId="165" fontId="13" fillId="6" borderId="38" xfId="0" applyNumberFormat="1" applyFont="1" applyFill="1" applyBorder="1" applyAlignment="1"/>
    <xf numFmtId="10" fontId="13" fillId="4" borderId="38" xfId="0" applyNumberFormat="1" applyFont="1" applyFill="1" applyBorder="1" applyAlignment="1"/>
    <xf numFmtId="10" fontId="13" fillId="2" borderId="38" xfId="0" applyNumberFormat="1" applyFont="1" applyFill="1" applyBorder="1" applyAlignment="1">
      <alignment horizontal="right" vertical="center"/>
    </xf>
    <xf numFmtId="165" fontId="13" fillId="2" borderId="38" xfId="0" applyNumberFormat="1" applyFont="1" applyFill="1" applyBorder="1" applyAlignment="1">
      <alignment horizontal="right" vertical="center"/>
    </xf>
    <xf numFmtId="164" fontId="13" fillId="9" borderId="38" xfId="0" applyNumberFormat="1" applyFont="1" applyFill="1" applyBorder="1" applyAlignment="1"/>
    <xf numFmtId="165" fontId="13" fillId="9" borderId="39" xfId="0" applyNumberFormat="1" applyFont="1" applyFill="1" applyBorder="1" applyAlignment="1"/>
    <xf numFmtId="49" fontId="15" fillId="3" borderId="40" xfId="0" applyNumberFormat="1" applyFont="1" applyFill="1" applyBorder="1" applyAlignment="1">
      <alignment horizontal="center"/>
    </xf>
    <xf numFmtId="0" fontId="15" fillId="3" borderId="41" xfId="0" applyNumberFormat="1" applyFont="1" applyFill="1" applyBorder="1" applyAlignment="1">
      <alignment horizontal="center"/>
    </xf>
    <xf numFmtId="0" fontId="15" fillId="3" borderId="42" xfId="0" applyNumberFormat="1" applyFont="1" applyFill="1" applyBorder="1" applyAlignment="1">
      <alignment horizontal="center"/>
    </xf>
    <xf numFmtId="164" fontId="9" fillId="3" borderId="35" xfId="0" applyNumberFormat="1" applyFont="1" applyFill="1" applyBorder="1" applyAlignment="1">
      <alignment horizontal="center" wrapText="1"/>
    </xf>
    <xf numFmtId="49" fontId="9" fillId="3" borderId="28" xfId="0" applyNumberFormat="1" applyFont="1" applyFill="1" applyBorder="1" applyAlignment="1">
      <alignment wrapText="1"/>
    </xf>
    <xf numFmtId="164" fontId="9" fillId="0" borderId="35" xfId="0" applyNumberFormat="1" applyFont="1" applyFill="1" applyBorder="1" applyAlignment="1">
      <alignment horizontal="center" wrapText="1"/>
    </xf>
    <xf numFmtId="49" fontId="9" fillId="0" borderId="28" xfId="0" applyNumberFormat="1" applyFont="1" applyFill="1" applyBorder="1" applyAlignment="1">
      <alignment wrapText="1"/>
    </xf>
    <xf numFmtId="49" fontId="9" fillId="3" borderId="28" xfId="0" applyNumberFormat="1" applyFont="1" applyFill="1" applyBorder="1" applyAlignment="1">
      <alignment vertical="center" wrapText="1"/>
    </xf>
    <xf numFmtId="49" fontId="11" fillId="3" borderId="28" xfId="0" applyNumberFormat="1" applyFont="1" applyFill="1" applyBorder="1" applyAlignment="1">
      <alignment vertical="center" wrapText="1"/>
    </xf>
    <xf numFmtId="165" fontId="9" fillId="3" borderId="28" xfId="0" applyNumberFormat="1" applyFont="1" applyFill="1" applyBorder="1" applyAlignment="1">
      <alignment vertical="top" wrapText="1"/>
    </xf>
    <xf numFmtId="0" fontId="9" fillId="4" borderId="35" xfId="0" applyNumberFormat="1" applyFont="1" applyFill="1" applyBorder="1" applyAlignment="1"/>
    <xf numFmtId="164" fontId="11" fillId="3" borderId="35" xfId="0" applyNumberFormat="1" applyFont="1" applyFill="1" applyBorder="1" applyAlignment="1">
      <alignment horizontal="center" wrapText="1"/>
    </xf>
    <xf numFmtId="49" fontId="11" fillId="3" borderId="28" xfId="0" applyNumberFormat="1" applyFont="1" applyFill="1" applyBorder="1" applyAlignment="1">
      <alignment wrapText="1"/>
    </xf>
    <xf numFmtId="49" fontId="9" fillId="3" borderId="28" xfId="0" applyNumberFormat="1" applyFont="1" applyFill="1" applyBorder="1" applyAlignment="1">
      <alignment vertical="top" wrapText="1"/>
    </xf>
    <xf numFmtId="49" fontId="9" fillId="3" borderId="35" xfId="0" applyNumberFormat="1" applyFont="1" applyFill="1" applyBorder="1" applyAlignment="1">
      <alignment horizontal="center" wrapText="1"/>
    </xf>
    <xf numFmtId="164" fontId="9" fillId="4" borderId="35" xfId="0" applyNumberFormat="1" applyFont="1" applyFill="1" applyBorder="1" applyAlignment="1">
      <alignment horizontal="center" wrapText="1"/>
    </xf>
    <xf numFmtId="165" fontId="9" fillId="4" borderId="28" xfId="0" applyNumberFormat="1" applyFont="1" applyFill="1" applyBorder="1" applyAlignment="1">
      <alignment wrapText="1"/>
    </xf>
    <xf numFmtId="49" fontId="9" fillId="3" borderId="35" xfId="0" applyNumberFormat="1" applyFont="1" applyFill="1" applyBorder="1" applyAlignment="1">
      <alignment horizontal="right" wrapText="1"/>
    </xf>
    <xf numFmtId="49" fontId="9" fillId="0" borderId="28" xfId="0" applyNumberFormat="1" applyFont="1" applyFill="1" applyBorder="1" applyAlignment="1"/>
    <xf numFmtId="164" fontId="9" fillId="4" borderId="35" xfId="0" applyNumberFormat="1" applyFont="1" applyFill="1" applyBorder="1" applyAlignment="1"/>
    <xf numFmtId="164" fontId="9" fillId="3" borderId="1" xfId="0" applyNumberFormat="1" applyFont="1" applyFill="1" applyBorder="1" applyAlignment="1">
      <alignment horizontal="center" wrapText="1"/>
    </xf>
    <xf numFmtId="165" fontId="9" fillId="3" borderId="2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95B3D7"/>
      <rgbColor rgb="FFFFFF00"/>
      <rgbColor rgb="FFB6DDE8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11</xdr:col>
      <xdr:colOff>390525</xdr:colOff>
      <xdr:row>21</xdr:row>
      <xdr:rowOff>76200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7639050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12</xdr:col>
      <xdr:colOff>542925</xdr:colOff>
      <xdr:row>18</xdr:row>
      <xdr:rowOff>76200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8448675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13</xdr:col>
      <xdr:colOff>76200</xdr:colOff>
      <xdr:row>18</xdr:row>
      <xdr:rowOff>123825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7810500" cy="353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3"/>
  <sheetViews>
    <sheetView showGridLines="0" tabSelected="1" topLeftCell="S1" zoomScale="120" zoomScaleNormal="120" workbookViewId="0">
      <pane ySplit="2" topLeftCell="A3" activePane="bottomLeft" state="frozen"/>
      <selection pane="bottomLeft" activeCell="AB1" sqref="AB1"/>
    </sheetView>
  </sheetViews>
  <sheetFormatPr defaultColWidth="8.85546875" defaultRowHeight="15.75" customHeight="1" x14ac:dyDescent="0.2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1.140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8" style="1" customWidth="1"/>
    <col min="12" max="12" width="17.7109375" style="1" customWidth="1"/>
    <col min="13" max="13" width="21.140625" style="1" customWidth="1"/>
    <col min="14" max="14" width="19.42578125" style="1" customWidth="1"/>
    <col min="15" max="15" width="21.7109375" style="1" customWidth="1"/>
    <col min="16" max="16" width="9.28515625" style="1" customWidth="1"/>
    <col min="17" max="17" width="21" style="1" customWidth="1"/>
    <col min="18" max="18" width="9.140625" style="1" customWidth="1"/>
    <col min="19" max="19" width="10.140625" style="1" customWidth="1"/>
    <col min="20" max="20" width="11" style="1" customWidth="1"/>
    <col min="21" max="21" width="12.140625" style="1" customWidth="1"/>
    <col min="22" max="22" width="15.42578125" style="1" customWidth="1"/>
    <col min="23" max="23" width="16.7109375" style="1" customWidth="1"/>
    <col min="24" max="24" width="15" style="1" customWidth="1"/>
    <col min="25" max="25" width="14.42578125" style="1" customWidth="1"/>
    <col min="26" max="26" width="14.7109375" style="1" customWidth="1"/>
    <col min="27" max="27" width="20" style="1" customWidth="1"/>
    <col min="28" max="28" width="18.140625" style="1" customWidth="1"/>
    <col min="29" max="29" width="18.42578125" style="1" customWidth="1"/>
    <col min="30" max="256" width="8.85546875" style="1" customWidth="1"/>
  </cols>
  <sheetData>
    <row r="1" spans="1:256" ht="45" customHeight="1" x14ac:dyDescent="0.7">
      <c r="A1" s="194" t="s">
        <v>237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6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ht="54" customHeight="1" thickBot="1" x14ac:dyDescent="0.3">
      <c r="A2" s="68" t="s">
        <v>0</v>
      </c>
      <c r="B2" s="69" t="s">
        <v>1</v>
      </c>
      <c r="C2" s="69" t="s">
        <v>2</v>
      </c>
      <c r="D2" s="69" t="s">
        <v>3</v>
      </c>
      <c r="E2" s="69" t="s">
        <v>4</v>
      </c>
      <c r="F2" s="69" t="s">
        <v>5</v>
      </c>
      <c r="G2" s="69" t="s">
        <v>6</v>
      </c>
      <c r="H2" s="69" t="s">
        <v>7</v>
      </c>
      <c r="I2" s="69" t="s">
        <v>8</v>
      </c>
      <c r="J2" s="69" t="s">
        <v>9</v>
      </c>
      <c r="K2" s="69" t="s">
        <v>10</v>
      </c>
      <c r="L2" s="69" t="s">
        <v>11</v>
      </c>
      <c r="M2" s="69" t="s">
        <v>12</v>
      </c>
      <c r="N2" s="69" t="s">
        <v>13</v>
      </c>
      <c r="O2" s="69" t="s">
        <v>14</v>
      </c>
      <c r="P2" s="69" t="s">
        <v>15</v>
      </c>
      <c r="Q2" s="69" t="s">
        <v>16</v>
      </c>
      <c r="R2" s="69" t="s">
        <v>15</v>
      </c>
      <c r="S2" s="69" t="s">
        <v>17</v>
      </c>
      <c r="T2" s="69" t="s">
        <v>18</v>
      </c>
      <c r="U2" s="69" t="s">
        <v>19</v>
      </c>
      <c r="V2" s="69" t="s">
        <v>20</v>
      </c>
      <c r="W2" s="69" t="s">
        <v>21</v>
      </c>
      <c r="X2" s="69" t="s">
        <v>22</v>
      </c>
      <c r="Y2" s="69" t="s">
        <v>23</v>
      </c>
      <c r="Z2" s="69" t="s">
        <v>24</v>
      </c>
      <c r="AA2" s="70" t="s">
        <v>25</v>
      </c>
      <c r="AB2" s="2"/>
      <c r="AC2" s="3"/>
      <c r="AD2" s="3"/>
      <c r="AE2" s="3"/>
      <c r="AF2" s="4"/>
      <c r="AG2" s="5"/>
      <c r="AH2" s="5"/>
      <c r="AI2" s="5"/>
      <c r="AJ2" s="6"/>
      <c r="AK2" s="4"/>
      <c r="AL2" s="5"/>
      <c r="AM2" s="5"/>
      <c r="AN2" s="5"/>
      <c r="AO2" s="6"/>
      <c r="AP2" s="4"/>
      <c r="AQ2" s="5"/>
      <c r="AR2" s="5"/>
      <c r="AS2" s="5"/>
      <c r="AT2" s="6"/>
      <c r="AU2" s="4"/>
      <c r="AV2" s="5"/>
      <c r="AW2" s="5"/>
      <c r="AX2" s="5"/>
      <c r="AY2" s="6"/>
    </row>
    <row r="3" spans="1:256" ht="18" customHeight="1" x14ac:dyDescent="0.3">
      <c r="A3" s="153"/>
      <c r="B3" s="154"/>
      <c r="C3" s="155" t="s">
        <v>26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6"/>
      <c r="AB3" s="14"/>
      <c r="AC3" s="3"/>
      <c r="AD3" s="3"/>
      <c r="AE3" s="3"/>
      <c r="AF3" s="7"/>
      <c r="AG3" s="8"/>
      <c r="AH3" s="8"/>
      <c r="AI3" s="8"/>
      <c r="AJ3" s="9"/>
      <c r="AK3" s="7"/>
      <c r="AL3" s="8"/>
      <c r="AM3" s="8"/>
      <c r="AN3" s="8"/>
      <c r="AO3" s="9"/>
      <c r="AP3" s="7"/>
      <c r="AQ3" s="8"/>
      <c r="AR3" s="8"/>
      <c r="AS3" s="8"/>
      <c r="AT3" s="9"/>
      <c r="AU3" s="7"/>
      <c r="AV3" s="8"/>
      <c r="AW3" s="8"/>
      <c r="AX3" s="8"/>
      <c r="AY3" s="9"/>
    </row>
    <row r="4" spans="1:256" ht="18" customHeight="1" x14ac:dyDescent="0.35">
      <c r="A4" s="197">
        <v>1</v>
      </c>
      <c r="B4" s="198" t="s">
        <v>27</v>
      </c>
      <c r="C4" s="198" t="s">
        <v>28</v>
      </c>
      <c r="D4" s="83">
        <v>4642088658.6800003</v>
      </c>
      <c r="E4" s="100"/>
      <c r="F4" s="83">
        <v>1760101434.8499999</v>
      </c>
      <c r="G4" s="83">
        <v>55876747.030000001</v>
      </c>
      <c r="H4" s="100"/>
      <c r="I4" s="101">
        <v>100444417.78</v>
      </c>
      <c r="J4" s="100">
        <v>6472126937.9899998</v>
      </c>
      <c r="K4" s="83">
        <v>17942080.530000001</v>
      </c>
      <c r="L4" s="85">
        <v>594187743.24000001</v>
      </c>
      <c r="M4" s="100">
        <v>6572571355.7700005</v>
      </c>
      <c r="N4" s="100">
        <v>65448748.770000003</v>
      </c>
      <c r="O4" s="72">
        <v>6291506730.9200001</v>
      </c>
      <c r="P4" s="76">
        <f>(O4/$O$19)</f>
        <v>0.4271641581788756</v>
      </c>
      <c r="Q4" s="102">
        <v>6507122607</v>
      </c>
      <c r="R4" s="76">
        <f>(Q4/$Q$19)</f>
        <v>0.43372625830332973</v>
      </c>
      <c r="S4" s="86">
        <f>((Q4-O4)/O4)</f>
        <v>3.4270944195345501E-2</v>
      </c>
      <c r="T4" s="87">
        <f>(K4/Q4)</f>
        <v>2.7572986731030564E-3</v>
      </c>
      <c r="U4" s="87">
        <f>L4/Q4</f>
        <v>9.1313439000028362E-2</v>
      </c>
      <c r="V4" s="88">
        <f>Q4/AA4</f>
        <v>10550.559400159709</v>
      </c>
      <c r="W4" s="88">
        <f>L4/AA4</f>
        <v>963.40786220265943</v>
      </c>
      <c r="X4" s="100">
        <v>10450.83</v>
      </c>
      <c r="Y4" s="100">
        <v>10605.13</v>
      </c>
      <c r="Z4" s="82">
        <v>17198</v>
      </c>
      <c r="AA4" s="157">
        <v>616756.17000000004</v>
      </c>
      <c r="AB4" s="56"/>
      <c r="AC4" s="3"/>
      <c r="AD4" s="3"/>
      <c r="AE4" s="3"/>
      <c r="AF4" s="7"/>
      <c r="AG4" s="8"/>
      <c r="AH4" s="8"/>
      <c r="AI4" s="8"/>
      <c r="AJ4" s="9"/>
      <c r="AK4" s="7"/>
      <c r="AL4" s="8"/>
      <c r="AM4" s="8"/>
      <c r="AN4" s="8"/>
      <c r="AO4" s="9"/>
      <c r="AP4" s="7"/>
      <c r="AQ4" s="8"/>
      <c r="AR4" s="8"/>
      <c r="AS4" s="8"/>
      <c r="AT4" s="9"/>
      <c r="AU4" s="7"/>
      <c r="AV4" s="8"/>
      <c r="AW4" s="8"/>
      <c r="AX4" s="8"/>
      <c r="AY4" s="9"/>
    </row>
    <row r="5" spans="1:256" ht="18" customHeight="1" x14ac:dyDescent="0.35">
      <c r="A5" s="197">
        <v>2</v>
      </c>
      <c r="B5" s="138" t="s">
        <v>29</v>
      </c>
      <c r="C5" s="198" t="s">
        <v>30</v>
      </c>
      <c r="D5" s="100">
        <v>612699931.25</v>
      </c>
      <c r="E5" s="100"/>
      <c r="F5" s="100">
        <v>72018444.709999993</v>
      </c>
      <c r="G5" s="100">
        <v>59470582.590000004</v>
      </c>
      <c r="H5" s="100"/>
      <c r="I5" s="100">
        <v>68680653.530000001</v>
      </c>
      <c r="J5" s="100">
        <v>812869612.08000004</v>
      </c>
      <c r="K5" s="100">
        <v>1112065.76</v>
      </c>
      <c r="L5" s="104">
        <v>416653.24</v>
      </c>
      <c r="M5" s="100">
        <v>812869612.08000004</v>
      </c>
      <c r="N5" s="100">
        <v>3360476.1</v>
      </c>
      <c r="O5" s="72">
        <v>804776374.51999998</v>
      </c>
      <c r="P5" s="76">
        <f>(O5/$O$19)</f>
        <v>5.4640587262602194E-2</v>
      </c>
      <c r="Q5" s="102">
        <v>809509135.98000002</v>
      </c>
      <c r="R5" s="76">
        <f>(Q5/$Q$19)</f>
        <v>5.395708515362338E-2</v>
      </c>
      <c r="S5" s="86">
        <f>((Q5-O5)/O5)</f>
        <v>5.880840454371988E-3</v>
      </c>
      <c r="T5" s="87">
        <f>(K5/Q5)</f>
        <v>1.3737531926106329E-3</v>
      </c>
      <c r="U5" s="87">
        <f>L5/Q5</f>
        <v>5.1469862597115139E-4</v>
      </c>
      <c r="V5" s="88">
        <f>Q5/AA5</f>
        <v>1.5800526504296499</v>
      </c>
      <c r="W5" s="88">
        <f>L5/AA5</f>
        <v>8.1325092813821684E-4</v>
      </c>
      <c r="X5" s="105" t="s">
        <v>31</v>
      </c>
      <c r="Y5" s="105" t="s">
        <v>32</v>
      </c>
      <c r="Z5" s="106">
        <v>3698</v>
      </c>
      <c r="AA5" s="158">
        <v>512330482</v>
      </c>
      <c r="AB5" s="57"/>
      <c r="AC5" s="10"/>
      <c r="AD5" s="10"/>
      <c r="AE5" s="10"/>
      <c r="AF5" s="7"/>
      <c r="AG5" s="8"/>
      <c r="AH5" s="8"/>
      <c r="AI5" s="8"/>
      <c r="AJ5" s="9"/>
      <c r="AK5" s="7"/>
      <c r="AL5" s="8"/>
      <c r="AM5" s="8"/>
      <c r="AN5" s="8"/>
      <c r="AO5" s="9"/>
      <c r="AP5" s="7"/>
      <c r="AQ5" s="8"/>
      <c r="AR5" s="8"/>
      <c r="AS5" s="8"/>
      <c r="AT5" s="9"/>
      <c r="AU5" s="7"/>
      <c r="AV5" s="8"/>
      <c r="AW5" s="8"/>
      <c r="AX5" s="8"/>
      <c r="AY5" s="9"/>
    </row>
    <row r="6" spans="1:256" ht="18" customHeight="1" x14ac:dyDescent="0.35">
      <c r="A6" s="197">
        <v>3</v>
      </c>
      <c r="B6" s="138" t="s">
        <v>33</v>
      </c>
      <c r="C6" s="198" t="s">
        <v>34</v>
      </c>
      <c r="D6" s="100">
        <v>109547641.3</v>
      </c>
      <c r="E6" s="100"/>
      <c r="F6" s="100">
        <v>153268454.53999999</v>
      </c>
      <c r="G6" s="100"/>
      <c r="H6" s="100"/>
      <c r="I6" s="100">
        <v>3304964</v>
      </c>
      <c r="J6" s="100">
        <v>262816095.84</v>
      </c>
      <c r="K6" s="100">
        <v>633683.42000000004</v>
      </c>
      <c r="L6" s="104">
        <v>374365.83</v>
      </c>
      <c r="M6" s="100">
        <v>266121059.84</v>
      </c>
      <c r="N6" s="100">
        <v>8416555.8000000007</v>
      </c>
      <c r="O6" s="73">
        <v>258737140.91</v>
      </c>
      <c r="P6" s="76">
        <f>(O6/$O$19)</f>
        <v>1.7567053126281498E-2</v>
      </c>
      <c r="Q6" s="102">
        <v>257704504.03999999</v>
      </c>
      <c r="R6" s="76">
        <f>(Q6/$Q$19)</f>
        <v>1.7177056133066422E-2</v>
      </c>
      <c r="S6" s="86">
        <f>((Q6-O6)/O6)</f>
        <v>-3.991065474280713E-3</v>
      </c>
      <c r="T6" s="87">
        <f>(K6/Q6)</f>
        <v>2.4589536079728039E-3</v>
      </c>
      <c r="U6" s="87">
        <f>L6/Q6</f>
        <v>1.4526941676653515E-3</v>
      </c>
      <c r="V6" s="88">
        <f>Q6/AA6</f>
        <v>129.15181966571461</v>
      </c>
      <c r="W6" s="88">
        <f>L6/AA6</f>
        <v>0.18761809517175088</v>
      </c>
      <c r="X6" s="107">
        <v>129.27000000000001</v>
      </c>
      <c r="Y6" s="101">
        <v>131.49</v>
      </c>
      <c r="Z6" s="106">
        <v>2470</v>
      </c>
      <c r="AA6" s="158">
        <v>1995361</v>
      </c>
      <c r="AB6" s="58"/>
      <c r="AC6" s="11"/>
      <c r="AD6" s="11"/>
      <c r="AE6" s="12"/>
      <c r="AF6" s="7"/>
      <c r="AG6" s="8"/>
      <c r="AH6" s="8"/>
      <c r="AI6" s="8"/>
      <c r="AJ6" s="9"/>
      <c r="AK6" s="7"/>
      <c r="AL6" s="8"/>
      <c r="AM6" s="8"/>
      <c r="AN6" s="8"/>
      <c r="AO6" s="9"/>
      <c r="AP6" s="7"/>
      <c r="AQ6" s="8"/>
      <c r="AR6" s="8"/>
      <c r="AS6" s="8"/>
      <c r="AT6" s="9"/>
      <c r="AU6" s="7"/>
      <c r="AV6" s="8"/>
      <c r="AW6" s="8"/>
      <c r="AX6" s="8"/>
      <c r="AY6" s="9"/>
    </row>
    <row r="7" spans="1:256" s="46" customFormat="1" ht="18" customHeight="1" x14ac:dyDescent="0.35">
      <c r="A7" s="199">
        <v>4</v>
      </c>
      <c r="B7" s="200" t="s">
        <v>35</v>
      </c>
      <c r="C7" s="200" t="s">
        <v>36</v>
      </c>
      <c r="D7" s="108">
        <v>486709902.30000001</v>
      </c>
      <c r="E7" s="108"/>
      <c r="F7" s="108">
        <v>89409653.140000001</v>
      </c>
      <c r="G7" s="108"/>
      <c r="H7" s="108"/>
      <c r="I7" s="108">
        <v>5208910.42</v>
      </c>
      <c r="J7" s="108">
        <v>581429397.37</v>
      </c>
      <c r="K7" s="108">
        <v>882775.56</v>
      </c>
      <c r="L7" s="104">
        <v>2853847.31</v>
      </c>
      <c r="M7" s="108">
        <v>581429397.37</v>
      </c>
      <c r="N7" s="108">
        <v>5637307.8899999997</v>
      </c>
      <c r="O7" s="73">
        <v>565037669.51999998</v>
      </c>
      <c r="P7" s="109">
        <f>(O7/$O$19)</f>
        <v>3.8363439913950491E-2</v>
      </c>
      <c r="Q7" s="102">
        <v>575792089.48000002</v>
      </c>
      <c r="R7" s="109">
        <f>(Q7/$Q$19)</f>
        <v>3.837889088829588E-2</v>
      </c>
      <c r="S7" s="86">
        <f>((Q7-O7)/O7)</f>
        <v>1.9033102640990163E-2</v>
      </c>
      <c r="T7" s="87">
        <f>(K7/Q7)</f>
        <v>1.5331498576113436E-3</v>
      </c>
      <c r="U7" s="87">
        <f>L7/Q7</f>
        <v>4.9563850600610375E-3</v>
      </c>
      <c r="V7" s="88">
        <f>Q7/AA7</f>
        <v>16.34419848998877</v>
      </c>
      <c r="W7" s="88">
        <f>L7/AA7</f>
        <v>8.1008141214452517E-2</v>
      </c>
      <c r="X7" s="110">
        <v>16.18</v>
      </c>
      <c r="Y7" s="108">
        <v>16.48</v>
      </c>
      <c r="Z7" s="111">
        <v>8866</v>
      </c>
      <c r="AA7" s="159">
        <v>35229142</v>
      </c>
      <c r="AB7" s="59"/>
      <c r="AC7" s="54"/>
      <c r="AD7" s="54"/>
      <c r="AE7" s="54"/>
      <c r="AF7" s="48"/>
      <c r="AG7" s="49"/>
      <c r="AH7" s="49"/>
      <c r="AI7" s="49"/>
      <c r="AJ7" s="50"/>
      <c r="AK7" s="48"/>
      <c r="AL7" s="49"/>
      <c r="AM7" s="49"/>
      <c r="AN7" s="49"/>
      <c r="AO7" s="50"/>
      <c r="AP7" s="48"/>
      <c r="AQ7" s="49"/>
      <c r="AR7" s="49"/>
      <c r="AS7" s="49"/>
      <c r="AT7" s="50"/>
      <c r="AU7" s="48"/>
      <c r="AV7" s="49"/>
      <c r="AW7" s="49"/>
      <c r="AX7" s="49"/>
      <c r="AY7" s="50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</row>
    <row r="8" spans="1:256" ht="16.5" customHeight="1" x14ac:dyDescent="0.3">
      <c r="A8" s="197">
        <v>5</v>
      </c>
      <c r="B8" s="198" t="s">
        <v>37</v>
      </c>
      <c r="C8" s="198" t="s">
        <v>38</v>
      </c>
      <c r="D8" s="100">
        <v>278173786.58999997</v>
      </c>
      <c r="E8" s="100"/>
      <c r="F8" s="100">
        <v>51353506.850000001</v>
      </c>
      <c r="G8" s="100"/>
      <c r="H8" s="100"/>
      <c r="I8" s="100">
        <v>7360509.0499999998</v>
      </c>
      <c r="J8" s="100">
        <v>329527293.44</v>
      </c>
      <c r="K8" s="100">
        <v>640413.85</v>
      </c>
      <c r="L8" s="104">
        <v>1549732.84</v>
      </c>
      <c r="M8" s="100">
        <v>336887802.49000001</v>
      </c>
      <c r="N8" s="105" t="s">
        <v>39</v>
      </c>
      <c r="O8" s="73">
        <v>330448880.74000001</v>
      </c>
      <c r="P8" s="109">
        <f>(O8/$O$19)</f>
        <v>2.2435948016829459E-2</v>
      </c>
      <c r="Q8" s="112">
        <v>332739720.38999999</v>
      </c>
      <c r="R8" s="109">
        <f>(Q8/$Q$19)</f>
        <v>2.217845930218091E-2</v>
      </c>
      <c r="S8" s="86">
        <f>((Q8-O8)/O8)</f>
        <v>6.932508425720553E-3</v>
      </c>
      <c r="T8" s="87">
        <f>(K8/Q8)</f>
        <v>1.924669075424416E-3</v>
      </c>
      <c r="U8" s="87">
        <f>L8/Q8</f>
        <v>4.6574927639645124E-3</v>
      </c>
      <c r="V8" s="88">
        <f>Q8/AA8</f>
        <v>156.25118575069135</v>
      </c>
      <c r="W8" s="88">
        <f>L8/AA8</f>
        <v>0.72773876699471984</v>
      </c>
      <c r="X8" s="100">
        <v>155.95699999999999</v>
      </c>
      <c r="Y8" s="100">
        <v>157.9049</v>
      </c>
      <c r="Z8" s="101">
        <v>1796</v>
      </c>
      <c r="AA8" s="158">
        <v>2129518.0499999998</v>
      </c>
      <c r="AB8" s="14"/>
      <c r="AC8" s="3"/>
      <c r="AD8" s="3"/>
      <c r="AE8" s="3"/>
      <c r="AF8" s="7"/>
      <c r="AG8" s="8"/>
      <c r="AH8" s="8"/>
      <c r="AI8" s="8"/>
      <c r="AJ8" s="9"/>
      <c r="AK8" s="7"/>
      <c r="AL8" s="8"/>
      <c r="AM8" s="8"/>
      <c r="AN8" s="8"/>
      <c r="AO8" s="9"/>
      <c r="AP8" s="7"/>
      <c r="AQ8" s="8"/>
      <c r="AR8" s="8"/>
      <c r="AS8" s="8"/>
      <c r="AT8" s="9"/>
      <c r="AU8" s="7"/>
      <c r="AV8" s="8"/>
      <c r="AW8" s="8"/>
      <c r="AX8" s="8"/>
      <c r="AY8" s="9"/>
    </row>
    <row r="9" spans="1:256" ht="18" customHeight="1" x14ac:dyDescent="0.35">
      <c r="A9" s="197">
        <v>6</v>
      </c>
      <c r="B9" s="198" t="s">
        <v>40</v>
      </c>
      <c r="C9" s="198" t="s">
        <v>41</v>
      </c>
      <c r="D9" s="100">
        <v>1384693787</v>
      </c>
      <c r="E9" s="100"/>
      <c r="F9" s="100">
        <v>199410531</v>
      </c>
      <c r="G9" s="100"/>
      <c r="H9" s="100"/>
      <c r="I9" s="100">
        <v>0</v>
      </c>
      <c r="J9" s="100">
        <v>1584104318</v>
      </c>
      <c r="K9" s="100">
        <v>2636717</v>
      </c>
      <c r="L9" s="104">
        <v>55245710</v>
      </c>
      <c r="M9" s="100">
        <v>1897884564</v>
      </c>
      <c r="N9" s="100">
        <v>83144891.870000005</v>
      </c>
      <c r="O9" s="73">
        <v>1771769715</v>
      </c>
      <c r="P9" s="76">
        <f>(O9/$O$19)</f>
        <v>0.12029495495495242</v>
      </c>
      <c r="Q9" s="112">
        <v>1814739673</v>
      </c>
      <c r="R9" s="76">
        <f t="shared" ref="R9:R18" si="0">(Q9/$Q$19)</f>
        <v>0.12095979985349892</v>
      </c>
      <c r="S9" s="86">
        <f t="shared" ref="S9:S19" si="1">((Q9-O9)/O9)</f>
        <v>2.4252563770681676E-2</v>
      </c>
      <c r="T9" s="87">
        <f t="shared" ref="T9:T18" si="2">(K9/Q9)</f>
        <v>1.4529450362658161E-3</v>
      </c>
      <c r="U9" s="87">
        <f t="shared" ref="U9:U18" si="3">L9/Q9</f>
        <v>3.0442774146592428E-2</v>
      </c>
      <c r="V9" s="88">
        <f t="shared" ref="V9:V18" si="4">Q9/AA9</f>
        <v>0.94500473807945495</v>
      </c>
      <c r="W9" s="88">
        <f t="shared" ref="W9:W18" si="5">L9/AA9</f>
        <v>2.8768565808812582E-2</v>
      </c>
      <c r="X9" s="105" t="s">
        <v>42</v>
      </c>
      <c r="Y9" s="105" t="s">
        <v>42</v>
      </c>
      <c r="Z9" s="106">
        <v>3065</v>
      </c>
      <c r="AA9" s="158">
        <v>1920349814</v>
      </c>
      <c r="AB9" s="56"/>
      <c r="AC9" s="3"/>
      <c r="AD9" s="3"/>
      <c r="AE9" s="3"/>
      <c r="AF9" s="7"/>
      <c r="AG9" s="8"/>
      <c r="AH9" s="8"/>
      <c r="AI9" s="8"/>
      <c r="AJ9" s="9"/>
      <c r="AK9" s="7"/>
      <c r="AL9" s="8"/>
      <c r="AM9" s="8"/>
      <c r="AN9" s="8"/>
      <c r="AO9" s="9"/>
      <c r="AP9" s="7"/>
      <c r="AQ9" s="8"/>
      <c r="AR9" s="8"/>
      <c r="AS9" s="8"/>
      <c r="AT9" s="9"/>
      <c r="AU9" s="7"/>
      <c r="AV9" s="8"/>
      <c r="AW9" s="8"/>
      <c r="AX9" s="8"/>
      <c r="AY9" s="9"/>
    </row>
    <row r="10" spans="1:256" ht="18" customHeight="1" x14ac:dyDescent="0.35">
      <c r="A10" s="197">
        <v>7</v>
      </c>
      <c r="B10" s="138" t="s">
        <v>43</v>
      </c>
      <c r="C10" s="198" t="s">
        <v>44</v>
      </c>
      <c r="D10" s="100">
        <v>2106606010.21</v>
      </c>
      <c r="E10" s="100"/>
      <c r="F10" s="100">
        <v>459406676.99000001</v>
      </c>
      <c r="G10" s="100">
        <v>81061372.5</v>
      </c>
      <c r="H10" s="100"/>
      <c r="I10" s="100">
        <v>1678663.94</v>
      </c>
      <c r="J10" s="100">
        <v>0</v>
      </c>
      <c r="K10" s="100">
        <v>22914204</v>
      </c>
      <c r="L10" s="104">
        <v>-361831921</v>
      </c>
      <c r="M10" s="100">
        <v>2592512024.6999998</v>
      </c>
      <c r="N10" s="100">
        <v>20877122.829999998</v>
      </c>
      <c r="O10" s="73">
        <v>2605514455</v>
      </c>
      <c r="P10" s="76">
        <f>(O10/$O$19)</f>
        <v>0.17690236002182846</v>
      </c>
      <c r="Q10" s="112">
        <v>2571634901.8699999</v>
      </c>
      <c r="R10" s="76">
        <f t="shared" si="0"/>
        <v>0.17140995353467844</v>
      </c>
      <c r="S10" s="86">
        <f t="shared" si="1"/>
        <v>-1.3003018680239913E-2</v>
      </c>
      <c r="T10" s="87">
        <f t="shared" si="2"/>
        <v>8.9103643691169458E-3</v>
      </c>
      <c r="U10" s="87">
        <f t="shared" si="3"/>
        <v>-0.14070112391805265</v>
      </c>
      <c r="V10" s="88">
        <f t="shared" si="4"/>
        <v>19.315436667280267</v>
      </c>
      <c r="W10" s="88">
        <f t="shared" si="5"/>
        <v>-2.7177036480542989</v>
      </c>
      <c r="X10" s="100">
        <v>19.22</v>
      </c>
      <c r="Y10" s="100">
        <v>19.8</v>
      </c>
      <c r="Z10" s="106">
        <v>6258</v>
      </c>
      <c r="AA10" s="158">
        <v>133138843.6186</v>
      </c>
      <c r="AB10" s="56"/>
      <c r="AC10" s="3"/>
      <c r="AD10" s="3"/>
      <c r="AE10" s="3"/>
      <c r="AF10" s="7"/>
      <c r="AG10" s="8"/>
      <c r="AH10" s="8"/>
      <c r="AI10" s="8"/>
      <c r="AJ10" s="9"/>
      <c r="AK10" s="7"/>
      <c r="AL10" s="8"/>
      <c r="AM10" s="8"/>
      <c r="AN10" s="8"/>
      <c r="AO10" s="9"/>
      <c r="AP10" s="7"/>
      <c r="AQ10" s="8"/>
      <c r="AR10" s="8"/>
      <c r="AS10" s="8"/>
      <c r="AT10" s="9"/>
      <c r="AU10" s="7"/>
      <c r="AV10" s="8"/>
      <c r="AW10" s="8"/>
      <c r="AX10" s="8"/>
      <c r="AY10" s="9"/>
    </row>
    <row r="11" spans="1:256" ht="15" customHeight="1" x14ac:dyDescent="0.35">
      <c r="A11" s="197">
        <v>8</v>
      </c>
      <c r="B11" s="198" t="s">
        <v>45</v>
      </c>
      <c r="C11" s="198" t="s">
        <v>46</v>
      </c>
      <c r="D11" s="100">
        <v>251257671.78999999</v>
      </c>
      <c r="E11" s="100"/>
      <c r="F11" s="100">
        <v>77123489.030000001</v>
      </c>
      <c r="G11" s="100"/>
      <c r="H11" s="100"/>
      <c r="I11" s="100">
        <v>505775.9</v>
      </c>
      <c r="J11" s="100">
        <v>321967554.12</v>
      </c>
      <c r="K11" s="100">
        <v>640725.38</v>
      </c>
      <c r="L11" s="104">
        <v>8871653.9100000001</v>
      </c>
      <c r="M11" s="100">
        <v>329573909.92000002</v>
      </c>
      <c r="N11" s="100">
        <v>7606355.7999999998</v>
      </c>
      <c r="O11" s="73">
        <v>317750998.93000001</v>
      </c>
      <c r="P11" s="76">
        <f>(O11/$O$19)</f>
        <v>2.1573820671822175E-2</v>
      </c>
      <c r="Q11" s="112">
        <v>321967554.12</v>
      </c>
      <c r="R11" s="76">
        <f t="shared" si="0"/>
        <v>2.1460450490562336E-2</v>
      </c>
      <c r="S11" s="86">
        <f t="shared" si="1"/>
        <v>1.3269998219356966E-2</v>
      </c>
      <c r="T11" s="87">
        <f t="shared" si="2"/>
        <v>1.9900308953528785E-3</v>
      </c>
      <c r="U11" s="87">
        <f t="shared" si="3"/>
        <v>2.7554496707744222E-2</v>
      </c>
      <c r="V11" s="88">
        <f t="shared" si="4"/>
        <v>157.37931852775876</v>
      </c>
      <c r="W11" s="88">
        <f t="shared" si="5"/>
        <v>4.3365079142401575</v>
      </c>
      <c r="X11" s="100">
        <v>157.38</v>
      </c>
      <c r="Y11" s="100">
        <v>159.54</v>
      </c>
      <c r="Z11" s="106">
        <v>1423</v>
      </c>
      <c r="AA11" s="158">
        <v>2045806</v>
      </c>
      <c r="AB11" s="60"/>
      <c r="AC11" s="3"/>
      <c r="AD11" s="3"/>
      <c r="AE11" s="3"/>
      <c r="AF11" s="7"/>
      <c r="AG11" s="8"/>
      <c r="AH11" s="8"/>
      <c r="AI11" s="8"/>
      <c r="AJ11" s="9"/>
      <c r="AK11" s="7"/>
      <c r="AL11" s="8"/>
      <c r="AM11" s="8"/>
      <c r="AN11" s="8"/>
      <c r="AO11" s="9"/>
      <c r="AP11" s="7"/>
      <c r="AQ11" s="8"/>
      <c r="AR11" s="8"/>
      <c r="AS11" s="8"/>
      <c r="AT11" s="9"/>
      <c r="AU11" s="7"/>
      <c r="AV11" s="8"/>
      <c r="AW11" s="8"/>
      <c r="AX11" s="8"/>
      <c r="AY11" s="9"/>
    </row>
    <row r="12" spans="1:256" ht="16.5" customHeight="1" x14ac:dyDescent="0.3">
      <c r="A12" s="197">
        <v>9</v>
      </c>
      <c r="B12" s="198" t="s">
        <v>47</v>
      </c>
      <c r="C12" s="198" t="s">
        <v>48</v>
      </c>
      <c r="D12" s="100">
        <v>176514893</v>
      </c>
      <c r="E12" s="100"/>
      <c r="F12" s="100">
        <v>36045329.799999997</v>
      </c>
      <c r="G12" s="100"/>
      <c r="H12" s="100"/>
      <c r="I12" s="100">
        <v>4251181.4400000004</v>
      </c>
      <c r="J12" s="100">
        <v>212560222.80000001</v>
      </c>
      <c r="K12" s="100">
        <v>354381.8</v>
      </c>
      <c r="L12" s="104">
        <v>5556303.6100000003</v>
      </c>
      <c r="M12" s="100">
        <v>216811404.24000001</v>
      </c>
      <c r="N12" s="100">
        <v>1946799.41</v>
      </c>
      <c r="O12" s="72">
        <v>211719393.56999999</v>
      </c>
      <c r="P12" s="76">
        <f>(O12/$O$19)</f>
        <v>1.4374765917360198E-2</v>
      </c>
      <c r="Q12" s="102">
        <v>214864604.83000001</v>
      </c>
      <c r="R12" s="76">
        <f t="shared" si="0"/>
        <v>1.4321602146313984E-2</v>
      </c>
      <c r="S12" s="86">
        <f t="shared" si="1"/>
        <v>1.4855565222276771E-2</v>
      </c>
      <c r="T12" s="87">
        <f t="shared" si="2"/>
        <v>1.6493260966848654E-3</v>
      </c>
      <c r="U12" s="87">
        <f t="shared" si="3"/>
        <v>2.5859557531107205E-2</v>
      </c>
      <c r="V12" s="88">
        <f t="shared" si="4"/>
        <v>11.06033131738055</v>
      </c>
      <c r="W12" s="88">
        <f t="shared" si="5"/>
        <v>0.28601527401490906</v>
      </c>
      <c r="X12" s="100">
        <v>11.12</v>
      </c>
      <c r="Y12" s="100">
        <v>11.17</v>
      </c>
      <c r="Z12" s="106">
        <v>116</v>
      </c>
      <c r="AA12" s="158">
        <v>19426597.510000002</v>
      </c>
      <c r="AB12" s="14"/>
      <c r="AC12" s="3"/>
      <c r="AD12" s="3"/>
      <c r="AE12" s="3"/>
      <c r="AF12" s="7"/>
      <c r="AG12" s="8"/>
      <c r="AH12" s="8"/>
      <c r="AI12" s="8"/>
      <c r="AJ12" s="9"/>
      <c r="AK12" s="7"/>
      <c r="AL12" s="8"/>
      <c r="AM12" s="8"/>
      <c r="AN12" s="8"/>
      <c r="AO12" s="9"/>
      <c r="AP12" s="7"/>
      <c r="AQ12" s="8"/>
      <c r="AR12" s="8"/>
      <c r="AS12" s="8"/>
      <c r="AT12" s="9"/>
      <c r="AU12" s="7"/>
      <c r="AV12" s="8"/>
      <c r="AW12" s="8"/>
      <c r="AX12" s="8"/>
      <c r="AY12" s="9"/>
    </row>
    <row r="13" spans="1:256" ht="16.5" customHeight="1" x14ac:dyDescent="0.3">
      <c r="A13" s="197">
        <v>10</v>
      </c>
      <c r="B13" s="198" t="s">
        <v>27</v>
      </c>
      <c r="C13" s="138" t="s">
        <v>49</v>
      </c>
      <c r="D13" s="100">
        <v>224198077.24000001</v>
      </c>
      <c r="E13" s="100"/>
      <c r="F13" s="100">
        <v>71639087.189999998</v>
      </c>
      <c r="G13" s="100"/>
      <c r="H13" s="100"/>
      <c r="I13" s="100">
        <v>12852290.039999999</v>
      </c>
      <c r="J13" s="100">
        <v>296537343.64999998</v>
      </c>
      <c r="K13" s="100">
        <v>292841.57</v>
      </c>
      <c r="L13" s="104">
        <v>17940380.739999998</v>
      </c>
      <c r="M13" s="100">
        <v>309389633.69</v>
      </c>
      <c r="N13" s="100">
        <v>1987010.47</v>
      </c>
      <c r="O13" s="73">
        <v>299746640.60000002</v>
      </c>
      <c r="P13" s="76">
        <f>(O13/$O$19)</f>
        <v>2.0351408156265564E-2</v>
      </c>
      <c r="Q13" s="102">
        <v>307402623.22000003</v>
      </c>
      <c r="R13" s="76">
        <f t="shared" si="0"/>
        <v>2.0489638449168211E-2</v>
      </c>
      <c r="S13" s="86">
        <f t="shared" si="1"/>
        <v>2.5541512674420959E-2</v>
      </c>
      <c r="T13" s="87">
        <f t="shared" si="2"/>
        <v>9.526319812515749E-4</v>
      </c>
      <c r="U13" s="87">
        <f t="shared" si="3"/>
        <v>5.8361182972601171E-2</v>
      </c>
      <c r="V13" s="88">
        <f t="shared" si="4"/>
        <v>2620.9206789473747</v>
      </c>
      <c r="W13" s="88">
        <f t="shared" si="5"/>
        <v>152.96003130072179</v>
      </c>
      <c r="X13" s="103">
        <v>2596.79</v>
      </c>
      <c r="Y13" s="103">
        <v>2634.28</v>
      </c>
      <c r="Z13" s="106">
        <v>20</v>
      </c>
      <c r="AA13" s="158">
        <v>117288.03</v>
      </c>
      <c r="AB13" s="14"/>
      <c r="AC13" s="3"/>
      <c r="AD13" s="3"/>
      <c r="AE13" s="3"/>
      <c r="AF13" s="7"/>
      <c r="AG13" s="8"/>
      <c r="AH13" s="8"/>
      <c r="AI13" s="8"/>
      <c r="AJ13" s="9"/>
      <c r="AK13" s="7"/>
      <c r="AL13" s="8"/>
      <c r="AM13" s="8"/>
      <c r="AN13" s="8"/>
      <c r="AO13" s="9"/>
      <c r="AP13" s="7"/>
      <c r="AQ13" s="8"/>
      <c r="AR13" s="8"/>
      <c r="AS13" s="8"/>
      <c r="AT13" s="9"/>
      <c r="AU13" s="7"/>
      <c r="AV13" s="8"/>
      <c r="AW13" s="8"/>
      <c r="AX13" s="8"/>
      <c r="AY13" s="9"/>
    </row>
    <row r="14" spans="1:256" ht="16.5" customHeight="1" x14ac:dyDescent="0.3">
      <c r="A14" s="197">
        <v>11</v>
      </c>
      <c r="B14" s="201" t="s">
        <v>50</v>
      </c>
      <c r="C14" s="201" t="s">
        <v>51</v>
      </c>
      <c r="D14" s="100">
        <v>225726215.93000001</v>
      </c>
      <c r="E14" s="100"/>
      <c r="F14" s="100">
        <v>0</v>
      </c>
      <c r="G14" s="100"/>
      <c r="H14" s="100"/>
      <c r="I14" s="100">
        <v>56444939.270000003</v>
      </c>
      <c r="J14" s="100">
        <v>225726215.93000001</v>
      </c>
      <c r="K14" s="100">
        <v>412742.94</v>
      </c>
      <c r="L14" s="104">
        <v>55198.67</v>
      </c>
      <c r="M14" s="100">
        <v>282193870.62</v>
      </c>
      <c r="N14" s="100">
        <v>4409018.37</v>
      </c>
      <c r="O14" s="73">
        <v>278617996.56999999</v>
      </c>
      <c r="P14" s="76">
        <f>(O14/$O$19)</f>
        <v>1.891687111664353E-2</v>
      </c>
      <c r="Q14" s="102">
        <v>277784852.25999999</v>
      </c>
      <c r="R14" s="76">
        <f t="shared" si="0"/>
        <v>1.8515493231134848E-2</v>
      </c>
      <c r="S14" s="86">
        <f t="shared" si="1"/>
        <v>-2.9902745704033628E-3</v>
      </c>
      <c r="T14" s="87">
        <f t="shared" si="2"/>
        <v>1.4858367425077681E-3</v>
      </c>
      <c r="U14" s="87">
        <f t="shared" si="3"/>
        <v>1.9871015122284409E-4</v>
      </c>
      <c r="V14" s="88">
        <f t="shared" si="4"/>
        <v>131.49000000231942</v>
      </c>
      <c r="W14" s="88">
        <f t="shared" si="5"/>
        <v>2.6128397784752656E-2</v>
      </c>
      <c r="X14" s="100">
        <v>131.03</v>
      </c>
      <c r="Y14" s="100">
        <v>131.94999999999999</v>
      </c>
      <c r="Z14" s="106">
        <v>562</v>
      </c>
      <c r="AA14" s="160">
        <v>2112592.9900000002</v>
      </c>
      <c r="AB14" s="14"/>
      <c r="AC14" s="3"/>
      <c r="AD14" s="3"/>
      <c r="AE14" s="3"/>
      <c r="AF14" s="7"/>
      <c r="AG14" s="8"/>
      <c r="AH14" s="8"/>
      <c r="AI14" s="8"/>
      <c r="AJ14" s="9"/>
      <c r="AK14" s="7"/>
      <c r="AL14" s="8"/>
      <c r="AM14" s="8"/>
      <c r="AN14" s="8"/>
      <c r="AO14" s="9"/>
      <c r="AP14" s="7"/>
      <c r="AQ14" s="8"/>
      <c r="AR14" s="8"/>
      <c r="AS14" s="8"/>
      <c r="AT14" s="9"/>
      <c r="AU14" s="7"/>
      <c r="AV14" s="8"/>
      <c r="AW14" s="8"/>
      <c r="AX14" s="8"/>
      <c r="AY14" s="9"/>
    </row>
    <row r="15" spans="1:256" ht="16.5" customHeight="1" x14ac:dyDescent="0.3">
      <c r="A15" s="197">
        <v>12</v>
      </c>
      <c r="B15" s="198" t="s">
        <v>52</v>
      </c>
      <c r="C15" s="138" t="s">
        <v>53</v>
      </c>
      <c r="D15" s="100">
        <v>177611943</v>
      </c>
      <c r="E15" s="100"/>
      <c r="F15" s="105" t="s">
        <v>54</v>
      </c>
      <c r="G15" s="100"/>
      <c r="H15" s="100"/>
      <c r="I15" s="100">
        <v>4254106.96</v>
      </c>
      <c r="J15" s="100">
        <v>0</v>
      </c>
      <c r="K15" s="100">
        <v>1062802.75</v>
      </c>
      <c r="L15" s="104">
        <v>25426947.710000001</v>
      </c>
      <c r="M15" s="100">
        <v>314145310.06</v>
      </c>
      <c r="N15" s="100">
        <v>7015002.21</v>
      </c>
      <c r="O15" s="73">
        <v>294231678.55000001</v>
      </c>
      <c r="P15" s="76">
        <f>(O15/$O$19)</f>
        <v>1.9976967784152633E-2</v>
      </c>
      <c r="Q15" s="102">
        <v>307130307.85000002</v>
      </c>
      <c r="R15" s="76">
        <f t="shared" si="0"/>
        <v>2.0471487519234673E-2</v>
      </c>
      <c r="S15" s="86">
        <f t="shared" si="1"/>
        <v>4.3838343184410357E-2</v>
      </c>
      <c r="T15" s="87">
        <f t="shared" si="2"/>
        <v>3.460429410043975E-3</v>
      </c>
      <c r="U15" s="87">
        <f t="shared" si="3"/>
        <v>8.278879374684936E-2</v>
      </c>
      <c r="V15" s="88">
        <f t="shared" si="4"/>
        <v>1.1402452714386362</v>
      </c>
      <c r="W15" s="88">
        <f t="shared" si="5"/>
        <v>9.4399530597953515E-2</v>
      </c>
      <c r="X15" s="100">
        <v>1.26</v>
      </c>
      <c r="Y15" s="100">
        <v>1.3</v>
      </c>
      <c r="Z15" s="106">
        <v>95</v>
      </c>
      <c r="AA15" s="157">
        <v>269354599</v>
      </c>
      <c r="AB15" s="14"/>
      <c r="AC15" s="3"/>
      <c r="AD15" s="3"/>
      <c r="AE15" s="3"/>
      <c r="AF15" s="7"/>
      <c r="AG15" s="8"/>
      <c r="AH15" s="8"/>
      <c r="AI15" s="8"/>
      <c r="AJ15" s="9"/>
      <c r="AK15" s="7"/>
      <c r="AL15" s="8"/>
      <c r="AM15" s="8"/>
      <c r="AN15" s="8"/>
      <c r="AO15" s="9"/>
      <c r="AP15" s="7"/>
      <c r="AQ15" s="8"/>
      <c r="AR15" s="8"/>
      <c r="AS15" s="8"/>
      <c r="AT15" s="9"/>
      <c r="AU15" s="7"/>
      <c r="AV15" s="8"/>
      <c r="AW15" s="8"/>
      <c r="AX15" s="8"/>
      <c r="AY15" s="9"/>
    </row>
    <row r="16" spans="1:256" ht="16.5" customHeight="1" x14ac:dyDescent="0.3">
      <c r="A16" s="197">
        <v>13</v>
      </c>
      <c r="B16" s="201" t="s">
        <v>55</v>
      </c>
      <c r="C16" s="201" t="s">
        <v>56</v>
      </c>
      <c r="D16" s="100">
        <v>219425094.15000001</v>
      </c>
      <c r="E16" s="100"/>
      <c r="F16" s="100">
        <v>73446076.040000007</v>
      </c>
      <c r="G16" s="100">
        <v>7929808.2199999997</v>
      </c>
      <c r="H16" s="100"/>
      <c r="I16" s="100">
        <v>1039341.79</v>
      </c>
      <c r="J16" s="100">
        <v>300800978.41000003</v>
      </c>
      <c r="K16" s="100">
        <v>372594.77</v>
      </c>
      <c r="L16" s="104">
        <v>86588.34</v>
      </c>
      <c r="M16" s="100">
        <v>301840320.19999999</v>
      </c>
      <c r="N16" s="100">
        <v>372594.77</v>
      </c>
      <c r="O16" s="73">
        <v>293848738.94</v>
      </c>
      <c r="P16" s="76">
        <f>(O16/$O$19)</f>
        <v>1.99509679588111E-2</v>
      </c>
      <c r="Q16" s="102">
        <v>299822122.54000002</v>
      </c>
      <c r="R16" s="76">
        <f t="shared" si="0"/>
        <v>1.9984367164981042E-2</v>
      </c>
      <c r="S16" s="86">
        <f t="shared" si="1"/>
        <v>2.0328089960664115E-2</v>
      </c>
      <c r="T16" s="87">
        <f t="shared" si="2"/>
        <v>1.2427194059047167E-3</v>
      </c>
      <c r="U16" s="87">
        <f t="shared" si="3"/>
        <v>2.8879903612999083E-4</v>
      </c>
      <c r="V16" s="88">
        <f t="shared" si="4"/>
        <v>1.6152846553240927</v>
      </c>
      <c r="W16" s="88">
        <f t="shared" si="5"/>
        <v>4.6649265153316243E-4</v>
      </c>
      <c r="X16" s="100">
        <v>1.615208</v>
      </c>
      <c r="Y16" s="100">
        <v>1.626158</v>
      </c>
      <c r="Z16" s="82">
        <v>11</v>
      </c>
      <c r="AA16" s="158">
        <v>185615657</v>
      </c>
      <c r="AB16" s="14"/>
      <c r="AC16" s="3"/>
      <c r="AD16" s="3"/>
      <c r="AE16" s="3"/>
      <c r="AF16" s="7"/>
      <c r="AG16" s="8"/>
      <c r="AH16" s="8"/>
      <c r="AI16" s="8"/>
      <c r="AJ16" s="9"/>
      <c r="AK16" s="7"/>
      <c r="AL16" s="8"/>
      <c r="AM16" s="8"/>
      <c r="AN16" s="8"/>
      <c r="AO16" s="9"/>
      <c r="AP16" s="7"/>
      <c r="AQ16" s="8"/>
      <c r="AR16" s="8"/>
      <c r="AS16" s="8"/>
      <c r="AT16" s="9"/>
      <c r="AU16" s="7"/>
      <c r="AV16" s="8"/>
      <c r="AW16" s="8"/>
      <c r="AX16" s="8"/>
      <c r="AY16" s="9"/>
    </row>
    <row r="17" spans="1:51" ht="18" customHeight="1" x14ac:dyDescent="0.3">
      <c r="A17" s="197">
        <v>14</v>
      </c>
      <c r="B17" s="202" t="s">
        <v>57</v>
      </c>
      <c r="C17" s="202" t="s">
        <v>58</v>
      </c>
      <c r="D17" s="74">
        <v>1705425.46</v>
      </c>
      <c r="E17" s="74"/>
      <c r="F17" s="74"/>
      <c r="G17" s="74"/>
      <c r="H17" s="74"/>
      <c r="I17" s="74"/>
      <c r="J17" s="74"/>
      <c r="K17" s="74"/>
      <c r="L17" s="75"/>
      <c r="M17" s="74"/>
      <c r="N17" s="74"/>
      <c r="O17" s="73">
        <v>3349445.32</v>
      </c>
      <c r="P17" s="76">
        <f>(O17/$O$19)</f>
        <v>2.2741181908816866E-4</v>
      </c>
      <c r="Q17" s="102">
        <v>3349445.32</v>
      </c>
      <c r="R17" s="76">
        <f t="shared" si="0"/>
        <v>2.2325418987378839E-4</v>
      </c>
      <c r="S17" s="77">
        <f t="shared" si="1"/>
        <v>0</v>
      </c>
      <c r="T17" s="78">
        <f t="shared" si="2"/>
        <v>0</v>
      </c>
      <c r="U17" s="78">
        <f t="shared" si="3"/>
        <v>0</v>
      </c>
      <c r="V17" s="79">
        <f t="shared" si="4"/>
        <v>0.84748882141592019</v>
      </c>
      <c r="W17" s="79">
        <f t="shared" si="5"/>
        <v>0</v>
      </c>
      <c r="X17" s="74">
        <v>0.85</v>
      </c>
      <c r="Y17" s="74">
        <v>0.91</v>
      </c>
      <c r="Z17" s="80">
        <v>2405</v>
      </c>
      <c r="AA17" s="161">
        <v>3952200</v>
      </c>
      <c r="AB17" s="14"/>
      <c r="AC17" s="3"/>
      <c r="AD17" s="3"/>
      <c r="AE17" s="3"/>
      <c r="AF17" s="7"/>
      <c r="AG17" s="8"/>
      <c r="AH17" s="8"/>
      <c r="AI17" s="8"/>
      <c r="AJ17" s="9"/>
      <c r="AK17" s="7"/>
      <c r="AL17" s="8"/>
      <c r="AM17" s="8"/>
      <c r="AN17" s="8"/>
      <c r="AO17" s="9"/>
      <c r="AP17" s="7"/>
      <c r="AQ17" s="8"/>
      <c r="AR17" s="8"/>
      <c r="AS17" s="8"/>
      <c r="AT17" s="9"/>
      <c r="AU17" s="7"/>
      <c r="AV17" s="8"/>
      <c r="AW17" s="8"/>
      <c r="AX17" s="8"/>
      <c r="AY17" s="9"/>
    </row>
    <row r="18" spans="1:51" ht="16.5" customHeight="1" x14ac:dyDescent="0.3">
      <c r="A18" s="197">
        <v>15</v>
      </c>
      <c r="B18" s="198" t="s">
        <v>59</v>
      </c>
      <c r="C18" s="198" t="s">
        <v>60</v>
      </c>
      <c r="D18" s="100">
        <v>300851084.25</v>
      </c>
      <c r="E18" s="100"/>
      <c r="F18" s="100">
        <v>89325272.049999997</v>
      </c>
      <c r="G18" s="100"/>
      <c r="H18" s="100"/>
      <c r="I18" s="100">
        <v>0</v>
      </c>
      <c r="J18" s="100">
        <v>390176356.30000001</v>
      </c>
      <c r="K18" s="100">
        <v>509443.07</v>
      </c>
      <c r="L18" s="104">
        <v>6304987.7300000004</v>
      </c>
      <c r="M18" s="100">
        <v>402059273.30000001</v>
      </c>
      <c r="N18" s="100">
        <v>790447.57</v>
      </c>
      <c r="O18" s="73">
        <v>401489620.33999997</v>
      </c>
      <c r="P18" s="76">
        <f>(O18/$O$19)</f>
        <v>2.7259285100536469E-2</v>
      </c>
      <c r="Q18" s="102">
        <v>401268825.73000002</v>
      </c>
      <c r="R18" s="76">
        <f t="shared" si="0"/>
        <v>2.6746203640057493E-2</v>
      </c>
      <c r="S18" s="86">
        <f t="shared" si="1"/>
        <v>-5.499385259648198E-4</v>
      </c>
      <c r="T18" s="87">
        <f t="shared" si="2"/>
        <v>1.2695804840388641E-3</v>
      </c>
      <c r="U18" s="87">
        <f t="shared" si="3"/>
        <v>1.5712627858717361E-2</v>
      </c>
      <c r="V18" s="88">
        <f t="shared" si="4"/>
        <v>133.84401043832236</v>
      </c>
      <c r="W18" s="88">
        <f t="shared" si="5"/>
        <v>2.1030411271356413</v>
      </c>
      <c r="X18" s="100">
        <v>133.13</v>
      </c>
      <c r="Y18" s="100">
        <v>134.62</v>
      </c>
      <c r="Z18" s="106">
        <v>106</v>
      </c>
      <c r="AA18" s="157">
        <v>2998033.49</v>
      </c>
      <c r="AB18" s="6"/>
      <c r="AC18" s="10"/>
      <c r="AD18" s="3"/>
      <c r="AE18" s="3"/>
      <c r="AF18" s="7"/>
      <c r="AG18" s="8"/>
      <c r="AH18" s="8"/>
      <c r="AI18" s="8"/>
      <c r="AJ18" s="9"/>
      <c r="AK18" s="7"/>
      <c r="AL18" s="8"/>
      <c r="AM18" s="8"/>
      <c r="AN18" s="8"/>
      <c r="AO18" s="9"/>
      <c r="AP18" s="7"/>
      <c r="AQ18" s="8"/>
      <c r="AR18" s="8"/>
      <c r="AS18" s="8"/>
      <c r="AT18" s="9"/>
      <c r="AU18" s="7"/>
      <c r="AV18" s="8"/>
      <c r="AW18" s="8"/>
      <c r="AX18" s="8"/>
      <c r="AY18" s="9"/>
    </row>
    <row r="19" spans="1:51" ht="16.5" customHeight="1" x14ac:dyDescent="0.3">
      <c r="A19" s="181"/>
      <c r="B19" s="203"/>
      <c r="C19" s="113" t="s">
        <v>61</v>
      </c>
      <c r="D19" s="114"/>
      <c r="E19" s="114"/>
      <c r="F19" s="114"/>
      <c r="G19" s="114"/>
      <c r="H19" s="114"/>
      <c r="I19" s="114"/>
      <c r="J19" s="114"/>
      <c r="K19" s="114"/>
      <c r="L19" s="115"/>
      <c r="M19" s="114"/>
      <c r="N19" s="114"/>
      <c r="O19" s="97">
        <f>SUM(O4:O18)</f>
        <v>14728545479.43</v>
      </c>
      <c r="P19" s="116">
        <f>(O19/$O$127)</f>
        <v>1.0777495218647657E-2</v>
      </c>
      <c r="Q19" s="98">
        <f>SUM(Q4:Q18)</f>
        <v>15002832967.629999</v>
      </c>
      <c r="R19" s="116">
        <f>(Q19/$Q$127)</f>
        <v>1.1993514024743234E-2</v>
      </c>
      <c r="S19" s="117">
        <f t="shared" si="1"/>
        <v>1.8622849661772158E-2</v>
      </c>
      <c r="T19" s="118"/>
      <c r="U19" s="118"/>
      <c r="V19" s="119"/>
      <c r="W19" s="119"/>
      <c r="X19" s="114"/>
      <c r="Y19" s="114"/>
      <c r="Z19" s="120">
        <f>SUM(Z4:Z18)</f>
        <v>48089</v>
      </c>
      <c r="AA19" s="162"/>
      <c r="AB19" s="11"/>
      <c r="AC19" s="11"/>
      <c r="AD19" s="14"/>
      <c r="AE19" s="3"/>
      <c r="AF19" s="7"/>
      <c r="AG19" s="8"/>
      <c r="AH19" s="8"/>
      <c r="AI19" s="8"/>
      <c r="AJ19" s="9"/>
      <c r="AK19" s="7"/>
      <c r="AL19" s="8"/>
      <c r="AM19" s="8"/>
      <c r="AN19" s="8"/>
      <c r="AO19" s="9"/>
      <c r="AP19" s="7"/>
      <c r="AQ19" s="8"/>
      <c r="AR19" s="8"/>
      <c r="AS19" s="8"/>
      <c r="AT19" s="9"/>
      <c r="AU19" s="7"/>
      <c r="AV19" s="8"/>
      <c r="AW19" s="8"/>
      <c r="AX19" s="8"/>
      <c r="AY19" s="9"/>
    </row>
    <row r="20" spans="1:51" ht="15.75" customHeight="1" x14ac:dyDescent="0.3">
      <c r="A20" s="204"/>
      <c r="B20" s="121"/>
      <c r="C20" s="99" t="s">
        <v>62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86"/>
      <c r="T20" s="121"/>
      <c r="U20" s="121"/>
      <c r="V20" s="121"/>
      <c r="W20" s="121"/>
      <c r="X20" s="121"/>
      <c r="Y20" s="121"/>
      <c r="Z20" s="121"/>
      <c r="AA20" s="163"/>
      <c r="AB20" s="11"/>
      <c r="AC20" s="11"/>
      <c r="AD20" s="14"/>
      <c r="AE20" s="3"/>
      <c r="AF20" s="7"/>
      <c r="AG20" s="8"/>
      <c r="AH20" s="8"/>
      <c r="AI20" s="8"/>
      <c r="AJ20" s="9"/>
      <c r="AK20" s="7"/>
      <c r="AL20" s="8"/>
      <c r="AM20" s="8"/>
      <c r="AN20" s="8"/>
      <c r="AO20" s="9"/>
      <c r="AP20" s="7"/>
      <c r="AQ20" s="8"/>
      <c r="AR20" s="8"/>
      <c r="AS20" s="8"/>
      <c r="AT20" s="9"/>
      <c r="AU20" s="7"/>
      <c r="AV20" s="8"/>
      <c r="AW20" s="8"/>
      <c r="AX20" s="8"/>
      <c r="AY20" s="9"/>
    </row>
    <row r="21" spans="1:51" ht="18" customHeight="1" x14ac:dyDescent="0.35">
      <c r="A21" s="197">
        <v>16</v>
      </c>
      <c r="B21" s="198" t="s">
        <v>27</v>
      </c>
      <c r="C21" s="198" t="s">
        <v>63</v>
      </c>
      <c r="D21" s="81"/>
      <c r="E21" s="81"/>
      <c r="F21" s="83">
        <v>169064484059.92999</v>
      </c>
      <c r="G21" s="81">
        <v>29650380020.169998</v>
      </c>
      <c r="H21" s="81"/>
      <c r="I21" s="83">
        <v>3953947955.2800002</v>
      </c>
      <c r="J21" s="81">
        <v>198714864080.10001</v>
      </c>
      <c r="K21" s="83">
        <v>309514157.17000002</v>
      </c>
      <c r="L21" s="92">
        <v>1272342401.6199999</v>
      </c>
      <c r="M21" s="81">
        <v>202668812035.38</v>
      </c>
      <c r="N21" s="81">
        <v>1010984084.24</v>
      </c>
      <c r="O21" s="73">
        <v>218721120466.38</v>
      </c>
      <c r="P21" s="76">
        <f t="shared" ref="P21:P37" si="6">(O21/$O$47)</f>
        <v>0.43698970699243866</v>
      </c>
      <c r="Q21" s="102">
        <v>201657827951.14001</v>
      </c>
      <c r="R21" s="76">
        <f t="shared" ref="R21:R37" si="7">(Q21/$Q$47)</f>
        <v>0.42232533041329412</v>
      </c>
      <c r="S21" s="86">
        <f t="shared" ref="S21:S36" si="8">((Q21-O21)/O21)</f>
        <v>-7.8013922381413636E-2</v>
      </c>
      <c r="T21" s="87">
        <f t="shared" ref="T21:T36" si="9">(K21/Q21)</f>
        <v>1.534848214496254E-3</v>
      </c>
      <c r="U21" s="87">
        <f t="shared" ref="U21:U36" si="10">L21/Q21</f>
        <v>6.3094124068829981E-3</v>
      </c>
      <c r="V21" s="88">
        <f t="shared" ref="V21:V36" si="11">Q21/AA21</f>
        <v>107.05100362330887</v>
      </c>
      <c r="W21" s="88">
        <f t="shared" ref="W21:W36" si="12">L21/AA21</f>
        <v>0.67542893043018182</v>
      </c>
      <c r="X21" s="81">
        <v>100</v>
      </c>
      <c r="Y21" s="81">
        <v>100</v>
      </c>
      <c r="Z21" s="84">
        <v>89124</v>
      </c>
      <c r="AA21" s="164">
        <v>1883754669.51</v>
      </c>
      <c r="AB21" s="58"/>
      <c r="AC21" s="11"/>
      <c r="AD21" s="14"/>
      <c r="AE21" s="3"/>
      <c r="AF21" s="7"/>
      <c r="AG21" s="8"/>
      <c r="AH21" s="8"/>
      <c r="AI21" s="8"/>
      <c r="AJ21" s="9"/>
      <c r="AK21" s="7"/>
      <c r="AL21" s="8"/>
      <c r="AM21" s="8"/>
      <c r="AN21" s="8"/>
      <c r="AO21" s="9"/>
      <c r="AP21" s="7"/>
      <c r="AQ21" s="8"/>
      <c r="AR21" s="8"/>
      <c r="AS21" s="8"/>
      <c r="AT21" s="9"/>
      <c r="AU21" s="7"/>
      <c r="AV21" s="8"/>
      <c r="AW21" s="8"/>
      <c r="AX21" s="8"/>
      <c r="AY21" s="9"/>
    </row>
    <row r="22" spans="1:51" ht="18" customHeight="1" x14ac:dyDescent="0.35">
      <c r="A22" s="197">
        <v>17</v>
      </c>
      <c r="B22" s="198" t="s">
        <v>64</v>
      </c>
      <c r="C22" s="198" t="s">
        <v>65</v>
      </c>
      <c r="D22" s="81"/>
      <c r="E22" s="81"/>
      <c r="F22" s="81">
        <v>128181841</v>
      </c>
      <c r="G22" s="83"/>
      <c r="H22" s="81"/>
      <c r="I22" s="81">
        <v>2361263</v>
      </c>
      <c r="J22" s="81">
        <v>0</v>
      </c>
      <c r="K22" s="83">
        <v>710181</v>
      </c>
      <c r="L22" s="92">
        <v>3609552270.71</v>
      </c>
      <c r="M22" s="81">
        <v>134098665962.50999</v>
      </c>
      <c r="N22" s="83">
        <v>2325938820</v>
      </c>
      <c r="O22" s="73">
        <v>137067600624.98</v>
      </c>
      <c r="P22" s="76">
        <f t="shared" si="6"/>
        <v>0.27385160842056633</v>
      </c>
      <c r="Q22" s="112">
        <v>131772727142.23</v>
      </c>
      <c r="R22" s="76">
        <f t="shared" si="7"/>
        <v>0.2759672713686418</v>
      </c>
      <c r="S22" s="86">
        <f t="shared" si="8"/>
        <v>-3.8629650322959189E-2</v>
      </c>
      <c r="T22" s="87">
        <f t="shared" si="9"/>
        <v>5.3894384323810811E-6</v>
      </c>
      <c r="U22" s="87">
        <f t="shared" si="10"/>
        <v>2.7392255962146093E-2</v>
      </c>
      <c r="V22" s="88">
        <f t="shared" si="11"/>
        <v>100.02369856175692</v>
      </c>
      <c r="W22" s="88">
        <f t="shared" si="12"/>
        <v>2.7398747532841896</v>
      </c>
      <c r="X22" s="81">
        <v>100</v>
      </c>
      <c r="Y22" s="81">
        <v>100</v>
      </c>
      <c r="Z22" s="84">
        <v>21540</v>
      </c>
      <c r="AA22" s="164">
        <v>1317415063</v>
      </c>
      <c r="AB22" s="58"/>
      <c r="AC22" s="11"/>
      <c r="AD22" s="14"/>
      <c r="AE22" s="3"/>
      <c r="AF22" s="7"/>
      <c r="AG22" s="8"/>
      <c r="AH22" s="8"/>
      <c r="AI22" s="8"/>
      <c r="AJ22" s="9"/>
      <c r="AK22" s="7"/>
      <c r="AL22" s="8"/>
      <c r="AM22" s="8"/>
      <c r="AN22" s="8"/>
      <c r="AO22" s="9"/>
      <c r="AP22" s="7"/>
      <c r="AQ22" s="8"/>
      <c r="AR22" s="8"/>
      <c r="AS22" s="8"/>
      <c r="AT22" s="9"/>
      <c r="AU22" s="7"/>
      <c r="AV22" s="8"/>
      <c r="AW22" s="8"/>
      <c r="AX22" s="8"/>
      <c r="AY22" s="9"/>
    </row>
    <row r="23" spans="1:51" ht="18" customHeight="1" x14ac:dyDescent="0.35">
      <c r="A23" s="197">
        <v>18</v>
      </c>
      <c r="B23" s="198" t="s">
        <v>40</v>
      </c>
      <c r="C23" s="198" t="s">
        <v>66</v>
      </c>
      <c r="D23" s="81"/>
      <c r="E23" s="81"/>
      <c r="F23" s="81">
        <v>5246820458</v>
      </c>
      <c r="G23" s="81"/>
      <c r="H23" s="93"/>
      <c r="I23" s="81">
        <v>4356928006</v>
      </c>
      <c r="J23" s="81">
        <v>5246820458</v>
      </c>
      <c r="K23" s="83">
        <v>11553919</v>
      </c>
      <c r="L23" s="92">
        <v>51564491</v>
      </c>
      <c r="M23" s="81">
        <v>9603748463.8899994</v>
      </c>
      <c r="N23" s="93">
        <v>160650162.68000001</v>
      </c>
      <c r="O23" s="73">
        <v>9443098301</v>
      </c>
      <c r="P23" s="76">
        <f t="shared" si="6"/>
        <v>1.8866658834116031E-2</v>
      </c>
      <c r="Q23" s="112">
        <v>9443098301</v>
      </c>
      <c r="R23" s="76">
        <f t="shared" si="7"/>
        <v>1.9776368964270083E-2</v>
      </c>
      <c r="S23" s="86">
        <f t="shared" si="8"/>
        <v>0</v>
      </c>
      <c r="T23" s="87">
        <f t="shared" si="9"/>
        <v>1.223530522686232E-3</v>
      </c>
      <c r="U23" s="87">
        <f t="shared" si="10"/>
        <v>5.4605479426746463E-3</v>
      </c>
      <c r="V23" s="88">
        <f t="shared" si="11"/>
        <v>1.0644320180740177</v>
      </c>
      <c r="W23" s="88">
        <f t="shared" si="12"/>
        <v>5.8123820664110993E-3</v>
      </c>
      <c r="X23" s="122">
        <v>1</v>
      </c>
      <c r="Y23" s="83">
        <v>1</v>
      </c>
      <c r="Z23" s="84">
        <v>7874</v>
      </c>
      <c r="AA23" s="164">
        <v>8871490279</v>
      </c>
      <c r="AB23" s="58"/>
      <c r="AC23" s="11"/>
      <c r="AD23" s="14"/>
      <c r="AE23" s="3"/>
      <c r="AF23" s="7"/>
      <c r="AG23" s="8"/>
      <c r="AH23" s="8"/>
      <c r="AI23" s="8"/>
      <c r="AJ23" s="9"/>
      <c r="AK23" s="7"/>
      <c r="AL23" s="8"/>
      <c r="AM23" s="8"/>
      <c r="AN23" s="8"/>
      <c r="AO23" s="9"/>
      <c r="AP23" s="7"/>
      <c r="AQ23" s="8"/>
      <c r="AR23" s="8"/>
      <c r="AS23" s="8"/>
      <c r="AT23" s="9"/>
      <c r="AU23" s="7"/>
      <c r="AV23" s="8"/>
      <c r="AW23" s="8"/>
      <c r="AX23" s="8"/>
      <c r="AY23" s="9"/>
    </row>
    <row r="24" spans="1:51" ht="18" customHeight="1" x14ac:dyDescent="0.35">
      <c r="A24" s="197">
        <v>19</v>
      </c>
      <c r="B24" s="198" t="s">
        <v>67</v>
      </c>
      <c r="C24" s="198" t="s">
        <v>68</v>
      </c>
      <c r="D24" s="81"/>
      <c r="E24" s="81"/>
      <c r="F24" s="89">
        <v>703399252.62</v>
      </c>
      <c r="G24" s="81"/>
      <c r="H24" s="81"/>
      <c r="I24" s="89">
        <v>14116660.77</v>
      </c>
      <c r="J24" s="89">
        <v>717515913.38999999</v>
      </c>
      <c r="K24" s="89">
        <v>898721.16</v>
      </c>
      <c r="L24" s="89">
        <v>3388477.07</v>
      </c>
      <c r="M24" s="89">
        <v>717515913.38999999</v>
      </c>
      <c r="N24" s="89">
        <v>37647330.399999999</v>
      </c>
      <c r="O24" s="73">
        <v>677753875.30999994</v>
      </c>
      <c r="P24" s="76">
        <f t="shared" si="6"/>
        <v>1.354105478031472E-3</v>
      </c>
      <c r="Q24" s="112">
        <v>679868582.99000001</v>
      </c>
      <c r="R24" s="76">
        <f t="shared" si="7"/>
        <v>1.4238263243539346E-3</v>
      </c>
      <c r="S24" s="86">
        <f t="shared" si="8"/>
        <v>3.1201705472105401E-3</v>
      </c>
      <c r="T24" s="87">
        <f t="shared" si="9"/>
        <v>1.3219042363268301E-3</v>
      </c>
      <c r="U24" s="87">
        <f t="shared" si="10"/>
        <v>4.9840177275110829E-3</v>
      </c>
      <c r="V24" s="88" t="e">
        <f t="shared" si="11"/>
        <v>#VALUE!</v>
      </c>
      <c r="W24" s="88" t="e">
        <f t="shared" si="12"/>
        <v>#VALUE!</v>
      </c>
      <c r="X24" s="81">
        <v>100</v>
      </c>
      <c r="Y24" s="81">
        <v>100</v>
      </c>
      <c r="Z24" s="93">
        <v>714</v>
      </c>
      <c r="AA24" s="165" t="s">
        <v>69</v>
      </c>
      <c r="AB24" s="58"/>
      <c r="AC24" s="11"/>
      <c r="AD24" s="14"/>
      <c r="AE24" s="3"/>
      <c r="AF24" s="7"/>
      <c r="AG24" s="8"/>
      <c r="AH24" s="8"/>
      <c r="AI24" s="8"/>
      <c r="AJ24" s="9"/>
      <c r="AK24" s="7"/>
      <c r="AL24" s="8"/>
      <c r="AM24" s="8"/>
      <c r="AN24" s="8"/>
      <c r="AO24" s="9"/>
      <c r="AP24" s="7"/>
      <c r="AQ24" s="8"/>
      <c r="AR24" s="8"/>
      <c r="AS24" s="8"/>
      <c r="AT24" s="9"/>
      <c r="AU24" s="7"/>
      <c r="AV24" s="8"/>
      <c r="AW24" s="8"/>
      <c r="AX24" s="8"/>
      <c r="AY24" s="9"/>
    </row>
    <row r="25" spans="1:51" ht="18" customHeight="1" x14ac:dyDescent="0.35">
      <c r="A25" s="197">
        <v>20</v>
      </c>
      <c r="B25" s="138" t="s">
        <v>43</v>
      </c>
      <c r="C25" s="198" t="s">
        <v>70</v>
      </c>
      <c r="D25" s="81"/>
      <c r="E25" s="81"/>
      <c r="F25" s="81">
        <v>19896485482.639999</v>
      </c>
      <c r="G25" s="81"/>
      <c r="H25" s="81"/>
      <c r="I25" s="81">
        <v>0</v>
      </c>
      <c r="J25" s="81">
        <v>19896485482.639999</v>
      </c>
      <c r="K25" s="81">
        <v>84637690.120000005</v>
      </c>
      <c r="L25" s="92">
        <v>229663782.41999999</v>
      </c>
      <c r="M25" s="81">
        <v>54992294525.989998</v>
      </c>
      <c r="N25" s="81">
        <v>288327805</v>
      </c>
      <c r="O25" s="73">
        <v>57375152966</v>
      </c>
      <c r="P25" s="76">
        <f t="shared" si="6"/>
        <v>0.11463159675570792</v>
      </c>
      <c r="Q25" s="112">
        <v>54703966721</v>
      </c>
      <c r="R25" s="76">
        <f t="shared" si="7"/>
        <v>0.11456471119961582</v>
      </c>
      <c r="S25" s="86">
        <f t="shared" si="8"/>
        <v>-4.6556498883461292E-2</v>
      </c>
      <c r="T25" s="87">
        <f t="shared" si="9"/>
        <v>1.5471947500931211E-3</v>
      </c>
      <c r="U25" s="87">
        <f t="shared" si="10"/>
        <v>4.1983021741609028E-3</v>
      </c>
      <c r="V25" s="88">
        <f t="shared" si="11"/>
        <v>0.99998783018969351</v>
      </c>
      <c r="W25" s="88">
        <f t="shared" si="12"/>
        <v>4.1982510816198342E-3</v>
      </c>
      <c r="X25" s="81">
        <v>1</v>
      </c>
      <c r="Y25" s="81">
        <v>1</v>
      </c>
      <c r="Z25" s="84">
        <v>76412</v>
      </c>
      <c r="AA25" s="164">
        <v>54704632466</v>
      </c>
      <c r="AB25" s="58"/>
      <c r="AC25" s="11"/>
      <c r="AD25" s="14"/>
      <c r="AE25" s="3"/>
      <c r="AF25" s="7"/>
      <c r="AG25" s="8"/>
      <c r="AH25" s="8"/>
      <c r="AI25" s="8"/>
      <c r="AJ25" s="9"/>
      <c r="AK25" s="7"/>
      <c r="AL25" s="8"/>
      <c r="AM25" s="8"/>
      <c r="AN25" s="8"/>
      <c r="AO25" s="9"/>
      <c r="AP25" s="7"/>
      <c r="AQ25" s="8"/>
      <c r="AR25" s="8"/>
      <c r="AS25" s="8"/>
      <c r="AT25" s="9"/>
      <c r="AU25" s="7"/>
      <c r="AV25" s="8"/>
      <c r="AW25" s="8"/>
      <c r="AX25" s="8"/>
      <c r="AY25" s="9"/>
    </row>
    <row r="26" spans="1:51" ht="18" customHeight="1" x14ac:dyDescent="0.35">
      <c r="A26" s="197">
        <v>21</v>
      </c>
      <c r="B26" s="198" t="s">
        <v>47</v>
      </c>
      <c r="C26" s="198" t="s">
        <v>71</v>
      </c>
      <c r="D26" s="81"/>
      <c r="E26" s="81"/>
      <c r="F26" s="81">
        <v>588584611.52999997</v>
      </c>
      <c r="G26" s="81"/>
      <c r="H26" s="81"/>
      <c r="I26" s="81">
        <v>629795075.16999996</v>
      </c>
      <c r="J26" s="81">
        <v>1167015642.2</v>
      </c>
      <c r="K26" s="81">
        <v>1463722.26</v>
      </c>
      <c r="L26" s="92">
        <v>7566845.1500000004</v>
      </c>
      <c r="M26" s="81">
        <v>1218379686.6900001</v>
      </c>
      <c r="N26" s="81">
        <v>5840097.25</v>
      </c>
      <c r="O26" s="73">
        <v>1112634784.9300001</v>
      </c>
      <c r="P26" s="76">
        <f t="shared" si="6"/>
        <v>2.2229675287846373E-3</v>
      </c>
      <c r="Q26" s="112">
        <v>1212539589.45</v>
      </c>
      <c r="R26" s="76">
        <f t="shared" si="7"/>
        <v>2.5393816245890808E-3</v>
      </c>
      <c r="S26" s="86">
        <f t="shared" si="8"/>
        <v>8.9791192827290006E-2</v>
      </c>
      <c r="T26" s="87">
        <f t="shared" si="9"/>
        <v>1.2071542015910052E-3</v>
      </c>
      <c r="U26" s="87">
        <f t="shared" si="10"/>
        <v>6.2404932720029963E-3</v>
      </c>
      <c r="V26" s="88">
        <f t="shared" si="11"/>
        <v>10.078624663570306</v>
      </c>
      <c r="W26" s="88">
        <f t="shared" si="12"/>
        <v>6.2895589404053959E-2</v>
      </c>
      <c r="X26" s="83">
        <v>10</v>
      </c>
      <c r="Y26" s="83">
        <v>10</v>
      </c>
      <c r="Z26" s="84">
        <v>1230</v>
      </c>
      <c r="AA26" s="166">
        <v>120308041.02</v>
      </c>
      <c r="AB26" s="58"/>
      <c r="AC26" s="11"/>
      <c r="AD26" s="6"/>
      <c r="AE26" s="10"/>
      <c r="AF26" s="7"/>
      <c r="AG26" s="8"/>
      <c r="AH26" s="8"/>
      <c r="AI26" s="8"/>
      <c r="AJ26" s="9"/>
      <c r="AK26" s="7"/>
      <c r="AL26" s="8"/>
      <c r="AM26" s="8"/>
      <c r="AN26" s="8"/>
      <c r="AO26" s="9"/>
      <c r="AP26" s="7"/>
      <c r="AQ26" s="8"/>
      <c r="AR26" s="8"/>
      <c r="AS26" s="8"/>
      <c r="AT26" s="9"/>
      <c r="AU26" s="7"/>
      <c r="AV26" s="8"/>
      <c r="AW26" s="8"/>
      <c r="AX26" s="8"/>
      <c r="AY26" s="9"/>
    </row>
    <row r="27" spans="1:51" ht="18" customHeight="1" x14ac:dyDescent="0.35">
      <c r="A27" s="197">
        <v>22</v>
      </c>
      <c r="B27" s="198" t="s">
        <v>72</v>
      </c>
      <c r="C27" s="198" t="s">
        <v>73</v>
      </c>
      <c r="D27" s="81"/>
      <c r="E27" s="81"/>
      <c r="F27" s="89">
        <v>7200545432.6099997</v>
      </c>
      <c r="G27" s="81"/>
      <c r="H27" s="81"/>
      <c r="I27" s="81">
        <v>15205888061.620001</v>
      </c>
      <c r="J27" s="89">
        <v>7200545432.6099997</v>
      </c>
      <c r="K27" s="89">
        <v>26605963.98</v>
      </c>
      <c r="L27" s="89">
        <v>159054023.59999999</v>
      </c>
      <c r="M27" s="89">
        <v>22406433493.619999</v>
      </c>
      <c r="N27" s="89">
        <v>86006531.859999999</v>
      </c>
      <c r="O27" s="73">
        <v>20162335822.639999</v>
      </c>
      <c r="P27" s="76">
        <f t="shared" si="6"/>
        <v>4.0282955777802519E-2</v>
      </c>
      <c r="Q27" s="112">
        <v>22320426961.759998</v>
      </c>
      <c r="R27" s="76">
        <f t="shared" si="7"/>
        <v>4.6744933174005257E-2</v>
      </c>
      <c r="S27" s="86">
        <f t="shared" si="8"/>
        <v>0.10703576996752079</v>
      </c>
      <c r="T27" s="87">
        <f t="shared" si="9"/>
        <v>1.1920006738931164E-3</v>
      </c>
      <c r="U27" s="87">
        <f t="shared" si="10"/>
        <v>7.12594001326659E-3</v>
      </c>
      <c r="V27" s="88">
        <f t="shared" si="11"/>
        <v>1.0132728562418858</v>
      </c>
      <c r="W27" s="88">
        <f t="shared" si="12"/>
        <v>7.2205215906509792E-3</v>
      </c>
      <c r="X27" s="83">
        <v>1</v>
      </c>
      <c r="Y27" s="83">
        <v>1</v>
      </c>
      <c r="Z27" s="123">
        <v>18451</v>
      </c>
      <c r="AA27" s="167">
        <v>22028051796.970001</v>
      </c>
      <c r="AB27" s="58"/>
      <c r="AC27" s="11"/>
      <c r="AD27" s="11"/>
      <c r="AE27" s="12"/>
      <c r="AF27" s="7"/>
      <c r="AG27" s="8"/>
      <c r="AH27" s="8"/>
      <c r="AI27" s="8"/>
      <c r="AJ27" s="9"/>
      <c r="AK27" s="7"/>
      <c r="AL27" s="8"/>
      <c r="AM27" s="8"/>
      <c r="AN27" s="8"/>
      <c r="AO27" s="9"/>
      <c r="AP27" s="7"/>
      <c r="AQ27" s="8"/>
      <c r="AR27" s="8"/>
      <c r="AS27" s="8"/>
      <c r="AT27" s="9"/>
      <c r="AU27" s="7"/>
      <c r="AV27" s="8"/>
      <c r="AW27" s="8"/>
      <c r="AX27" s="8"/>
      <c r="AY27" s="9"/>
    </row>
    <row r="28" spans="1:51" ht="16.5" customHeight="1" x14ac:dyDescent="0.3">
      <c r="A28" s="197">
        <v>23</v>
      </c>
      <c r="B28" s="198" t="s">
        <v>74</v>
      </c>
      <c r="C28" s="198" t="s">
        <v>75</v>
      </c>
      <c r="D28" s="81"/>
      <c r="E28" s="81"/>
      <c r="F28" s="83">
        <v>2321439839</v>
      </c>
      <c r="G28" s="81"/>
      <c r="H28" s="81"/>
      <c r="I28" s="81">
        <v>1001038.08</v>
      </c>
      <c r="J28" s="81">
        <v>0</v>
      </c>
      <c r="K28" s="81">
        <v>0</v>
      </c>
      <c r="L28" s="85">
        <v>18916955.469999999</v>
      </c>
      <c r="M28" s="83">
        <v>2418860387.75</v>
      </c>
      <c r="N28" s="83">
        <v>37203129.700000003</v>
      </c>
      <c r="O28" s="73">
        <v>2861579196.4699998</v>
      </c>
      <c r="P28" s="76">
        <f t="shared" si="6"/>
        <v>5.7172377863403305E-3</v>
      </c>
      <c r="Q28" s="102">
        <v>2418728080.77</v>
      </c>
      <c r="R28" s="76">
        <f t="shared" si="7"/>
        <v>5.0654623540753469E-3</v>
      </c>
      <c r="S28" s="86">
        <f t="shared" si="8"/>
        <v>-0.15475759547256079</v>
      </c>
      <c r="T28" s="87">
        <f t="shared" si="9"/>
        <v>0</v>
      </c>
      <c r="U28" s="87">
        <f t="shared" si="10"/>
        <v>7.8210343776956535E-3</v>
      </c>
      <c r="V28" s="88">
        <f t="shared" si="11"/>
        <v>99.999999204954037</v>
      </c>
      <c r="W28" s="88">
        <f t="shared" si="12"/>
        <v>0.78210343155148354</v>
      </c>
      <c r="X28" s="83">
        <v>100</v>
      </c>
      <c r="Y28" s="81">
        <v>100</v>
      </c>
      <c r="Z28" s="82">
        <v>652</v>
      </c>
      <c r="AA28" s="166">
        <v>24187281</v>
      </c>
      <c r="AB28" s="12"/>
      <c r="AC28" s="16"/>
      <c r="AD28" s="17"/>
      <c r="AE28" s="17"/>
      <c r="AF28" s="7"/>
      <c r="AG28" s="8"/>
      <c r="AH28" s="8"/>
      <c r="AI28" s="8"/>
      <c r="AJ28" s="9"/>
      <c r="AK28" s="7"/>
      <c r="AL28" s="8"/>
      <c r="AM28" s="8"/>
      <c r="AN28" s="8"/>
      <c r="AO28" s="9"/>
      <c r="AP28" s="7"/>
      <c r="AQ28" s="8"/>
      <c r="AR28" s="8"/>
      <c r="AS28" s="8"/>
      <c r="AT28" s="9"/>
      <c r="AU28" s="7"/>
      <c r="AV28" s="8"/>
      <c r="AW28" s="8"/>
      <c r="AX28" s="8"/>
      <c r="AY28" s="9"/>
    </row>
    <row r="29" spans="1:51" ht="18" customHeight="1" x14ac:dyDescent="0.35">
      <c r="A29" s="197">
        <v>24</v>
      </c>
      <c r="B29" s="198" t="s">
        <v>76</v>
      </c>
      <c r="C29" s="198" t="s">
        <v>77</v>
      </c>
      <c r="D29" s="81"/>
      <c r="E29" s="81"/>
      <c r="F29" s="83">
        <v>2984827645.3099999</v>
      </c>
      <c r="G29" s="81"/>
      <c r="H29" s="81"/>
      <c r="I29" s="81">
        <v>1990370390.3199999</v>
      </c>
      <c r="J29" s="83">
        <v>2984827645.3099999</v>
      </c>
      <c r="K29" s="81">
        <v>2930432.09</v>
      </c>
      <c r="L29" s="92">
        <v>23022452.420000002</v>
      </c>
      <c r="M29" s="81">
        <v>4975198035.6300001</v>
      </c>
      <c r="N29" s="81">
        <v>59146297.850000001</v>
      </c>
      <c r="O29" s="73">
        <v>5230455698.6300001</v>
      </c>
      <c r="P29" s="76">
        <f t="shared" si="6"/>
        <v>1.0450089585804708E-2</v>
      </c>
      <c r="Q29" s="112">
        <v>4916051737.7799997</v>
      </c>
      <c r="R29" s="76">
        <f t="shared" si="7"/>
        <v>1.0295524828274092E-2</v>
      </c>
      <c r="S29" s="86">
        <f t="shared" si="8"/>
        <v>-6.0110242580269133E-2</v>
      </c>
      <c r="T29" s="87">
        <f t="shared" si="9"/>
        <v>5.9609463982641692E-4</v>
      </c>
      <c r="U29" s="87">
        <f t="shared" si="10"/>
        <v>4.6831184145341249E-3</v>
      </c>
      <c r="V29" s="88">
        <f t="shared" si="11"/>
        <v>100.22584906680135</v>
      </c>
      <c r="W29" s="88">
        <f t="shared" si="12"/>
        <v>0.46936951937705523</v>
      </c>
      <c r="X29" s="81">
        <v>100</v>
      </c>
      <c r="Y29" s="81">
        <v>100</v>
      </c>
      <c r="Z29" s="84">
        <v>5257</v>
      </c>
      <c r="AA29" s="164">
        <v>49049739</v>
      </c>
      <c r="AB29" s="58"/>
      <c r="AC29" s="11"/>
      <c r="AD29" s="14"/>
      <c r="AE29" s="3"/>
      <c r="AF29" s="7"/>
      <c r="AG29" s="8"/>
      <c r="AH29" s="8"/>
      <c r="AI29" s="8"/>
      <c r="AJ29" s="9"/>
      <c r="AK29" s="7"/>
      <c r="AL29" s="8"/>
      <c r="AM29" s="8"/>
      <c r="AN29" s="8"/>
      <c r="AO29" s="9"/>
      <c r="AP29" s="7"/>
      <c r="AQ29" s="8"/>
      <c r="AR29" s="8"/>
      <c r="AS29" s="8"/>
      <c r="AT29" s="9"/>
      <c r="AU29" s="7"/>
      <c r="AV29" s="8"/>
      <c r="AW29" s="8"/>
      <c r="AX29" s="8"/>
      <c r="AY29" s="9"/>
    </row>
    <row r="30" spans="1:51" ht="18" customHeight="1" x14ac:dyDescent="0.35">
      <c r="A30" s="197">
        <v>25</v>
      </c>
      <c r="B30" s="138" t="s">
        <v>55</v>
      </c>
      <c r="C30" s="138" t="s">
        <v>78</v>
      </c>
      <c r="D30" s="93"/>
      <c r="E30" s="81"/>
      <c r="F30" s="83">
        <v>974069177.63999999</v>
      </c>
      <c r="G30" s="81"/>
      <c r="H30" s="93"/>
      <c r="I30" s="83">
        <v>70656481.549999997</v>
      </c>
      <c r="J30" s="83">
        <v>974069177.63999999</v>
      </c>
      <c r="K30" s="83">
        <v>1396400.27</v>
      </c>
      <c r="L30" s="85">
        <v>3361957.39</v>
      </c>
      <c r="M30" s="83">
        <v>1044725659.1900001</v>
      </c>
      <c r="N30" s="83">
        <v>1094428.58</v>
      </c>
      <c r="O30" s="73">
        <v>1043508290.12</v>
      </c>
      <c r="P30" s="76">
        <f t="shared" si="6"/>
        <v>2.0848575618640924E-3</v>
      </c>
      <c r="Q30" s="102">
        <v>1039069460.21</v>
      </c>
      <c r="R30" s="76">
        <f t="shared" si="7"/>
        <v>2.1760888608394371E-3</v>
      </c>
      <c r="S30" s="86">
        <f t="shared" si="8"/>
        <v>-4.2537562490179313E-3</v>
      </c>
      <c r="T30" s="87">
        <f t="shared" si="9"/>
        <v>1.3438950171028817E-3</v>
      </c>
      <c r="U30" s="87">
        <f t="shared" si="10"/>
        <v>3.2355463409737164E-3</v>
      </c>
      <c r="V30" s="88">
        <f t="shared" si="11"/>
        <v>10.015690619419415</v>
      </c>
      <c r="W30" s="88">
        <f t="shared" si="12"/>
        <v>3.2406231135987264E-2</v>
      </c>
      <c r="X30" s="83">
        <v>10</v>
      </c>
      <c r="Y30" s="83">
        <v>10</v>
      </c>
      <c r="Z30" s="84">
        <v>311</v>
      </c>
      <c r="AA30" s="164">
        <v>103744165</v>
      </c>
      <c r="AB30" s="58"/>
      <c r="AC30" s="11"/>
      <c r="AD30" s="14"/>
      <c r="AE30" s="3"/>
      <c r="AF30" s="7"/>
      <c r="AG30" s="8"/>
      <c r="AH30" s="8"/>
      <c r="AI30" s="8"/>
      <c r="AJ30" s="9"/>
      <c r="AK30" s="7"/>
      <c r="AL30" s="8"/>
      <c r="AM30" s="8"/>
      <c r="AN30" s="8"/>
      <c r="AO30" s="9"/>
      <c r="AP30" s="7"/>
      <c r="AQ30" s="8"/>
      <c r="AR30" s="8"/>
      <c r="AS30" s="8"/>
      <c r="AT30" s="9"/>
      <c r="AU30" s="7"/>
      <c r="AV30" s="8"/>
      <c r="AW30" s="8"/>
      <c r="AX30" s="8"/>
      <c r="AY30" s="9"/>
    </row>
    <row r="31" spans="1:51" ht="18" customHeight="1" x14ac:dyDescent="0.35">
      <c r="A31" s="197">
        <v>26</v>
      </c>
      <c r="B31" s="138" t="s">
        <v>35</v>
      </c>
      <c r="C31" s="138" t="s">
        <v>79</v>
      </c>
      <c r="D31" s="81"/>
      <c r="E31" s="81"/>
      <c r="F31" s="89">
        <v>1907008884.8299999</v>
      </c>
      <c r="G31" s="81"/>
      <c r="H31" s="81"/>
      <c r="I31" s="89">
        <v>5783726.75</v>
      </c>
      <c r="J31" s="89">
        <v>1912914697.5899999</v>
      </c>
      <c r="K31" s="89">
        <v>2979172.65</v>
      </c>
      <c r="L31" s="92">
        <v>6166495.1699999999</v>
      </c>
      <c r="M31" s="89">
        <v>1912914697.5899999</v>
      </c>
      <c r="N31" s="89">
        <v>28987225.170000002</v>
      </c>
      <c r="O31" s="73">
        <v>2017391014.4000001</v>
      </c>
      <c r="P31" s="76">
        <f t="shared" si="6"/>
        <v>4.0306080473254688E-3</v>
      </c>
      <c r="Q31" s="112">
        <v>1883927472.4200001</v>
      </c>
      <c r="R31" s="76">
        <f t="shared" si="7"/>
        <v>3.9454470989206186E-3</v>
      </c>
      <c r="S31" s="86">
        <f t="shared" si="8"/>
        <v>-6.6156506610442062E-2</v>
      </c>
      <c r="T31" s="87">
        <f t="shared" si="9"/>
        <v>1.58136270828574E-3</v>
      </c>
      <c r="U31" s="87">
        <f t="shared" si="10"/>
        <v>3.2732126158120222E-3</v>
      </c>
      <c r="V31" s="88">
        <f t="shared" si="11"/>
        <v>100.00000002229386</v>
      </c>
      <c r="W31" s="88">
        <f t="shared" si="12"/>
        <v>0.3273212616541748</v>
      </c>
      <c r="X31" s="105" t="s">
        <v>80</v>
      </c>
      <c r="Y31" s="107">
        <v>100</v>
      </c>
      <c r="Z31" s="106">
        <v>960</v>
      </c>
      <c r="AA31" s="167">
        <v>18839274.719999999</v>
      </c>
      <c r="AB31" s="58"/>
      <c r="AC31" s="11"/>
      <c r="AD31" s="14"/>
      <c r="AE31" s="3"/>
      <c r="AF31" s="7"/>
      <c r="AG31" s="8"/>
      <c r="AH31" s="8"/>
      <c r="AI31" s="8"/>
      <c r="AJ31" s="9"/>
      <c r="AK31" s="7"/>
      <c r="AL31" s="8"/>
      <c r="AM31" s="8"/>
      <c r="AN31" s="8"/>
      <c r="AO31" s="9"/>
      <c r="AP31" s="7"/>
      <c r="AQ31" s="8"/>
      <c r="AR31" s="8"/>
      <c r="AS31" s="8"/>
      <c r="AT31" s="9"/>
      <c r="AU31" s="7"/>
      <c r="AV31" s="8"/>
      <c r="AW31" s="8"/>
      <c r="AX31" s="8"/>
      <c r="AY31" s="9"/>
    </row>
    <row r="32" spans="1:51" ht="16.5" customHeight="1" x14ac:dyDescent="0.3">
      <c r="A32" s="197">
        <v>27</v>
      </c>
      <c r="B32" s="198" t="s">
        <v>52</v>
      </c>
      <c r="C32" s="198" t="s">
        <v>81</v>
      </c>
      <c r="D32" s="81"/>
      <c r="E32" s="81"/>
      <c r="F32" s="81">
        <v>7499271435.0900002</v>
      </c>
      <c r="G32" s="81"/>
      <c r="H32" s="81"/>
      <c r="I32" s="81">
        <v>97000000</v>
      </c>
      <c r="J32" s="81">
        <v>0</v>
      </c>
      <c r="K32" s="89">
        <v>33389451.285599999</v>
      </c>
      <c r="L32" s="92">
        <v>82667871.370000005</v>
      </c>
      <c r="M32" s="81">
        <v>7643155238.1099997</v>
      </c>
      <c r="N32" s="81">
        <v>243393891.27000001</v>
      </c>
      <c r="O32" s="73">
        <v>7156098402.1599998</v>
      </c>
      <c r="P32" s="76">
        <f t="shared" si="6"/>
        <v>1.4297390838621069E-2</v>
      </c>
      <c r="Q32" s="112">
        <v>7399761346.8400002</v>
      </c>
      <c r="R32" s="76">
        <f t="shared" si="7"/>
        <v>1.5497075851381839E-2</v>
      </c>
      <c r="S32" s="86">
        <f t="shared" si="8"/>
        <v>3.4049691743541839E-2</v>
      </c>
      <c r="T32" s="87">
        <f t="shared" si="9"/>
        <v>4.5122335330258535E-3</v>
      </c>
      <c r="U32" s="87">
        <f t="shared" si="10"/>
        <v>1.1171694260829446E-2</v>
      </c>
      <c r="V32" s="88">
        <f t="shared" si="11"/>
        <v>99.999999997837776</v>
      </c>
      <c r="W32" s="88">
        <f t="shared" si="12"/>
        <v>1.117169426058789</v>
      </c>
      <c r="X32" s="100">
        <v>100</v>
      </c>
      <c r="Y32" s="100">
        <v>100</v>
      </c>
      <c r="Z32" s="106">
        <v>5295</v>
      </c>
      <c r="AA32" s="164">
        <v>73997613.469999999</v>
      </c>
      <c r="AB32" s="40"/>
      <c r="AC32" s="13"/>
      <c r="AD32" s="3"/>
      <c r="AE32" s="3"/>
      <c r="AF32" s="7"/>
      <c r="AG32" s="8"/>
      <c r="AH32" s="8"/>
      <c r="AI32" s="8"/>
      <c r="AJ32" s="9"/>
      <c r="AK32" s="7"/>
      <c r="AL32" s="8"/>
      <c r="AM32" s="8"/>
      <c r="AN32" s="8"/>
      <c r="AO32" s="9"/>
      <c r="AP32" s="7"/>
      <c r="AQ32" s="8"/>
      <c r="AR32" s="8"/>
      <c r="AS32" s="8"/>
      <c r="AT32" s="9"/>
      <c r="AU32" s="7"/>
      <c r="AV32" s="8"/>
      <c r="AW32" s="8"/>
      <c r="AX32" s="8"/>
      <c r="AY32" s="9"/>
    </row>
    <row r="33" spans="1:51" ht="16.5" customHeight="1" x14ac:dyDescent="0.3">
      <c r="A33" s="197">
        <v>28</v>
      </c>
      <c r="B33" s="198" t="s">
        <v>82</v>
      </c>
      <c r="C33" s="198" t="s">
        <v>83</v>
      </c>
      <c r="D33" s="81"/>
      <c r="E33" s="81"/>
      <c r="F33" s="89">
        <v>5222989299.2799997</v>
      </c>
      <c r="G33" s="81">
        <v>640610556.13999999</v>
      </c>
      <c r="H33" s="81"/>
      <c r="I33" s="81">
        <v>0</v>
      </c>
      <c r="J33" s="81">
        <v>6253704246.8800001</v>
      </c>
      <c r="K33" s="81">
        <v>6390118.8200000003</v>
      </c>
      <c r="L33" s="92">
        <v>15567344.24</v>
      </c>
      <c r="M33" s="81">
        <v>6253704246.8800001</v>
      </c>
      <c r="N33" s="81">
        <v>52244918.18</v>
      </c>
      <c r="O33" s="73">
        <v>6761868491.4899998</v>
      </c>
      <c r="P33" s="76">
        <f t="shared" si="6"/>
        <v>1.3509746678861841E-2</v>
      </c>
      <c r="Q33" s="112">
        <v>6200459328.4700003</v>
      </c>
      <c r="R33" s="76">
        <f t="shared" si="7"/>
        <v>1.298541723480604E-2</v>
      </c>
      <c r="S33" s="86">
        <f t="shared" si="8"/>
        <v>-8.3025744101138402E-2</v>
      </c>
      <c r="T33" s="87">
        <f t="shared" si="9"/>
        <v>1.0305879744520153E-3</v>
      </c>
      <c r="U33" s="87">
        <f t="shared" si="10"/>
        <v>2.5106759701690254E-3</v>
      </c>
      <c r="V33" s="88">
        <f t="shared" si="11"/>
        <v>99.825968385783469</v>
      </c>
      <c r="W33" s="88">
        <f t="shared" si="12"/>
        <v>0.25063066002503931</v>
      </c>
      <c r="X33" s="101">
        <v>100</v>
      </c>
      <c r="Y33" s="101">
        <v>100</v>
      </c>
      <c r="Z33" s="106">
        <v>2931</v>
      </c>
      <c r="AA33" s="165" t="s">
        <v>84</v>
      </c>
      <c r="AB33" s="14"/>
      <c r="AC33" s="3"/>
      <c r="AD33" s="3"/>
      <c r="AE33" s="3"/>
      <c r="AF33" s="7"/>
      <c r="AG33" s="8"/>
      <c r="AH33" s="8"/>
      <c r="AI33" s="8"/>
      <c r="AJ33" s="9"/>
      <c r="AK33" s="7"/>
      <c r="AL33" s="8"/>
      <c r="AM33" s="8"/>
      <c r="AN33" s="8"/>
      <c r="AO33" s="9"/>
      <c r="AP33" s="7"/>
      <c r="AQ33" s="8"/>
      <c r="AR33" s="8"/>
      <c r="AS33" s="8"/>
      <c r="AT33" s="9"/>
      <c r="AU33" s="7"/>
      <c r="AV33" s="8"/>
      <c r="AW33" s="8"/>
      <c r="AX33" s="8"/>
      <c r="AY33" s="9"/>
    </row>
    <row r="34" spans="1:51" ht="16.5" customHeight="1" x14ac:dyDescent="0.3">
      <c r="A34" s="197">
        <v>29</v>
      </c>
      <c r="B34" s="198" t="s">
        <v>82</v>
      </c>
      <c r="C34" s="198" t="s">
        <v>85</v>
      </c>
      <c r="D34" s="81"/>
      <c r="E34" s="81"/>
      <c r="F34" s="81">
        <v>124671664.18000001</v>
      </c>
      <c r="G34" s="81"/>
      <c r="H34" s="81"/>
      <c r="I34" s="83">
        <v>0</v>
      </c>
      <c r="J34" s="81">
        <v>155392557.38</v>
      </c>
      <c r="K34" s="81">
        <v>130739.29</v>
      </c>
      <c r="L34" s="92">
        <v>104671.42</v>
      </c>
      <c r="M34" s="81">
        <v>155392557.38</v>
      </c>
      <c r="N34" s="81">
        <v>897356.39</v>
      </c>
      <c r="O34" s="73">
        <v>173076552.69999999</v>
      </c>
      <c r="P34" s="76">
        <f t="shared" si="6"/>
        <v>3.4579501005829928E-4</v>
      </c>
      <c r="Q34" s="112">
        <v>154227440.63999999</v>
      </c>
      <c r="R34" s="76">
        <f t="shared" si="7"/>
        <v>3.2299343640092244E-4</v>
      </c>
      <c r="S34" s="86">
        <f t="shared" si="8"/>
        <v>-0.10890621384556849</v>
      </c>
      <c r="T34" s="87">
        <f t="shared" si="9"/>
        <v>8.4770446463657272E-4</v>
      </c>
      <c r="U34" s="87">
        <f t="shared" si="10"/>
        <v>6.7868220833882341E-4</v>
      </c>
      <c r="V34" s="88">
        <f t="shared" si="11"/>
        <v>1035083.4942281878</v>
      </c>
      <c r="W34" s="88">
        <f t="shared" si="12"/>
        <v>702.49275167785231</v>
      </c>
      <c r="X34" s="100">
        <v>100</v>
      </c>
      <c r="Y34" s="100">
        <v>100</v>
      </c>
      <c r="Z34" s="106">
        <v>7</v>
      </c>
      <c r="AA34" s="164">
        <v>149</v>
      </c>
      <c r="AB34" s="14"/>
      <c r="AC34" s="3"/>
      <c r="AD34" s="3"/>
      <c r="AE34" s="3"/>
      <c r="AF34" s="7"/>
      <c r="AG34" s="8"/>
      <c r="AH34" s="8"/>
      <c r="AI34" s="8"/>
      <c r="AJ34" s="9"/>
      <c r="AK34" s="7"/>
      <c r="AL34" s="8"/>
      <c r="AM34" s="8"/>
      <c r="AN34" s="8"/>
      <c r="AO34" s="9"/>
      <c r="AP34" s="7"/>
      <c r="AQ34" s="8"/>
      <c r="AR34" s="8"/>
      <c r="AS34" s="8"/>
      <c r="AT34" s="9"/>
      <c r="AU34" s="7"/>
      <c r="AV34" s="8"/>
      <c r="AW34" s="8"/>
      <c r="AX34" s="8"/>
      <c r="AY34" s="9"/>
    </row>
    <row r="35" spans="1:51" ht="16.5" customHeight="1" x14ac:dyDescent="0.3">
      <c r="A35" s="197">
        <v>30</v>
      </c>
      <c r="B35" s="198" t="s">
        <v>86</v>
      </c>
      <c r="C35" s="198" t="s">
        <v>87</v>
      </c>
      <c r="D35" s="83"/>
      <c r="E35" s="81"/>
      <c r="F35" s="89">
        <v>2234436776.52</v>
      </c>
      <c r="G35" s="81"/>
      <c r="H35" s="81"/>
      <c r="I35" s="89">
        <v>2071672693.6099999</v>
      </c>
      <c r="J35" s="89">
        <v>2234436776.52</v>
      </c>
      <c r="K35" s="89">
        <v>4569702.3899999997</v>
      </c>
      <c r="L35" s="85">
        <v>16899864.760000002</v>
      </c>
      <c r="M35" s="89">
        <v>4306109470.4300003</v>
      </c>
      <c r="N35" s="89">
        <v>26946937.73</v>
      </c>
      <c r="O35" s="73">
        <v>4437046609.3699999</v>
      </c>
      <c r="P35" s="76">
        <f t="shared" si="6"/>
        <v>8.8649129704802699E-3</v>
      </c>
      <c r="Q35" s="102">
        <v>4279162532.6999998</v>
      </c>
      <c r="R35" s="76">
        <f t="shared" si="7"/>
        <v>8.9617087959143592E-3</v>
      </c>
      <c r="S35" s="86">
        <f t="shared" si="8"/>
        <v>-3.5583145855755942E-2</v>
      </c>
      <c r="T35" s="87">
        <f t="shared" si="9"/>
        <v>1.0678964295185768E-3</v>
      </c>
      <c r="U35" s="87">
        <f t="shared" si="10"/>
        <v>3.9493392996542212E-3</v>
      </c>
      <c r="V35" s="88">
        <f t="shared" si="11"/>
        <v>1.0069871741192338</v>
      </c>
      <c r="W35" s="88">
        <f t="shared" si="12"/>
        <v>3.9769340209968385E-3</v>
      </c>
      <c r="X35" s="100">
        <v>1</v>
      </c>
      <c r="Y35" s="100">
        <v>1</v>
      </c>
      <c r="Z35" s="106">
        <v>1368</v>
      </c>
      <c r="AA35" s="167">
        <v>4249470740.7199998</v>
      </c>
      <c r="AB35" s="14"/>
      <c r="AC35" s="3"/>
      <c r="AD35" s="3"/>
      <c r="AE35" s="3"/>
      <c r="AF35" s="7"/>
      <c r="AG35" s="8"/>
      <c r="AH35" s="8"/>
      <c r="AI35" s="8"/>
      <c r="AJ35" s="9"/>
      <c r="AK35" s="7"/>
      <c r="AL35" s="8"/>
      <c r="AM35" s="8"/>
      <c r="AN35" s="8"/>
      <c r="AO35" s="9"/>
      <c r="AP35" s="7"/>
      <c r="AQ35" s="8"/>
      <c r="AR35" s="8"/>
      <c r="AS35" s="8"/>
      <c r="AT35" s="9"/>
      <c r="AU35" s="7"/>
      <c r="AV35" s="8"/>
      <c r="AW35" s="8"/>
      <c r="AX35" s="8"/>
      <c r="AY35" s="9"/>
    </row>
    <row r="36" spans="1:51" ht="16.5" customHeight="1" x14ac:dyDescent="0.3">
      <c r="A36" s="197">
        <v>31</v>
      </c>
      <c r="B36" s="198" t="s">
        <v>88</v>
      </c>
      <c r="C36" s="198" t="s">
        <v>89</v>
      </c>
      <c r="D36" s="81"/>
      <c r="E36" s="81"/>
      <c r="F36" s="81">
        <v>9886324796.2800007</v>
      </c>
      <c r="G36" s="81"/>
      <c r="H36" s="81"/>
      <c r="I36" s="81">
        <v>0</v>
      </c>
      <c r="J36" s="81">
        <v>9886324796.2800007</v>
      </c>
      <c r="K36" s="81">
        <v>9513588.0700000003</v>
      </c>
      <c r="L36" s="92">
        <v>45361909.969999999</v>
      </c>
      <c r="M36" s="81">
        <v>9886324796.2800007</v>
      </c>
      <c r="N36" s="81">
        <v>40245292.859999999</v>
      </c>
      <c r="O36" s="73">
        <v>10001885113.540001</v>
      </c>
      <c r="P36" s="76">
        <f t="shared" si="6"/>
        <v>1.9983076329428872E-2</v>
      </c>
      <c r="Q36" s="112">
        <v>9846079503.4200001</v>
      </c>
      <c r="R36" s="76">
        <f t="shared" si="7"/>
        <v>2.0620319190212257E-2</v>
      </c>
      <c r="S36" s="86">
        <f t="shared" si="8"/>
        <v>-1.5577624452922359E-2</v>
      </c>
      <c r="T36" s="87">
        <f t="shared" si="9"/>
        <v>9.6623108382331159E-4</v>
      </c>
      <c r="U36" s="87">
        <f t="shared" si="10"/>
        <v>4.6071037669606161E-3</v>
      </c>
      <c r="V36" s="88">
        <f t="shared" si="11"/>
        <v>1.0171123940417799</v>
      </c>
      <c r="W36" s="88">
        <f t="shared" si="12"/>
        <v>4.6859423420122157E-3</v>
      </c>
      <c r="X36" s="105" t="s">
        <v>90</v>
      </c>
      <c r="Y36" s="105" t="s">
        <v>90</v>
      </c>
      <c r="Z36" s="106">
        <v>2487</v>
      </c>
      <c r="AA36" s="164">
        <v>9680424268.8400002</v>
      </c>
      <c r="AB36" s="61"/>
      <c r="AC36" s="18"/>
      <c r="AD36" s="18"/>
      <c r="AE36" s="18"/>
      <c r="AF36" s="7"/>
      <c r="AG36" s="8"/>
      <c r="AH36" s="8"/>
      <c r="AI36" s="8"/>
      <c r="AJ36" s="9"/>
      <c r="AK36" s="7"/>
      <c r="AL36" s="8"/>
      <c r="AM36" s="8"/>
      <c r="AN36" s="8"/>
      <c r="AO36" s="9"/>
      <c r="AP36" s="7"/>
      <c r="AQ36" s="8"/>
      <c r="AR36" s="8"/>
      <c r="AS36" s="8"/>
      <c r="AT36" s="9"/>
      <c r="AU36" s="7"/>
      <c r="AV36" s="8"/>
      <c r="AW36" s="8"/>
      <c r="AX36" s="8"/>
      <c r="AY36" s="9"/>
    </row>
    <row r="37" spans="1:51" ht="16.5" customHeight="1" x14ac:dyDescent="0.3">
      <c r="A37" s="197">
        <v>32</v>
      </c>
      <c r="B37" s="198" t="s">
        <v>37</v>
      </c>
      <c r="C37" s="198" t="s">
        <v>91</v>
      </c>
      <c r="D37" s="81"/>
      <c r="E37" s="81"/>
      <c r="F37" s="81">
        <v>544119972.54999995</v>
      </c>
      <c r="G37" s="81"/>
      <c r="H37" s="124"/>
      <c r="I37" s="83">
        <v>14058844.92</v>
      </c>
      <c r="J37" s="83">
        <v>544119972.54999995</v>
      </c>
      <c r="K37" s="89">
        <v>1113930.5900000001</v>
      </c>
      <c r="L37" s="92">
        <v>1775219.39</v>
      </c>
      <c r="M37" s="83">
        <v>558178817.47000003</v>
      </c>
      <c r="N37" s="83">
        <v>15765409.699999999</v>
      </c>
      <c r="O37" s="73">
        <v>539781648.32000005</v>
      </c>
      <c r="P37" s="76">
        <f t="shared" si="6"/>
        <v>1.0784464885525756E-3</v>
      </c>
      <c r="Q37" s="102">
        <v>542413407.76999998</v>
      </c>
      <c r="R37" s="76">
        <f t="shared" si="7"/>
        <v>1.1359584896082932E-3</v>
      </c>
      <c r="S37" s="86"/>
      <c r="T37" s="87"/>
      <c r="U37" s="87"/>
      <c r="V37" s="88"/>
      <c r="W37" s="88"/>
      <c r="X37" s="101">
        <v>100</v>
      </c>
      <c r="Y37" s="101">
        <v>100</v>
      </c>
      <c r="Z37" s="106">
        <v>573</v>
      </c>
      <c r="AA37" s="166">
        <v>5368778</v>
      </c>
      <c r="AB37" s="14"/>
      <c r="AC37" s="3"/>
      <c r="AD37" s="3"/>
      <c r="AE37" s="3"/>
      <c r="AF37" s="7"/>
      <c r="AG37" s="8"/>
      <c r="AH37" s="8"/>
      <c r="AI37" s="8"/>
      <c r="AJ37" s="9"/>
      <c r="AK37" s="7"/>
      <c r="AL37" s="8"/>
      <c r="AM37" s="8"/>
      <c r="AN37" s="8"/>
      <c r="AO37" s="9"/>
      <c r="AP37" s="7"/>
      <c r="AQ37" s="8"/>
      <c r="AR37" s="8"/>
      <c r="AS37" s="8"/>
      <c r="AT37" s="9"/>
      <c r="AU37" s="7"/>
      <c r="AV37" s="8"/>
      <c r="AW37" s="8"/>
      <c r="AX37" s="8"/>
      <c r="AY37" s="9"/>
    </row>
    <row r="38" spans="1:51" ht="16.5" customHeight="1" x14ac:dyDescent="0.3">
      <c r="A38" s="197">
        <v>33</v>
      </c>
      <c r="B38" s="198" t="s">
        <v>29</v>
      </c>
      <c r="C38" s="198" t="s">
        <v>92</v>
      </c>
      <c r="D38" s="81"/>
      <c r="E38" s="81"/>
      <c r="F38" s="81">
        <v>6388060485.46</v>
      </c>
      <c r="G38" s="81"/>
      <c r="H38" s="81"/>
      <c r="I38" s="123">
        <v>0</v>
      </c>
      <c r="J38" s="81">
        <v>6388286649.9300003</v>
      </c>
      <c r="K38" s="81">
        <v>6688922.7999999998</v>
      </c>
      <c r="L38" s="92">
        <v>29994238.699999999</v>
      </c>
      <c r="M38" s="81">
        <v>6326186412.2799997</v>
      </c>
      <c r="N38" s="81">
        <v>23355292.760000002</v>
      </c>
      <c r="O38" s="73">
        <v>7312333040.5600004</v>
      </c>
      <c r="P38" s="76">
        <f t="shared" ref="P38:P46" si="13">(O38/$O$47)</f>
        <v>1.4609536865995596E-2</v>
      </c>
      <c r="Q38" s="112">
        <v>6302831119.5200005</v>
      </c>
      <c r="R38" s="76">
        <f t="shared" ref="R38:R46" si="14">(Q38/$Q$47)</f>
        <v>1.3199811096524452E-2</v>
      </c>
      <c r="S38" s="86">
        <f t="shared" ref="S38:S47" si="15">((Q38-O38)/O38)</f>
        <v>-0.13805469683075175</v>
      </c>
      <c r="T38" s="87">
        <f t="shared" ref="T38:T46" si="16">(K38/Q38)</f>
        <v>1.0612568658684611E-3</v>
      </c>
      <c r="U38" s="87">
        <f t="shared" ref="U38:U46" si="17">L38/Q38</f>
        <v>4.7588517177792073E-3</v>
      </c>
      <c r="V38" s="88">
        <f t="shared" ref="V38:V46" si="18">Q38/AA38</f>
        <v>0.99537413879273828</v>
      </c>
      <c r="W38" s="88">
        <f t="shared" ref="W38:W46" si="19">L38/AA38</f>
        <v>4.7368379302268216E-3</v>
      </c>
      <c r="X38" s="105" t="s">
        <v>93</v>
      </c>
      <c r="Y38" s="105" t="s">
        <v>93</v>
      </c>
      <c r="Z38" s="106">
        <v>828</v>
      </c>
      <c r="AA38" s="164">
        <v>6332122640</v>
      </c>
      <c r="AB38" s="14"/>
      <c r="AC38" s="3"/>
      <c r="AD38" s="3"/>
      <c r="AE38" s="3"/>
      <c r="AF38" s="7"/>
      <c r="AG38" s="8"/>
      <c r="AH38" s="8"/>
      <c r="AI38" s="8"/>
      <c r="AJ38" s="9"/>
      <c r="AK38" s="7"/>
      <c r="AL38" s="8"/>
      <c r="AM38" s="8"/>
      <c r="AN38" s="8"/>
      <c r="AO38" s="9"/>
      <c r="AP38" s="7"/>
      <c r="AQ38" s="8"/>
      <c r="AR38" s="8"/>
      <c r="AS38" s="8"/>
      <c r="AT38" s="9"/>
      <c r="AU38" s="7"/>
      <c r="AV38" s="8"/>
      <c r="AW38" s="8"/>
      <c r="AX38" s="8"/>
      <c r="AY38" s="9"/>
    </row>
    <row r="39" spans="1:51" ht="16.5" customHeight="1" x14ac:dyDescent="0.3">
      <c r="A39" s="197">
        <v>34</v>
      </c>
      <c r="B39" s="198" t="s">
        <v>94</v>
      </c>
      <c r="C39" s="198" t="s">
        <v>95</v>
      </c>
      <c r="D39" s="81"/>
      <c r="E39" s="83"/>
      <c r="F39" s="89">
        <v>448256699.47000003</v>
      </c>
      <c r="G39" s="81"/>
      <c r="H39" s="81"/>
      <c r="I39" s="81">
        <v>0</v>
      </c>
      <c r="J39" s="125">
        <v>636250618.78999996</v>
      </c>
      <c r="K39" s="125">
        <v>343197.69</v>
      </c>
      <c r="L39" s="92">
        <v>2260100.52</v>
      </c>
      <c r="M39" s="89">
        <v>658643973.22000003</v>
      </c>
      <c r="N39" s="125">
        <v>7347638.2999999998</v>
      </c>
      <c r="O39" s="73">
        <v>782167662.24000001</v>
      </c>
      <c r="P39" s="76">
        <f t="shared" si="13"/>
        <v>1.5627170197939657E-3</v>
      </c>
      <c r="Q39" s="112">
        <v>651296334.91999996</v>
      </c>
      <c r="R39" s="76">
        <f t="shared" si="14"/>
        <v>1.3639884086656974E-3</v>
      </c>
      <c r="S39" s="86">
        <f t="shared" si="15"/>
        <v>-0.16731876506528795</v>
      </c>
      <c r="T39" s="87">
        <f t="shared" si="16"/>
        <v>5.269455263281278E-4</v>
      </c>
      <c r="U39" s="87">
        <f t="shared" si="17"/>
        <v>3.4701569758988629E-3</v>
      </c>
      <c r="V39" s="88">
        <f t="shared" si="18"/>
        <v>9.9941272459195982</v>
      </c>
      <c r="W39" s="88">
        <f t="shared" si="19"/>
        <v>3.4681190380448784E-2</v>
      </c>
      <c r="X39" s="105" t="s">
        <v>96</v>
      </c>
      <c r="Y39" s="105" t="s">
        <v>96</v>
      </c>
      <c r="Z39" s="106">
        <v>270</v>
      </c>
      <c r="AA39" s="167">
        <v>65167905</v>
      </c>
      <c r="AB39" s="14"/>
      <c r="AC39" s="3"/>
      <c r="AD39" s="3"/>
      <c r="AE39" s="3"/>
      <c r="AF39" s="7"/>
      <c r="AG39" s="8"/>
      <c r="AH39" s="8"/>
      <c r="AI39" s="8"/>
      <c r="AJ39" s="9"/>
      <c r="AK39" s="7"/>
      <c r="AL39" s="8"/>
      <c r="AM39" s="8"/>
      <c r="AN39" s="8"/>
      <c r="AO39" s="9"/>
      <c r="AP39" s="7"/>
      <c r="AQ39" s="8"/>
      <c r="AR39" s="8"/>
      <c r="AS39" s="8"/>
      <c r="AT39" s="9"/>
      <c r="AU39" s="7"/>
      <c r="AV39" s="8"/>
      <c r="AW39" s="8"/>
      <c r="AX39" s="8"/>
      <c r="AY39" s="9"/>
    </row>
    <row r="40" spans="1:51" ht="16.5" customHeight="1" x14ac:dyDescent="0.3">
      <c r="A40" s="205">
        <v>35</v>
      </c>
      <c r="B40" s="206" t="s">
        <v>97</v>
      </c>
      <c r="C40" s="206" t="s">
        <v>98</v>
      </c>
      <c r="D40" s="74"/>
      <c r="E40" s="81"/>
      <c r="F40" s="89">
        <v>470790822.95999998</v>
      </c>
      <c r="G40" s="81"/>
      <c r="H40" s="81"/>
      <c r="I40" s="89">
        <v>0</v>
      </c>
      <c r="J40" s="89">
        <v>915555892.67999995</v>
      </c>
      <c r="K40" s="89">
        <v>3048517.11</v>
      </c>
      <c r="L40" s="92">
        <v>7279447.25</v>
      </c>
      <c r="M40" s="89">
        <v>915849891.95000005</v>
      </c>
      <c r="N40" s="89">
        <v>3384415.39</v>
      </c>
      <c r="O40" s="73">
        <v>931836296.94000006</v>
      </c>
      <c r="P40" s="76">
        <f t="shared" si="13"/>
        <v>1.861744624828408E-3</v>
      </c>
      <c r="Q40" s="112">
        <v>912365476.55999994</v>
      </c>
      <c r="R40" s="76">
        <f t="shared" si="14"/>
        <v>1.91073689159859E-3</v>
      </c>
      <c r="S40" s="86">
        <f t="shared" si="15"/>
        <v>-2.0895108340315938E-2</v>
      </c>
      <c r="T40" s="87">
        <f t="shared" si="16"/>
        <v>3.3413332576920671E-3</v>
      </c>
      <c r="U40" s="87">
        <f t="shared" si="17"/>
        <v>7.9786526748541232E-3</v>
      </c>
      <c r="V40" s="88">
        <f t="shared" si="18"/>
        <v>1.0079808762927409</v>
      </c>
      <c r="W40" s="88">
        <f t="shared" si="19"/>
        <v>8.0423293148348795E-3</v>
      </c>
      <c r="X40" s="100">
        <v>1</v>
      </c>
      <c r="Y40" s="100">
        <v>1</v>
      </c>
      <c r="Z40" s="106">
        <v>68</v>
      </c>
      <c r="AA40" s="167">
        <v>905141653</v>
      </c>
      <c r="AB40" s="14"/>
      <c r="AC40" s="3"/>
      <c r="AD40" s="3"/>
      <c r="AE40" s="3"/>
      <c r="AF40" s="7"/>
      <c r="AG40" s="8"/>
      <c r="AH40" s="8"/>
      <c r="AI40" s="8"/>
      <c r="AJ40" s="9"/>
      <c r="AK40" s="7"/>
      <c r="AL40" s="8"/>
      <c r="AM40" s="8"/>
      <c r="AN40" s="8"/>
      <c r="AO40" s="9"/>
      <c r="AP40" s="7"/>
      <c r="AQ40" s="8"/>
      <c r="AR40" s="8"/>
      <c r="AS40" s="8"/>
      <c r="AT40" s="9"/>
      <c r="AU40" s="7"/>
      <c r="AV40" s="8"/>
      <c r="AW40" s="8"/>
      <c r="AX40" s="8"/>
      <c r="AY40" s="9"/>
    </row>
    <row r="41" spans="1:51" ht="16.5" customHeight="1" x14ac:dyDescent="0.3">
      <c r="A41" s="197">
        <v>36</v>
      </c>
      <c r="B41" s="198" t="s">
        <v>99</v>
      </c>
      <c r="C41" s="198" t="s">
        <v>100</v>
      </c>
      <c r="D41" s="81"/>
      <c r="E41" s="81"/>
      <c r="F41" s="105" t="s">
        <v>101</v>
      </c>
      <c r="G41" s="81"/>
      <c r="H41" s="81"/>
      <c r="I41" s="89">
        <v>162362284.00999999</v>
      </c>
      <c r="J41" s="89">
        <v>6594638758.4200001</v>
      </c>
      <c r="K41" s="89">
        <v>28798047.140000001</v>
      </c>
      <c r="L41" s="85">
        <v>13316514.859999999</v>
      </c>
      <c r="M41" s="89">
        <v>6757001042.4300003</v>
      </c>
      <c r="N41" s="89">
        <v>91874640.489999995</v>
      </c>
      <c r="O41" s="73">
        <v>3709899874.8099999</v>
      </c>
      <c r="P41" s="76">
        <f t="shared" si="13"/>
        <v>7.4121239677615051E-3</v>
      </c>
      <c r="Q41" s="112">
        <v>6665126401.9399996</v>
      </c>
      <c r="R41" s="76">
        <f t="shared" si="14"/>
        <v>1.395855414364423E-2</v>
      </c>
      <c r="S41" s="86">
        <f t="shared" si="15"/>
        <v>0.79657851339757513</v>
      </c>
      <c r="T41" s="87">
        <f t="shared" si="16"/>
        <v>4.3207053255010786E-3</v>
      </c>
      <c r="U41" s="87">
        <f t="shared" si="17"/>
        <v>1.9979388322063927E-3</v>
      </c>
      <c r="V41" s="88">
        <f t="shared" si="18"/>
        <v>99.999999999099785</v>
      </c>
      <c r="W41" s="88">
        <f t="shared" si="19"/>
        <v>0.1997938832188407</v>
      </c>
      <c r="X41" s="100">
        <v>100</v>
      </c>
      <c r="Y41" s="100">
        <v>100</v>
      </c>
      <c r="Z41" s="106">
        <v>1016</v>
      </c>
      <c r="AA41" s="167">
        <v>66651264.020000003</v>
      </c>
      <c r="AB41" s="6"/>
      <c r="AC41" s="10"/>
      <c r="AD41" s="10"/>
      <c r="AE41" s="10"/>
      <c r="AF41" s="7"/>
      <c r="AG41" s="8"/>
      <c r="AH41" s="8"/>
      <c r="AI41" s="8"/>
      <c r="AJ41" s="9"/>
      <c r="AK41" s="7"/>
      <c r="AL41" s="8"/>
      <c r="AM41" s="8"/>
      <c r="AN41" s="8"/>
      <c r="AO41" s="9"/>
      <c r="AP41" s="7"/>
      <c r="AQ41" s="8"/>
      <c r="AR41" s="8"/>
      <c r="AS41" s="8"/>
      <c r="AT41" s="9"/>
      <c r="AU41" s="7"/>
      <c r="AV41" s="8"/>
      <c r="AW41" s="8"/>
      <c r="AX41" s="8"/>
      <c r="AY41" s="9"/>
    </row>
    <row r="42" spans="1:51" ht="16.5" customHeight="1" x14ac:dyDescent="0.3">
      <c r="A42" s="197">
        <v>37</v>
      </c>
      <c r="B42" s="198" t="s">
        <v>102</v>
      </c>
      <c r="C42" s="198" t="s">
        <v>103</v>
      </c>
      <c r="D42" s="81"/>
      <c r="E42" s="81"/>
      <c r="F42" s="81">
        <v>307712267.00999999</v>
      </c>
      <c r="G42" s="81"/>
      <c r="H42" s="81"/>
      <c r="I42" s="83">
        <v>211804651.94</v>
      </c>
      <c r="J42" s="81">
        <v>307712267.00999999</v>
      </c>
      <c r="K42" s="81">
        <v>614915.53</v>
      </c>
      <c r="L42" s="92">
        <v>1672784.59</v>
      </c>
      <c r="M42" s="81">
        <v>519516918.95999998</v>
      </c>
      <c r="N42" s="81">
        <v>4540676.38</v>
      </c>
      <c r="O42" s="73">
        <v>513621575.69</v>
      </c>
      <c r="P42" s="76">
        <f t="shared" si="13"/>
        <v>1.0261804684759189E-3</v>
      </c>
      <c r="Q42" s="112">
        <v>514976242.57999998</v>
      </c>
      <c r="R42" s="76">
        <f t="shared" si="14"/>
        <v>1.0784977405156352E-3</v>
      </c>
      <c r="S42" s="86">
        <f t="shared" si="15"/>
        <v>2.6374804994905524E-3</v>
      </c>
      <c r="T42" s="87">
        <f t="shared" si="16"/>
        <v>1.1940658212101403E-3</v>
      </c>
      <c r="U42" s="87">
        <f t="shared" si="17"/>
        <v>3.2482752633780734E-3</v>
      </c>
      <c r="V42" s="88">
        <f t="shared" si="18"/>
        <v>1.0027173796028284</v>
      </c>
      <c r="W42" s="88">
        <f t="shared" si="19"/>
        <v>3.2571020603231493E-3</v>
      </c>
      <c r="X42" s="100">
        <v>1</v>
      </c>
      <c r="Y42" s="100">
        <v>1</v>
      </c>
      <c r="Z42" s="106">
        <v>435</v>
      </c>
      <c r="AA42" s="164">
        <v>513580649</v>
      </c>
      <c r="AB42" s="11"/>
      <c r="AC42" s="11"/>
      <c r="AD42" s="11"/>
      <c r="AE42" s="12"/>
      <c r="AF42" s="7"/>
      <c r="AG42" s="8"/>
      <c r="AH42" s="8"/>
      <c r="AI42" s="8"/>
      <c r="AJ42" s="9"/>
      <c r="AK42" s="7"/>
      <c r="AL42" s="8"/>
      <c r="AM42" s="8"/>
      <c r="AN42" s="8"/>
      <c r="AO42" s="9"/>
      <c r="AP42" s="7"/>
      <c r="AQ42" s="8"/>
      <c r="AR42" s="8"/>
      <c r="AS42" s="8"/>
      <c r="AT42" s="9"/>
      <c r="AU42" s="7"/>
      <c r="AV42" s="8"/>
      <c r="AW42" s="8"/>
      <c r="AX42" s="8"/>
      <c r="AY42" s="9"/>
    </row>
    <row r="43" spans="1:51" ht="16.5" customHeight="1" x14ac:dyDescent="0.3">
      <c r="A43" s="197">
        <v>38</v>
      </c>
      <c r="B43" s="198" t="s">
        <v>59</v>
      </c>
      <c r="C43" s="198" t="s">
        <v>104</v>
      </c>
      <c r="D43" s="81"/>
      <c r="E43" s="81"/>
      <c r="F43" s="89">
        <v>248784947.21000001</v>
      </c>
      <c r="G43" s="81"/>
      <c r="H43" s="81"/>
      <c r="I43" s="89">
        <v>1108971.6599999999</v>
      </c>
      <c r="J43" s="89">
        <v>248784947.21000001</v>
      </c>
      <c r="K43" s="81">
        <v>114530.76</v>
      </c>
      <c r="L43" s="126" t="s">
        <v>105</v>
      </c>
      <c r="M43" s="89">
        <v>249893918.87</v>
      </c>
      <c r="N43" s="89">
        <v>114530.76</v>
      </c>
      <c r="O43" s="73">
        <v>250779157.28999999</v>
      </c>
      <c r="P43" s="76">
        <f t="shared" si="13"/>
        <v>5.010394525699804E-4</v>
      </c>
      <c r="Q43" s="127" t="s">
        <v>106</v>
      </c>
      <c r="R43" s="76">
        <f t="shared" si="14"/>
        <v>5.2310472489838116E-4</v>
      </c>
      <c r="S43" s="86">
        <f t="shared" si="15"/>
        <v>-3.9866518047345072E-3</v>
      </c>
      <c r="T43" s="87">
        <f t="shared" si="16"/>
        <v>4.5852766662060179E-4</v>
      </c>
      <c r="U43" s="87">
        <f t="shared" si="17"/>
        <v>4.2981090958842767E-3</v>
      </c>
      <c r="V43" s="88">
        <f t="shared" si="18"/>
        <v>100.30040406408693</v>
      </c>
      <c r="W43" s="88">
        <f t="shared" si="19"/>
        <v>0.43110207902872033</v>
      </c>
      <c r="X43" s="81">
        <v>100</v>
      </c>
      <c r="Y43" s="81">
        <v>100</v>
      </c>
      <c r="Z43" s="82">
        <v>560</v>
      </c>
      <c r="AA43" s="167">
        <v>2490312.88</v>
      </c>
      <c r="AB43" s="62"/>
      <c r="AC43" s="17"/>
      <c r="AD43" s="17"/>
      <c r="AE43" s="17"/>
      <c r="AF43" s="7"/>
      <c r="AG43" s="8"/>
      <c r="AH43" s="8"/>
      <c r="AI43" s="8"/>
      <c r="AJ43" s="9"/>
      <c r="AK43" s="7"/>
      <c r="AL43" s="8"/>
      <c r="AM43" s="8"/>
      <c r="AN43" s="8"/>
      <c r="AO43" s="9"/>
      <c r="AP43" s="7"/>
      <c r="AQ43" s="8"/>
      <c r="AR43" s="8"/>
      <c r="AS43" s="8"/>
      <c r="AT43" s="9"/>
      <c r="AU43" s="7"/>
      <c r="AV43" s="8"/>
      <c r="AW43" s="8"/>
      <c r="AX43" s="8"/>
      <c r="AY43" s="9"/>
    </row>
    <row r="44" spans="1:51" ht="16.5" customHeight="1" x14ac:dyDescent="0.3">
      <c r="A44" s="197">
        <v>39</v>
      </c>
      <c r="B44" s="198" t="s">
        <v>107</v>
      </c>
      <c r="C44" s="198" t="s">
        <v>108</v>
      </c>
      <c r="D44" s="81"/>
      <c r="E44" s="81"/>
      <c r="F44" s="89">
        <v>107597409.78</v>
      </c>
      <c r="G44" s="81"/>
      <c r="H44" s="81"/>
      <c r="I44" s="83">
        <v>2372319.66</v>
      </c>
      <c r="J44" s="89">
        <v>107597409.78</v>
      </c>
      <c r="K44" s="103">
        <v>138270.19</v>
      </c>
      <c r="L44" s="85">
        <v>438735.24</v>
      </c>
      <c r="M44" s="89">
        <v>111400446.58</v>
      </c>
      <c r="N44" s="89">
        <v>112651421.42</v>
      </c>
      <c r="O44" s="72">
        <v>110125041.93000001</v>
      </c>
      <c r="P44" s="76">
        <f t="shared" si="13"/>
        <v>2.2002223517741108E-4</v>
      </c>
      <c r="Q44" s="102">
        <v>110996754.3</v>
      </c>
      <c r="R44" s="76">
        <f t="shared" si="14"/>
        <v>2.324568374598806E-4</v>
      </c>
      <c r="S44" s="86">
        <f t="shared" si="15"/>
        <v>7.9156598238036176E-3</v>
      </c>
      <c r="T44" s="87">
        <f t="shared" si="16"/>
        <v>1.2457138127326306E-3</v>
      </c>
      <c r="U44" s="87">
        <f t="shared" si="17"/>
        <v>3.9526853083847336E-3</v>
      </c>
      <c r="V44" s="88">
        <f t="shared" si="18"/>
        <v>0.98531161791708877</v>
      </c>
      <c r="W44" s="88">
        <f t="shared" si="19"/>
        <v>3.8946267563216689E-3</v>
      </c>
      <c r="X44" s="83">
        <v>1</v>
      </c>
      <c r="Y44" s="81">
        <v>1</v>
      </c>
      <c r="Z44" s="93">
        <v>38</v>
      </c>
      <c r="AA44" s="157">
        <v>112651421.42</v>
      </c>
      <c r="AB44" s="61"/>
      <c r="AC44" s="18"/>
      <c r="AD44" s="18"/>
      <c r="AE44" s="18"/>
      <c r="AF44" s="7"/>
      <c r="AG44" s="8"/>
      <c r="AH44" s="8"/>
      <c r="AI44" s="8"/>
      <c r="AJ44" s="9"/>
      <c r="AK44" s="7"/>
      <c r="AL44" s="8"/>
      <c r="AM44" s="8"/>
      <c r="AN44" s="8"/>
      <c r="AO44" s="9"/>
      <c r="AP44" s="7"/>
      <c r="AQ44" s="8"/>
      <c r="AR44" s="8"/>
      <c r="AS44" s="8"/>
      <c r="AT44" s="9"/>
      <c r="AU44" s="7"/>
      <c r="AV44" s="8"/>
      <c r="AW44" s="8"/>
      <c r="AX44" s="8"/>
      <c r="AY44" s="9"/>
    </row>
    <row r="45" spans="1:51" ht="16.5" customHeight="1" x14ac:dyDescent="0.3">
      <c r="A45" s="197">
        <v>40</v>
      </c>
      <c r="B45" s="198" t="s">
        <v>109</v>
      </c>
      <c r="C45" s="207" t="s">
        <v>110</v>
      </c>
      <c r="D45" s="81"/>
      <c r="E45" s="81"/>
      <c r="F45" s="89">
        <v>1652021301.79</v>
      </c>
      <c r="G45" s="81"/>
      <c r="H45" s="81"/>
      <c r="I45" s="89">
        <v>10579609.960000001</v>
      </c>
      <c r="J45" s="89">
        <v>0</v>
      </c>
      <c r="K45" s="89">
        <v>4714433.12</v>
      </c>
      <c r="L45" s="128">
        <v>18011773.93</v>
      </c>
      <c r="M45" s="89">
        <v>1681826146.4400001</v>
      </c>
      <c r="N45" s="89">
        <v>5743141.71</v>
      </c>
      <c r="O45" s="73">
        <v>1992170124.3499999</v>
      </c>
      <c r="P45" s="76">
        <f t="shared" si="13"/>
        <v>3.9802184492403027E-3</v>
      </c>
      <c r="Q45" s="102">
        <v>1676083004.72</v>
      </c>
      <c r="R45" s="76">
        <f t="shared" si="14"/>
        <v>3.5101652931617783E-3</v>
      </c>
      <c r="S45" s="86">
        <f t="shared" si="15"/>
        <v>-0.15866472233797399</v>
      </c>
      <c r="T45" s="87">
        <f t="shared" si="16"/>
        <v>2.8127682857732785E-3</v>
      </c>
      <c r="U45" s="87">
        <f t="shared" si="17"/>
        <v>1.0746349601587289E-2</v>
      </c>
      <c r="V45" s="88">
        <f t="shared" si="18"/>
        <v>1.009420314557169</v>
      </c>
      <c r="W45" s="88">
        <f t="shared" si="19"/>
        <v>1.0847583595175549E-2</v>
      </c>
      <c r="X45" s="83">
        <v>1.01</v>
      </c>
      <c r="Y45" s="83">
        <v>1</v>
      </c>
      <c r="Z45" s="82">
        <v>19</v>
      </c>
      <c r="AA45" s="167">
        <v>1660441127</v>
      </c>
      <c r="AB45" s="61"/>
      <c r="AC45" s="18"/>
      <c r="AD45" s="18"/>
      <c r="AE45" s="18"/>
      <c r="AF45" s="7"/>
      <c r="AG45" s="8"/>
      <c r="AH45" s="8"/>
      <c r="AI45" s="8"/>
      <c r="AJ45" s="9"/>
      <c r="AK45" s="7"/>
      <c r="AL45" s="8"/>
      <c r="AM45" s="8"/>
      <c r="AN45" s="8"/>
      <c r="AO45" s="9"/>
      <c r="AP45" s="7"/>
      <c r="AQ45" s="8"/>
      <c r="AR45" s="8"/>
      <c r="AS45" s="8"/>
      <c r="AT45" s="9"/>
      <c r="AU45" s="7"/>
      <c r="AV45" s="8"/>
      <c r="AW45" s="8"/>
      <c r="AX45" s="8"/>
      <c r="AY45" s="9"/>
    </row>
    <row r="46" spans="1:51" ht="16.5" customHeight="1" x14ac:dyDescent="0.3">
      <c r="A46" s="197">
        <v>41</v>
      </c>
      <c r="B46" s="138" t="s">
        <v>111</v>
      </c>
      <c r="C46" s="198" t="s">
        <v>112</v>
      </c>
      <c r="D46" s="81"/>
      <c r="E46" s="81"/>
      <c r="F46" s="89">
        <v>77532813.230000004</v>
      </c>
      <c r="G46" s="81"/>
      <c r="H46" s="81"/>
      <c r="I46" s="89">
        <v>0</v>
      </c>
      <c r="J46" s="89"/>
      <c r="K46" s="89">
        <v>53819.21</v>
      </c>
      <c r="L46" s="92">
        <v>274343.77</v>
      </c>
      <c r="M46" s="89">
        <v>193870653.09999999</v>
      </c>
      <c r="N46" s="89">
        <v>3842169.17</v>
      </c>
      <c r="O46" s="73">
        <v>132464950.66</v>
      </c>
      <c r="P46" s="76">
        <f t="shared" si="13"/>
        <v>2.6465583137216494E-4</v>
      </c>
      <c r="Q46" s="112">
        <v>190028483.93000001</v>
      </c>
      <c r="R46" s="76">
        <f t="shared" si="14"/>
        <v>3.9797037922633695E-4</v>
      </c>
      <c r="S46" s="86">
        <f t="shared" si="15"/>
        <v>0.43455671091252879</v>
      </c>
      <c r="T46" s="87">
        <f t="shared" si="16"/>
        <v>2.8321654147293602E-4</v>
      </c>
      <c r="U46" s="87">
        <f t="shared" si="17"/>
        <v>1.4436981463318882E-3</v>
      </c>
      <c r="V46" s="88">
        <f t="shared" si="18"/>
        <v>1.0001688238758704</v>
      </c>
      <c r="W46" s="88">
        <f t="shared" si="19"/>
        <v>1.4439418770485388E-3</v>
      </c>
      <c r="X46" s="81">
        <v>1</v>
      </c>
      <c r="Y46" s="81">
        <v>1</v>
      </c>
      <c r="Z46" s="84">
        <v>20</v>
      </c>
      <c r="AA46" s="167">
        <v>189996408</v>
      </c>
      <c r="AB46" s="61"/>
      <c r="AC46" s="18"/>
      <c r="AD46" s="18"/>
      <c r="AE46" s="18"/>
      <c r="AF46" s="7"/>
      <c r="AG46" s="8"/>
      <c r="AH46" s="8"/>
      <c r="AI46" s="8"/>
      <c r="AJ46" s="9"/>
      <c r="AK46" s="7"/>
      <c r="AL46" s="8"/>
      <c r="AM46" s="8"/>
      <c r="AN46" s="8"/>
      <c r="AO46" s="9"/>
      <c r="AP46" s="7"/>
      <c r="AQ46" s="8"/>
      <c r="AR46" s="8"/>
      <c r="AS46" s="8"/>
      <c r="AT46" s="9"/>
      <c r="AU46" s="7"/>
      <c r="AV46" s="8"/>
      <c r="AW46" s="8"/>
      <c r="AX46" s="8"/>
      <c r="AY46" s="9"/>
    </row>
    <row r="47" spans="1:51" ht="16.5" customHeight="1" x14ac:dyDescent="0.3">
      <c r="A47" s="208" t="s">
        <v>113</v>
      </c>
      <c r="B47" s="91"/>
      <c r="C47" s="113" t="s">
        <v>61</v>
      </c>
      <c r="D47" s="114"/>
      <c r="E47" s="114"/>
      <c r="F47" s="114"/>
      <c r="G47" s="114"/>
      <c r="H47" s="114"/>
      <c r="I47" s="114"/>
      <c r="J47" s="114"/>
      <c r="K47" s="114"/>
      <c r="L47" s="115"/>
      <c r="M47" s="114"/>
      <c r="N47" s="114"/>
      <c r="O47" s="97">
        <f>SUM(O21:O46)</f>
        <v>500517785582.90985</v>
      </c>
      <c r="P47" s="116">
        <f>(O47/$O$127)</f>
        <v>0.36624988180276752</v>
      </c>
      <c r="Q47" s="98">
        <f>SUM(Q21:Q46)</f>
        <v>477494039379.06006</v>
      </c>
      <c r="R47" s="116">
        <f>(Q47/$Q$127)</f>
        <v>0.38171667113672625</v>
      </c>
      <c r="S47" s="117">
        <f t="shared" si="15"/>
        <v>-4.599985628290116E-2</v>
      </c>
      <c r="T47" s="118"/>
      <c r="U47" s="118"/>
      <c r="V47" s="119"/>
      <c r="W47" s="119"/>
      <c r="X47" s="114"/>
      <c r="Y47" s="114"/>
      <c r="Z47" s="120">
        <f>SUM(Z21:Z46)</f>
        <v>238440</v>
      </c>
      <c r="AA47" s="162"/>
      <c r="AB47" s="14"/>
      <c r="AC47" s="3"/>
      <c r="AD47" s="3"/>
      <c r="AE47" s="3"/>
      <c r="AF47" s="7"/>
      <c r="AG47" s="8"/>
      <c r="AH47" s="8"/>
      <c r="AI47" s="8"/>
      <c r="AJ47" s="9"/>
      <c r="AK47" s="7"/>
      <c r="AL47" s="8"/>
      <c r="AM47" s="8"/>
      <c r="AN47" s="8"/>
      <c r="AO47" s="9"/>
      <c r="AP47" s="7"/>
      <c r="AQ47" s="8"/>
      <c r="AR47" s="8"/>
      <c r="AS47" s="8"/>
      <c r="AT47" s="9"/>
      <c r="AU47" s="7"/>
      <c r="AV47" s="8"/>
      <c r="AW47" s="8"/>
      <c r="AX47" s="8"/>
      <c r="AY47" s="9"/>
    </row>
    <row r="48" spans="1:51" ht="16.5" customHeight="1" x14ac:dyDescent="0.3">
      <c r="A48" s="209"/>
      <c r="B48" s="210"/>
      <c r="C48" s="129" t="s">
        <v>114</v>
      </c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86"/>
      <c r="Q48" s="130">
        <v>0</v>
      </c>
      <c r="R48" s="86"/>
      <c r="S48" s="86"/>
      <c r="T48" s="131"/>
      <c r="U48" s="131"/>
      <c r="V48" s="132"/>
      <c r="W48" s="132"/>
      <c r="X48" s="130"/>
      <c r="Y48" s="130"/>
      <c r="Z48" s="130"/>
      <c r="AA48" s="168"/>
      <c r="AB48" s="14"/>
      <c r="AC48" s="3"/>
      <c r="AD48" s="3"/>
      <c r="AE48" s="3"/>
      <c r="AF48" s="7"/>
      <c r="AG48" s="8"/>
      <c r="AH48" s="8"/>
      <c r="AI48" s="8"/>
      <c r="AJ48" s="9"/>
      <c r="AK48" s="7"/>
      <c r="AL48" s="8"/>
      <c r="AM48" s="8"/>
      <c r="AN48" s="8"/>
      <c r="AO48" s="9"/>
      <c r="AP48" s="7"/>
      <c r="AQ48" s="8"/>
      <c r="AR48" s="8"/>
      <c r="AS48" s="8"/>
      <c r="AT48" s="9"/>
      <c r="AU48" s="7"/>
      <c r="AV48" s="8"/>
      <c r="AW48" s="8"/>
      <c r="AX48" s="8"/>
      <c r="AY48" s="9"/>
    </row>
    <row r="49" spans="1:256" ht="16.5" customHeight="1" x14ac:dyDescent="0.3">
      <c r="A49" s="197">
        <v>42</v>
      </c>
      <c r="B49" s="198" t="s">
        <v>27</v>
      </c>
      <c r="C49" s="198" t="s">
        <v>115</v>
      </c>
      <c r="D49" s="81"/>
      <c r="E49" s="81"/>
      <c r="F49" s="81">
        <v>3704395992.9299998</v>
      </c>
      <c r="G49" s="81">
        <v>116231131344.19</v>
      </c>
      <c r="H49" s="81"/>
      <c r="I49" s="81">
        <v>11567285500.209999</v>
      </c>
      <c r="J49" s="81">
        <v>119935527337.12</v>
      </c>
      <c r="K49" s="81">
        <v>199746571.88999999</v>
      </c>
      <c r="L49" s="92">
        <v>689862293.53999996</v>
      </c>
      <c r="M49" s="81">
        <v>131502812837.33</v>
      </c>
      <c r="N49" s="81">
        <v>695306637.78999996</v>
      </c>
      <c r="O49" s="73">
        <v>150901196261.85999</v>
      </c>
      <c r="P49" s="76">
        <f>(O49/$O$59)</f>
        <v>0.60881211511726685</v>
      </c>
      <c r="Q49" s="112">
        <v>130807506199.53999</v>
      </c>
      <c r="R49" s="76">
        <f>(Q49/$Q$59)</f>
        <v>0.57079266247682392</v>
      </c>
      <c r="S49" s="86">
        <f>((Q49-O49)/O49)</f>
        <v>-0.13315792425827599</v>
      </c>
      <c r="T49" s="87">
        <f>(K49/Q49)</f>
        <v>1.5270268327361662E-3</v>
      </c>
      <c r="U49" s="87">
        <f>L49/Q49</f>
        <v>5.2738739051232369E-3</v>
      </c>
      <c r="V49" s="88">
        <f>Q49/AA49</f>
        <v>230.86250276528503</v>
      </c>
      <c r="W49" s="88">
        <f>L49/AA49</f>
        <v>1.2175397290052778</v>
      </c>
      <c r="X49" s="122">
        <v>230.86</v>
      </c>
      <c r="Y49" s="122">
        <v>230.86</v>
      </c>
      <c r="Z49" s="84">
        <v>7545</v>
      </c>
      <c r="AA49" s="164">
        <v>566603517.82000005</v>
      </c>
      <c r="AB49" s="14"/>
      <c r="AC49" s="3"/>
      <c r="AD49" s="3"/>
      <c r="AE49" s="3"/>
      <c r="AF49" s="7"/>
      <c r="AG49" s="8"/>
      <c r="AH49" s="8"/>
      <c r="AI49" s="8"/>
      <c r="AJ49" s="9"/>
      <c r="AK49" s="7"/>
      <c r="AL49" s="8"/>
      <c r="AM49" s="8"/>
      <c r="AN49" s="8"/>
      <c r="AO49" s="9"/>
      <c r="AP49" s="7"/>
      <c r="AQ49" s="8"/>
      <c r="AR49" s="8"/>
      <c r="AS49" s="8"/>
      <c r="AT49" s="9"/>
      <c r="AU49" s="7"/>
      <c r="AV49" s="8"/>
      <c r="AW49" s="8"/>
      <c r="AX49" s="8"/>
      <c r="AY49" s="9"/>
    </row>
    <row r="50" spans="1:256" ht="16.5" customHeight="1" x14ac:dyDescent="0.3">
      <c r="A50" s="197">
        <v>43</v>
      </c>
      <c r="B50" s="198" t="s">
        <v>37</v>
      </c>
      <c r="C50" s="198" t="s">
        <v>116</v>
      </c>
      <c r="D50" s="81"/>
      <c r="E50" s="81"/>
      <c r="F50" s="81">
        <v>271523034.43000001</v>
      </c>
      <c r="G50" s="81">
        <v>1047103460.48</v>
      </c>
      <c r="H50" s="81"/>
      <c r="I50" s="81">
        <v>39283104.530000001</v>
      </c>
      <c r="J50" s="81">
        <v>1318626494.9100001</v>
      </c>
      <c r="K50" s="83">
        <v>1768980.66</v>
      </c>
      <c r="L50" s="92">
        <v>10987440.42</v>
      </c>
      <c r="M50" s="81">
        <v>1357909599.4400001</v>
      </c>
      <c r="N50" s="93">
        <v>12585474.24</v>
      </c>
      <c r="O50" s="73">
        <v>1318649099.76</v>
      </c>
      <c r="P50" s="76">
        <f>(O50/$O$59)</f>
        <v>5.3201006182167299E-3</v>
      </c>
      <c r="Q50" s="112">
        <v>1345324125.2</v>
      </c>
      <c r="R50" s="76">
        <f>(Q50/$Q$59)</f>
        <v>5.8704669298244938E-3</v>
      </c>
      <c r="S50" s="86"/>
      <c r="T50" s="87"/>
      <c r="U50" s="87"/>
      <c r="V50" s="88"/>
      <c r="W50" s="88"/>
      <c r="X50" s="81">
        <v>317.83909999999997</v>
      </c>
      <c r="Y50" s="122">
        <v>317.83909999999997</v>
      </c>
      <c r="Z50" s="84">
        <v>167</v>
      </c>
      <c r="AA50" s="164">
        <v>4232721.2034</v>
      </c>
      <c r="AB50" s="14"/>
      <c r="AC50" s="3"/>
      <c r="AD50" s="3"/>
      <c r="AE50" s="3"/>
      <c r="AF50" s="7"/>
      <c r="AG50" s="8"/>
      <c r="AH50" s="8"/>
      <c r="AI50" s="8"/>
      <c r="AJ50" s="9"/>
      <c r="AK50" s="7"/>
      <c r="AL50" s="8"/>
      <c r="AM50" s="8"/>
      <c r="AN50" s="8"/>
      <c r="AO50" s="9"/>
      <c r="AP50" s="7"/>
      <c r="AQ50" s="8"/>
      <c r="AR50" s="8"/>
      <c r="AS50" s="8"/>
      <c r="AT50" s="9"/>
      <c r="AU50" s="7"/>
      <c r="AV50" s="8"/>
      <c r="AW50" s="8"/>
      <c r="AX50" s="8"/>
      <c r="AY50" s="9"/>
    </row>
    <row r="51" spans="1:256" s="46" customFormat="1" ht="16.5" customHeight="1" x14ac:dyDescent="0.3">
      <c r="A51" s="199">
        <v>44</v>
      </c>
      <c r="B51" s="200" t="s">
        <v>45</v>
      </c>
      <c r="C51" s="200" t="s">
        <v>231</v>
      </c>
      <c r="D51" s="133"/>
      <c r="E51" s="133"/>
      <c r="F51" s="133">
        <v>13532464129.93</v>
      </c>
      <c r="G51" s="133">
        <v>28134184434.48</v>
      </c>
      <c r="H51" s="133"/>
      <c r="I51" s="133">
        <v>687691643.74000001</v>
      </c>
      <c r="J51" s="133">
        <v>41890717337.669998</v>
      </c>
      <c r="K51" s="134">
        <v>40581685.100000001</v>
      </c>
      <c r="L51" s="92">
        <v>500396601.94999999</v>
      </c>
      <c r="M51" s="133">
        <v>41122245502.110001</v>
      </c>
      <c r="N51" s="134">
        <v>4555685.18</v>
      </c>
      <c r="O51" s="73">
        <v>41117689816.93</v>
      </c>
      <c r="P51" s="109">
        <f>(O51/$O$59)</f>
        <v>0.16588965711538162</v>
      </c>
      <c r="Q51" s="112">
        <v>41890717337.669998</v>
      </c>
      <c r="R51" s="109">
        <f>(Q51/$Q$59)</f>
        <v>0.18279466352456764</v>
      </c>
      <c r="S51" s="86">
        <f t="shared" ref="S51:S59" si="20">((Q51-O51)/O51)</f>
        <v>1.8800363643526191E-2</v>
      </c>
      <c r="T51" s="87">
        <f t="shared" ref="T51:T58" si="21">(K51/Q51)</f>
        <v>9.6875125753712369E-4</v>
      </c>
      <c r="U51" s="87">
        <f t="shared" ref="U51:U58" si="22">L51/Q51</f>
        <v>1.1945286062218397E-2</v>
      </c>
      <c r="V51" s="88">
        <f t="shared" ref="V51:V58" si="23">Q51/AA51</f>
        <v>1382.5379482732399</v>
      </c>
      <c r="W51" s="88">
        <f t="shared" ref="W51:W58" si="24">L51/AA51</f>
        <v>16.514811283996352</v>
      </c>
      <c r="X51" s="133">
        <v>1382.53</v>
      </c>
      <c r="Y51" s="133">
        <v>1382.53</v>
      </c>
      <c r="Z51" s="135">
        <v>1889</v>
      </c>
      <c r="AA51" s="169">
        <v>30299868</v>
      </c>
      <c r="AB51" s="63"/>
      <c r="AC51" s="55"/>
      <c r="AD51" s="55"/>
      <c r="AE51" s="55"/>
      <c r="AF51" s="48"/>
      <c r="AG51" s="49"/>
      <c r="AH51" s="49"/>
      <c r="AI51" s="49"/>
      <c r="AJ51" s="50"/>
      <c r="AK51" s="48"/>
      <c r="AL51" s="49"/>
      <c r="AM51" s="49"/>
      <c r="AN51" s="49"/>
      <c r="AO51" s="50"/>
      <c r="AP51" s="48"/>
      <c r="AQ51" s="49"/>
      <c r="AR51" s="49"/>
      <c r="AS51" s="49"/>
      <c r="AT51" s="50"/>
      <c r="AU51" s="48"/>
      <c r="AV51" s="49"/>
      <c r="AW51" s="49"/>
      <c r="AX51" s="49"/>
      <c r="AY51" s="50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</row>
    <row r="52" spans="1:256" ht="15.75" customHeight="1" x14ac:dyDescent="0.3">
      <c r="A52" s="211" t="s">
        <v>117</v>
      </c>
      <c r="B52" s="198" t="s">
        <v>45</v>
      </c>
      <c r="C52" s="198" t="s">
        <v>118</v>
      </c>
      <c r="D52" s="81"/>
      <c r="E52" s="81"/>
      <c r="F52" s="83">
        <v>0</v>
      </c>
      <c r="G52" s="83">
        <v>0</v>
      </c>
      <c r="H52" s="93"/>
      <c r="I52" s="83">
        <v>0</v>
      </c>
      <c r="J52" s="83">
        <v>0</v>
      </c>
      <c r="K52" s="83">
        <v>0</v>
      </c>
      <c r="L52" s="85">
        <v>0</v>
      </c>
      <c r="M52" s="81">
        <v>0</v>
      </c>
      <c r="N52" s="83">
        <v>0</v>
      </c>
      <c r="O52" s="72">
        <v>0</v>
      </c>
      <c r="P52" s="76">
        <f>(O52/$O$59)</f>
        <v>0</v>
      </c>
      <c r="Q52" s="102">
        <v>0</v>
      </c>
      <c r="R52" s="76">
        <f>(Q52/$Q$59)</f>
        <v>0</v>
      </c>
      <c r="S52" s="86" t="e">
        <f t="shared" si="20"/>
        <v>#DIV/0!</v>
      </c>
      <c r="T52" s="87" t="e">
        <f t="shared" si="21"/>
        <v>#DIV/0!</v>
      </c>
      <c r="U52" s="87" t="e">
        <f t="shared" si="22"/>
        <v>#DIV/0!</v>
      </c>
      <c r="V52" s="88" t="e">
        <f t="shared" si="23"/>
        <v>#DIV/0!</v>
      </c>
      <c r="W52" s="88" t="e">
        <f t="shared" si="24"/>
        <v>#DIV/0!</v>
      </c>
      <c r="X52" s="81">
        <v>51669.24</v>
      </c>
      <c r="Y52" s="83">
        <v>51669.24</v>
      </c>
      <c r="Z52" s="84">
        <v>0</v>
      </c>
      <c r="AA52" s="164">
        <v>0</v>
      </c>
      <c r="AB52" s="6"/>
      <c r="AC52" s="10"/>
      <c r="AD52" s="10"/>
      <c r="AE52" s="10"/>
      <c r="AF52" s="7"/>
      <c r="AG52" s="8"/>
      <c r="AH52" s="8"/>
      <c r="AI52" s="8"/>
      <c r="AJ52" s="9"/>
      <c r="AK52" s="7"/>
      <c r="AL52" s="8"/>
      <c r="AM52" s="8"/>
      <c r="AN52" s="8"/>
      <c r="AO52" s="9"/>
      <c r="AP52" s="7"/>
      <c r="AQ52" s="8"/>
      <c r="AR52" s="8"/>
      <c r="AS52" s="8"/>
      <c r="AT52" s="9"/>
      <c r="AU52" s="7"/>
      <c r="AV52" s="8"/>
      <c r="AW52" s="8"/>
      <c r="AX52" s="8"/>
      <c r="AY52" s="9"/>
    </row>
    <row r="53" spans="1:256" ht="15.75" customHeight="1" x14ac:dyDescent="0.3">
      <c r="A53" s="211" t="s">
        <v>119</v>
      </c>
      <c r="B53" s="198" t="s">
        <v>45</v>
      </c>
      <c r="C53" s="198" t="s">
        <v>120</v>
      </c>
      <c r="D53" s="93"/>
      <c r="E53" s="81"/>
      <c r="F53" s="83">
        <v>1784648394.1400001</v>
      </c>
      <c r="G53" s="83">
        <v>4560815009.0699997</v>
      </c>
      <c r="H53" s="81"/>
      <c r="I53" s="83">
        <v>129818613.90000001</v>
      </c>
      <c r="J53" s="83">
        <v>6409509976.5799999</v>
      </c>
      <c r="K53" s="83">
        <v>8627611.9700000007</v>
      </c>
      <c r="L53" s="85">
        <v>83845654.709999993</v>
      </c>
      <c r="M53" s="81">
        <v>6487118244.3500004</v>
      </c>
      <c r="N53" s="83">
        <v>77608267.780000001</v>
      </c>
      <c r="O53" s="72">
        <v>6227871792.9399996</v>
      </c>
      <c r="P53" s="76">
        <f>(O53/$O$59)</f>
        <v>2.512639987531555E-2</v>
      </c>
      <c r="Q53" s="102">
        <v>6409509976.5799999</v>
      </c>
      <c r="R53" s="76">
        <f>(Q53/$Q$59)</f>
        <v>2.7968588126150891E-2</v>
      </c>
      <c r="S53" s="86">
        <f t="shared" si="20"/>
        <v>2.916536975695419E-2</v>
      </c>
      <c r="T53" s="87">
        <f t="shared" si="21"/>
        <v>1.3460642079542468E-3</v>
      </c>
      <c r="U53" s="87">
        <f t="shared" si="22"/>
        <v>1.3081445386054073E-2</v>
      </c>
      <c r="V53" s="88">
        <f t="shared" si="23"/>
        <v>51663.456542874999</v>
      </c>
      <c r="W53" s="88">
        <f t="shared" si="24"/>
        <v>675.83268522039725</v>
      </c>
      <c r="X53" s="83">
        <v>51607.64</v>
      </c>
      <c r="Y53" s="81">
        <v>51607.64</v>
      </c>
      <c r="Z53" s="84">
        <v>1506</v>
      </c>
      <c r="AA53" s="164">
        <v>124062.74</v>
      </c>
      <c r="AB53" s="11"/>
      <c r="AC53" s="11"/>
      <c r="AD53" s="11"/>
      <c r="AE53" s="12"/>
      <c r="AF53" s="7"/>
      <c r="AG53" s="8"/>
      <c r="AH53" s="8"/>
      <c r="AI53" s="8"/>
      <c r="AJ53" s="9"/>
      <c r="AK53" s="7"/>
      <c r="AL53" s="8"/>
      <c r="AM53" s="8"/>
      <c r="AN53" s="8"/>
      <c r="AO53" s="9"/>
      <c r="AP53" s="7"/>
      <c r="AQ53" s="8"/>
      <c r="AR53" s="8"/>
      <c r="AS53" s="8"/>
      <c r="AT53" s="9"/>
      <c r="AU53" s="7"/>
      <c r="AV53" s="8"/>
      <c r="AW53" s="8"/>
      <c r="AX53" s="8"/>
      <c r="AY53" s="9"/>
    </row>
    <row r="54" spans="1:256" ht="16.5" customHeight="1" x14ac:dyDescent="0.3">
      <c r="A54" s="197">
        <v>46</v>
      </c>
      <c r="B54" s="198" t="s">
        <v>29</v>
      </c>
      <c r="C54" s="198" t="s">
        <v>121</v>
      </c>
      <c r="D54" s="81"/>
      <c r="E54" s="81"/>
      <c r="F54" s="89">
        <v>287254829.17000002</v>
      </c>
      <c r="G54" s="81">
        <v>4404802350.8400002</v>
      </c>
      <c r="H54" s="81"/>
      <c r="I54" s="81">
        <v>46657975.810000002</v>
      </c>
      <c r="J54" s="81">
        <v>4691369967.6160002</v>
      </c>
      <c r="K54" s="81">
        <v>20610445.311999999</v>
      </c>
      <c r="L54" s="92">
        <v>63415316.479999997</v>
      </c>
      <c r="M54" s="89">
        <v>4739542464.1899996</v>
      </c>
      <c r="N54" s="83">
        <v>72451276.799999997</v>
      </c>
      <c r="O54" s="73">
        <v>4860576720.0900002</v>
      </c>
      <c r="P54" s="76">
        <f>(O54/$O$59)</f>
        <v>1.9610036679316024E-2</v>
      </c>
      <c r="Q54" s="112">
        <v>4667080656.3400002</v>
      </c>
      <c r="R54" s="76">
        <f>(Q54/$Q$59)</f>
        <v>2.0365309845160551E-2</v>
      </c>
      <c r="S54" s="86">
        <f t="shared" si="20"/>
        <v>-3.9809280851433031E-2</v>
      </c>
      <c r="T54" s="87">
        <f t="shared" si="21"/>
        <v>4.4161322311843318E-3</v>
      </c>
      <c r="U54" s="87">
        <f t="shared" si="22"/>
        <v>1.3587790987467379E-2</v>
      </c>
      <c r="V54" s="88">
        <f t="shared" si="23"/>
        <v>482.40334800329606</v>
      </c>
      <c r="W54" s="88">
        <f t="shared" si="24"/>
        <v>6.5547958643232764</v>
      </c>
      <c r="X54" s="83">
        <v>483.32799999999997</v>
      </c>
      <c r="Y54" s="81">
        <v>483.32799999999997</v>
      </c>
      <c r="Z54" s="82">
        <v>116</v>
      </c>
      <c r="AA54" s="164">
        <v>9674644</v>
      </c>
      <c r="AB54" s="40"/>
      <c r="AC54" s="13"/>
      <c r="AD54" s="13"/>
      <c r="AE54" s="13"/>
      <c r="AF54" s="7"/>
      <c r="AG54" s="8"/>
      <c r="AH54" s="8"/>
      <c r="AI54" s="8"/>
      <c r="AJ54" s="9"/>
      <c r="AK54" s="7"/>
      <c r="AL54" s="8"/>
      <c r="AM54" s="8"/>
      <c r="AN54" s="8"/>
      <c r="AO54" s="9"/>
      <c r="AP54" s="7"/>
      <c r="AQ54" s="8"/>
      <c r="AR54" s="8"/>
      <c r="AS54" s="8"/>
      <c r="AT54" s="9"/>
      <c r="AU54" s="7"/>
      <c r="AV54" s="8"/>
      <c r="AW54" s="8"/>
      <c r="AX54" s="8"/>
      <c r="AY54" s="9"/>
    </row>
    <row r="55" spans="1:256" ht="16.5" customHeight="1" x14ac:dyDescent="0.3">
      <c r="A55" s="197">
        <v>47</v>
      </c>
      <c r="B55" s="198" t="s">
        <v>40</v>
      </c>
      <c r="C55" s="198" t="s">
        <v>122</v>
      </c>
      <c r="D55" s="74"/>
      <c r="E55" s="74"/>
      <c r="F55" s="136"/>
      <c r="G55" s="123">
        <v>34449517147.5</v>
      </c>
      <c r="H55" s="74"/>
      <c r="I55" s="83">
        <v>8539810051.5</v>
      </c>
      <c r="J55" s="81">
        <v>34449517147.5</v>
      </c>
      <c r="K55" s="83">
        <v>53784060</v>
      </c>
      <c r="L55" s="85">
        <v>193463770.5</v>
      </c>
      <c r="M55" s="81">
        <v>42989327199</v>
      </c>
      <c r="N55" s="83">
        <v>274441576.5</v>
      </c>
      <c r="O55" s="72">
        <v>42714885622.5</v>
      </c>
      <c r="P55" s="76">
        <f>(O55/$O$59)</f>
        <v>0.1723335567048726</v>
      </c>
      <c r="Q55" s="112">
        <v>42714885622.5</v>
      </c>
      <c r="R55" s="76">
        <f>(Q55/$Q$59)</f>
        <v>0.18639101073196304</v>
      </c>
      <c r="S55" s="86">
        <f t="shared" si="20"/>
        <v>0</v>
      </c>
      <c r="T55" s="87">
        <f t="shared" si="21"/>
        <v>1.2591409110942189E-3</v>
      </c>
      <c r="U55" s="87">
        <f t="shared" si="22"/>
        <v>4.529188541197761E-3</v>
      </c>
      <c r="V55" s="88">
        <f t="shared" si="23"/>
        <v>121.23075948602084</v>
      </c>
      <c r="W55" s="88">
        <f t="shared" si="24"/>
        <v>0.54907696670478745</v>
      </c>
      <c r="X55" s="81">
        <v>49643.684999999998</v>
      </c>
      <c r="Y55" s="81">
        <v>49643.684999999998</v>
      </c>
      <c r="Z55" s="82">
        <v>1721</v>
      </c>
      <c r="AA55" s="166">
        <v>352343628</v>
      </c>
      <c r="AB55" s="14"/>
      <c r="AC55" s="3"/>
      <c r="AD55" s="3"/>
      <c r="AE55" s="3"/>
      <c r="AF55" s="7"/>
      <c r="AG55" s="8"/>
      <c r="AH55" s="8"/>
      <c r="AI55" s="8"/>
      <c r="AJ55" s="9"/>
      <c r="AK55" s="7"/>
      <c r="AL55" s="8"/>
      <c r="AM55" s="8"/>
      <c r="AN55" s="8"/>
      <c r="AO55" s="9"/>
      <c r="AP55" s="7"/>
      <c r="AQ55" s="8"/>
      <c r="AR55" s="8"/>
      <c r="AS55" s="8"/>
      <c r="AT55" s="9"/>
      <c r="AU55" s="7"/>
      <c r="AV55" s="8"/>
      <c r="AW55" s="8"/>
      <c r="AX55" s="8"/>
      <c r="AY55" s="9"/>
    </row>
    <row r="56" spans="1:256" ht="16.5" customHeight="1" x14ac:dyDescent="0.3">
      <c r="A56" s="197">
        <v>48</v>
      </c>
      <c r="B56" s="198" t="s">
        <v>55</v>
      </c>
      <c r="C56" s="198" t="s">
        <v>123</v>
      </c>
      <c r="D56" s="81"/>
      <c r="E56" s="81"/>
      <c r="F56" s="81"/>
      <c r="G56" s="81">
        <v>586991331.39999998</v>
      </c>
      <c r="H56" s="81"/>
      <c r="I56" s="81">
        <v>5186718.8</v>
      </c>
      <c r="J56" s="81">
        <v>586991331.39999998</v>
      </c>
      <c r="K56" s="81">
        <v>668914</v>
      </c>
      <c r="L56" s="92">
        <v>1625256.2</v>
      </c>
      <c r="M56" s="81">
        <v>592178183.20000005</v>
      </c>
      <c r="N56" s="89">
        <v>640414</v>
      </c>
      <c r="O56" s="73">
        <v>1507408.59</v>
      </c>
      <c r="P56" s="76">
        <f>(O56/$O$59)</f>
        <v>6.0816523311803008E-6</v>
      </c>
      <c r="Q56" s="112">
        <v>583684031.79999995</v>
      </c>
      <c r="R56" s="76">
        <f>(Q55/$Q$59)</f>
        <v>0.18639101073196304</v>
      </c>
      <c r="S56" s="86">
        <f t="shared" si="20"/>
        <v>386.2102332918243</v>
      </c>
      <c r="T56" s="87">
        <f t="shared" si="21"/>
        <v>1.1460207296354549E-3</v>
      </c>
      <c r="U56" s="87">
        <f t="shared" si="22"/>
        <v>2.7844794639797442E-3</v>
      </c>
      <c r="V56" s="88">
        <f t="shared" si="23"/>
        <v>42511.582796795337</v>
      </c>
      <c r="W56" s="88">
        <f t="shared" si="24"/>
        <v>118.37262927895119</v>
      </c>
      <c r="X56" s="83">
        <v>111.86</v>
      </c>
      <c r="Y56" s="81">
        <v>113.49</v>
      </c>
      <c r="Z56" s="137">
        <v>29</v>
      </c>
      <c r="AA56" s="170">
        <v>13730</v>
      </c>
      <c r="AB56" s="14"/>
      <c r="AC56" s="3"/>
      <c r="AD56" s="3"/>
      <c r="AE56" s="3"/>
      <c r="AF56" s="7"/>
      <c r="AG56" s="8"/>
      <c r="AH56" s="8"/>
      <c r="AI56" s="8"/>
      <c r="AJ56" s="9"/>
      <c r="AK56" s="7"/>
      <c r="AL56" s="8"/>
      <c r="AM56" s="8"/>
      <c r="AN56" s="8"/>
      <c r="AO56" s="9"/>
      <c r="AP56" s="7"/>
      <c r="AQ56" s="8"/>
      <c r="AR56" s="8"/>
      <c r="AS56" s="8"/>
      <c r="AT56" s="9"/>
      <c r="AU56" s="7"/>
      <c r="AV56" s="8"/>
      <c r="AW56" s="8"/>
      <c r="AX56" s="8"/>
      <c r="AY56" s="9"/>
    </row>
    <row r="57" spans="1:256" ht="16.5" customHeight="1" x14ac:dyDescent="0.3">
      <c r="A57" s="197">
        <v>49</v>
      </c>
      <c r="B57" s="198" t="s">
        <v>37</v>
      </c>
      <c r="C57" s="198" t="s">
        <v>124</v>
      </c>
      <c r="D57" s="81"/>
      <c r="E57" s="81"/>
      <c r="F57" s="81"/>
      <c r="G57" s="100">
        <v>741158131.50999999</v>
      </c>
      <c r="H57" s="81"/>
      <c r="I57" s="81">
        <v>3166353.17</v>
      </c>
      <c r="J57" s="100">
        <v>741158131.50999999</v>
      </c>
      <c r="K57" s="83">
        <v>1560031.26</v>
      </c>
      <c r="L57" s="92">
        <v>1297040.76</v>
      </c>
      <c r="M57" s="81">
        <v>744324484.67999995</v>
      </c>
      <c r="N57" s="93">
        <v>8819268.5199999996</v>
      </c>
      <c r="O57" s="73">
        <v>706085370.39999998</v>
      </c>
      <c r="P57" s="76">
        <f>(O57/$O$59)</f>
        <v>2.8487072233716448E-3</v>
      </c>
      <c r="Q57" s="112">
        <v>735505216.15999997</v>
      </c>
      <c r="R57" s="76">
        <f>(Q57/$Q$59)</f>
        <v>3.2094563438671737E-3</v>
      </c>
      <c r="S57" s="86">
        <f t="shared" si="20"/>
        <v>4.166613131119476E-2</v>
      </c>
      <c r="T57" s="87">
        <f t="shared" si="21"/>
        <v>2.1210335776335743E-3</v>
      </c>
      <c r="U57" s="87">
        <f t="shared" si="22"/>
        <v>1.7634691522267125E-3</v>
      </c>
      <c r="V57" s="88">
        <f t="shared" si="23"/>
        <v>45609.058625288351</v>
      </c>
      <c r="W57" s="88">
        <f t="shared" si="24"/>
        <v>80.430167947795681</v>
      </c>
      <c r="X57" s="81">
        <v>111.1982</v>
      </c>
      <c r="Y57" s="81">
        <v>111.1982</v>
      </c>
      <c r="Z57" s="137">
        <v>196</v>
      </c>
      <c r="AA57" s="170">
        <v>16126.2968</v>
      </c>
      <c r="AB57" s="14"/>
      <c r="AC57" s="3"/>
      <c r="AD57" s="3"/>
      <c r="AE57" s="3"/>
      <c r="AF57" s="7"/>
      <c r="AG57" s="8"/>
      <c r="AH57" s="8"/>
      <c r="AI57" s="8"/>
      <c r="AJ57" s="9"/>
      <c r="AK57" s="7"/>
      <c r="AL57" s="8"/>
      <c r="AM57" s="8"/>
      <c r="AN57" s="8"/>
      <c r="AO57" s="9"/>
      <c r="AP57" s="7"/>
      <c r="AQ57" s="8"/>
      <c r="AR57" s="8"/>
      <c r="AS57" s="8"/>
      <c r="AT57" s="9"/>
      <c r="AU57" s="7"/>
      <c r="AV57" s="8"/>
      <c r="AW57" s="8"/>
      <c r="AX57" s="8"/>
      <c r="AY57" s="9"/>
    </row>
    <row r="58" spans="1:256" ht="16.5" customHeight="1" x14ac:dyDescent="0.3">
      <c r="A58" s="197">
        <v>50</v>
      </c>
      <c r="B58" s="138" t="s">
        <v>43</v>
      </c>
      <c r="C58" s="198" t="s">
        <v>125</v>
      </c>
      <c r="D58" s="74"/>
      <c r="E58" s="74"/>
      <c r="F58" s="83">
        <v>5100000</v>
      </c>
      <c r="G58" s="83">
        <v>8138241.0999999996</v>
      </c>
      <c r="H58" s="74"/>
      <c r="I58" s="83">
        <v>240422.42</v>
      </c>
      <c r="J58" s="83"/>
      <c r="K58" s="83">
        <v>134602.88</v>
      </c>
      <c r="L58" s="85">
        <v>57683</v>
      </c>
      <c r="M58" s="83">
        <v>14052083.5</v>
      </c>
      <c r="N58" s="83">
        <v>101748.5</v>
      </c>
      <c r="O58" s="73">
        <v>13222185</v>
      </c>
      <c r="P58" s="76">
        <f>(O58/$O$59)</f>
        <v>5.3345013927874199E-5</v>
      </c>
      <c r="Q58" s="112">
        <v>13950335</v>
      </c>
      <c r="R58" s="76">
        <f>(Q58/$Q$59)</f>
        <v>6.0873791485229202E-5</v>
      </c>
      <c r="S58" s="86">
        <f t="shared" si="20"/>
        <v>5.5070323097128046E-2</v>
      </c>
      <c r="T58" s="87">
        <f t="shared" si="21"/>
        <v>9.6487202637069291E-3</v>
      </c>
      <c r="U58" s="87">
        <f t="shared" si="22"/>
        <v>4.1348827823847962E-3</v>
      </c>
      <c r="V58" s="88">
        <f t="shared" si="23"/>
        <v>20.40065485260698</v>
      </c>
      <c r="W58" s="88">
        <f t="shared" si="24"/>
        <v>8.4354316499419435E-2</v>
      </c>
      <c r="X58" s="83">
        <v>1.0900000000000001</v>
      </c>
      <c r="Y58" s="81">
        <v>1.08</v>
      </c>
      <c r="Z58" s="214">
        <v>399</v>
      </c>
      <c r="AA58" s="215">
        <v>683818</v>
      </c>
      <c r="AB58" s="14"/>
      <c r="AC58" s="3"/>
      <c r="AD58" s="3"/>
      <c r="AE58" s="3"/>
      <c r="AF58" s="7"/>
      <c r="AG58" s="8"/>
      <c r="AH58" s="8"/>
      <c r="AI58" s="8"/>
      <c r="AJ58" s="9"/>
      <c r="AK58" s="7"/>
      <c r="AL58" s="8"/>
      <c r="AM58" s="8"/>
      <c r="AN58" s="8"/>
      <c r="AO58" s="9"/>
      <c r="AP58" s="7"/>
      <c r="AQ58" s="8"/>
      <c r="AR58" s="8"/>
      <c r="AS58" s="8"/>
      <c r="AT58" s="9"/>
      <c r="AU58" s="7"/>
      <c r="AV58" s="8"/>
      <c r="AW58" s="8"/>
      <c r="AX58" s="8"/>
      <c r="AY58" s="9"/>
    </row>
    <row r="59" spans="1:256" ht="16.5" customHeight="1" x14ac:dyDescent="0.3">
      <c r="A59" s="197"/>
      <c r="B59" s="91"/>
      <c r="C59" s="113" t="s">
        <v>61</v>
      </c>
      <c r="D59" s="114"/>
      <c r="E59" s="114"/>
      <c r="F59" s="114"/>
      <c r="G59" s="114"/>
      <c r="H59" s="114"/>
      <c r="I59" s="114"/>
      <c r="J59" s="114"/>
      <c r="K59" s="114"/>
      <c r="L59" s="115"/>
      <c r="M59" s="114"/>
      <c r="N59" s="114"/>
      <c r="O59" s="97">
        <f>SUM(O49:O58)</f>
        <v>247861684278.06998</v>
      </c>
      <c r="P59" s="116">
        <f>(O59/$O$127)</f>
        <v>0.18137080276688908</v>
      </c>
      <c r="Q59" s="98">
        <f>SUM(Q49:Q58)</f>
        <v>229168163500.78995</v>
      </c>
      <c r="R59" s="116">
        <f>(Q59/$Q$127)</f>
        <v>0.18320083872836457</v>
      </c>
      <c r="S59" s="117">
        <f t="shared" si="20"/>
        <v>-7.5419163037350398E-2</v>
      </c>
      <c r="T59" s="118"/>
      <c r="U59" s="118"/>
      <c r="V59" s="119"/>
      <c r="W59" s="119"/>
      <c r="X59" s="114"/>
      <c r="Y59" s="114"/>
      <c r="Z59" s="120">
        <f>SUM(Z49:Z58)</f>
        <v>13568</v>
      </c>
      <c r="AA59" s="162"/>
      <c r="AB59" s="14"/>
      <c r="AC59" s="3"/>
      <c r="AD59" s="3"/>
      <c r="AE59" s="3"/>
      <c r="AF59" s="7"/>
      <c r="AG59" s="8"/>
      <c r="AH59" s="8"/>
      <c r="AI59" s="8"/>
      <c r="AJ59" s="9"/>
      <c r="AK59" s="7"/>
      <c r="AL59" s="8"/>
      <c r="AM59" s="8"/>
      <c r="AN59" s="8"/>
      <c r="AO59" s="9"/>
      <c r="AP59" s="7"/>
      <c r="AQ59" s="8"/>
      <c r="AR59" s="8"/>
      <c r="AS59" s="8"/>
      <c r="AT59" s="9"/>
      <c r="AU59" s="7"/>
      <c r="AV59" s="8"/>
      <c r="AW59" s="8"/>
      <c r="AX59" s="8"/>
      <c r="AY59" s="9"/>
    </row>
    <row r="60" spans="1:256" ht="15.75" customHeight="1" x14ac:dyDescent="0.3">
      <c r="A60" s="204"/>
      <c r="B60" s="121"/>
      <c r="C60" s="129" t="s">
        <v>126</v>
      </c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86"/>
      <c r="T60" s="121"/>
      <c r="U60" s="121"/>
      <c r="V60" s="121"/>
      <c r="W60" s="121"/>
      <c r="X60" s="121"/>
      <c r="Y60" s="121"/>
      <c r="Z60" s="121"/>
      <c r="AA60" s="163"/>
      <c r="AB60" s="14"/>
      <c r="AC60" s="3"/>
      <c r="AD60" s="3"/>
      <c r="AE60" s="3"/>
      <c r="AF60" s="7"/>
      <c r="AG60" s="8"/>
      <c r="AH60" s="8"/>
      <c r="AI60" s="8"/>
      <c r="AJ60" s="9"/>
      <c r="AK60" s="7"/>
      <c r="AL60" s="8"/>
      <c r="AM60" s="8"/>
      <c r="AN60" s="8"/>
      <c r="AO60" s="9"/>
      <c r="AP60" s="7"/>
      <c r="AQ60" s="8"/>
      <c r="AR60" s="8"/>
      <c r="AS60" s="8"/>
      <c r="AT60" s="9"/>
      <c r="AU60" s="7"/>
      <c r="AV60" s="8"/>
      <c r="AW60" s="8"/>
      <c r="AX60" s="8"/>
      <c r="AY60" s="9"/>
    </row>
    <row r="61" spans="1:256" ht="16.5" customHeight="1" x14ac:dyDescent="0.3">
      <c r="A61" s="197">
        <v>51</v>
      </c>
      <c r="B61" s="198" t="s">
        <v>99</v>
      </c>
      <c r="C61" s="138" t="s">
        <v>127</v>
      </c>
      <c r="D61" s="93"/>
      <c r="E61" s="81"/>
      <c r="F61" s="83">
        <v>198164383.56</v>
      </c>
      <c r="G61" s="83">
        <v>4436337148.3500004</v>
      </c>
      <c r="H61" s="81"/>
      <c r="I61" s="83">
        <v>35443962.43</v>
      </c>
      <c r="J61" s="83">
        <v>4634501531.9099998</v>
      </c>
      <c r="K61" s="83">
        <v>8941258.1699999999</v>
      </c>
      <c r="L61" s="128">
        <v>37234798.369999997</v>
      </c>
      <c r="M61" s="83">
        <v>4669945494.3400002</v>
      </c>
      <c r="N61" s="83">
        <v>138503130.06999999</v>
      </c>
      <c r="O61" s="73">
        <v>11811598717.940001</v>
      </c>
      <c r="P61" s="76">
        <f t="shared" ref="P61:P68" si="25">(O61/$O$89)</f>
        <v>2.2547878692844178E-2</v>
      </c>
      <c r="Q61" s="102">
        <v>4531442364.2700005</v>
      </c>
      <c r="R61" s="76">
        <f t="shared" ref="R61:R68" si="26">(Q61/$Q$89)</f>
        <v>1.0135259419893107E-2</v>
      </c>
      <c r="S61" s="86">
        <f t="shared" ref="S61:S68" si="27">((Q61-O61)/O61)</f>
        <v>-0.61635655998138195</v>
      </c>
      <c r="T61" s="87">
        <f t="shared" ref="T61:T67" si="28">(K61/Q61)</f>
        <v>1.9731594161940544E-3</v>
      </c>
      <c r="U61" s="87">
        <f t="shared" ref="U61:U67" si="29">L61/Q61</f>
        <v>8.2169859785910342E-3</v>
      </c>
      <c r="V61" s="88">
        <f t="shared" ref="V61:V67" si="30">Q61/AA61</f>
        <v>3358.1596226158713</v>
      </c>
      <c r="W61" s="88">
        <f t="shared" ref="W61:W67" si="31">L61/AA61</f>
        <v>27.593950532905172</v>
      </c>
      <c r="X61" s="81">
        <v>3358.16</v>
      </c>
      <c r="Y61" s="81">
        <v>3358.16</v>
      </c>
      <c r="Z61" s="84">
        <v>1278</v>
      </c>
      <c r="AA61" s="164">
        <v>1349382.66</v>
      </c>
      <c r="AB61" s="14"/>
      <c r="AC61" s="3"/>
      <c r="AD61" s="3"/>
      <c r="AE61" s="3"/>
      <c r="AF61" s="7"/>
      <c r="AG61" s="8"/>
      <c r="AH61" s="8"/>
      <c r="AI61" s="8"/>
      <c r="AJ61" s="9"/>
      <c r="AK61" s="7"/>
      <c r="AL61" s="8"/>
      <c r="AM61" s="8"/>
      <c r="AN61" s="8"/>
      <c r="AO61" s="9"/>
      <c r="AP61" s="7"/>
      <c r="AQ61" s="8"/>
      <c r="AR61" s="8"/>
      <c r="AS61" s="8"/>
      <c r="AT61" s="9"/>
      <c r="AU61" s="7"/>
      <c r="AV61" s="8"/>
      <c r="AW61" s="8"/>
      <c r="AX61" s="8"/>
      <c r="AY61" s="9"/>
    </row>
    <row r="62" spans="1:256" ht="16.5" customHeight="1" x14ac:dyDescent="0.3">
      <c r="A62" s="197">
        <v>52</v>
      </c>
      <c r="B62" s="198" t="s">
        <v>40</v>
      </c>
      <c r="C62" s="198" t="s">
        <v>128</v>
      </c>
      <c r="D62" s="81"/>
      <c r="E62" s="81"/>
      <c r="F62" s="81">
        <v>7388374247</v>
      </c>
      <c r="G62" s="81">
        <v>110950179102</v>
      </c>
      <c r="H62" s="81"/>
      <c r="I62" s="81"/>
      <c r="J62" s="81">
        <v>118338553349</v>
      </c>
      <c r="K62" s="83">
        <v>165500049</v>
      </c>
      <c r="L62" s="92">
        <v>704223921</v>
      </c>
      <c r="M62" s="81">
        <v>122768696677.63</v>
      </c>
      <c r="N62" s="81">
        <v>656225390.20000005</v>
      </c>
      <c r="O62" s="73">
        <v>133842821511</v>
      </c>
      <c r="P62" s="76">
        <f t="shared" si="25"/>
        <v>0.2555006968493046</v>
      </c>
      <c r="Q62" s="112">
        <v>122112471287</v>
      </c>
      <c r="R62" s="76">
        <f t="shared" si="26"/>
        <v>0.2731230975498401</v>
      </c>
      <c r="S62" s="86">
        <f t="shared" si="27"/>
        <v>-8.7642729670309061E-2</v>
      </c>
      <c r="T62" s="87">
        <f t="shared" si="28"/>
        <v>1.3553083256420755E-3</v>
      </c>
      <c r="U62" s="87">
        <f t="shared" si="29"/>
        <v>5.7670106384536922E-3</v>
      </c>
      <c r="V62" s="88">
        <f t="shared" si="30"/>
        <v>1.9583442262021702</v>
      </c>
      <c r="W62" s="88">
        <f t="shared" si="31"/>
        <v>1.1293791986262279E-2</v>
      </c>
      <c r="X62" s="105" t="s">
        <v>129</v>
      </c>
      <c r="Y62" s="105" t="s">
        <v>129</v>
      </c>
      <c r="Z62" s="84">
        <v>3700</v>
      </c>
      <c r="AA62" s="164">
        <v>62354957649</v>
      </c>
      <c r="AB62" s="14"/>
      <c r="AC62" s="3"/>
      <c r="AD62" s="3"/>
      <c r="AE62" s="3"/>
      <c r="AF62" s="7"/>
      <c r="AG62" s="8"/>
      <c r="AH62" s="8"/>
      <c r="AI62" s="8"/>
      <c r="AJ62" s="9"/>
      <c r="AK62" s="7"/>
      <c r="AL62" s="8"/>
      <c r="AM62" s="8"/>
      <c r="AN62" s="8"/>
      <c r="AO62" s="9"/>
      <c r="AP62" s="7"/>
      <c r="AQ62" s="8"/>
      <c r="AR62" s="8"/>
      <c r="AS62" s="8"/>
      <c r="AT62" s="9"/>
      <c r="AU62" s="7"/>
      <c r="AV62" s="8"/>
      <c r="AW62" s="8"/>
      <c r="AX62" s="8"/>
      <c r="AY62" s="9"/>
    </row>
    <row r="63" spans="1:256" s="46" customFormat="1" ht="16.5" customHeight="1" x14ac:dyDescent="0.3">
      <c r="A63" s="199">
        <v>53</v>
      </c>
      <c r="B63" s="200" t="s">
        <v>52</v>
      </c>
      <c r="C63" s="200" t="s">
        <v>130</v>
      </c>
      <c r="D63" s="95">
        <v>130358015.5</v>
      </c>
      <c r="E63" s="133"/>
      <c r="F63" s="95">
        <v>138700000</v>
      </c>
      <c r="G63" s="95">
        <v>13038328126.530001</v>
      </c>
      <c r="H63" s="133"/>
      <c r="I63" s="133">
        <v>0</v>
      </c>
      <c r="J63" s="95">
        <v>13307386142.030001</v>
      </c>
      <c r="K63" s="95">
        <v>826764.69</v>
      </c>
      <c r="L63" s="92">
        <v>109451238.09</v>
      </c>
      <c r="M63" s="95">
        <v>13332744079.059999</v>
      </c>
      <c r="N63" s="95">
        <v>320789670.18000001</v>
      </c>
      <c r="O63" s="73">
        <v>14596303542.559999</v>
      </c>
      <c r="P63" s="109">
        <f t="shared" si="25"/>
        <v>2.7863770984845476E-2</v>
      </c>
      <c r="Q63" s="112">
        <v>13011954408.879999</v>
      </c>
      <c r="R63" s="109">
        <f t="shared" si="26"/>
        <v>2.9103213258029819E-2</v>
      </c>
      <c r="S63" s="86">
        <f t="shared" si="27"/>
        <v>-0.10854454547758235</v>
      </c>
      <c r="T63" s="87">
        <f t="shared" si="28"/>
        <v>6.3538855426343557E-5</v>
      </c>
      <c r="U63" s="87">
        <f t="shared" si="29"/>
        <v>8.4115909609478092E-3</v>
      </c>
      <c r="V63" s="88">
        <f t="shared" si="30"/>
        <v>0.99997523161185531</v>
      </c>
      <c r="W63" s="88">
        <f t="shared" si="31"/>
        <v>8.4113826193979759E-3</v>
      </c>
      <c r="X63" s="133">
        <v>0</v>
      </c>
      <c r="Y63" s="133">
        <v>0</v>
      </c>
      <c r="Z63" s="135">
        <v>4885</v>
      </c>
      <c r="AA63" s="171">
        <v>13012276702</v>
      </c>
      <c r="AB63" s="63"/>
      <c r="AC63" s="55"/>
      <c r="AD63" s="55"/>
      <c r="AE63" s="55"/>
      <c r="AF63" s="48"/>
      <c r="AG63" s="49"/>
      <c r="AH63" s="49"/>
      <c r="AI63" s="49"/>
      <c r="AJ63" s="50"/>
      <c r="AK63" s="48"/>
      <c r="AL63" s="49"/>
      <c r="AM63" s="49"/>
      <c r="AN63" s="49"/>
      <c r="AO63" s="50"/>
      <c r="AP63" s="48"/>
      <c r="AQ63" s="49"/>
      <c r="AR63" s="49"/>
      <c r="AS63" s="49"/>
      <c r="AT63" s="50"/>
      <c r="AU63" s="48"/>
      <c r="AV63" s="49"/>
      <c r="AW63" s="49"/>
      <c r="AX63" s="49"/>
      <c r="AY63" s="50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  <c r="FB63" s="45"/>
      <c r="FC63" s="45"/>
      <c r="FD63" s="45"/>
      <c r="FE63" s="45"/>
      <c r="FF63" s="45"/>
      <c r="FG63" s="45"/>
      <c r="FH63" s="45"/>
      <c r="FI63" s="45"/>
      <c r="FJ63" s="45"/>
      <c r="FK63" s="45"/>
      <c r="FL63" s="45"/>
      <c r="FM63" s="45"/>
      <c r="FN63" s="45"/>
      <c r="FO63" s="45"/>
      <c r="FP63" s="45"/>
      <c r="FQ63" s="45"/>
      <c r="FR63" s="45"/>
      <c r="FS63" s="45"/>
      <c r="FT63" s="45"/>
      <c r="FU63" s="45"/>
      <c r="FV63" s="45"/>
      <c r="FW63" s="45"/>
      <c r="FX63" s="45"/>
      <c r="FY63" s="45"/>
      <c r="FZ63" s="45"/>
      <c r="GA63" s="45"/>
      <c r="GB63" s="45"/>
      <c r="GC63" s="45"/>
      <c r="GD63" s="45"/>
      <c r="GE63" s="45"/>
      <c r="GF63" s="45"/>
      <c r="GG63" s="45"/>
      <c r="GH63" s="45"/>
      <c r="GI63" s="45"/>
      <c r="GJ63" s="45"/>
      <c r="GK63" s="45"/>
      <c r="GL63" s="45"/>
      <c r="GM63" s="45"/>
      <c r="GN63" s="45"/>
      <c r="GO63" s="45"/>
      <c r="GP63" s="45"/>
      <c r="GQ63" s="45"/>
      <c r="GR63" s="45"/>
      <c r="GS63" s="45"/>
      <c r="GT63" s="45"/>
      <c r="GU63" s="45"/>
      <c r="GV63" s="45"/>
      <c r="GW63" s="45"/>
      <c r="GX63" s="45"/>
      <c r="GY63" s="45"/>
      <c r="GZ63" s="45"/>
      <c r="HA63" s="45"/>
      <c r="HB63" s="45"/>
      <c r="HC63" s="45"/>
      <c r="HD63" s="45"/>
      <c r="HE63" s="45"/>
      <c r="HF63" s="45"/>
      <c r="HG63" s="45"/>
      <c r="HH63" s="45"/>
      <c r="HI63" s="45"/>
      <c r="HJ63" s="45"/>
      <c r="HK63" s="45"/>
      <c r="HL63" s="45"/>
      <c r="HM63" s="45"/>
      <c r="HN63" s="45"/>
      <c r="HO63" s="45"/>
      <c r="HP63" s="45"/>
      <c r="HQ63" s="45"/>
      <c r="HR63" s="45"/>
      <c r="HS63" s="45"/>
      <c r="HT63" s="45"/>
      <c r="HU63" s="45"/>
      <c r="HV63" s="45"/>
      <c r="HW63" s="45"/>
      <c r="HX63" s="45"/>
      <c r="HY63" s="45"/>
      <c r="HZ63" s="45"/>
      <c r="IA63" s="45"/>
      <c r="IB63" s="45"/>
      <c r="IC63" s="45"/>
      <c r="ID63" s="45"/>
      <c r="IE63" s="45"/>
      <c r="IF63" s="45"/>
      <c r="IG63" s="45"/>
      <c r="IH63" s="45"/>
      <c r="II63" s="45"/>
      <c r="IJ63" s="45"/>
      <c r="IK63" s="45"/>
      <c r="IL63" s="45"/>
      <c r="IM63" s="45"/>
      <c r="IN63" s="45"/>
      <c r="IO63" s="45"/>
      <c r="IP63" s="45"/>
      <c r="IQ63" s="45"/>
      <c r="IR63" s="45"/>
      <c r="IS63" s="45"/>
      <c r="IT63" s="45"/>
      <c r="IU63" s="45"/>
      <c r="IV63" s="45"/>
    </row>
    <row r="64" spans="1:256" ht="16.5" customHeight="1" x14ac:dyDescent="0.3">
      <c r="A64" s="197">
        <v>54</v>
      </c>
      <c r="B64" s="198" t="s">
        <v>131</v>
      </c>
      <c r="C64" s="198" t="s">
        <v>132</v>
      </c>
      <c r="D64" s="81"/>
      <c r="E64" s="93"/>
      <c r="F64" s="81">
        <v>88816612.439999998</v>
      </c>
      <c r="G64" s="81">
        <v>442673018.14999998</v>
      </c>
      <c r="H64" s="81"/>
      <c r="I64" s="81">
        <v>16581767.949999999</v>
      </c>
      <c r="J64" s="81">
        <v>531489630.57999998</v>
      </c>
      <c r="K64" s="81">
        <v>913294.59</v>
      </c>
      <c r="L64" s="92">
        <v>2411463.75</v>
      </c>
      <c r="M64" s="81">
        <v>548071461.57000005</v>
      </c>
      <c r="N64" s="81">
        <v>4426776.38</v>
      </c>
      <c r="O64" s="73">
        <v>541461251.13999999</v>
      </c>
      <c r="P64" s="76">
        <f t="shared" si="25"/>
        <v>1.0336282919125135E-3</v>
      </c>
      <c r="Q64" s="112">
        <v>543644685.19000006</v>
      </c>
      <c r="R64" s="76">
        <f t="shared" si="26"/>
        <v>1.2159439475811161E-3</v>
      </c>
      <c r="S64" s="86">
        <f t="shared" si="27"/>
        <v>4.0324844029060976E-3</v>
      </c>
      <c r="T64" s="87">
        <f t="shared" si="28"/>
        <v>1.6799476107833369E-3</v>
      </c>
      <c r="U64" s="87">
        <f t="shared" si="29"/>
        <v>4.4357349859075875E-3</v>
      </c>
      <c r="V64" s="88">
        <f t="shared" si="30"/>
        <v>2.0572754447212729</v>
      </c>
      <c r="W64" s="88">
        <f t="shared" si="31"/>
        <v>9.1255286657987416E-3</v>
      </c>
      <c r="X64" s="81">
        <v>1.9648000000000001</v>
      </c>
      <c r="Y64" s="81">
        <v>1.9648000000000001</v>
      </c>
      <c r="Z64" s="84">
        <v>1451</v>
      </c>
      <c r="AA64" s="164">
        <v>264254690.14610001</v>
      </c>
      <c r="AB64" s="14"/>
      <c r="AC64" s="3"/>
      <c r="AD64" s="3"/>
      <c r="AE64" s="3"/>
      <c r="AF64" s="7"/>
      <c r="AG64" s="8"/>
      <c r="AH64" s="8"/>
      <c r="AI64" s="8"/>
      <c r="AJ64" s="9"/>
      <c r="AK64" s="7"/>
      <c r="AL64" s="8"/>
      <c r="AM64" s="8"/>
      <c r="AN64" s="8"/>
      <c r="AO64" s="9"/>
      <c r="AP64" s="7"/>
      <c r="AQ64" s="8"/>
      <c r="AR64" s="8"/>
      <c r="AS64" s="8"/>
      <c r="AT64" s="9"/>
      <c r="AU64" s="7"/>
      <c r="AV64" s="8"/>
      <c r="AW64" s="8"/>
      <c r="AX64" s="8"/>
      <c r="AY64" s="9"/>
    </row>
    <row r="65" spans="1:256" ht="18" customHeight="1" x14ac:dyDescent="0.3">
      <c r="A65" s="197">
        <v>55</v>
      </c>
      <c r="B65" s="198" t="s">
        <v>27</v>
      </c>
      <c r="C65" s="198" t="s">
        <v>133</v>
      </c>
      <c r="D65" s="89"/>
      <c r="E65" s="81"/>
      <c r="F65" s="89">
        <v>3228684765.0799999</v>
      </c>
      <c r="G65" s="89">
        <v>30861792979.169998</v>
      </c>
      <c r="H65" s="81"/>
      <c r="I65" s="81">
        <v>191384473.47</v>
      </c>
      <c r="J65" s="89">
        <v>34097596709.610001</v>
      </c>
      <c r="K65" s="89">
        <v>50308177.909999996</v>
      </c>
      <c r="L65" s="92">
        <v>198670277.31999999</v>
      </c>
      <c r="M65" s="89">
        <v>34288981183.080002</v>
      </c>
      <c r="N65" s="89">
        <v>189059614.77000001</v>
      </c>
      <c r="O65" s="73">
        <v>36246548458.580002</v>
      </c>
      <c r="P65" s="76">
        <f t="shared" si="25"/>
        <v>6.9193239390789085E-2</v>
      </c>
      <c r="Q65" s="112">
        <v>34099921568.310001</v>
      </c>
      <c r="R65" s="76">
        <f t="shared" si="26"/>
        <v>7.6269656217619552E-2</v>
      </c>
      <c r="S65" s="86">
        <f t="shared" si="27"/>
        <v>-5.9222932432394612E-2</v>
      </c>
      <c r="T65" s="87">
        <f t="shared" si="28"/>
        <v>1.4753165284917481E-3</v>
      </c>
      <c r="U65" s="87">
        <f t="shared" si="29"/>
        <v>5.826121239663782E-3</v>
      </c>
      <c r="V65" s="88">
        <f t="shared" si="30"/>
        <v>303.10862592295626</v>
      </c>
      <c r="W65" s="88">
        <f t="shared" si="31"/>
        <v>1.7659476034150394</v>
      </c>
      <c r="X65" s="81">
        <v>303.11</v>
      </c>
      <c r="Y65" s="83">
        <v>303.11</v>
      </c>
      <c r="Z65" s="84">
        <v>9792</v>
      </c>
      <c r="AA65" s="167">
        <v>112500663.63</v>
      </c>
      <c r="AB65" s="14"/>
      <c r="AC65" s="3"/>
      <c r="AD65" s="3"/>
      <c r="AE65" s="3"/>
      <c r="AF65" s="7"/>
      <c r="AG65" s="8"/>
      <c r="AH65" s="8"/>
      <c r="AI65" s="8"/>
      <c r="AJ65" s="9"/>
      <c r="AK65" s="7"/>
      <c r="AL65" s="8"/>
      <c r="AM65" s="8"/>
      <c r="AN65" s="8"/>
      <c r="AO65" s="9"/>
      <c r="AP65" s="7"/>
      <c r="AQ65" s="8"/>
      <c r="AR65" s="8"/>
      <c r="AS65" s="8"/>
      <c r="AT65" s="9"/>
      <c r="AU65" s="7"/>
      <c r="AV65" s="8"/>
      <c r="AW65" s="8"/>
      <c r="AX65" s="8"/>
      <c r="AY65" s="9"/>
    </row>
    <row r="66" spans="1:256" ht="16.5" customHeight="1" x14ac:dyDescent="0.3">
      <c r="A66" s="197">
        <v>56</v>
      </c>
      <c r="B66" s="198" t="s">
        <v>134</v>
      </c>
      <c r="C66" s="198" t="s">
        <v>135</v>
      </c>
      <c r="D66" s="81"/>
      <c r="E66" s="81"/>
      <c r="F66" s="81"/>
      <c r="G66" s="81">
        <v>4792603130.9799995</v>
      </c>
      <c r="H66" s="81"/>
      <c r="I66" s="138" t="s">
        <v>136</v>
      </c>
      <c r="J66" s="81">
        <v>4792603130.9799995</v>
      </c>
      <c r="K66" s="81">
        <v>7626780.9100000001</v>
      </c>
      <c r="L66" s="92">
        <v>52726497.359999999</v>
      </c>
      <c r="M66" s="81">
        <v>6444423785</v>
      </c>
      <c r="N66" s="81">
        <v>53569081</v>
      </c>
      <c r="O66" s="73">
        <v>6669033821</v>
      </c>
      <c r="P66" s="76">
        <f t="shared" si="25"/>
        <v>1.2730923999813024E-2</v>
      </c>
      <c r="Q66" s="112">
        <v>6390854704</v>
      </c>
      <c r="R66" s="76">
        <f t="shared" si="26"/>
        <v>1.4294117663420591E-2</v>
      </c>
      <c r="S66" s="86">
        <f t="shared" si="27"/>
        <v>-4.1712056718627939E-2</v>
      </c>
      <c r="T66" s="87">
        <f t="shared" si="28"/>
        <v>1.1933898145464706E-3</v>
      </c>
      <c r="U66" s="87">
        <f t="shared" si="29"/>
        <v>8.2503045057492515E-3</v>
      </c>
      <c r="V66" s="88">
        <f t="shared" si="30"/>
        <v>1</v>
      </c>
      <c r="W66" s="88">
        <f t="shared" si="31"/>
        <v>8.2503045057492515E-3</v>
      </c>
      <c r="X66" s="83">
        <v>1</v>
      </c>
      <c r="Y66" s="81">
        <v>1</v>
      </c>
      <c r="Z66" s="84">
        <v>1860</v>
      </c>
      <c r="AA66" s="172">
        <v>6390854704</v>
      </c>
      <c r="AB66" s="14"/>
      <c r="AC66" s="3"/>
      <c r="AD66" s="3"/>
      <c r="AE66" s="3"/>
      <c r="AF66" s="7"/>
      <c r="AG66" s="8"/>
      <c r="AH66" s="8"/>
      <c r="AI66" s="8"/>
      <c r="AJ66" s="9"/>
      <c r="AK66" s="7"/>
      <c r="AL66" s="8"/>
      <c r="AM66" s="8"/>
      <c r="AN66" s="8"/>
      <c r="AO66" s="9"/>
      <c r="AP66" s="7"/>
      <c r="AQ66" s="8"/>
      <c r="AR66" s="8"/>
      <c r="AS66" s="8"/>
      <c r="AT66" s="9"/>
      <c r="AU66" s="7"/>
      <c r="AV66" s="8"/>
      <c r="AW66" s="8"/>
      <c r="AX66" s="8"/>
      <c r="AY66" s="9"/>
    </row>
    <row r="67" spans="1:256" ht="15.75" customHeight="1" x14ac:dyDescent="0.3">
      <c r="A67" s="197">
        <v>57</v>
      </c>
      <c r="B67" s="138" t="s">
        <v>29</v>
      </c>
      <c r="C67" s="198" t="s">
        <v>137</v>
      </c>
      <c r="D67" s="81"/>
      <c r="E67" s="81"/>
      <c r="F67" s="81">
        <v>4972817972.6199999</v>
      </c>
      <c r="G67" s="81">
        <v>10038361609.26</v>
      </c>
      <c r="H67" s="81"/>
      <c r="I67" s="81"/>
      <c r="J67" s="81">
        <v>5080910866.2700005</v>
      </c>
      <c r="K67" s="81">
        <v>18656696.100000001</v>
      </c>
      <c r="L67" s="92">
        <v>123147045.48999999</v>
      </c>
      <c r="M67" s="81">
        <v>15140347499.860001</v>
      </c>
      <c r="N67" s="81">
        <v>73070275.340000004</v>
      </c>
      <c r="O67" s="73">
        <v>21936098869.669998</v>
      </c>
      <c r="P67" s="76">
        <f t="shared" si="25"/>
        <v>4.1875152392056386E-2</v>
      </c>
      <c r="Q67" s="112">
        <v>15067277224.52</v>
      </c>
      <c r="R67" s="76">
        <f t="shared" si="26"/>
        <v>3.3700255050371448E-2</v>
      </c>
      <c r="S67" s="86">
        <f t="shared" si="27"/>
        <v>-0.3131286782558767</v>
      </c>
      <c r="T67" s="87">
        <f t="shared" si="28"/>
        <v>1.2382261122559487E-3</v>
      </c>
      <c r="U67" s="87">
        <f t="shared" si="29"/>
        <v>8.1731452640689765E-3</v>
      </c>
      <c r="V67" s="88">
        <f t="shared" si="30"/>
        <v>5.2092632073127989</v>
      </c>
      <c r="W67" s="88">
        <f t="shared" si="31"/>
        <v>4.2576064912137369E-2</v>
      </c>
      <c r="X67" s="105" t="s">
        <v>138</v>
      </c>
      <c r="Y67" s="105" t="s">
        <v>138</v>
      </c>
      <c r="Z67" s="84">
        <v>1156</v>
      </c>
      <c r="AA67" s="173">
        <v>2892400830</v>
      </c>
      <c r="AB67" s="14"/>
      <c r="AC67" s="3"/>
      <c r="AD67" s="3"/>
      <c r="AE67" s="3"/>
      <c r="AF67" s="7"/>
      <c r="AG67" s="8"/>
      <c r="AH67" s="8"/>
      <c r="AI67" s="8"/>
      <c r="AJ67" s="9"/>
      <c r="AK67" s="7"/>
      <c r="AL67" s="8"/>
      <c r="AM67" s="8"/>
      <c r="AN67" s="8"/>
      <c r="AO67" s="9"/>
      <c r="AP67" s="7"/>
      <c r="AQ67" s="8"/>
      <c r="AR67" s="8"/>
      <c r="AS67" s="8"/>
      <c r="AT67" s="9"/>
      <c r="AU67" s="7"/>
      <c r="AV67" s="8"/>
      <c r="AW67" s="8"/>
      <c r="AX67" s="8"/>
      <c r="AY67" s="9"/>
    </row>
    <row r="68" spans="1:256" ht="16.5" customHeight="1" x14ac:dyDescent="0.3">
      <c r="A68" s="197">
        <v>58</v>
      </c>
      <c r="B68" s="198" t="s">
        <v>27</v>
      </c>
      <c r="C68" s="138" t="s">
        <v>139</v>
      </c>
      <c r="D68" s="81"/>
      <c r="E68" s="81"/>
      <c r="F68" s="81">
        <v>9650990376.3700008</v>
      </c>
      <c r="G68" s="81">
        <v>21823923359.93</v>
      </c>
      <c r="H68" s="81"/>
      <c r="I68" s="81">
        <v>601287201.24000001</v>
      </c>
      <c r="J68" s="81">
        <v>31509806754.630001</v>
      </c>
      <c r="K68" s="89">
        <v>30701324.350000001</v>
      </c>
      <c r="L68" s="139">
        <v>239149596.25999999</v>
      </c>
      <c r="M68" s="89">
        <v>32111093955.869999</v>
      </c>
      <c r="N68" s="89">
        <v>101191784.08</v>
      </c>
      <c r="O68" s="73">
        <v>31627740598.049999</v>
      </c>
      <c r="P68" s="76">
        <f t="shared" si="25"/>
        <v>6.037611633812337E-2</v>
      </c>
      <c r="Q68" s="112">
        <v>32009902171.790001</v>
      </c>
      <c r="R68" s="76">
        <f t="shared" si="26"/>
        <v>7.1595010249844757E-2</v>
      </c>
      <c r="S68" s="86">
        <f t="shared" si="27"/>
        <v>1.2083113321207768E-2</v>
      </c>
      <c r="T68" s="87">
        <f t="shared" ref="T68" si="32">(K68/Q68)</f>
        <v>9.5911959321939963E-4</v>
      </c>
      <c r="U68" s="87">
        <f t="shared" ref="U68" si="33">L68/Q68</f>
        <v>7.4711130004877077E-3</v>
      </c>
      <c r="V68" s="88">
        <f t="shared" ref="V68" si="34">Q68/AA68</f>
        <v>4061.2402095918465</v>
      </c>
      <c r="W68" s="88">
        <f t="shared" ref="W68" si="35">L68/AA68</f>
        <v>30.341984527985066</v>
      </c>
      <c r="X68" s="100">
        <v>4061.24</v>
      </c>
      <c r="Y68" s="81">
        <v>4061.24</v>
      </c>
      <c r="Z68" s="84">
        <v>308</v>
      </c>
      <c r="AA68" s="164">
        <v>7881804.7000000002</v>
      </c>
      <c r="AB68" s="14"/>
      <c r="AC68" s="3"/>
      <c r="AD68" s="3"/>
      <c r="AE68" s="3"/>
      <c r="AF68" s="7"/>
      <c r="AG68" s="8"/>
      <c r="AH68" s="8"/>
      <c r="AI68" s="8"/>
      <c r="AJ68" s="9"/>
      <c r="AK68" s="7"/>
      <c r="AL68" s="8"/>
      <c r="AM68" s="8"/>
      <c r="AN68" s="8"/>
      <c r="AO68" s="9"/>
      <c r="AP68" s="7"/>
      <c r="AQ68" s="8"/>
      <c r="AR68" s="8"/>
      <c r="AS68" s="8"/>
      <c r="AT68" s="9"/>
      <c r="AU68" s="7"/>
      <c r="AV68" s="8"/>
      <c r="AW68" s="8"/>
      <c r="AX68" s="8"/>
      <c r="AY68" s="9"/>
    </row>
    <row r="69" spans="1:256" ht="16.5" customHeight="1" x14ac:dyDescent="0.3">
      <c r="A69" s="197">
        <v>59</v>
      </c>
      <c r="B69" s="198" t="s">
        <v>27</v>
      </c>
      <c r="C69" s="138" t="s">
        <v>140</v>
      </c>
      <c r="D69" s="81">
        <v>62882924.130000003</v>
      </c>
      <c r="E69" s="81"/>
      <c r="F69" s="81">
        <v>150136063.77000001</v>
      </c>
      <c r="G69" s="81">
        <v>30092340.710000001</v>
      </c>
      <c r="H69" s="81"/>
      <c r="I69" s="81">
        <v>11009697.82</v>
      </c>
      <c r="J69" s="81">
        <v>243423322.13999999</v>
      </c>
      <c r="K69" s="81">
        <v>243466.57</v>
      </c>
      <c r="L69" s="92">
        <v>8758339.6600000001</v>
      </c>
      <c r="M69" s="81">
        <v>254433019.96000001</v>
      </c>
      <c r="N69" s="81">
        <v>1867992.99</v>
      </c>
      <c r="O69" s="73">
        <v>248345199.66999999</v>
      </c>
      <c r="P69" s="76">
        <f>(O69/$O$89)</f>
        <v>4.7408124588624128E-4</v>
      </c>
      <c r="Q69" s="112">
        <v>252565026.97</v>
      </c>
      <c r="R69" s="76">
        <f>(Q69/$Q$89)</f>
        <v>5.6490006116311398E-4</v>
      </c>
      <c r="S69" s="86">
        <f>((Q69-O69)/O69)</f>
        <v>1.6991781220685159E-2</v>
      </c>
      <c r="T69" s="87">
        <f>(K69/Q69)</f>
        <v>9.6397578445775586E-4</v>
      </c>
      <c r="U69" s="87">
        <f>L69/Q69</f>
        <v>3.4677563101562461E-2</v>
      </c>
      <c r="V69" s="88">
        <f>Q69/AA69</f>
        <v>3611.9278047835924</v>
      </c>
      <c r="W69" s="88">
        <f t="shared" ref="W69:W88" si="36">L69/AA69</f>
        <v>125.25285436867101</v>
      </c>
      <c r="X69" s="81">
        <v>3600.01</v>
      </c>
      <c r="Y69" s="81">
        <v>3618.45</v>
      </c>
      <c r="Z69" s="84">
        <v>15</v>
      </c>
      <c r="AA69" s="164">
        <v>69925.27</v>
      </c>
      <c r="AB69" s="14"/>
      <c r="AC69" s="3"/>
      <c r="AD69" s="3"/>
      <c r="AE69" s="3"/>
      <c r="AF69" s="7"/>
      <c r="AG69" s="8"/>
      <c r="AH69" s="8"/>
      <c r="AI69" s="8"/>
      <c r="AJ69" s="9"/>
      <c r="AK69" s="7"/>
      <c r="AL69" s="8"/>
      <c r="AM69" s="8"/>
      <c r="AN69" s="8"/>
      <c r="AO69" s="9"/>
      <c r="AP69" s="7"/>
      <c r="AQ69" s="8"/>
      <c r="AR69" s="8"/>
      <c r="AS69" s="8"/>
      <c r="AT69" s="9"/>
      <c r="AU69" s="7"/>
      <c r="AV69" s="8"/>
      <c r="AW69" s="8"/>
      <c r="AX69" s="8"/>
      <c r="AY69" s="9"/>
    </row>
    <row r="70" spans="1:256" ht="16.5" customHeight="1" x14ac:dyDescent="0.3">
      <c r="A70" s="197">
        <v>60</v>
      </c>
      <c r="B70" s="198" t="s">
        <v>141</v>
      </c>
      <c r="C70" s="138" t="s">
        <v>142</v>
      </c>
      <c r="D70" s="81"/>
      <c r="E70" s="81"/>
      <c r="F70" s="81">
        <v>5613448631.2600002</v>
      </c>
      <c r="G70" s="89">
        <v>6219178512.6000004</v>
      </c>
      <c r="H70" s="81"/>
      <c r="I70" s="81">
        <v>324572014.99000001</v>
      </c>
      <c r="J70" s="81"/>
      <c r="K70" s="89">
        <v>77765179.180000007</v>
      </c>
      <c r="L70" s="139">
        <v>355255100.93000001</v>
      </c>
      <c r="M70" s="81">
        <v>16034652176.299999</v>
      </c>
      <c r="N70" s="81">
        <v>195958089.00999999</v>
      </c>
      <c r="O70" s="73">
        <v>15429090560.32</v>
      </c>
      <c r="P70" s="76">
        <f>(O70/$O$89)</f>
        <v>2.9453528739221916E-2</v>
      </c>
      <c r="Q70" s="112">
        <v>15838694087.290001</v>
      </c>
      <c r="R70" s="76">
        <f>(Q70/$Q$89)</f>
        <v>3.5425646084074593E-2</v>
      </c>
      <c r="S70" s="86">
        <f>((Q70-O70)/O70)</f>
        <v>2.6547483493512273E-2</v>
      </c>
      <c r="T70" s="87">
        <f>(K70/Q70)</f>
        <v>4.9098226628673794E-3</v>
      </c>
      <c r="U70" s="87">
        <f>L70/Q70</f>
        <v>2.2429570201439767E-2</v>
      </c>
      <c r="V70" s="88">
        <f>Q70/AA70</f>
        <v>1150.9940357707501</v>
      </c>
      <c r="W70" s="88">
        <f t="shared" si="36"/>
        <v>25.816301526758512</v>
      </c>
      <c r="X70" s="81">
        <v>1150.99</v>
      </c>
      <c r="Y70" s="81">
        <v>1150.99</v>
      </c>
      <c r="Z70" s="84">
        <v>4676</v>
      </c>
      <c r="AA70" s="164">
        <v>13760882.85</v>
      </c>
      <c r="AB70" s="14"/>
      <c r="AC70" s="3"/>
      <c r="AD70" s="3"/>
      <c r="AE70" s="3"/>
      <c r="AF70" s="7"/>
      <c r="AG70" s="8"/>
      <c r="AH70" s="8"/>
      <c r="AI70" s="8"/>
      <c r="AJ70" s="9"/>
      <c r="AK70" s="7"/>
      <c r="AL70" s="8"/>
      <c r="AM70" s="8"/>
      <c r="AN70" s="8"/>
      <c r="AO70" s="9"/>
      <c r="AP70" s="7"/>
      <c r="AQ70" s="8"/>
      <c r="AR70" s="8"/>
      <c r="AS70" s="8"/>
      <c r="AT70" s="9"/>
      <c r="AU70" s="7"/>
      <c r="AV70" s="8"/>
      <c r="AW70" s="8"/>
      <c r="AX70" s="8"/>
      <c r="AY70" s="9"/>
    </row>
    <row r="71" spans="1:256" ht="16.5" customHeight="1" x14ac:dyDescent="0.3">
      <c r="A71" s="197">
        <v>61</v>
      </c>
      <c r="B71" s="138" t="s">
        <v>55</v>
      </c>
      <c r="C71" s="138" t="s">
        <v>143</v>
      </c>
      <c r="D71" s="81"/>
      <c r="E71" s="81"/>
      <c r="F71" s="81">
        <v>5823460.96</v>
      </c>
      <c r="G71" s="81">
        <v>48108578.579999998</v>
      </c>
      <c r="H71" s="93"/>
      <c r="I71" s="81">
        <v>360477.98</v>
      </c>
      <c r="J71" s="81">
        <v>53932039.539999999</v>
      </c>
      <c r="K71" s="81">
        <v>215571.20000000001</v>
      </c>
      <c r="L71" s="92">
        <v>130183.39</v>
      </c>
      <c r="M71" s="81">
        <v>54292517.509999998</v>
      </c>
      <c r="N71" s="152">
        <v>223910.64999999851</v>
      </c>
      <c r="O71" s="73">
        <v>64246768768.940002</v>
      </c>
      <c r="P71" s="76">
        <f t="shared" ref="P71" si="37">(O71/$O$89)</f>
        <v>0.12264456177376103</v>
      </c>
      <c r="Q71" s="112">
        <v>54068606.859999999</v>
      </c>
      <c r="R71" s="76">
        <f>(Q71/$Q$89)</f>
        <v>1.209326552003035E-4</v>
      </c>
      <c r="S71" s="86">
        <f>((Q71-O71)/O71)</f>
        <v>-0.99915842293867796</v>
      </c>
      <c r="T71" s="87">
        <f>(K71/Q71)</f>
        <v>3.9869937939806576E-3</v>
      </c>
      <c r="U71" s="87">
        <f>L71/Q71</f>
        <v>2.4077444853921283E-3</v>
      </c>
      <c r="V71" s="88">
        <f>Q71/AA71</f>
        <v>11.483798731206132</v>
      </c>
      <c r="W71" s="88">
        <f t="shared" si="36"/>
        <v>2.7650053066414684E-2</v>
      </c>
      <c r="X71" s="81">
        <v>11.4838</v>
      </c>
      <c r="Y71" s="83">
        <v>11.534700000000001</v>
      </c>
      <c r="Z71" s="82">
        <v>47</v>
      </c>
      <c r="AA71" s="166">
        <v>4708251</v>
      </c>
      <c r="AB71" s="6"/>
      <c r="AD71" s="3"/>
      <c r="AE71" s="3"/>
      <c r="AF71" s="7"/>
      <c r="AG71" s="8"/>
      <c r="AH71" s="8"/>
      <c r="AI71" s="8"/>
      <c r="AJ71" s="9"/>
      <c r="AK71" s="7"/>
      <c r="AL71" s="8"/>
      <c r="AM71" s="8"/>
      <c r="AN71" s="8"/>
      <c r="AO71" s="9"/>
      <c r="AP71" s="7"/>
      <c r="AQ71" s="8"/>
      <c r="AR71" s="8"/>
      <c r="AS71" s="8"/>
      <c r="AT71" s="9"/>
      <c r="AU71" s="7"/>
      <c r="AV71" s="8"/>
      <c r="AW71" s="8"/>
      <c r="AX71" s="8"/>
      <c r="AY71" s="9"/>
    </row>
    <row r="72" spans="1:256" ht="18.75" customHeight="1" x14ac:dyDescent="0.35">
      <c r="A72" s="197">
        <v>62</v>
      </c>
      <c r="B72" s="198" t="s">
        <v>94</v>
      </c>
      <c r="C72" s="198" t="s">
        <v>144</v>
      </c>
      <c r="D72" s="93"/>
      <c r="E72" s="81"/>
      <c r="F72" s="89"/>
      <c r="G72" s="89">
        <v>15000000</v>
      </c>
      <c r="H72" s="81"/>
      <c r="I72" s="81">
        <v>18111891.890000001</v>
      </c>
      <c r="J72" s="89">
        <v>33159125.620000001</v>
      </c>
      <c r="K72" s="89">
        <v>197752.08</v>
      </c>
      <c r="L72" s="85"/>
      <c r="M72" s="89">
        <v>33159125.620000001</v>
      </c>
      <c r="N72" s="89">
        <v>490383</v>
      </c>
      <c r="O72" s="73">
        <v>31293200.91</v>
      </c>
      <c r="P72" s="76">
        <f>(O72/$O$89)</f>
        <v>5.9737493194531771E-5</v>
      </c>
      <c r="Q72" s="112">
        <v>32668742.620000001</v>
      </c>
      <c r="R72" s="76">
        <f>(Q72/$Q$89)</f>
        <v>7.3068607025912933E-5</v>
      </c>
      <c r="S72" s="86">
        <f>((Q72-O72)/O72)</f>
        <v>4.3956567880546707E-2</v>
      </c>
      <c r="T72" s="87">
        <f>(K72/Q72)</f>
        <v>6.0532504204473111E-3</v>
      </c>
      <c r="U72" s="87">
        <f>L72/Q72</f>
        <v>0</v>
      </c>
      <c r="V72" s="88">
        <f>Q72/AA72</f>
        <v>0.74873046717302993</v>
      </c>
      <c r="W72" s="88">
        <f t="shared" ref="W72:W73" si="38">L72/AA72</f>
        <v>0</v>
      </c>
      <c r="X72" s="122">
        <v>0.68</v>
      </c>
      <c r="Y72" s="122">
        <v>0.7</v>
      </c>
      <c r="Z72" s="84">
        <v>840</v>
      </c>
      <c r="AA72" s="174">
        <v>43632180.140000001</v>
      </c>
      <c r="AB72" s="58"/>
      <c r="AC72" s="11"/>
      <c r="AD72" s="14"/>
      <c r="AE72" s="3"/>
      <c r="AF72" s="7"/>
      <c r="AG72" s="8"/>
      <c r="AH72" s="8"/>
      <c r="AI72" s="8"/>
      <c r="AJ72" s="9"/>
      <c r="AK72" s="7"/>
      <c r="AL72" s="8"/>
      <c r="AM72" s="8"/>
      <c r="AN72" s="8"/>
      <c r="AO72" s="9"/>
      <c r="AP72" s="7"/>
      <c r="AQ72" s="8"/>
      <c r="AR72" s="8"/>
      <c r="AS72" s="8"/>
      <c r="AT72" s="9"/>
      <c r="AU72" s="7"/>
      <c r="AV72" s="8"/>
      <c r="AW72" s="8"/>
      <c r="AX72" s="8"/>
      <c r="AY72" s="9"/>
    </row>
    <row r="73" spans="1:256" ht="16.5" customHeight="1" x14ac:dyDescent="0.3">
      <c r="A73" s="197">
        <v>63</v>
      </c>
      <c r="B73" s="198" t="s">
        <v>27</v>
      </c>
      <c r="C73" s="198" t="s">
        <v>145</v>
      </c>
      <c r="D73" s="81"/>
      <c r="E73" s="81"/>
      <c r="F73" s="81">
        <v>38874998561.438599</v>
      </c>
      <c r="G73" s="81">
        <v>106408655465.2908</v>
      </c>
      <c r="H73" s="81"/>
      <c r="I73" s="81">
        <v>7796056059.3146</v>
      </c>
      <c r="J73" s="81">
        <v>145366857656.43201</v>
      </c>
      <c r="K73" s="83">
        <v>196066799.07600001</v>
      </c>
      <c r="L73" s="92">
        <v>593164403.11880004</v>
      </c>
      <c r="M73" s="81">
        <v>153162913715.74661</v>
      </c>
      <c r="N73" s="81">
        <v>582533713.829</v>
      </c>
      <c r="O73" s="73">
        <v>134931064851.765</v>
      </c>
      <c r="P73" s="76">
        <f t="shared" ref="P73" si="39">(O73/$O$89)</f>
        <v>0.25757811070511027</v>
      </c>
      <c r="Q73" s="112">
        <v>152580380001.9176</v>
      </c>
      <c r="R73" s="76">
        <f t="shared" ref="R73" si="40">(Q73/$Q$89)</f>
        <v>0.34126920512083608</v>
      </c>
      <c r="S73" s="86"/>
      <c r="T73" s="87">
        <f>(K73/Q73)</f>
        <v>1.285006624531515E-3</v>
      </c>
      <c r="U73" s="87">
        <f>L73/Q73</f>
        <v>3.8875535839624025E-3</v>
      </c>
      <c r="V73" s="88">
        <f>Q73/AA73</f>
        <v>516.03479270540345</v>
      </c>
      <c r="W73" s="88">
        <f t="shared" si="38"/>
        <v>2.0061129078311866</v>
      </c>
      <c r="X73" s="83">
        <v>516.04870200000005</v>
      </c>
      <c r="Y73" s="83">
        <v>516.04870200000005</v>
      </c>
      <c r="Z73" s="137">
        <v>3156</v>
      </c>
      <c r="AA73" s="175">
        <v>295678473.93000001</v>
      </c>
      <c r="AB73" s="40"/>
      <c r="AC73" s="13"/>
      <c r="AD73" s="3"/>
      <c r="AE73" s="3"/>
      <c r="AF73" s="7"/>
      <c r="AG73" s="8"/>
      <c r="AH73" s="8"/>
      <c r="AI73" s="8"/>
      <c r="AJ73" s="9"/>
      <c r="AK73" s="7"/>
      <c r="AL73" s="8"/>
      <c r="AM73" s="8"/>
      <c r="AN73" s="8"/>
      <c r="AO73" s="9"/>
      <c r="AP73" s="7"/>
      <c r="AQ73" s="8"/>
      <c r="AR73" s="8"/>
      <c r="AS73" s="8"/>
      <c r="AT73" s="9"/>
      <c r="AU73" s="7"/>
      <c r="AV73" s="8"/>
      <c r="AW73" s="8"/>
      <c r="AX73" s="8"/>
      <c r="AY73" s="9"/>
    </row>
    <row r="74" spans="1:256" ht="16.5" customHeight="1" x14ac:dyDescent="0.3">
      <c r="A74" s="197">
        <v>64</v>
      </c>
      <c r="B74" s="198" t="s">
        <v>82</v>
      </c>
      <c r="C74" s="198" t="s">
        <v>146</v>
      </c>
      <c r="D74" s="81"/>
      <c r="E74" s="93"/>
      <c r="F74" s="81">
        <v>387824542.81999999</v>
      </c>
      <c r="G74" s="81">
        <v>446866484.19</v>
      </c>
      <c r="H74" s="81"/>
      <c r="I74" s="81"/>
      <c r="J74" s="81">
        <v>1216452628.72</v>
      </c>
      <c r="K74" s="105" t="s">
        <v>147</v>
      </c>
      <c r="L74" s="126" t="s">
        <v>148</v>
      </c>
      <c r="M74" s="81">
        <v>1216452628.72</v>
      </c>
      <c r="N74" s="81">
        <v>10144622.220000001</v>
      </c>
      <c r="O74" s="73">
        <v>1302538980.8299999</v>
      </c>
      <c r="P74" s="76">
        <f t="shared" ref="P74:P84" si="41">(O74/$O$89)</f>
        <v>2.486495827855038E-3</v>
      </c>
      <c r="Q74" s="112">
        <v>1206308006.5</v>
      </c>
      <c r="R74" s="76">
        <f t="shared" ref="R74:R88" si="42">(Q74/$Q$89)</f>
        <v>2.698091160239485E-3</v>
      </c>
      <c r="S74" s="86">
        <f t="shared" ref="S74:S89" si="43">((Q74-O74)/O74)</f>
        <v>-7.3879535082074788E-2</v>
      </c>
      <c r="T74" s="87">
        <f t="shared" ref="T74:T88" si="44">(K74/Q74)</f>
        <v>1.346509341932317E-3</v>
      </c>
      <c r="U74" s="87">
        <f t="shared" ref="U74:U88" si="45">L74/Q74</f>
        <v>7.3082363314314952E-3</v>
      </c>
      <c r="V74" s="88">
        <f t="shared" ref="V74:V88" si="46">Q74/AA74</f>
        <v>1137.2346484240218</v>
      </c>
      <c r="W74" s="88">
        <f t="shared" si="36"/>
        <v>8.3111795749751582</v>
      </c>
      <c r="X74" s="81">
        <v>1137.23</v>
      </c>
      <c r="Y74" s="81">
        <v>1146.8</v>
      </c>
      <c r="Z74" s="123">
        <v>147</v>
      </c>
      <c r="AA74" s="170">
        <v>1060738</v>
      </c>
      <c r="AB74" s="14"/>
      <c r="AC74" s="3"/>
      <c r="AD74" s="3"/>
      <c r="AE74" s="3"/>
      <c r="AF74" s="7"/>
      <c r="AG74" s="8"/>
      <c r="AH74" s="8"/>
      <c r="AI74" s="8"/>
      <c r="AJ74" s="9"/>
      <c r="AK74" s="7"/>
      <c r="AL74" s="8"/>
      <c r="AM74" s="8"/>
      <c r="AN74" s="8"/>
      <c r="AO74" s="9"/>
      <c r="AP74" s="7"/>
      <c r="AQ74" s="8"/>
      <c r="AR74" s="8"/>
      <c r="AS74" s="8"/>
      <c r="AT74" s="9"/>
      <c r="AU74" s="7"/>
      <c r="AV74" s="8"/>
      <c r="AW74" s="8"/>
      <c r="AX74" s="8"/>
      <c r="AY74" s="9"/>
    </row>
    <row r="75" spans="1:256" ht="16.5" customHeight="1" x14ac:dyDescent="0.3">
      <c r="A75" s="197">
        <v>65</v>
      </c>
      <c r="B75" s="198" t="s">
        <v>52</v>
      </c>
      <c r="C75" s="198" t="s">
        <v>149</v>
      </c>
      <c r="D75" s="81">
        <v>0</v>
      </c>
      <c r="E75" s="81"/>
      <c r="F75" s="89">
        <v>163935100.50999999</v>
      </c>
      <c r="G75" s="81"/>
      <c r="H75" s="81"/>
      <c r="I75" s="81">
        <v>14219565.550000001</v>
      </c>
      <c r="J75" s="89">
        <v>163935100.50999999</v>
      </c>
      <c r="K75" s="83">
        <v>303877.21999999997</v>
      </c>
      <c r="L75" s="92">
        <v>1952353.36</v>
      </c>
      <c r="M75" s="89">
        <v>178154666.06</v>
      </c>
      <c r="N75" s="81">
        <v>5329219.37</v>
      </c>
      <c r="O75" s="73">
        <v>244272658.80000001</v>
      </c>
      <c r="P75" s="76">
        <f t="shared" si="41"/>
        <v>4.6630692509349892E-4</v>
      </c>
      <c r="Q75" s="112">
        <v>172825446.69</v>
      </c>
      <c r="R75" s="76">
        <f t="shared" si="42"/>
        <v>3.8655037309389637E-4</v>
      </c>
      <c r="S75" s="86">
        <f t="shared" si="43"/>
        <v>-0.29248959937222418</v>
      </c>
      <c r="T75" s="87">
        <f t="shared" si="44"/>
        <v>1.7582897994475883E-3</v>
      </c>
      <c r="U75" s="87">
        <f t="shared" si="45"/>
        <v>1.129667764436316E-2</v>
      </c>
      <c r="V75" s="88">
        <f t="shared" si="46"/>
        <v>142.92716600960037</v>
      </c>
      <c r="W75" s="88">
        <f t="shared" si="36"/>
        <v>1.6146021210328347</v>
      </c>
      <c r="X75" s="81">
        <v>150.94</v>
      </c>
      <c r="Y75" s="81">
        <v>151.21</v>
      </c>
      <c r="Z75" s="84">
        <v>16</v>
      </c>
      <c r="AA75" s="164">
        <v>1209185.43</v>
      </c>
      <c r="AB75" s="14"/>
      <c r="AC75" s="3"/>
      <c r="AD75" s="3"/>
      <c r="AE75" s="3"/>
      <c r="AF75" s="7"/>
      <c r="AG75" s="8"/>
      <c r="AH75" s="8"/>
      <c r="AI75" s="8"/>
      <c r="AJ75" s="9"/>
      <c r="AK75" s="7"/>
      <c r="AL75" s="8"/>
      <c r="AM75" s="8"/>
      <c r="AN75" s="8"/>
      <c r="AO75" s="9"/>
      <c r="AP75" s="7"/>
      <c r="AQ75" s="8"/>
      <c r="AR75" s="8"/>
      <c r="AS75" s="8"/>
      <c r="AT75" s="9"/>
      <c r="AU75" s="7"/>
      <c r="AV75" s="8"/>
      <c r="AW75" s="8"/>
      <c r="AX75" s="8"/>
      <c r="AY75" s="9"/>
    </row>
    <row r="76" spans="1:256" ht="16.5" customHeight="1" x14ac:dyDescent="0.3">
      <c r="A76" s="197">
        <v>66</v>
      </c>
      <c r="B76" s="138" t="s">
        <v>88</v>
      </c>
      <c r="C76" s="138" t="s">
        <v>150</v>
      </c>
      <c r="D76" s="81"/>
      <c r="E76" s="81"/>
      <c r="F76" s="81">
        <v>1975114384.8800001</v>
      </c>
      <c r="G76" s="81">
        <v>24109563536.91</v>
      </c>
      <c r="H76" s="81"/>
      <c r="I76" s="81"/>
      <c r="J76" s="81">
        <v>26084677921.790001</v>
      </c>
      <c r="K76" s="93">
        <v>35512068.649999999</v>
      </c>
      <c r="L76" s="92">
        <v>170284294.84999999</v>
      </c>
      <c r="M76" s="81">
        <v>26084677921.790001</v>
      </c>
      <c r="N76" s="81">
        <v>125983605.7</v>
      </c>
      <c r="O76" s="73">
        <v>26695107859.540001</v>
      </c>
      <c r="P76" s="76">
        <f t="shared" si="41"/>
        <v>5.0959913901839404E-2</v>
      </c>
      <c r="Q76" s="112">
        <v>25958694316.09</v>
      </c>
      <c r="R76" s="76">
        <f t="shared" si="42"/>
        <v>5.8060564373450002E-2</v>
      </c>
      <c r="S76" s="86">
        <f t="shared" si="43"/>
        <v>-2.7586086084564348E-2</v>
      </c>
      <c r="T76" s="87">
        <f t="shared" si="44"/>
        <v>1.3680221438559998E-3</v>
      </c>
      <c r="U76" s="87">
        <f t="shared" si="45"/>
        <v>6.5598174074746329E-3</v>
      </c>
      <c r="V76" s="88">
        <f t="shared" si="46"/>
        <v>24.084591693453387</v>
      </c>
      <c r="W76" s="88">
        <f t="shared" si="36"/>
        <v>0.15799052384263448</v>
      </c>
      <c r="X76" s="105" t="s">
        <v>151</v>
      </c>
      <c r="Y76" s="105" t="s">
        <v>151</v>
      </c>
      <c r="Z76" s="84">
        <v>1633</v>
      </c>
      <c r="AA76" s="164">
        <v>1077813344.1700001</v>
      </c>
      <c r="AB76" s="14"/>
      <c r="AC76" s="19"/>
      <c r="AD76" s="3"/>
      <c r="AE76" s="3"/>
      <c r="AF76" s="7"/>
      <c r="AG76" s="8"/>
      <c r="AH76" s="8"/>
      <c r="AI76" s="8"/>
      <c r="AJ76" s="9"/>
      <c r="AK76" s="7"/>
      <c r="AL76" s="8"/>
      <c r="AM76" s="8"/>
      <c r="AN76" s="8"/>
      <c r="AO76" s="9"/>
      <c r="AP76" s="7"/>
      <c r="AQ76" s="8"/>
      <c r="AR76" s="8"/>
      <c r="AS76" s="8"/>
      <c r="AT76" s="9"/>
      <c r="AU76" s="7"/>
      <c r="AV76" s="8"/>
      <c r="AW76" s="8"/>
      <c r="AX76" s="8"/>
      <c r="AY76" s="9"/>
    </row>
    <row r="77" spans="1:256" s="46" customFormat="1" ht="16.5" customHeight="1" x14ac:dyDescent="0.3">
      <c r="A77" s="199">
        <v>67</v>
      </c>
      <c r="B77" s="212" t="s">
        <v>52</v>
      </c>
      <c r="C77" s="212" t="s">
        <v>152</v>
      </c>
      <c r="D77" s="140"/>
      <c r="E77" s="133"/>
      <c r="F77" s="133">
        <f>410.16*1016853.7</f>
        <v>417072713.59200001</v>
      </c>
      <c r="G77" s="133">
        <v>1089279565.2864001</v>
      </c>
      <c r="H77" s="140"/>
      <c r="I77" s="133"/>
      <c r="J77" s="133">
        <v>1506352278.8784001</v>
      </c>
      <c r="K77" s="133">
        <v>2633920.3703999999</v>
      </c>
      <c r="L77" s="92">
        <v>7006476.1679999996</v>
      </c>
      <c r="M77" s="133">
        <v>1515852088.9751999</v>
      </c>
      <c r="N77" s="133">
        <v>34972907.640000001</v>
      </c>
      <c r="O77" s="73">
        <v>1349703400.5</v>
      </c>
      <c r="P77" s="109">
        <f t="shared" si="41"/>
        <v>2.5765308551813832E-3</v>
      </c>
      <c r="Q77" s="112">
        <f>3610491.47*410.16</f>
        <v>1480879181.3352001</v>
      </c>
      <c r="R77" s="109">
        <f t="shared" si="42"/>
        <v>3.3122113150321603E-3</v>
      </c>
      <c r="S77" s="86">
        <f t="shared" si="43"/>
        <v>9.7188597721992676E-2</v>
      </c>
      <c r="T77" s="87">
        <f t="shared" si="44"/>
        <v>1.778619352339863E-3</v>
      </c>
      <c r="U77" s="87">
        <f t="shared" si="45"/>
        <v>4.7312949336506807E-3</v>
      </c>
      <c r="V77" s="88">
        <f t="shared" si="46"/>
        <v>425.2804012798843</v>
      </c>
      <c r="W77" s="88">
        <f t="shared" si="36"/>
        <v>2.0121270079564448</v>
      </c>
      <c r="X77" s="141">
        <v>0</v>
      </c>
      <c r="Y77" s="141">
        <v>0</v>
      </c>
      <c r="Z77" s="140">
        <v>234</v>
      </c>
      <c r="AA77" s="169">
        <v>3482124.21</v>
      </c>
      <c r="AB77" s="64"/>
      <c r="AC77" s="47"/>
      <c r="AD77" s="47"/>
      <c r="AE77" s="47"/>
      <c r="AF77" s="48"/>
      <c r="AG77" s="49"/>
      <c r="AH77" s="49"/>
      <c r="AI77" s="49"/>
      <c r="AJ77" s="50"/>
      <c r="AK77" s="48"/>
      <c r="AL77" s="49"/>
      <c r="AM77" s="49"/>
      <c r="AN77" s="49"/>
      <c r="AO77" s="50"/>
      <c r="AP77" s="48"/>
      <c r="AQ77" s="49"/>
      <c r="AR77" s="49"/>
      <c r="AS77" s="49"/>
      <c r="AT77" s="50"/>
      <c r="AU77" s="48"/>
      <c r="AV77" s="49"/>
      <c r="AW77" s="49"/>
      <c r="AX77" s="49"/>
      <c r="AY77" s="50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  <c r="CU77" s="45"/>
      <c r="CV77" s="45"/>
      <c r="CW77" s="45"/>
      <c r="CX77" s="45"/>
      <c r="CY77" s="45"/>
      <c r="CZ77" s="45"/>
      <c r="DA77" s="45"/>
      <c r="DB77" s="45"/>
      <c r="DC77" s="45"/>
      <c r="DD77" s="45"/>
      <c r="DE77" s="45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45"/>
      <c r="DX77" s="45"/>
      <c r="DY77" s="45"/>
      <c r="DZ77" s="45"/>
      <c r="EA77" s="45"/>
      <c r="EB77" s="45"/>
      <c r="EC77" s="45"/>
      <c r="ED77" s="45"/>
      <c r="EE77" s="45"/>
      <c r="EF77" s="45"/>
      <c r="EG77" s="45"/>
      <c r="EH77" s="45"/>
      <c r="EI77" s="45"/>
      <c r="EJ77" s="45"/>
      <c r="EK77" s="45"/>
      <c r="EL77" s="45"/>
      <c r="EM77" s="45"/>
      <c r="EN77" s="45"/>
      <c r="EO77" s="45"/>
      <c r="EP77" s="45"/>
      <c r="EQ77" s="45"/>
      <c r="ER77" s="45"/>
      <c r="ES77" s="45"/>
      <c r="ET77" s="45"/>
      <c r="EU77" s="45"/>
      <c r="EV77" s="45"/>
      <c r="EW77" s="45"/>
      <c r="EX77" s="45"/>
      <c r="EY77" s="45"/>
      <c r="EZ77" s="45"/>
      <c r="FA77" s="45"/>
      <c r="FB77" s="45"/>
      <c r="FC77" s="45"/>
      <c r="FD77" s="45"/>
      <c r="FE77" s="45"/>
      <c r="FF77" s="45"/>
      <c r="FG77" s="45"/>
      <c r="FH77" s="45"/>
      <c r="FI77" s="45"/>
      <c r="FJ77" s="45"/>
      <c r="FK77" s="45"/>
      <c r="FL77" s="45"/>
      <c r="FM77" s="45"/>
      <c r="FN77" s="45"/>
      <c r="FO77" s="45"/>
      <c r="FP77" s="45"/>
      <c r="FQ77" s="45"/>
      <c r="FR77" s="45"/>
      <c r="FS77" s="45"/>
      <c r="FT77" s="45"/>
      <c r="FU77" s="45"/>
      <c r="FV77" s="45"/>
      <c r="FW77" s="45"/>
      <c r="FX77" s="45"/>
      <c r="FY77" s="45"/>
      <c r="FZ77" s="45"/>
      <c r="GA77" s="45"/>
      <c r="GB77" s="45"/>
      <c r="GC77" s="45"/>
      <c r="GD77" s="45"/>
      <c r="GE77" s="45"/>
      <c r="GF77" s="45"/>
      <c r="GG77" s="45"/>
      <c r="GH77" s="45"/>
      <c r="GI77" s="45"/>
      <c r="GJ77" s="45"/>
      <c r="GK77" s="45"/>
      <c r="GL77" s="45"/>
      <c r="GM77" s="45"/>
      <c r="GN77" s="45"/>
      <c r="GO77" s="45"/>
      <c r="GP77" s="45"/>
      <c r="GQ77" s="45"/>
      <c r="GR77" s="45"/>
      <c r="GS77" s="45"/>
      <c r="GT77" s="45"/>
      <c r="GU77" s="45"/>
      <c r="GV77" s="45"/>
      <c r="GW77" s="45"/>
      <c r="GX77" s="45"/>
      <c r="GY77" s="45"/>
      <c r="GZ77" s="45"/>
      <c r="HA77" s="45"/>
      <c r="HB77" s="45"/>
      <c r="HC77" s="45"/>
      <c r="HD77" s="45"/>
      <c r="HE77" s="45"/>
      <c r="HF77" s="45"/>
      <c r="HG77" s="45"/>
      <c r="HH77" s="45"/>
      <c r="HI77" s="45"/>
      <c r="HJ77" s="45"/>
      <c r="HK77" s="45"/>
      <c r="HL77" s="45"/>
      <c r="HM77" s="45"/>
      <c r="HN77" s="45"/>
      <c r="HO77" s="45"/>
      <c r="HP77" s="45"/>
      <c r="HQ77" s="45"/>
      <c r="HR77" s="45"/>
      <c r="HS77" s="45"/>
      <c r="HT77" s="45"/>
      <c r="HU77" s="45"/>
      <c r="HV77" s="45"/>
      <c r="HW77" s="45"/>
      <c r="HX77" s="45"/>
      <c r="HY77" s="45"/>
      <c r="HZ77" s="45"/>
      <c r="IA77" s="45"/>
      <c r="IB77" s="45"/>
      <c r="IC77" s="45"/>
      <c r="ID77" s="45"/>
      <c r="IE77" s="45"/>
      <c r="IF77" s="45"/>
      <c r="IG77" s="45"/>
      <c r="IH77" s="45"/>
      <c r="II77" s="45"/>
      <c r="IJ77" s="45"/>
      <c r="IK77" s="45"/>
      <c r="IL77" s="45"/>
      <c r="IM77" s="45"/>
      <c r="IN77" s="45"/>
      <c r="IO77" s="45"/>
      <c r="IP77" s="45"/>
      <c r="IQ77" s="45"/>
      <c r="IR77" s="45"/>
      <c r="IS77" s="45"/>
      <c r="IT77" s="45"/>
      <c r="IU77" s="45"/>
      <c r="IV77" s="45"/>
    </row>
    <row r="78" spans="1:256" s="46" customFormat="1" ht="16.5" customHeight="1" x14ac:dyDescent="0.3">
      <c r="A78" s="199">
        <v>68</v>
      </c>
      <c r="B78" s="212" t="s">
        <v>153</v>
      </c>
      <c r="C78" s="212" t="s">
        <v>154</v>
      </c>
      <c r="D78" s="133"/>
      <c r="E78" s="140"/>
      <c r="F78" s="142">
        <v>182236695.03</v>
      </c>
      <c r="G78" s="95">
        <v>449980348.23000002</v>
      </c>
      <c r="H78" s="133"/>
      <c r="I78" s="134"/>
      <c r="J78" s="95">
        <v>632217043.25999999</v>
      </c>
      <c r="K78" s="95">
        <v>28883197.219999999</v>
      </c>
      <c r="L78" s="92">
        <v>12685062.24</v>
      </c>
      <c r="M78" s="134">
        <v>734109097.16999996</v>
      </c>
      <c r="N78" s="95">
        <v>5667095.3099999996</v>
      </c>
      <c r="O78" s="72">
        <v>620561425.46000004</v>
      </c>
      <c r="P78" s="109">
        <f t="shared" si="41"/>
        <v>1.184627422321614E-3</v>
      </c>
      <c r="Q78" s="112">
        <v>599776159.62</v>
      </c>
      <c r="R78" s="109">
        <f t="shared" si="42"/>
        <v>1.3414905195633453E-3</v>
      </c>
      <c r="S78" s="86">
        <f t="shared" si="43"/>
        <v>-3.3494292405611026E-2</v>
      </c>
      <c r="T78" s="87">
        <f t="shared" si="44"/>
        <v>4.8156627696405135E-2</v>
      </c>
      <c r="U78" s="87">
        <f t="shared" si="45"/>
        <v>2.1149660646793415E-2</v>
      </c>
      <c r="V78" s="88">
        <f t="shared" si="46"/>
        <v>143.24757120513647</v>
      </c>
      <c r="W78" s="88">
        <f t="shared" si="36"/>
        <v>3.0296375194660121</v>
      </c>
      <c r="X78" s="134">
        <v>0</v>
      </c>
      <c r="Y78" s="134">
        <v>0</v>
      </c>
      <c r="Z78" s="140">
        <v>410</v>
      </c>
      <c r="AA78" s="176">
        <v>4186990.08</v>
      </c>
      <c r="AB78" s="52"/>
      <c r="AC78" s="52"/>
      <c r="AD78" s="52"/>
      <c r="AE78" s="53"/>
      <c r="AF78" s="48"/>
      <c r="AG78" s="49"/>
      <c r="AH78" s="49"/>
      <c r="AI78" s="49"/>
      <c r="AJ78" s="50"/>
      <c r="AK78" s="48"/>
      <c r="AL78" s="49"/>
      <c r="AM78" s="49"/>
      <c r="AN78" s="49"/>
      <c r="AO78" s="50"/>
      <c r="AP78" s="48"/>
      <c r="AQ78" s="49"/>
      <c r="AR78" s="49"/>
      <c r="AS78" s="49"/>
      <c r="AT78" s="50"/>
      <c r="AU78" s="48"/>
      <c r="AV78" s="49"/>
      <c r="AW78" s="49"/>
      <c r="AX78" s="49"/>
      <c r="AY78" s="50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45"/>
      <c r="EA78" s="45"/>
      <c r="EB78" s="45"/>
      <c r="EC78" s="45"/>
      <c r="ED78" s="45"/>
      <c r="EE78" s="45"/>
      <c r="EF78" s="45"/>
      <c r="EG78" s="45"/>
      <c r="EH78" s="45"/>
      <c r="EI78" s="45"/>
      <c r="EJ78" s="45"/>
      <c r="EK78" s="45"/>
      <c r="EL78" s="45"/>
      <c r="EM78" s="45"/>
      <c r="EN78" s="45"/>
      <c r="EO78" s="45"/>
      <c r="EP78" s="45"/>
      <c r="EQ78" s="45"/>
      <c r="ER78" s="45"/>
      <c r="ES78" s="45"/>
      <c r="ET78" s="45"/>
      <c r="EU78" s="45"/>
      <c r="EV78" s="45"/>
      <c r="EW78" s="45"/>
      <c r="EX78" s="45"/>
      <c r="EY78" s="45"/>
      <c r="EZ78" s="45"/>
      <c r="FA78" s="45"/>
      <c r="FB78" s="45"/>
      <c r="FC78" s="45"/>
      <c r="FD78" s="45"/>
      <c r="FE78" s="45"/>
      <c r="FF78" s="45"/>
      <c r="FG78" s="45"/>
      <c r="FH78" s="45"/>
      <c r="FI78" s="45"/>
      <c r="FJ78" s="45"/>
      <c r="FK78" s="45"/>
      <c r="FL78" s="45"/>
      <c r="FM78" s="45"/>
      <c r="FN78" s="45"/>
      <c r="FO78" s="45"/>
      <c r="FP78" s="45"/>
      <c r="FQ78" s="45"/>
      <c r="FR78" s="45"/>
      <c r="FS78" s="45"/>
      <c r="FT78" s="45"/>
      <c r="FU78" s="45"/>
      <c r="FV78" s="45"/>
      <c r="FW78" s="45"/>
      <c r="FX78" s="45"/>
      <c r="FY78" s="45"/>
      <c r="FZ78" s="45"/>
      <c r="GA78" s="45"/>
      <c r="GB78" s="45"/>
      <c r="GC78" s="45"/>
      <c r="GD78" s="45"/>
      <c r="GE78" s="45"/>
      <c r="GF78" s="45"/>
      <c r="GG78" s="45"/>
      <c r="GH78" s="45"/>
      <c r="GI78" s="45"/>
      <c r="GJ78" s="45"/>
      <c r="GK78" s="45"/>
      <c r="GL78" s="45"/>
      <c r="GM78" s="45"/>
      <c r="GN78" s="45"/>
      <c r="GO78" s="45"/>
      <c r="GP78" s="45"/>
      <c r="GQ78" s="45"/>
      <c r="GR78" s="45"/>
      <c r="GS78" s="45"/>
      <c r="GT78" s="45"/>
      <c r="GU78" s="45"/>
      <c r="GV78" s="45"/>
      <c r="GW78" s="45"/>
      <c r="GX78" s="45"/>
      <c r="GY78" s="45"/>
      <c r="GZ78" s="45"/>
      <c r="HA78" s="45"/>
      <c r="HB78" s="45"/>
      <c r="HC78" s="45"/>
      <c r="HD78" s="45"/>
      <c r="HE78" s="45"/>
      <c r="HF78" s="45"/>
      <c r="HG78" s="45"/>
      <c r="HH78" s="45"/>
      <c r="HI78" s="45"/>
      <c r="HJ78" s="45"/>
      <c r="HK78" s="45"/>
      <c r="HL78" s="45"/>
      <c r="HM78" s="45"/>
      <c r="HN78" s="45"/>
      <c r="HO78" s="45"/>
      <c r="HP78" s="45"/>
      <c r="HQ78" s="45"/>
      <c r="HR78" s="45"/>
      <c r="HS78" s="45"/>
      <c r="HT78" s="45"/>
      <c r="HU78" s="45"/>
      <c r="HV78" s="45"/>
      <c r="HW78" s="45"/>
      <c r="HX78" s="45"/>
      <c r="HY78" s="45"/>
      <c r="HZ78" s="45"/>
      <c r="IA78" s="45"/>
      <c r="IB78" s="45"/>
      <c r="IC78" s="45"/>
      <c r="ID78" s="45"/>
      <c r="IE78" s="45"/>
      <c r="IF78" s="45"/>
      <c r="IG78" s="45"/>
      <c r="IH78" s="45"/>
      <c r="II78" s="45"/>
      <c r="IJ78" s="45"/>
      <c r="IK78" s="45"/>
      <c r="IL78" s="45"/>
      <c r="IM78" s="45"/>
      <c r="IN78" s="45"/>
      <c r="IO78" s="45"/>
      <c r="IP78" s="45"/>
      <c r="IQ78" s="45"/>
      <c r="IR78" s="45"/>
      <c r="IS78" s="45"/>
      <c r="IT78" s="45"/>
      <c r="IU78" s="45"/>
      <c r="IV78" s="45"/>
    </row>
    <row r="79" spans="1:256" ht="16.5" customHeight="1" x14ac:dyDescent="0.3">
      <c r="A79" s="197">
        <v>69</v>
      </c>
      <c r="B79" s="138" t="s">
        <v>86</v>
      </c>
      <c r="C79" s="138" t="s">
        <v>155</v>
      </c>
      <c r="D79" s="81"/>
      <c r="E79" s="81"/>
      <c r="F79" s="81">
        <v>82441698.269999996</v>
      </c>
      <c r="G79" s="81">
        <v>1052615789.74</v>
      </c>
      <c r="H79" s="81"/>
      <c r="I79" s="81">
        <v>35478070.82</v>
      </c>
      <c r="J79" s="81">
        <v>1135057488.01</v>
      </c>
      <c r="K79" s="81">
        <v>1794555.27</v>
      </c>
      <c r="L79" s="92">
        <v>16016276.26</v>
      </c>
      <c r="M79" s="81">
        <v>1170535558.8199999</v>
      </c>
      <c r="N79" s="81">
        <v>9305213.6999999993</v>
      </c>
      <c r="O79" s="73">
        <v>1191214590.8299999</v>
      </c>
      <c r="P79" s="76">
        <f t="shared" si="41"/>
        <v>2.2739819335705685E-3</v>
      </c>
      <c r="Q79" s="112">
        <v>1161230345.4200001</v>
      </c>
      <c r="R79" s="76">
        <f t="shared" si="42"/>
        <v>2.597268121489125E-3</v>
      </c>
      <c r="S79" s="86">
        <f t="shared" si="43"/>
        <v>-2.5171153577885401E-2</v>
      </c>
      <c r="T79" s="87">
        <f t="shared" si="44"/>
        <v>1.5453912973234741E-3</v>
      </c>
      <c r="U79" s="87">
        <f t="shared" si="45"/>
        <v>1.3792505787649862E-2</v>
      </c>
      <c r="V79" s="88">
        <f t="shared" si="46"/>
        <v>1.3687107595500561</v>
      </c>
      <c r="W79" s="88">
        <f t="shared" si="36"/>
        <v>1.8877951072712788E-2</v>
      </c>
      <c r="X79" s="81">
        <v>1.3687</v>
      </c>
      <c r="Y79" s="81">
        <v>1.3687</v>
      </c>
      <c r="Z79" s="84">
        <v>131</v>
      </c>
      <c r="AA79" s="164">
        <v>848411789.94000006</v>
      </c>
      <c r="AB79" s="40"/>
      <c r="AC79" s="13"/>
      <c r="AD79" s="13"/>
      <c r="AE79" s="13"/>
      <c r="AF79" s="7"/>
      <c r="AG79" s="8"/>
      <c r="AH79" s="8"/>
      <c r="AI79" s="8"/>
      <c r="AJ79" s="9"/>
      <c r="AK79" s="7"/>
      <c r="AL79" s="8"/>
      <c r="AM79" s="8"/>
      <c r="AN79" s="8"/>
      <c r="AO79" s="9"/>
      <c r="AP79" s="7"/>
      <c r="AQ79" s="8"/>
      <c r="AR79" s="8"/>
      <c r="AS79" s="8"/>
      <c r="AT79" s="9"/>
      <c r="AU79" s="7"/>
      <c r="AV79" s="8"/>
      <c r="AW79" s="8"/>
      <c r="AX79" s="8"/>
      <c r="AY79" s="9"/>
    </row>
    <row r="80" spans="1:256" ht="16.5" customHeight="1" x14ac:dyDescent="0.3">
      <c r="A80" s="197">
        <v>70</v>
      </c>
      <c r="B80" s="138" t="s">
        <v>27</v>
      </c>
      <c r="C80" s="138" t="s">
        <v>156</v>
      </c>
      <c r="D80" s="81"/>
      <c r="E80" s="81"/>
      <c r="F80" s="81">
        <v>508767123.29000002</v>
      </c>
      <c r="G80" s="81">
        <v>8529527952.5100002</v>
      </c>
      <c r="H80" s="81"/>
      <c r="I80" s="81">
        <v>304226482.80000001</v>
      </c>
      <c r="J80" s="81">
        <v>9038295075.7999992</v>
      </c>
      <c r="K80" s="93">
        <v>13699412.15</v>
      </c>
      <c r="L80" s="92">
        <v>35502315.780000001</v>
      </c>
      <c r="M80" s="81">
        <v>9342521558.6000004</v>
      </c>
      <c r="N80" s="81">
        <v>46287202.280000001</v>
      </c>
      <c r="O80" s="73">
        <v>10057765097.549999</v>
      </c>
      <c r="P80" s="76">
        <f t="shared" si="41"/>
        <v>1.9199879098181147E-2</v>
      </c>
      <c r="Q80" s="112">
        <v>9296234356.3199997</v>
      </c>
      <c r="R80" s="76">
        <f t="shared" si="42"/>
        <v>2.0792440740798144E-2</v>
      </c>
      <c r="S80" s="86">
        <f t="shared" si="43"/>
        <v>-7.5715701633905036E-2</v>
      </c>
      <c r="T80" s="87">
        <f t="shared" si="44"/>
        <v>1.4736517631665043E-3</v>
      </c>
      <c r="U80" s="87">
        <f t="shared" si="45"/>
        <v>3.8189996528932087E-3</v>
      </c>
      <c r="V80" s="88">
        <f t="shared" si="46"/>
        <v>114.58985585949975</v>
      </c>
      <c r="W80" s="88">
        <f t="shared" si="36"/>
        <v>0.43761861975251237</v>
      </c>
      <c r="X80" s="81">
        <v>114.59</v>
      </c>
      <c r="Y80" s="81">
        <v>114.59</v>
      </c>
      <c r="Z80" s="84">
        <v>955</v>
      </c>
      <c r="AA80" s="164">
        <v>81126154.549999997</v>
      </c>
      <c r="AB80" s="14"/>
      <c r="AC80" s="3"/>
      <c r="AD80" s="3"/>
      <c r="AE80" s="3"/>
      <c r="AF80" s="7"/>
      <c r="AG80" s="8"/>
      <c r="AH80" s="8"/>
      <c r="AI80" s="8"/>
      <c r="AJ80" s="9"/>
      <c r="AK80" s="7"/>
      <c r="AL80" s="8"/>
      <c r="AM80" s="8"/>
      <c r="AN80" s="8"/>
      <c r="AO80" s="9"/>
      <c r="AP80" s="7"/>
      <c r="AQ80" s="8"/>
      <c r="AR80" s="8"/>
      <c r="AS80" s="8"/>
      <c r="AT80" s="9"/>
      <c r="AU80" s="7"/>
      <c r="AV80" s="8"/>
      <c r="AW80" s="8"/>
      <c r="AX80" s="8"/>
      <c r="AY80" s="9"/>
    </row>
    <row r="81" spans="1:51" ht="16.5" customHeight="1" x14ac:dyDescent="0.3">
      <c r="A81" s="197">
        <v>71</v>
      </c>
      <c r="B81" s="198" t="s">
        <v>59</v>
      </c>
      <c r="C81" s="198" t="s">
        <v>157</v>
      </c>
      <c r="D81" s="81"/>
      <c r="E81" s="81"/>
      <c r="F81" s="81">
        <v>41447532.630000003</v>
      </c>
      <c r="G81" s="81">
        <v>360736999.81</v>
      </c>
      <c r="H81" s="81"/>
      <c r="I81" s="81">
        <v>0</v>
      </c>
      <c r="J81" s="81">
        <v>402184532.44</v>
      </c>
      <c r="K81" s="81">
        <v>1272317.3700000001</v>
      </c>
      <c r="L81" s="92">
        <v>10089845.83</v>
      </c>
      <c r="M81" s="81">
        <v>406254967.27999997</v>
      </c>
      <c r="N81" s="81">
        <v>1485772.36</v>
      </c>
      <c r="O81" s="73">
        <v>386411441.16000003</v>
      </c>
      <c r="P81" s="76">
        <f t="shared" si="41"/>
        <v>7.3764428582977822E-4</v>
      </c>
      <c r="Q81" s="112">
        <v>404769194.92000002</v>
      </c>
      <c r="R81" s="76">
        <f t="shared" si="42"/>
        <v>9.0532781086279318E-4</v>
      </c>
      <c r="S81" s="86">
        <f t="shared" si="43"/>
        <v>4.7508307996498113E-2</v>
      </c>
      <c r="T81" s="87">
        <f t="shared" si="44"/>
        <v>3.1433157116896341E-3</v>
      </c>
      <c r="U81" s="87">
        <f t="shared" si="45"/>
        <v>2.4927405436557967E-2</v>
      </c>
      <c r="V81" s="88">
        <f t="shared" si="46"/>
        <v>1.092965676512125</v>
      </c>
      <c r="W81" s="88">
        <f t="shared" si="36"/>
        <v>2.72447985466596E-2</v>
      </c>
      <c r="X81" s="81">
        <v>1.0900000000000001</v>
      </c>
      <c r="Y81" s="81">
        <v>1.0900000000000001</v>
      </c>
      <c r="Z81" s="84">
        <v>183</v>
      </c>
      <c r="AA81" s="164">
        <v>370340261.93000001</v>
      </c>
      <c r="AB81" s="14"/>
      <c r="AC81" s="3"/>
      <c r="AD81" s="3"/>
      <c r="AE81" s="3"/>
      <c r="AF81" s="7"/>
      <c r="AG81" s="8"/>
      <c r="AH81" s="8"/>
      <c r="AI81" s="8"/>
      <c r="AJ81" s="9"/>
      <c r="AK81" s="7"/>
      <c r="AL81" s="8"/>
      <c r="AM81" s="8"/>
      <c r="AN81" s="8"/>
      <c r="AO81" s="9"/>
      <c r="AP81" s="7"/>
      <c r="AQ81" s="8"/>
      <c r="AR81" s="8"/>
      <c r="AS81" s="8"/>
      <c r="AT81" s="9"/>
      <c r="AU81" s="7"/>
      <c r="AV81" s="8"/>
      <c r="AW81" s="8"/>
      <c r="AX81" s="8"/>
      <c r="AY81" s="9"/>
    </row>
    <row r="82" spans="1:51" ht="16.5" customHeight="1" x14ac:dyDescent="0.3">
      <c r="A82" s="197">
        <v>72</v>
      </c>
      <c r="B82" s="198" t="s">
        <v>76</v>
      </c>
      <c r="C82" s="198" t="s">
        <v>158</v>
      </c>
      <c r="D82" s="81"/>
      <c r="E82" s="81"/>
      <c r="F82" s="81">
        <v>0</v>
      </c>
      <c r="G82" s="89">
        <v>2550003441.1399999</v>
      </c>
      <c r="H82" s="81"/>
      <c r="I82" s="89"/>
      <c r="J82" s="89">
        <v>2550003441.1399999</v>
      </c>
      <c r="K82" s="83">
        <v>3544136.62</v>
      </c>
      <c r="L82" s="85">
        <v>8898814.7699999996</v>
      </c>
      <c r="M82" s="83">
        <v>2794202752.0500002</v>
      </c>
      <c r="N82" s="83">
        <v>94197658.739999995</v>
      </c>
      <c r="O82" s="72">
        <v>2171711063.3400002</v>
      </c>
      <c r="P82" s="76">
        <f t="shared" si="41"/>
        <v>4.145711243789877E-3</v>
      </c>
      <c r="Q82" s="102">
        <v>2700005093.3099999</v>
      </c>
      <c r="R82" s="76">
        <f t="shared" si="42"/>
        <v>6.0389716686020329E-3</v>
      </c>
      <c r="S82" s="86">
        <f t="shared" si="43"/>
        <v>0.24326165616042211</v>
      </c>
      <c r="T82" s="87">
        <f t="shared" si="44"/>
        <v>1.3126407164125603E-3</v>
      </c>
      <c r="U82" s="87">
        <f t="shared" si="45"/>
        <v>3.2958511048920775E-3</v>
      </c>
      <c r="V82" s="88">
        <f t="shared" si="46"/>
        <v>43559.710462538722</v>
      </c>
      <c r="W82" s="88">
        <f t="shared" si="36"/>
        <v>143.56631985673721</v>
      </c>
      <c r="X82" s="83">
        <v>43837.72</v>
      </c>
      <c r="Y82" s="83">
        <v>43837.72</v>
      </c>
      <c r="Z82" s="84">
        <v>418</v>
      </c>
      <c r="AA82" s="166">
        <v>61984</v>
      </c>
      <c r="AB82" s="14"/>
      <c r="AC82" s="3"/>
      <c r="AD82" s="3"/>
      <c r="AE82" s="3"/>
      <c r="AF82" s="7"/>
      <c r="AG82" s="8"/>
      <c r="AH82" s="8"/>
      <c r="AI82" s="8"/>
      <c r="AJ82" s="9"/>
      <c r="AK82" s="7"/>
      <c r="AL82" s="8"/>
      <c r="AM82" s="8"/>
      <c r="AN82" s="8"/>
      <c r="AO82" s="9"/>
      <c r="AP82" s="7"/>
      <c r="AQ82" s="8"/>
      <c r="AR82" s="8"/>
      <c r="AS82" s="8"/>
      <c r="AT82" s="9"/>
      <c r="AU82" s="7"/>
      <c r="AV82" s="8"/>
      <c r="AW82" s="8"/>
      <c r="AX82" s="8"/>
      <c r="AY82" s="9"/>
    </row>
    <row r="83" spans="1:51" ht="16.5" customHeight="1" x14ac:dyDescent="0.3">
      <c r="A83" s="197">
        <v>73</v>
      </c>
      <c r="B83" s="138" t="s">
        <v>43</v>
      </c>
      <c r="C83" s="198" t="s">
        <v>159</v>
      </c>
      <c r="D83" s="81"/>
      <c r="E83" s="81"/>
      <c r="F83" s="81">
        <v>47171454431</v>
      </c>
      <c r="G83" s="81">
        <v>258608649.84</v>
      </c>
      <c r="H83" s="81"/>
      <c r="I83" s="81"/>
      <c r="J83" s="81">
        <v>730323194.14999998</v>
      </c>
      <c r="K83" s="81">
        <v>5680244.2999999998</v>
      </c>
      <c r="L83" s="92">
        <v>32743811.300000001</v>
      </c>
      <c r="M83" s="81">
        <v>1912168530</v>
      </c>
      <c r="N83" s="81">
        <v>24965238</v>
      </c>
      <c r="O83" s="72">
        <v>1922312745.5799999</v>
      </c>
      <c r="P83" s="76">
        <f t="shared" si="41"/>
        <v>3.6696196367739017E-3</v>
      </c>
      <c r="Q83" s="112">
        <v>1887203291</v>
      </c>
      <c r="R83" s="76">
        <f t="shared" si="42"/>
        <v>4.2210169289976975E-3</v>
      </c>
      <c r="S83" s="86">
        <f t="shared" si="43"/>
        <v>-1.8264174058423933E-2</v>
      </c>
      <c r="T83" s="87">
        <f t="shared" si="44"/>
        <v>3.0098740962825081E-3</v>
      </c>
      <c r="U83" s="87">
        <f t="shared" si="45"/>
        <v>1.7350442030359941E-2</v>
      </c>
      <c r="V83" s="88">
        <f t="shared" si="46"/>
        <v>0.97290974001111152</v>
      </c>
      <c r="W83" s="88">
        <f t="shared" si="36"/>
        <v>1.6880414044835351E-2</v>
      </c>
      <c r="X83" s="107">
        <v>0.95920000000000005</v>
      </c>
      <c r="Y83" s="107">
        <v>0.96399999999999997</v>
      </c>
      <c r="Z83" s="84">
        <v>502</v>
      </c>
      <c r="AA83" s="164">
        <v>1939751668</v>
      </c>
      <c r="AB83" s="14"/>
      <c r="AC83" s="3"/>
      <c r="AD83" s="3"/>
      <c r="AE83" s="3"/>
      <c r="AF83" s="7"/>
      <c r="AG83" s="8"/>
      <c r="AH83" s="8"/>
      <c r="AI83" s="8"/>
      <c r="AJ83" s="9"/>
      <c r="AK83" s="7"/>
      <c r="AL83" s="8"/>
      <c r="AM83" s="8"/>
      <c r="AN83" s="8"/>
      <c r="AO83" s="9"/>
      <c r="AP83" s="7"/>
      <c r="AQ83" s="8"/>
      <c r="AR83" s="8"/>
      <c r="AS83" s="8"/>
      <c r="AT83" s="9"/>
      <c r="AU83" s="7"/>
      <c r="AV83" s="8"/>
      <c r="AW83" s="8"/>
      <c r="AX83" s="8"/>
      <c r="AY83" s="9"/>
    </row>
    <row r="84" spans="1:51" ht="16.5" customHeight="1" x14ac:dyDescent="0.3">
      <c r="A84" s="197">
        <v>74</v>
      </c>
      <c r="B84" s="138" t="s">
        <v>160</v>
      </c>
      <c r="C84" s="198" t="s">
        <v>161</v>
      </c>
      <c r="D84" s="81"/>
      <c r="E84" s="81"/>
      <c r="F84" s="81"/>
      <c r="G84" s="81">
        <v>388593521.26200002</v>
      </c>
      <c r="H84" s="81"/>
      <c r="I84" s="81">
        <v>91585650.189799994</v>
      </c>
      <c r="J84" s="83">
        <v>388593521.26200002</v>
      </c>
      <c r="K84" s="81">
        <v>669011.64939999999</v>
      </c>
      <c r="L84" s="92">
        <v>2378195.1014</v>
      </c>
      <c r="M84" s="81">
        <v>489747198.60500002</v>
      </c>
      <c r="N84" s="81">
        <v>9846235.4524000008</v>
      </c>
      <c r="O84" s="73">
        <v>477875799.76499999</v>
      </c>
      <c r="P84" s="76">
        <f t="shared" si="41"/>
        <v>9.1224615910642283E-4</v>
      </c>
      <c r="Q84" s="102">
        <v>479900963.15259999</v>
      </c>
      <c r="R84" s="76">
        <f t="shared" si="42"/>
        <v>1.0733714271110948E-3</v>
      </c>
      <c r="S84" s="86">
        <f t="shared" si="43"/>
        <v>4.2378446211251922E-3</v>
      </c>
      <c r="T84" s="87">
        <f t="shared" si="44"/>
        <v>1.394061901866336E-3</v>
      </c>
      <c r="U84" s="87">
        <f t="shared" si="45"/>
        <v>4.9555955999275132E-3</v>
      </c>
      <c r="V84" s="88">
        <f t="shared" si="46"/>
        <v>42982.6209720197</v>
      </c>
      <c r="W84" s="88">
        <f t="shared" si="36"/>
        <v>213.00448736229288</v>
      </c>
      <c r="X84" s="81">
        <v>42981.527199999997</v>
      </c>
      <c r="Y84" s="81">
        <v>42981.527199999997</v>
      </c>
      <c r="Z84" s="84">
        <v>36</v>
      </c>
      <c r="AA84" s="164">
        <v>11165</v>
      </c>
      <c r="AB84" s="14"/>
      <c r="AC84" s="3"/>
      <c r="AD84" s="3"/>
      <c r="AE84" s="3"/>
      <c r="AF84" s="7"/>
      <c r="AG84" s="8"/>
      <c r="AH84" s="8"/>
      <c r="AI84" s="8"/>
      <c r="AJ84" s="9"/>
      <c r="AK84" s="7"/>
      <c r="AL84" s="8"/>
      <c r="AM84" s="8"/>
      <c r="AN84" s="8"/>
      <c r="AO84" s="9"/>
      <c r="AP84" s="7"/>
      <c r="AQ84" s="8"/>
      <c r="AR84" s="8"/>
      <c r="AS84" s="8"/>
      <c r="AT84" s="9"/>
      <c r="AU84" s="7"/>
      <c r="AV84" s="8"/>
      <c r="AW84" s="8"/>
      <c r="AX84" s="8"/>
      <c r="AY84" s="9"/>
    </row>
    <row r="85" spans="1:51" ht="16.5" customHeight="1" x14ac:dyDescent="0.3">
      <c r="A85" s="197">
        <v>75</v>
      </c>
      <c r="B85" s="138" t="s">
        <v>99</v>
      </c>
      <c r="C85" s="198" t="s">
        <v>162</v>
      </c>
      <c r="D85" s="81"/>
      <c r="E85" s="81"/>
      <c r="F85" s="81">
        <v>328048250.88</v>
      </c>
      <c r="G85" s="81">
        <v>860407762.94400001</v>
      </c>
      <c r="H85" s="81"/>
      <c r="I85" s="81">
        <v>27885617.151999999</v>
      </c>
      <c r="J85" s="81">
        <v>1188456013.8239999</v>
      </c>
      <c r="K85" s="81">
        <v>2285182.9759999998</v>
      </c>
      <c r="L85" s="92">
        <v>-3240046.5920000002</v>
      </c>
      <c r="M85" s="81">
        <v>1216341630.9760001</v>
      </c>
      <c r="N85" s="81">
        <v>14433824.767999999</v>
      </c>
      <c r="O85" s="73">
        <v>1295483966.595</v>
      </c>
      <c r="P85" s="76">
        <f>(O85/$O$89)</f>
        <v>2.4730280823833384E-3</v>
      </c>
      <c r="Q85" s="102">
        <v>1246200926.2079999</v>
      </c>
      <c r="R85" s="76">
        <f t="shared" si="42"/>
        <v>2.7873177370675633E-3</v>
      </c>
      <c r="S85" s="86">
        <f t="shared" si="43"/>
        <v>-3.8042184741609517E-2</v>
      </c>
      <c r="T85" s="87">
        <f t="shared" si="44"/>
        <v>1.8337195294449542E-3</v>
      </c>
      <c r="U85" s="87">
        <f t="shared" si="45"/>
        <v>-2.5999391621854828E-3</v>
      </c>
      <c r="V85" s="88">
        <f t="shared" si="46"/>
        <v>437.71534487765541</v>
      </c>
      <c r="W85" s="88">
        <f t="shared" si="36"/>
        <v>-1.1380332670369411</v>
      </c>
      <c r="X85" s="81">
        <v>438.27199999999999</v>
      </c>
      <c r="Y85" s="81">
        <v>438.27199999999999</v>
      </c>
      <c r="Z85" s="84">
        <v>118</v>
      </c>
      <c r="AA85" s="164">
        <v>2847057.89</v>
      </c>
      <c r="AB85" s="14"/>
      <c r="AC85" s="20"/>
      <c r="AD85" s="20"/>
      <c r="AE85" s="20"/>
      <c r="AF85" s="21"/>
      <c r="AG85" s="8"/>
      <c r="AH85" s="8"/>
      <c r="AI85" s="8"/>
      <c r="AJ85" s="9"/>
      <c r="AK85" s="7"/>
      <c r="AL85" s="8"/>
      <c r="AM85" s="8"/>
      <c r="AN85" s="8"/>
      <c r="AO85" s="9"/>
      <c r="AP85" s="7"/>
      <c r="AQ85" s="8"/>
      <c r="AR85" s="8"/>
      <c r="AS85" s="8"/>
      <c r="AT85" s="9"/>
      <c r="AU85" s="7"/>
      <c r="AV85" s="8"/>
      <c r="AW85" s="8"/>
      <c r="AX85" s="8"/>
      <c r="AY85" s="9"/>
    </row>
    <row r="86" spans="1:51" ht="16.5" customHeight="1" x14ac:dyDescent="0.3">
      <c r="A86" s="197">
        <v>76</v>
      </c>
      <c r="B86" s="138" t="s">
        <v>111</v>
      </c>
      <c r="C86" s="198" t="s">
        <v>163</v>
      </c>
      <c r="D86" s="81"/>
      <c r="E86" s="81"/>
      <c r="F86" s="81"/>
      <c r="G86" s="81">
        <v>99742870.930000007</v>
      </c>
      <c r="H86" s="81"/>
      <c r="I86" s="81"/>
      <c r="J86" s="83"/>
      <c r="K86" s="83">
        <v>40431.61</v>
      </c>
      <c r="L86" s="85">
        <v>472909.45</v>
      </c>
      <c r="M86" s="81">
        <v>109095242.09999999</v>
      </c>
      <c r="N86" s="81">
        <v>685846.82</v>
      </c>
      <c r="O86" s="73">
        <v>108512594.01000001</v>
      </c>
      <c r="P86" s="76">
        <f>(O86/$O$89)</f>
        <v>2.0714628602029337E-4</v>
      </c>
      <c r="Q86" s="112">
        <v>108409395.3</v>
      </c>
      <c r="R86" s="76">
        <f t="shared" si="42"/>
        <v>2.4247408586344153E-4</v>
      </c>
      <c r="S86" s="86">
        <f t="shared" si="43"/>
        <v>-9.510297946660278E-4</v>
      </c>
      <c r="T86" s="87">
        <f t="shared" si="44"/>
        <v>3.7295300733035267E-4</v>
      </c>
      <c r="U86" s="87">
        <f t="shared" si="45"/>
        <v>4.3622552149776639E-3</v>
      </c>
      <c r="V86" s="88">
        <f t="shared" si="46"/>
        <v>414.5912587720137</v>
      </c>
      <c r="W86" s="88">
        <f t="shared" si="36"/>
        <v>1.8085528806623707</v>
      </c>
      <c r="X86" s="105" t="s">
        <v>164</v>
      </c>
      <c r="Y86" s="105" t="s">
        <v>164</v>
      </c>
      <c r="Z86" s="84">
        <v>5</v>
      </c>
      <c r="AA86" s="174">
        <v>261485</v>
      </c>
      <c r="AB86" s="65"/>
      <c r="AC86" s="22"/>
      <c r="AD86" s="22"/>
      <c r="AE86" s="22"/>
      <c r="AF86" s="23"/>
      <c r="AG86" s="8"/>
      <c r="AH86" s="8"/>
      <c r="AI86" s="8"/>
      <c r="AJ86" s="9"/>
      <c r="AK86" s="7"/>
      <c r="AL86" s="8"/>
      <c r="AM86" s="8"/>
      <c r="AN86" s="8"/>
      <c r="AO86" s="9"/>
      <c r="AP86" s="7"/>
      <c r="AQ86" s="8"/>
      <c r="AR86" s="8"/>
      <c r="AS86" s="8"/>
      <c r="AT86" s="9"/>
      <c r="AU86" s="7"/>
      <c r="AV86" s="8"/>
      <c r="AW86" s="8"/>
      <c r="AX86" s="8"/>
      <c r="AY86" s="9"/>
    </row>
    <row r="87" spans="1:51" ht="16.5" customHeight="1" x14ac:dyDescent="0.3">
      <c r="A87" s="197">
        <v>77</v>
      </c>
      <c r="B87" s="138" t="s">
        <v>160</v>
      </c>
      <c r="C87" s="198" t="s">
        <v>165</v>
      </c>
      <c r="D87" s="81"/>
      <c r="E87" s="81"/>
      <c r="F87" s="81"/>
      <c r="G87" s="81">
        <v>276128594.67000002</v>
      </c>
      <c r="H87" s="81"/>
      <c r="I87" s="81">
        <v>2274575.09</v>
      </c>
      <c r="J87" s="83"/>
      <c r="K87" s="83">
        <v>396316.04</v>
      </c>
      <c r="L87" s="85">
        <v>2377830.73</v>
      </c>
      <c r="M87" s="81">
        <v>288970540.56</v>
      </c>
      <c r="N87" s="81">
        <v>3020820.27</v>
      </c>
      <c r="O87" s="73">
        <v>280990469.62</v>
      </c>
      <c r="P87" s="76">
        <f>(O87/$O$89)</f>
        <v>5.3639978584897781E-4</v>
      </c>
      <c r="Q87" s="112">
        <v>285949720.27999997</v>
      </c>
      <c r="R87" s="76">
        <f t="shared" si="42"/>
        <v>6.3957000069900585E-4</v>
      </c>
      <c r="S87" s="86">
        <f t="shared" si="43"/>
        <v>1.7649177449707294E-2</v>
      </c>
      <c r="T87" s="87">
        <f t="shared" si="44"/>
        <v>1.3859640765234184E-3</v>
      </c>
      <c r="U87" s="87">
        <f t="shared" si="45"/>
        <v>8.3155553629206021E-3</v>
      </c>
      <c r="V87" s="88">
        <f t="shared" si="46"/>
        <v>1004.3896040744643</v>
      </c>
      <c r="W87" s="88">
        <f t="shared" si="36"/>
        <v>8.3520573586231119</v>
      </c>
      <c r="X87" s="81">
        <v>1004.39</v>
      </c>
      <c r="Y87" s="81">
        <v>1004.39</v>
      </c>
      <c r="Z87" s="84">
        <v>118</v>
      </c>
      <c r="AA87" s="174">
        <v>284700</v>
      </c>
      <c r="AB87" s="65"/>
      <c r="AC87" s="24"/>
      <c r="AD87" s="24"/>
      <c r="AE87" s="24"/>
      <c r="AF87" s="23"/>
      <c r="AG87" s="8"/>
      <c r="AH87" s="8"/>
      <c r="AI87" s="8"/>
      <c r="AJ87" s="9"/>
      <c r="AK87" s="7"/>
      <c r="AL87" s="8"/>
      <c r="AM87" s="8"/>
      <c r="AN87" s="8"/>
      <c r="AO87" s="9"/>
      <c r="AP87" s="7"/>
      <c r="AQ87" s="8"/>
      <c r="AR87" s="8"/>
      <c r="AS87" s="8"/>
      <c r="AT87" s="9"/>
      <c r="AU87" s="7"/>
      <c r="AV87" s="8"/>
      <c r="AW87" s="8"/>
      <c r="AX87" s="8"/>
      <c r="AY87" s="9"/>
    </row>
    <row r="88" spans="1:51" ht="16.5" customHeight="1" x14ac:dyDescent="0.3">
      <c r="A88" s="197">
        <v>78</v>
      </c>
      <c r="B88" s="138" t="s">
        <v>166</v>
      </c>
      <c r="C88" s="198" t="s">
        <v>167</v>
      </c>
      <c r="D88" s="81"/>
      <c r="E88" s="81"/>
      <c r="F88" s="81">
        <v>2262586041.4699998</v>
      </c>
      <c r="G88" s="81">
        <v>466760000</v>
      </c>
      <c r="H88" s="81"/>
      <c r="I88" s="81">
        <v>823923251.67999995</v>
      </c>
      <c r="J88" s="83">
        <v>2729346041.4699998</v>
      </c>
      <c r="K88" s="83">
        <v>2661627.4023000002</v>
      </c>
      <c r="L88" s="85">
        <v>23477249.280000001</v>
      </c>
      <c r="M88" s="81">
        <v>3594897263.7800002</v>
      </c>
      <c r="N88" s="81">
        <v>12297907.279999999</v>
      </c>
      <c r="O88" s="73">
        <v>3582599356.5</v>
      </c>
      <c r="P88" s="76">
        <f>(O88/$O$89)</f>
        <v>6.8390416593421179E-3</v>
      </c>
      <c r="Q88" s="112">
        <v>3582599356.5</v>
      </c>
      <c r="R88" s="76">
        <f t="shared" si="42"/>
        <v>8.0130278522298082E-3</v>
      </c>
      <c r="S88" s="86">
        <f t="shared" si="43"/>
        <v>0</v>
      </c>
      <c r="T88" s="87">
        <f t="shared" si="44"/>
        <v>7.4293191547387027E-4</v>
      </c>
      <c r="U88" s="87">
        <f t="shared" si="45"/>
        <v>6.5531327798082246E-3</v>
      </c>
      <c r="V88" s="88">
        <f t="shared" si="46"/>
        <v>1.012053005283676</v>
      </c>
      <c r="W88" s="88">
        <f t="shared" si="36"/>
        <v>6.6321177238278838E-3</v>
      </c>
      <c r="X88" s="81">
        <v>1.0209999999999999</v>
      </c>
      <c r="Y88" s="81">
        <v>1.0209999999999999</v>
      </c>
      <c r="Z88" s="84">
        <v>543</v>
      </c>
      <c r="AA88" s="167">
        <v>3539932531</v>
      </c>
      <c r="AB88" s="66"/>
      <c r="AC88" s="25"/>
      <c r="AD88" s="25"/>
      <c r="AE88" s="26"/>
      <c r="AF88" s="15"/>
      <c r="AG88" s="27"/>
      <c r="AH88" s="8"/>
      <c r="AI88" s="8"/>
      <c r="AJ88" s="9"/>
      <c r="AK88" s="7"/>
      <c r="AL88" s="8"/>
      <c r="AM88" s="8"/>
      <c r="AN88" s="8"/>
      <c r="AO88" s="9"/>
      <c r="AP88" s="7"/>
      <c r="AQ88" s="8"/>
      <c r="AR88" s="8"/>
      <c r="AS88" s="8"/>
      <c r="AT88" s="9"/>
      <c r="AU88" s="7"/>
      <c r="AV88" s="8"/>
      <c r="AW88" s="8"/>
      <c r="AX88" s="8"/>
      <c r="AY88" s="9"/>
    </row>
    <row r="89" spans="1:51" ht="16.5" customHeight="1" x14ac:dyDescent="0.3">
      <c r="A89" s="197"/>
      <c r="B89" s="203"/>
      <c r="C89" s="113" t="s">
        <v>61</v>
      </c>
      <c r="D89" s="114"/>
      <c r="E89" s="114"/>
      <c r="F89" s="114"/>
      <c r="G89" s="114"/>
      <c r="H89" s="114"/>
      <c r="I89" s="114"/>
      <c r="J89" s="114"/>
      <c r="K89" s="114"/>
      <c r="L89" s="115"/>
      <c r="M89" s="114"/>
      <c r="N89" s="114"/>
      <c r="O89" s="97">
        <f>SUM(O61:O88)</f>
        <v>523845230801.625</v>
      </c>
      <c r="P89" s="116">
        <f>(O89/$O$127)</f>
        <v>0.38331955305164211</v>
      </c>
      <c r="Q89" s="98">
        <f>SUM(Q61:Q88)</f>
        <v>447096830632.26337</v>
      </c>
      <c r="R89" s="116">
        <f>(Q89/$Q$127)</f>
        <v>0.35741663725616873</v>
      </c>
      <c r="S89" s="117">
        <f t="shared" si="43"/>
        <v>-0.14650968579386664</v>
      </c>
      <c r="T89" s="118"/>
      <c r="U89" s="118"/>
      <c r="V89" s="119"/>
      <c r="W89" s="119"/>
      <c r="X89" s="114"/>
      <c r="Y89" s="114"/>
      <c r="Z89" s="120">
        <f>SUM(Z61:Z88)</f>
        <v>38613</v>
      </c>
      <c r="AA89" s="162"/>
      <c r="AB89" s="14"/>
      <c r="AC89" s="3"/>
      <c r="AD89" s="3"/>
      <c r="AE89" s="3"/>
      <c r="AF89" s="28"/>
      <c r="AG89" s="8"/>
      <c r="AH89" s="8"/>
      <c r="AI89" s="8"/>
      <c r="AJ89" s="9"/>
      <c r="AK89" s="7"/>
      <c r="AL89" s="8"/>
      <c r="AM89" s="8"/>
      <c r="AN89" s="8"/>
      <c r="AO89" s="9"/>
      <c r="AP89" s="7"/>
      <c r="AQ89" s="8"/>
      <c r="AR89" s="8"/>
      <c r="AS89" s="8"/>
      <c r="AT89" s="9"/>
      <c r="AU89" s="7"/>
      <c r="AV89" s="8"/>
      <c r="AW89" s="8"/>
      <c r="AX89" s="8"/>
      <c r="AY89" s="9"/>
    </row>
    <row r="90" spans="1:51" ht="16.5" customHeight="1" x14ac:dyDescent="0.3">
      <c r="A90" s="209"/>
      <c r="B90" s="210"/>
      <c r="C90" s="129" t="s">
        <v>168</v>
      </c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86"/>
      <c r="Q90" s="130">
        <v>0</v>
      </c>
      <c r="R90" s="86"/>
      <c r="S90" s="86"/>
      <c r="T90" s="131"/>
      <c r="U90" s="131"/>
      <c r="V90" s="132"/>
      <c r="W90" s="132"/>
      <c r="X90" s="130"/>
      <c r="Y90" s="130"/>
      <c r="Z90" s="130"/>
      <c r="AA90" s="168"/>
      <c r="AB90" s="6"/>
      <c r="AC90" s="10"/>
      <c r="AD90" s="10"/>
      <c r="AE90" s="10"/>
      <c r="AF90" s="7"/>
      <c r="AG90" s="8"/>
      <c r="AH90" s="8"/>
      <c r="AI90" s="8"/>
      <c r="AJ90" s="9"/>
      <c r="AK90" s="7"/>
      <c r="AL90" s="8"/>
      <c r="AM90" s="8"/>
      <c r="AN90" s="8"/>
      <c r="AO90" s="9"/>
      <c r="AP90" s="7"/>
      <c r="AQ90" s="8"/>
      <c r="AR90" s="8"/>
      <c r="AS90" s="8"/>
      <c r="AT90" s="9"/>
      <c r="AU90" s="7"/>
      <c r="AV90" s="8"/>
      <c r="AW90" s="8"/>
      <c r="AX90" s="8"/>
      <c r="AY90" s="9"/>
    </row>
    <row r="91" spans="1:51" ht="16.5" customHeight="1" x14ac:dyDescent="0.3">
      <c r="A91" s="197">
        <v>79</v>
      </c>
      <c r="B91" s="198" t="s">
        <v>134</v>
      </c>
      <c r="C91" s="198" t="s">
        <v>169</v>
      </c>
      <c r="D91" s="81"/>
      <c r="E91" s="81"/>
      <c r="F91" s="105" t="s">
        <v>170</v>
      </c>
      <c r="G91" s="105" t="s">
        <v>171</v>
      </c>
      <c r="H91" s="83">
        <v>1775390000</v>
      </c>
      <c r="I91" s="105" t="s">
        <v>172</v>
      </c>
      <c r="J91" s="105" t="s">
        <v>173</v>
      </c>
      <c r="K91" s="143" t="s">
        <v>174</v>
      </c>
      <c r="L91" s="126" t="s">
        <v>234</v>
      </c>
      <c r="M91" s="83">
        <v>2457161193.4000001</v>
      </c>
      <c r="N91" s="83">
        <v>136533444.78</v>
      </c>
      <c r="O91" s="73">
        <v>2312265777.6399999</v>
      </c>
      <c r="P91" s="76">
        <f>(O91/$O$95)</f>
        <v>5.7733430601805059E-2</v>
      </c>
      <c r="Q91" s="102">
        <v>2320627748.6199999</v>
      </c>
      <c r="R91" s="76">
        <f>(Q91/$Q$95)</f>
        <v>5.6477064100267572E-2</v>
      </c>
      <c r="S91" s="86">
        <f>((Q91-O91)/O91)</f>
        <v>3.616353734445966E-3</v>
      </c>
      <c r="T91" s="87" t="e">
        <f>(K91/Q91)</f>
        <v>#VALUE!</v>
      </c>
      <c r="U91" s="87">
        <f>L91/Q91</f>
        <v>3.6033228444211211E-3</v>
      </c>
      <c r="V91" s="88">
        <f>Q91/AA91</f>
        <v>116.031387431</v>
      </c>
      <c r="W91" s="88">
        <f>L91/AA91</f>
        <v>0.41809854900000004</v>
      </c>
      <c r="X91" s="81">
        <v>68.599999999999994</v>
      </c>
      <c r="Y91" s="81">
        <v>68.599999999999994</v>
      </c>
      <c r="Z91" s="84">
        <v>2603</v>
      </c>
      <c r="AA91" s="164">
        <v>20000000</v>
      </c>
      <c r="AB91" s="11"/>
      <c r="AC91" s="11"/>
      <c r="AD91" s="11"/>
      <c r="AE91" s="12"/>
      <c r="AF91" s="7"/>
      <c r="AG91" s="8"/>
      <c r="AH91" s="8"/>
      <c r="AI91" s="8"/>
      <c r="AJ91" s="9"/>
      <c r="AK91" s="7"/>
      <c r="AL91" s="8"/>
      <c r="AM91" s="8"/>
      <c r="AN91" s="8"/>
      <c r="AO91" s="9"/>
      <c r="AP91" s="7"/>
      <c r="AQ91" s="8"/>
      <c r="AR91" s="8"/>
      <c r="AS91" s="8"/>
      <c r="AT91" s="9"/>
      <c r="AU91" s="7"/>
      <c r="AV91" s="8"/>
      <c r="AW91" s="8"/>
      <c r="AX91" s="8"/>
      <c r="AY91" s="9"/>
    </row>
    <row r="92" spans="1:51" ht="16.5" customHeight="1" x14ac:dyDescent="0.3">
      <c r="A92" s="197">
        <v>80</v>
      </c>
      <c r="B92" s="198" t="s">
        <v>134</v>
      </c>
      <c r="C92" s="198" t="s">
        <v>175</v>
      </c>
      <c r="D92" s="83"/>
      <c r="E92" s="81"/>
      <c r="F92" s="81"/>
      <c r="G92" s="83">
        <v>405314098.33999997</v>
      </c>
      <c r="H92" s="105" t="s">
        <v>176</v>
      </c>
      <c r="I92" s="105" t="s">
        <v>177</v>
      </c>
      <c r="J92" s="105" t="s">
        <v>178</v>
      </c>
      <c r="K92" s="143" t="s">
        <v>179</v>
      </c>
      <c r="L92" s="126" t="s">
        <v>235</v>
      </c>
      <c r="M92" s="83">
        <v>10808739378.18</v>
      </c>
      <c r="N92" s="105" t="s">
        <v>233</v>
      </c>
      <c r="O92" s="90" t="s">
        <v>236</v>
      </c>
      <c r="P92" s="76">
        <f>(O92/$O$95)</f>
        <v>0.24142528553977982</v>
      </c>
      <c r="Q92" s="127" t="s">
        <v>238</v>
      </c>
      <c r="R92" s="76">
        <f>(Q92/$Q$95)</f>
        <v>0.23643043349365031</v>
      </c>
      <c r="S92" s="86">
        <f>((Q92-O92)/O92)</f>
        <v>4.7166666589532171E-3</v>
      </c>
      <c r="T92" s="87" t="e">
        <f>(K92/Q92)</f>
        <v>#VALUE!</v>
      </c>
      <c r="U92" s="87">
        <f>L92/Q92</f>
        <v>4.6945241904558441E-3</v>
      </c>
      <c r="V92" s="88">
        <f>Q92/AA92</f>
        <v>51.639908587103569</v>
      </c>
      <c r="W92" s="88">
        <f>L92/AA92</f>
        <v>0.24242480005508618</v>
      </c>
      <c r="X92" s="105" t="s">
        <v>180</v>
      </c>
      <c r="Y92" s="105" t="s">
        <v>180</v>
      </c>
      <c r="Z92" s="82">
        <v>5238</v>
      </c>
      <c r="AA92" s="166">
        <v>188127066</v>
      </c>
      <c r="AB92" s="40"/>
      <c r="AC92" s="29"/>
      <c r="AD92" s="13"/>
      <c r="AE92" s="13"/>
      <c r="AF92" s="7"/>
      <c r="AG92" s="8"/>
      <c r="AH92" s="8"/>
      <c r="AI92" s="8"/>
      <c r="AJ92" s="9"/>
      <c r="AK92" s="7"/>
      <c r="AL92" s="8"/>
      <c r="AM92" s="8"/>
      <c r="AN92" s="8"/>
      <c r="AO92" s="9"/>
      <c r="AP92" s="7"/>
      <c r="AQ92" s="8"/>
      <c r="AR92" s="8"/>
      <c r="AS92" s="8"/>
      <c r="AT92" s="9"/>
      <c r="AU92" s="7"/>
      <c r="AV92" s="8"/>
      <c r="AW92" s="8"/>
      <c r="AX92" s="8"/>
      <c r="AY92" s="9"/>
    </row>
    <row r="93" spans="1:51" ht="16.5" customHeight="1" x14ac:dyDescent="0.3">
      <c r="A93" s="197">
        <v>81</v>
      </c>
      <c r="B93" s="138" t="s">
        <v>99</v>
      </c>
      <c r="C93" s="198" t="s">
        <v>181</v>
      </c>
      <c r="D93" s="81"/>
      <c r="E93" s="81"/>
      <c r="F93" s="83">
        <v>2041813000</v>
      </c>
      <c r="G93" s="83">
        <v>398433000</v>
      </c>
      <c r="H93" s="93">
        <v>24083140000</v>
      </c>
      <c r="I93" s="83">
        <v>2526991000</v>
      </c>
      <c r="J93" s="81">
        <v>0</v>
      </c>
      <c r="K93" s="83">
        <v>79712000</v>
      </c>
      <c r="L93" s="92">
        <v>290133335.25</v>
      </c>
      <c r="M93" s="81">
        <v>31496327347.169998</v>
      </c>
      <c r="N93" s="81">
        <v>142716455.27000001</v>
      </c>
      <c r="O93" s="73">
        <v>30294568052.59</v>
      </c>
      <c r="P93" s="76">
        <f>(O93/$O$94)</f>
        <v>4.0697218132558817</v>
      </c>
      <c r="Q93" s="112">
        <v>31353610891.900002</v>
      </c>
      <c r="R93" s="76">
        <f>(Q93/$Q$94)</f>
        <v>4.2281188008639372</v>
      </c>
      <c r="S93" s="86">
        <f>((Q93-O93)/O93)</f>
        <v>3.4958175916935036E-2</v>
      </c>
      <c r="T93" s="87">
        <f>(K93/Q93)</f>
        <v>2.5423546995855927E-3</v>
      </c>
      <c r="U93" s="87">
        <f>L93/Q93</f>
        <v>9.2535860143928127E-3</v>
      </c>
      <c r="V93" s="88">
        <f>Q93/AA93</f>
        <v>14.971826447650511</v>
      </c>
      <c r="W93" s="88">
        <f>L93/AA93</f>
        <v>0.13854308382589517</v>
      </c>
      <c r="X93" s="81">
        <v>11.75</v>
      </c>
      <c r="Y93" s="81">
        <v>11.75</v>
      </c>
      <c r="Z93" s="84">
        <v>28807</v>
      </c>
      <c r="AA93" s="164">
        <v>2094174081</v>
      </c>
      <c r="AB93" s="14"/>
      <c r="AC93" s="30"/>
      <c r="AD93" s="3"/>
      <c r="AE93" s="3"/>
      <c r="AF93" s="7"/>
      <c r="AG93" s="8"/>
      <c r="AH93" s="8"/>
      <c r="AI93" s="8"/>
      <c r="AJ93" s="9"/>
      <c r="AK93" s="7"/>
      <c r="AL93" s="8"/>
      <c r="AM93" s="8"/>
      <c r="AN93" s="8"/>
      <c r="AO93" s="9"/>
      <c r="AP93" s="7"/>
      <c r="AQ93" s="8"/>
      <c r="AR93" s="8"/>
      <c r="AS93" s="8"/>
      <c r="AT93" s="9"/>
      <c r="AU93" s="7"/>
      <c r="AV93" s="8"/>
      <c r="AW93" s="8"/>
      <c r="AX93" s="8"/>
      <c r="AY93" s="9"/>
    </row>
    <row r="94" spans="1:51" ht="16.5" customHeight="1" x14ac:dyDescent="0.3">
      <c r="A94" s="197">
        <v>82</v>
      </c>
      <c r="B94" s="198" t="s">
        <v>35</v>
      </c>
      <c r="C94" s="198" t="s">
        <v>182</v>
      </c>
      <c r="D94" s="81"/>
      <c r="E94" s="81"/>
      <c r="F94" s="89">
        <v>7467585108</v>
      </c>
      <c r="G94" s="81"/>
      <c r="H94" s="81">
        <v>0</v>
      </c>
      <c r="I94" s="81">
        <v>271392</v>
      </c>
      <c r="J94" s="89">
        <v>7467585108</v>
      </c>
      <c r="K94" s="123">
        <v>7046219</v>
      </c>
      <c r="L94" s="104">
        <v>28392582</v>
      </c>
      <c r="M94" s="123">
        <v>7467856500</v>
      </c>
      <c r="N94" s="89">
        <v>52357464</v>
      </c>
      <c r="O94" s="73">
        <v>7443891608</v>
      </c>
      <c r="P94" s="76">
        <f>(O94/$O$95)</f>
        <v>0.18586159243184425</v>
      </c>
      <c r="Q94" s="112">
        <v>7415499036</v>
      </c>
      <c r="R94" s="76">
        <f>(Q94/$Q$95)</f>
        <v>0.18047082934378172</v>
      </c>
      <c r="S94" s="86">
        <f>((Q94-O94)/O94)</f>
        <v>-3.814210831534182E-3</v>
      </c>
      <c r="T94" s="87">
        <f>(K94/Q94)</f>
        <v>9.5020159341842575E-4</v>
      </c>
      <c r="U94" s="87">
        <f>L94/Q94</f>
        <v>3.8288160867073978E-3</v>
      </c>
      <c r="V94" s="88">
        <f>Q94/AA94</f>
        <v>100.00673008766015</v>
      </c>
      <c r="W94" s="88">
        <f>L94/AA94</f>
        <v>0.38290737693863791</v>
      </c>
      <c r="X94" s="81">
        <v>100.01</v>
      </c>
      <c r="Y94" s="81">
        <v>100.01</v>
      </c>
      <c r="Z94" s="82">
        <v>61</v>
      </c>
      <c r="AA94" s="174">
        <v>74150000</v>
      </c>
      <c r="AB94" s="14"/>
      <c r="AC94" s="3"/>
      <c r="AD94" s="3"/>
      <c r="AE94" s="3"/>
      <c r="AF94" s="7"/>
      <c r="AG94" s="8"/>
      <c r="AH94" s="8"/>
      <c r="AI94" s="8"/>
      <c r="AJ94" s="9"/>
      <c r="AK94" s="7"/>
      <c r="AL94" s="8"/>
      <c r="AM94" s="8"/>
      <c r="AN94" s="8"/>
      <c r="AO94" s="9"/>
      <c r="AP94" s="7"/>
      <c r="AQ94" s="8"/>
      <c r="AR94" s="8"/>
      <c r="AS94" s="8"/>
      <c r="AT94" s="9"/>
      <c r="AU94" s="7"/>
      <c r="AV94" s="8"/>
      <c r="AW94" s="8"/>
      <c r="AX94" s="8"/>
      <c r="AY94" s="9"/>
    </row>
    <row r="95" spans="1:51" ht="16.5" customHeight="1" x14ac:dyDescent="0.3">
      <c r="A95" s="197"/>
      <c r="B95" s="91"/>
      <c r="C95" s="113" t="s">
        <v>61</v>
      </c>
      <c r="D95" s="114"/>
      <c r="E95" s="114"/>
      <c r="F95" s="114"/>
      <c r="G95" s="114"/>
      <c r="H95" s="114"/>
      <c r="I95" s="114"/>
      <c r="J95" s="144"/>
      <c r="K95" s="114"/>
      <c r="L95" s="115"/>
      <c r="M95" s="114"/>
      <c r="N95" s="114"/>
      <c r="O95" s="97">
        <f>SUM(O91:O94)</f>
        <v>40050725438.229996</v>
      </c>
      <c r="P95" s="116">
        <f>(O95/$O$127)</f>
        <v>2.9306797641133992E-2</v>
      </c>
      <c r="Q95" s="98">
        <f>SUM(Q91:Q94)</f>
        <v>41089737676.520004</v>
      </c>
      <c r="R95" s="116">
        <f>(Q95/$Q$127)</f>
        <v>3.2847819219186607E-2</v>
      </c>
      <c r="S95" s="117">
        <f>((Q95-O95)/O95)</f>
        <v>2.5942407457574548E-2</v>
      </c>
      <c r="T95" s="118"/>
      <c r="U95" s="118"/>
      <c r="V95" s="119"/>
      <c r="W95" s="119"/>
      <c r="X95" s="114">
        <v>0</v>
      </c>
      <c r="Y95" s="114"/>
      <c r="Z95" s="120">
        <f>SUM(Z91:Z94)</f>
        <v>36709</v>
      </c>
      <c r="AA95" s="162"/>
      <c r="AB95" s="14"/>
      <c r="AC95" s="3"/>
      <c r="AD95" s="3"/>
      <c r="AE95" s="3"/>
      <c r="AF95" s="7"/>
      <c r="AG95" s="8"/>
      <c r="AH95" s="8"/>
      <c r="AI95" s="8"/>
      <c r="AJ95" s="9"/>
      <c r="AK95" s="7"/>
      <c r="AL95" s="8"/>
      <c r="AM95" s="8"/>
      <c r="AN95" s="8"/>
      <c r="AO95" s="9"/>
      <c r="AP95" s="7"/>
      <c r="AQ95" s="8"/>
      <c r="AR95" s="8"/>
      <c r="AS95" s="8"/>
      <c r="AT95" s="9"/>
      <c r="AU95" s="7"/>
      <c r="AV95" s="8"/>
      <c r="AW95" s="8"/>
      <c r="AX95" s="8"/>
      <c r="AY95" s="9"/>
    </row>
    <row r="96" spans="1:51" ht="16.5" customHeight="1" x14ac:dyDescent="0.3">
      <c r="A96" s="209"/>
      <c r="B96" s="210"/>
      <c r="C96" s="129" t="s">
        <v>183</v>
      </c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86"/>
      <c r="Q96" s="130"/>
      <c r="R96" s="86"/>
      <c r="S96" s="86"/>
      <c r="T96" s="131"/>
      <c r="U96" s="131"/>
      <c r="V96" s="132"/>
      <c r="W96" s="132"/>
      <c r="X96" s="130"/>
      <c r="Y96" s="130"/>
      <c r="Z96" s="130"/>
      <c r="AA96" s="168"/>
      <c r="AB96" s="6"/>
      <c r="AC96" s="10"/>
      <c r="AD96" s="10"/>
      <c r="AE96" s="10"/>
      <c r="AF96" s="7"/>
      <c r="AG96" s="8"/>
      <c r="AH96" s="8"/>
      <c r="AI96" s="8"/>
      <c r="AJ96" s="9"/>
      <c r="AK96" s="7"/>
      <c r="AL96" s="8"/>
      <c r="AM96" s="8"/>
      <c r="AN96" s="8"/>
      <c r="AO96" s="9"/>
      <c r="AP96" s="7"/>
      <c r="AQ96" s="8"/>
      <c r="AR96" s="8"/>
      <c r="AS96" s="8"/>
      <c r="AT96" s="9"/>
      <c r="AU96" s="7"/>
      <c r="AV96" s="8"/>
      <c r="AW96" s="8"/>
      <c r="AX96" s="8"/>
      <c r="AY96" s="9"/>
    </row>
    <row r="97" spans="1:256" ht="16.5" customHeight="1" x14ac:dyDescent="0.3">
      <c r="A97" s="197">
        <v>83</v>
      </c>
      <c r="B97" s="198" t="s">
        <v>27</v>
      </c>
      <c r="C97" s="198" t="s">
        <v>184</v>
      </c>
      <c r="D97" s="83">
        <v>819751885.70000005</v>
      </c>
      <c r="E97" s="81"/>
      <c r="F97" s="145">
        <v>522959340.31</v>
      </c>
      <c r="G97" s="83">
        <v>387341264.5</v>
      </c>
      <c r="H97" s="93"/>
      <c r="I97" s="83">
        <v>8204741.6299999999</v>
      </c>
      <c r="J97" s="83">
        <v>1731498005.1900001</v>
      </c>
      <c r="K97" s="83">
        <v>2141879.65</v>
      </c>
      <c r="L97" s="92">
        <v>152685337.62</v>
      </c>
      <c r="M97" s="81">
        <v>1739702746.8199999</v>
      </c>
      <c r="N97" s="81">
        <v>8644439.5600000005</v>
      </c>
      <c r="O97" s="73">
        <v>1701519714.8399999</v>
      </c>
      <c r="P97" s="76">
        <f t="shared" ref="P97:P105" si="47">(O97/$O$117)</f>
        <v>5.8807424392050119E-2</v>
      </c>
      <c r="Q97" s="112">
        <v>1731058307.26</v>
      </c>
      <c r="R97" s="76">
        <f t="shared" ref="R97:R116" si="48">(Q97/$Q$117)</f>
        <v>5.7429441777597755E-2</v>
      </c>
      <c r="S97" s="86">
        <f t="shared" ref="S97:S117" si="49">((Q97-O97)/O97)</f>
        <v>1.7360123519213937E-2</v>
      </c>
      <c r="T97" s="87">
        <f t="shared" ref="T97:T116" si="50">(K97/Q97)</f>
        <v>1.2373238041821174E-3</v>
      </c>
      <c r="U97" s="87">
        <f t="shared" ref="U97:U116" si="51">L97/Q97</f>
        <v>8.82034631529411E-2</v>
      </c>
      <c r="V97" s="88">
        <f t="shared" ref="V97:V116" si="52">Q97/AA97</f>
        <v>3257.124224885581</v>
      </c>
      <c r="W97" s="88">
        <f t="shared" ref="W97:W116" si="53">L97/AA97</f>
        <v>287.28963655424724</v>
      </c>
      <c r="X97" s="100">
        <v>3236.69</v>
      </c>
      <c r="Y97" s="100">
        <v>3268.31</v>
      </c>
      <c r="Z97" s="84">
        <v>1254</v>
      </c>
      <c r="AA97" s="166">
        <v>531468.31000000006</v>
      </c>
      <c r="AB97" s="11"/>
      <c r="AC97" s="11"/>
      <c r="AD97" s="11"/>
      <c r="AE97" s="12"/>
      <c r="AF97" s="7"/>
      <c r="AG97" s="8"/>
      <c r="AH97" s="8"/>
      <c r="AI97" s="8"/>
      <c r="AJ97" s="9"/>
      <c r="AK97" s="7"/>
      <c r="AL97" s="8"/>
      <c r="AM97" s="8"/>
      <c r="AN97" s="8"/>
      <c r="AO97" s="9"/>
      <c r="AP97" s="7"/>
      <c r="AQ97" s="8"/>
      <c r="AR97" s="8"/>
      <c r="AS97" s="8"/>
      <c r="AT97" s="9"/>
      <c r="AU97" s="7"/>
      <c r="AV97" s="8"/>
      <c r="AW97" s="8"/>
      <c r="AX97" s="8"/>
      <c r="AY97" s="9"/>
    </row>
    <row r="98" spans="1:256" ht="16.5" customHeight="1" x14ac:dyDescent="0.3">
      <c r="A98" s="197">
        <v>84</v>
      </c>
      <c r="B98" s="198" t="s">
        <v>35</v>
      </c>
      <c r="C98" s="198" t="s">
        <v>185</v>
      </c>
      <c r="D98" s="81">
        <v>85695893.799999997</v>
      </c>
      <c r="E98" s="81"/>
      <c r="F98" s="81">
        <v>37195939.57</v>
      </c>
      <c r="G98" s="91">
        <v>5200000000</v>
      </c>
      <c r="H98" s="81"/>
      <c r="I98" s="81"/>
      <c r="J98" s="81">
        <v>180053009.13</v>
      </c>
      <c r="K98" s="81" t="s">
        <v>232</v>
      </c>
      <c r="L98" s="92">
        <v>1425712.02</v>
      </c>
      <c r="M98" s="91">
        <v>180053009.13</v>
      </c>
      <c r="N98" s="81">
        <v>1783817.72</v>
      </c>
      <c r="O98" s="73">
        <v>178269191.41</v>
      </c>
      <c r="P98" s="76">
        <f t="shared" si="47"/>
        <v>6.1612874090390965E-3</v>
      </c>
      <c r="Q98" s="112">
        <v>178269191.41</v>
      </c>
      <c r="R98" s="76">
        <f t="shared" si="48"/>
        <v>5.9142433884997502E-3</v>
      </c>
      <c r="S98" s="86">
        <f t="shared" si="49"/>
        <v>0</v>
      </c>
      <c r="T98" s="87" t="e">
        <f t="shared" si="50"/>
        <v>#VALUE!</v>
      </c>
      <c r="U98" s="87">
        <f t="shared" si="51"/>
        <v>7.9975233450238492E-3</v>
      </c>
      <c r="V98" s="88">
        <f t="shared" si="52"/>
        <v>132.63978051502593</v>
      </c>
      <c r="W98" s="88">
        <f t="shared" si="53"/>
        <v>1.0607897411477594</v>
      </c>
      <c r="X98" s="81">
        <v>131.88999999999999</v>
      </c>
      <c r="Y98" s="81">
        <v>133.86000000000001</v>
      </c>
      <c r="Z98" s="93">
        <v>739</v>
      </c>
      <c r="AA98" s="164">
        <v>1344010</v>
      </c>
      <c r="AB98" s="40"/>
      <c r="AC98" s="13"/>
      <c r="AD98" s="13"/>
      <c r="AE98" s="13"/>
      <c r="AF98" s="7"/>
      <c r="AG98" s="8"/>
      <c r="AH98" s="8"/>
      <c r="AI98" s="8"/>
      <c r="AJ98" s="9"/>
      <c r="AK98" s="7"/>
      <c r="AL98" s="8"/>
      <c r="AM98" s="8"/>
      <c r="AN98" s="8"/>
      <c r="AO98" s="9"/>
      <c r="AP98" s="7"/>
      <c r="AQ98" s="8"/>
      <c r="AR98" s="8"/>
      <c r="AS98" s="8"/>
      <c r="AT98" s="9"/>
      <c r="AU98" s="7"/>
      <c r="AV98" s="8"/>
      <c r="AW98" s="8"/>
      <c r="AX98" s="8"/>
      <c r="AY98" s="9"/>
    </row>
    <row r="99" spans="1:256" ht="16.5" customHeight="1" x14ac:dyDescent="0.3">
      <c r="A99" s="197">
        <v>85</v>
      </c>
      <c r="B99" s="198" t="s">
        <v>40</v>
      </c>
      <c r="C99" s="198" t="s">
        <v>186</v>
      </c>
      <c r="D99" s="81">
        <v>444733827.19999999</v>
      </c>
      <c r="E99" s="81"/>
      <c r="F99" s="81">
        <v>167409464</v>
      </c>
      <c r="G99" s="81">
        <v>306219845</v>
      </c>
      <c r="H99" s="81"/>
      <c r="I99" s="81">
        <v>0</v>
      </c>
      <c r="J99" s="81">
        <v>918363137</v>
      </c>
      <c r="K99" s="81">
        <v>1549731</v>
      </c>
      <c r="L99" s="146">
        <v>23287311</v>
      </c>
      <c r="M99" s="81">
        <v>1012779352</v>
      </c>
      <c r="N99" s="81">
        <v>77329709</v>
      </c>
      <c r="O99" s="73">
        <v>915201745.84000003</v>
      </c>
      <c r="P99" s="76">
        <f t="shared" si="47"/>
        <v>3.1630933807322369E-2</v>
      </c>
      <c r="Q99" s="112">
        <v>935449643.54999995</v>
      </c>
      <c r="R99" s="76">
        <f t="shared" si="48"/>
        <v>3.1034397059197586E-2</v>
      </c>
      <c r="S99" s="86">
        <f t="shared" si="49"/>
        <v>2.2123971902409105E-2</v>
      </c>
      <c r="T99" s="87">
        <f t="shared" si="50"/>
        <v>1.6566696141107318E-3</v>
      </c>
      <c r="U99" s="87">
        <f t="shared" si="51"/>
        <v>2.4894243277089119E-2</v>
      </c>
      <c r="V99" s="88">
        <f t="shared" si="52"/>
        <v>1.3971336227947773</v>
      </c>
      <c r="W99" s="88">
        <f t="shared" si="53"/>
        <v>3.4780584296454052E-2</v>
      </c>
      <c r="X99" s="105" t="s">
        <v>187</v>
      </c>
      <c r="Y99" s="105" t="s">
        <v>188</v>
      </c>
      <c r="Z99" s="84">
        <v>1566</v>
      </c>
      <c r="AA99" s="164">
        <v>669549160</v>
      </c>
      <c r="AB99" s="14"/>
      <c r="AC99" s="3"/>
      <c r="AD99" s="3"/>
      <c r="AE99" s="3"/>
      <c r="AF99" s="7"/>
      <c r="AG99" s="8"/>
      <c r="AH99" s="8"/>
      <c r="AI99" s="8"/>
      <c r="AJ99" s="9"/>
      <c r="AK99" s="7"/>
      <c r="AL99" s="8"/>
      <c r="AM99" s="8"/>
      <c r="AN99" s="8"/>
      <c r="AO99" s="9"/>
      <c r="AP99" s="7"/>
      <c r="AQ99" s="8"/>
      <c r="AR99" s="8"/>
      <c r="AS99" s="8"/>
      <c r="AT99" s="9"/>
      <c r="AU99" s="7"/>
      <c r="AV99" s="8"/>
      <c r="AW99" s="8"/>
      <c r="AX99" s="8"/>
      <c r="AY99" s="9"/>
    </row>
    <row r="100" spans="1:256" ht="16.5" customHeight="1" x14ac:dyDescent="0.3">
      <c r="A100" s="197">
        <v>86</v>
      </c>
      <c r="B100" s="138" t="s">
        <v>43</v>
      </c>
      <c r="C100" s="198" t="s">
        <v>189</v>
      </c>
      <c r="D100" s="81">
        <v>2214080433.9499998</v>
      </c>
      <c r="E100" s="93"/>
      <c r="F100" s="81">
        <v>336025548.61000001</v>
      </c>
      <c r="G100" s="81">
        <v>534331786.30000001</v>
      </c>
      <c r="H100" s="81">
        <v>58000000</v>
      </c>
      <c r="I100" s="81"/>
      <c r="J100" s="89">
        <v>3142437768.8600001</v>
      </c>
      <c r="K100" s="83">
        <v>9762838.4499999993</v>
      </c>
      <c r="L100" s="85">
        <v>56866705.509999998</v>
      </c>
      <c r="M100" s="81">
        <v>4357582908.4499998</v>
      </c>
      <c r="N100" s="81">
        <v>32354354</v>
      </c>
      <c r="O100" s="73">
        <v>4292535137</v>
      </c>
      <c r="P100" s="76">
        <f t="shared" si="47"/>
        <v>0.14835733804182408</v>
      </c>
      <c r="Q100" s="112">
        <v>4325228554</v>
      </c>
      <c r="R100" s="76">
        <f t="shared" si="48"/>
        <v>0.14349341115488956</v>
      </c>
      <c r="S100" s="86">
        <f t="shared" si="49"/>
        <v>7.6163423144042161E-3</v>
      </c>
      <c r="T100" s="87">
        <f t="shared" si="50"/>
        <v>2.2571844072774515E-3</v>
      </c>
      <c r="U100" s="87">
        <f t="shared" si="51"/>
        <v>1.3147676429124027E-2</v>
      </c>
      <c r="V100" s="88">
        <f t="shared" si="52"/>
        <v>421.60131548255595</v>
      </c>
      <c r="W100" s="88">
        <f t="shared" si="53"/>
        <v>5.5430776780576831</v>
      </c>
      <c r="X100" s="105" t="s">
        <v>190</v>
      </c>
      <c r="Y100" s="105" t="s">
        <v>191</v>
      </c>
      <c r="Z100" s="123">
        <v>35636</v>
      </c>
      <c r="AA100" s="164">
        <v>10259049</v>
      </c>
      <c r="AB100" s="14"/>
      <c r="AC100" s="3"/>
      <c r="AD100" s="3"/>
      <c r="AE100" s="3"/>
      <c r="AF100" s="7"/>
      <c r="AG100" s="8"/>
      <c r="AH100" s="8"/>
      <c r="AI100" s="8"/>
      <c r="AJ100" s="9"/>
      <c r="AK100" s="7"/>
      <c r="AL100" s="8"/>
      <c r="AM100" s="8"/>
      <c r="AN100" s="8"/>
      <c r="AO100" s="9"/>
      <c r="AP100" s="7"/>
      <c r="AQ100" s="8"/>
      <c r="AR100" s="8"/>
      <c r="AS100" s="8"/>
      <c r="AT100" s="9"/>
      <c r="AU100" s="7"/>
      <c r="AV100" s="8"/>
      <c r="AW100" s="8"/>
      <c r="AX100" s="8"/>
      <c r="AY100" s="9"/>
    </row>
    <row r="101" spans="1:256" ht="16.5" customHeight="1" x14ac:dyDescent="0.3">
      <c r="A101" s="197">
        <v>87</v>
      </c>
      <c r="B101" s="198" t="s">
        <v>88</v>
      </c>
      <c r="C101" s="198" t="s">
        <v>192</v>
      </c>
      <c r="D101" s="81">
        <v>995105995.5</v>
      </c>
      <c r="E101" s="147"/>
      <c r="F101" s="81">
        <v>3114381.59</v>
      </c>
      <c r="G101" s="81">
        <v>1379860902.8399999</v>
      </c>
      <c r="H101" s="81"/>
      <c r="I101" s="81">
        <v>0</v>
      </c>
      <c r="J101" s="81">
        <v>2378081279.9299998</v>
      </c>
      <c r="K101" s="81">
        <v>23644795.420000002</v>
      </c>
      <c r="L101" s="92">
        <v>28797842.350000001</v>
      </c>
      <c r="M101" s="81">
        <v>2458637425.9699998</v>
      </c>
      <c r="N101" s="148">
        <v>42147172.469999999</v>
      </c>
      <c r="O101" s="73">
        <v>2360510244.5999999</v>
      </c>
      <c r="P101" s="76">
        <f t="shared" si="47"/>
        <v>8.1583261436984023E-2</v>
      </c>
      <c r="Q101" s="112">
        <v>2416490253.5</v>
      </c>
      <c r="R101" s="76">
        <f t="shared" si="48"/>
        <v>8.0169273176692993E-2</v>
      </c>
      <c r="S101" s="86">
        <f t="shared" si="49"/>
        <v>2.3715215398053137E-2</v>
      </c>
      <c r="T101" s="87">
        <f t="shared" si="50"/>
        <v>9.7847675511015687E-3</v>
      </c>
      <c r="U101" s="87">
        <f t="shared" si="51"/>
        <v>1.1917218498311647E-2</v>
      </c>
      <c r="V101" s="88">
        <f t="shared" si="52"/>
        <v>12.878204954670434</v>
      </c>
      <c r="W101" s="88">
        <f t="shared" si="53"/>
        <v>0.1534723823108472</v>
      </c>
      <c r="X101" s="105" t="s">
        <v>193</v>
      </c>
      <c r="Y101" s="105" t="s">
        <v>194</v>
      </c>
      <c r="Z101" s="84">
        <v>6501</v>
      </c>
      <c r="AA101" s="164">
        <v>187641853.97</v>
      </c>
      <c r="AB101" s="14"/>
      <c r="AC101" s="3"/>
      <c r="AD101" s="3"/>
      <c r="AE101" s="3"/>
      <c r="AF101" s="7"/>
      <c r="AG101" s="8"/>
      <c r="AH101" s="8"/>
      <c r="AI101" s="8"/>
      <c r="AJ101" s="9"/>
      <c r="AK101" s="7"/>
      <c r="AL101" s="8"/>
      <c r="AM101" s="8"/>
      <c r="AN101" s="8"/>
      <c r="AO101" s="9"/>
      <c r="AP101" s="7"/>
      <c r="AQ101" s="8"/>
      <c r="AR101" s="8"/>
      <c r="AS101" s="8"/>
      <c r="AT101" s="9"/>
      <c r="AU101" s="7"/>
      <c r="AV101" s="8"/>
      <c r="AW101" s="8"/>
      <c r="AX101" s="8"/>
      <c r="AY101" s="9"/>
    </row>
    <row r="102" spans="1:256" ht="16.5" customHeight="1" x14ac:dyDescent="0.3">
      <c r="A102" s="197">
        <v>88</v>
      </c>
      <c r="B102" s="198" t="s">
        <v>131</v>
      </c>
      <c r="C102" s="198" t="s">
        <v>195</v>
      </c>
      <c r="D102" s="81">
        <v>444002556.94</v>
      </c>
      <c r="E102" s="81"/>
      <c r="F102" s="81">
        <v>119238373.58</v>
      </c>
      <c r="G102" s="81">
        <v>543447423.80999994</v>
      </c>
      <c r="H102" s="81">
        <v>31321667.41</v>
      </c>
      <c r="I102" s="81">
        <v>24563027.329999998</v>
      </c>
      <c r="J102" s="81">
        <v>1138010021.74</v>
      </c>
      <c r="K102" s="81">
        <v>1629899.1</v>
      </c>
      <c r="L102" s="92">
        <v>21798148.73</v>
      </c>
      <c r="M102" s="81">
        <v>1162573049.1900001</v>
      </c>
      <c r="N102" s="81">
        <v>34262933.140000001</v>
      </c>
      <c r="O102" s="73">
        <v>1106511967.3199999</v>
      </c>
      <c r="P102" s="76">
        <f t="shared" si="47"/>
        <v>3.8242941465528889E-2</v>
      </c>
      <c r="Q102" s="112">
        <v>1128310116.05</v>
      </c>
      <c r="R102" s="76">
        <f t="shared" si="48"/>
        <v>3.7432719536370611E-2</v>
      </c>
      <c r="S102" s="86">
        <f t="shared" si="49"/>
        <v>1.96998761638301E-2</v>
      </c>
      <c r="T102" s="87">
        <f t="shared" si="50"/>
        <v>1.4445488672085722E-3</v>
      </c>
      <c r="U102" s="87">
        <f t="shared" si="51"/>
        <v>1.9319288571400202E-2</v>
      </c>
      <c r="V102" s="88">
        <f t="shared" si="52"/>
        <v>2.1915800560486765</v>
      </c>
      <c r="W102" s="88">
        <f t="shared" si="53"/>
        <v>4.2339767530129808E-2</v>
      </c>
      <c r="X102" s="100">
        <v>2.0552999999999999</v>
      </c>
      <c r="Y102" s="100">
        <v>2.0939000000000001</v>
      </c>
      <c r="Z102" s="84">
        <v>2798</v>
      </c>
      <c r="AA102" s="164">
        <v>514838649.37349999</v>
      </c>
      <c r="AB102" s="14"/>
      <c r="AC102" s="3"/>
      <c r="AD102" s="3"/>
      <c r="AE102" s="3"/>
      <c r="AF102" s="7"/>
      <c r="AG102" s="8"/>
      <c r="AH102" s="8"/>
      <c r="AI102" s="8"/>
      <c r="AJ102" s="9"/>
      <c r="AK102" s="7"/>
      <c r="AL102" s="8"/>
      <c r="AM102" s="8"/>
      <c r="AN102" s="8"/>
      <c r="AO102" s="9"/>
      <c r="AP102" s="7"/>
      <c r="AQ102" s="8"/>
      <c r="AR102" s="8"/>
      <c r="AS102" s="8"/>
      <c r="AT102" s="9"/>
      <c r="AU102" s="7"/>
      <c r="AV102" s="8"/>
      <c r="AW102" s="8"/>
      <c r="AX102" s="8"/>
      <c r="AY102" s="9"/>
    </row>
    <row r="103" spans="1:256" ht="16.5" customHeight="1" x14ac:dyDescent="0.3">
      <c r="A103" s="197">
        <v>89</v>
      </c>
      <c r="B103" s="198" t="s">
        <v>67</v>
      </c>
      <c r="C103" s="198" t="s">
        <v>196</v>
      </c>
      <c r="D103" s="81">
        <v>72139079.780000001</v>
      </c>
      <c r="E103" s="81"/>
      <c r="F103" s="81">
        <v>41788539.969999999</v>
      </c>
      <c r="G103" s="81">
        <v>34991025.079999998</v>
      </c>
      <c r="H103" s="81"/>
      <c r="I103" s="81"/>
      <c r="J103" s="81">
        <v>153023105.25999999</v>
      </c>
      <c r="K103" s="81">
        <v>7343531.5800000001</v>
      </c>
      <c r="L103" s="92">
        <v>5537201.5499999998</v>
      </c>
      <c r="M103" s="81">
        <v>153023105.25999999</v>
      </c>
      <c r="N103" s="81">
        <v>9321462.9100000001</v>
      </c>
      <c r="O103" s="73">
        <v>143701642.34999999</v>
      </c>
      <c r="P103" s="76">
        <f t="shared" si="47"/>
        <v>4.9665739361155177E-3</v>
      </c>
      <c r="Q103" s="112">
        <v>143701642.34999999</v>
      </c>
      <c r="R103" s="76">
        <f t="shared" si="48"/>
        <v>4.7674333487629705E-3</v>
      </c>
      <c r="S103" s="86">
        <f t="shared" si="49"/>
        <v>0</v>
      </c>
      <c r="T103" s="87">
        <f t="shared" si="50"/>
        <v>5.1102628055663277E-2</v>
      </c>
      <c r="U103" s="87">
        <f t="shared" si="51"/>
        <v>3.8532625371904806E-2</v>
      </c>
      <c r="V103" s="88">
        <f t="shared" si="52"/>
        <v>3.1859396311512898</v>
      </c>
      <c r="W103" s="88">
        <f t="shared" si="53"/>
        <v>0.12276261826465723</v>
      </c>
      <c r="X103" s="105" t="s">
        <v>197</v>
      </c>
      <c r="Y103" s="105" t="s">
        <v>198</v>
      </c>
      <c r="Z103" s="84">
        <v>11820</v>
      </c>
      <c r="AA103" s="164">
        <v>45104948.299999997</v>
      </c>
      <c r="AB103" s="14"/>
      <c r="AC103" s="3"/>
      <c r="AD103" s="3"/>
      <c r="AE103" s="3"/>
      <c r="AF103" s="7"/>
      <c r="AG103" s="8"/>
      <c r="AH103" s="8"/>
      <c r="AI103" s="8"/>
      <c r="AJ103" s="9"/>
      <c r="AK103" s="7"/>
      <c r="AL103" s="8"/>
      <c r="AM103" s="8"/>
      <c r="AN103" s="8"/>
      <c r="AO103" s="9"/>
      <c r="AP103" s="7"/>
      <c r="AQ103" s="8"/>
      <c r="AR103" s="8"/>
      <c r="AS103" s="8"/>
      <c r="AT103" s="9"/>
      <c r="AU103" s="7"/>
      <c r="AV103" s="8"/>
      <c r="AW103" s="8"/>
      <c r="AX103" s="8"/>
      <c r="AY103" s="9"/>
    </row>
    <row r="104" spans="1:256" ht="16.5" customHeight="1" x14ac:dyDescent="0.3">
      <c r="A104" s="197">
        <v>90</v>
      </c>
      <c r="B104" s="138" t="s">
        <v>64</v>
      </c>
      <c r="C104" s="138" t="s">
        <v>199</v>
      </c>
      <c r="D104" s="83">
        <v>1719915389.3499999</v>
      </c>
      <c r="E104" s="81"/>
      <c r="F104" s="83">
        <v>1683767275.49</v>
      </c>
      <c r="G104" s="83">
        <v>1341009072.8199999</v>
      </c>
      <c r="H104" s="81"/>
      <c r="I104" s="83">
        <v>0</v>
      </c>
      <c r="J104" s="81">
        <v>4712627595.6300001</v>
      </c>
      <c r="K104" s="83">
        <v>9985643.2200000007</v>
      </c>
      <c r="L104" s="92">
        <v>206374523.72999999</v>
      </c>
      <c r="M104" s="81">
        <v>4738553342.3699999</v>
      </c>
      <c r="N104" s="83">
        <v>25925746.739999998</v>
      </c>
      <c r="O104" s="73">
        <v>4143533058.25</v>
      </c>
      <c r="P104" s="76">
        <f t="shared" si="47"/>
        <v>0.14320757198038714</v>
      </c>
      <c r="Q104" s="112">
        <v>4712627595.6300001</v>
      </c>
      <c r="R104" s="76">
        <f t="shared" si="48"/>
        <v>0.15634572849895559</v>
      </c>
      <c r="S104" s="86">
        <f t="shared" si="49"/>
        <v>0.13734523880457569</v>
      </c>
      <c r="T104" s="87">
        <f t="shared" si="50"/>
        <v>2.1189120119017354E-3</v>
      </c>
      <c r="U104" s="87">
        <f t="shared" si="51"/>
        <v>4.3791816675981407E-2</v>
      </c>
      <c r="V104" s="88">
        <f t="shared" si="52"/>
        <v>214.78296953968007</v>
      </c>
      <c r="W104" s="88">
        <f t="shared" si="53"/>
        <v>9.4057364272045678</v>
      </c>
      <c r="X104" s="100">
        <v>214.78</v>
      </c>
      <c r="Y104" s="100">
        <v>216.08</v>
      </c>
      <c r="Z104" s="84">
        <v>5534</v>
      </c>
      <c r="AA104" s="164">
        <v>21941346.68</v>
      </c>
      <c r="AB104" s="14"/>
      <c r="AC104" s="3"/>
      <c r="AD104" s="3"/>
      <c r="AE104" s="3"/>
      <c r="AF104" s="7"/>
      <c r="AG104" s="8"/>
      <c r="AH104" s="8"/>
      <c r="AI104" s="8"/>
      <c r="AJ104" s="9"/>
      <c r="AK104" s="7"/>
      <c r="AL104" s="8"/>
      <c r="AM104" s="8"/>
      <c r="AN104" s="8"/>
      <c r="AO104" s="9"/>
      <c r="AP104" s="7"/>
      <c r="AQ104" s="8"/>
      <c r="AR104" s="8"/>
      <c r="AS104" s="8"/>
      <c r="AT104" s="9"/>
      <c r="AU104" s="7"/>
      <c r="AV104" s="8"/>
      <c r="AW104" s="8"/>
      <c r="AX104" s="8"/>
      <c r="AY104" s="9"/>
    </row>
    <row r="105" spans="1:256" ht="16.5" customHeight="1" x14ac:dyDescent="0.3">
      <c r="A105" s="197">
        <v>91</v>
      </c>
      <c r="B105" s="198" t="s">
        <v>109</v>
      </c>
      <c r="C105" s="207" t="s">
        <v>200</v>
      </c>
      <c r="D105" s="83">
        <v>2602926740.3000002</v>
      </c>
      <c r="E105" s="81">
        <v>154350120</v>
      </c>
      <c r="F105" s="93">
        <v>209402434.25</v>
      </c>
      <c r="G105" s="81">
        <v>1281341289.8399999</v>
      </c>
      <c r="H105" s="81"/>
      <c r="I105" s="81">
        <v>644922177.87</v>
      </c>
      <c r="J105" s="81">
        <v>4258283896.75</v>
      </c>
      <c r="K105" s="83">
        <v>9930753.8599999994</v>
      </c>
      <c r="L105" s="128">
        <v>65735871.990000002</v>
      </c>
      <c r="M105" s="81">
        <v>4903206074.6199999</v>
      </c>
      <c r="N105" s="81">
        <v>22308494.66</v>
      </c>
      <c r="O105" s="73">
        <v>5357008810.2399998</v>
      </c>
      <c r="P105" s="76">
        <f t="shared" si="47"/>
        <v>0.18514736434032958</v>
      </c>
      <c r="Q105" s="112">
        <v>4880897579.96</v>
      </c>
      <c r="R105" s="76">
        <f t="shared" si="48"/>
        <v>0.16192823905187456</v>
      </c>
      <c r="S105" s="86">
        <f t="shared" si="49"/>
        <v>-8.8876320190085595E-2</v>
      </c>
      <c r="T105" s="87">
        <f t="shared" si="50"/>
        <v>2.0346163174522879E-3</v>
      </c>
      <c r="U105" s="87">
        <f t="shared" si="51"/>
        <v>1.3467988400309503E-2</v>
      </c>
      <c r="V105" s="88">
        <f t="shared" si="52"/>
        <v>168.9645630140615</v>
      </c>
      <c r="W105" s="88">
        <f t="shared" si="53"/>
        <v>2.2756127747367443</v>
      </c>
      <c r="X105" s="100">
        <v>168.96</v>
      </c>
      <c r="Y105" s="100">
        <v>168.96</v>
      </c>
      <c r="Z105" s="82">
        <v>25</v>
      </c>
      <c r="AA105" s="173">
        <v>28887108</v>
      </c>
      <c r="AB105" s="14"/>
      <c r="AC105" s="3"/>
      <c r="AD105" s="3"/>
      <c r="AE105" s="3"/>
      <c r="AF105" s="7"/>
      <c r="AG105" s="8"/>
      <c r="AH105" s="8"/>
      <c r="AI105" s="8"/>
      <c r="AJ105" s="9"/>
      <c r="AK105" s="7"/>
      <c r="AL105" s="8"/>
      <c r="AM105" s="8"/>
      <c r="AN105" s="8"/>
      <c r="AO105" s="9"/>
      <c r="AP105" s="7"/>
      <c r="AQ105" s="8"/>
      <c r="AR105" s="8"/>
      <c r="AS105" s="8"/>
      <c r="AT105" s="9"/>
      <c r="AU105" s="7"/>
      <c r="AV105" s="8"/>
      <c r="AW105" s="8"/>
      <c r="AX105" s="8"/>
      <c r="AY105" s="9"/>
    </row>
    <row r="106" spans="1:256" ht="16.5" customHeight="1" x14ac:dyDescent="0.3">
      <c r="A106" s="197">
        <v>92</v>
      </c>
      <c r="B106" s="198" t="s">
        <v>94</v>
      </c>
      <c r="C106" s="198" t="s">
        <v>201</v>
      </c>
      <c r="D106" s="89">
        <v>793271045</v>
      </c>
      <c r="E106" s="89"/>
      <c r="F106" s="89"/>
      <c r="G106" s="89">
        <v>591000000</v>
      </c>
      <c r="H106" s="89">
        <v>34667586</v>
      </c>
      <c r="I106" s="81">
        <v>475917250</v>
      </c>
      <c r="J106" s="89">
        <v>1920455226</v>
      </c>
      <c r="K106" s="81">
        <v>5271454</v>
      </c>
      <c r="L106" s="92">
        <v>-10747417.75</v>
      </c>
      <c r="M106" s="81">
        <v>1920455226</v>
      </c>
      <c r="N106" s="89">
        <v>34667586</v>
      </c>
      <c r="O106" s="73">
        <v>1833724756.1900001</v>
      </c>
      <c r="P106" s="76">
        <f>(O106/$O$117)</f>
        <v>6.3376656182684454E-2</v>
      </c>
      <c r="Q106" s="112">
        <v>1840791841</v>
      </c>
      <c r="R106" s="76">
        <f t="shared" si="48"/>
        <v>6.1069952071526781E-2</v>
      </c>
      <c r="S106" s="86">
        <f t="shared" si="49"/>
        <v>3.8539507012401875E-3</v>
      </c>
      <c r="T106" s="87">
        <f t="shared" si="50"/>
        <v>2.8636882685965795E-3</v>
      </c>
      <c r="U106" s="87">
        <f t="shared" si="51"/>
        <v>-5.8384753292699976E-3</v>
      </c>
      <c r="V106" s="88">
        <f t="shared" si="52"/>
        <v>1.0787305234312896</v>
      </c>
      <c r="W106" s="88">
        <f t="shared" si="53"/>
        <v>-6.2981415479840958E-3</v>
      </c>
      <c r="X106" s="107">
        <v>1.07</v>
      </c>
      <c r="Y106" s="100">
        <v>1.0900000000000001</v>
      </c>
      <c r="Z106" s="123">
        <v>10434</v>
      </c>
      <c r="AA106" s="174">
        <v>1706442713</v>
      </c>
      <c r="AB106" s="14"/>
      <c r="AC106" s="3"/>
      <c r="AD106" s="3"/>
      <c r="AE106" s="3"/>
      <c r="AF106" s="7"/>
      <c r="AG106" s="8"/>
      <c r="AH106" s="8"/>
      <c r="AI106" s="8"/>
      <c r="AJ106" s="9"/>
      <c r="AK106" s="7"/>
      <c r="AL106" s="8"/>
      <c r="AM106" s="8"/>
      <c r="AN106" s="8"/>
      <c r="AO106" s="9"/>
      <c r="AP106" s="7"/>
      <c r="AQ106" s="8"/>
      <c r="AR106" s="8"/>
      <c r="AS106" s="8"/>
      <c r="AT106" s="9"/>
      <c r="AU106" s="7"/>
      <c r="AV106" s="8"/>
      <c r="AW106" s="8"/>
      <c r="AX106" s="8"/>
      <c r="AY106" s="9"/>
    </row>
    <row r="107" spans="1:256" ht="16.5" customHeight="1" x14ac:dyDescent="0.3">
      <c r="A107" s="197">
        <v>93</v>
      </c>
      <c r="B107" s="198" t="s">
        <v>99</v>
      </c>
      <c r="C107" s="198" t="s">
        <v>202</v>
      </c>
      <c r="D107" s="81">
        <v>871283623.07000005</v>
      </c>
      <c r="E107" s="81"/>
      <c r="F107" s="81">
        <v>447095474.69999999</v>
      </c>
      <c r="G107" s="81">
        <v>806025264.84000003</v>
      </c>
      <c r="H107" s="81"/>
      <c r="I107" s="81">
        <v>4481463.3600000003</v>
      </c>
      <c r="J107" s="81">
        <v>2124404362.6099999</v>
      </c>
      <c r="K107" s="81">
        <v>5947673.6600000001</v>
      </c>
      <c r="L107" s="92">
        <v>12190451.119999999</v>
      </c>
      <c r="M107" s="81">
        <v>2128885825.97</v>
      </c>
      <c r="N107" s="81">
        <v>18127879.59</v>
      </c>
      <c r="O107" s="73">
        <v>2108161337.3</v>
      </c>
      <c r="P107" s="76">
        <f>(O107/$O$117)</f>
        <v>7.2861652655708944E-2</v>
      </c>
      <c r="Q107" s="112">
        <v>2110757946.3800001</v>
      </c>
      <c r="R107" s="76">
        <f t="shared" si="48"/>
        <v>7.0026324405042223E-2</v>
      </c>
      <c r="S107" s="86">
        <f t="shared" si="49"/>
        <v>1.2316937200478855E-3</v>
      </c>
      <c r="T107" s="87">
        <f t="shared" si="50"/>
        <v>2.8177904862091846E-3</v>
      </c>
      <c r="U107" s="87">
        <f t="shared" si="51"/>
        <v>5.7753903714572825E-3</v>
      </c>
      <c r="V107" s="88">
        <f t="shared" si="52"/>
        <v>3863.3491225586095</v>
      </c>
      <c r="W107" s="88">
        <f t="shared" si="53"/>
        <v>22.31234932400293</v>
      </c>
      <c r="X107" s="100">
        <v>3654.1</v>
      </c>
      <c r="Y107" s="100">
        <v>3705.13</v>
      </c>
      <c r="Z107" s="84">
        <v>799</v>
      </c>
      <c r="AA107" s="164">
        <v>546354.43999999994</v>
      </c>
      <c r="AB107" s="6"/>
      <c r="AC107" s="10"/>
      <c r="AD107" s="3"/>
      <c r="AE107" s="3"/>
      <c r="AF107" s="7"/>
      <c r="AG107" s="8"/>
      <c r="AH107" s="8"/>
      <c r="AI107" s="8"/>
      <c r="AJ107" s="9"/>
      <c r="AK107" s="7"/>
      <c r="AL107" s="8"/>
      <c r="AM107" s="8"/>
      <c r="AN107" s="8"/>
      <c r="AO107" s="9"/>
      <c r="AP107" s="7"/>
      <c r="AQ107" s="8"/>
      <c r="AR107" s="8"/>
      <c r="AS107" s="8"/>
      <c r="AT107" s="9"/>
      <c r="AU107" s="7"/>
      <c r="AV107" s="8"/>
      <c r="AW107" s="8"/>
      <c r="AX107" s="8"/>
      <c r="AY107" s="9"/>
    </row>
    <row r="108" spans="1:256" ht="18" customHeight="1" x14ac:dyDescent="0.35">
      <c r="A108" s="197">
        <v>94</v>
      </c>
      <c r="B108" s="198" t="s">
        <v>40</v>
      </c>
      <c r="C108" s="198" t="s">
        <v>203</v>
      </c>
      <c r="D108" s="81">
        <v>240489993</v>
      </c>
      <c r="E108" s="81"/>
      <c r="F108" s="81">
        <v>103643034</v>
      </c>
      <c r="G108" s="81"/>
      <c r="H108" s="81"/>
      <c r="I108" s="81">
        <v>0</v>
      </c>
      <c r="J108" s="81">
        <v>344133028</v>
      </c>
      <c r="K108" s="83">
        <v>916994</v>
      </c>
      <c r="L108" s="92">
        <v>9242031</v>
      </c>
      <c r="M108" s="81">
        <v>557213253</v>
      </c>
      <c r="N108" s="81">
        <v>4793028</v>
      </c>
      <c r="O108" s="73">
        <v>555638801</v>
      </c>
      <c r="P108" s="76">
        <f>(O108/$O$117)</f>
        <v>1.9203824965477696E-2</v>
      </c>
      <c r="Q108" s="112">
        <v>552420224</v>
      </c>
      <c r="R108" s="76">
        <f t="shared" si="48"/>
        <v>1.832704592209353E-2</v>
      </c>
      <c r="S108" s="86">
        <f t="shared" si="49"/>
        <v>-5.7925706307900551E-3</v>
      </c>
      <c r="T108" s="87">
        <f t="shared" si="50"/>
        <v>1.6599573298750191E-3</v>
      </c>
      <c r="U108" s="87">
        <f t="shared" si="51"/>
        <v>1.6730073589775019E-2</v>
      </c>
      <c r="V108" s="88">
        <f t="shared" si="52"/>
        <v>1.1093020163376293</v>
      </c>
      <c r="W108" s="88">
        <f t="shared" si="53"/>
        <v>1.8558704366614349E-2</v>
      </c>
      <c r="X108" s="105" t="s">
        <v>204</v>
      </c>
      <c r="Y108" s="105" t="s">
        <v>205</v>
      </c>
      <c r="Z108" s="84">
        <v>232</v>
      </c>
      <c r="AA108" s="164">
        <v>497989020</v>
      </c>
      <c r="AB108" s="58"/>
      <c r="AC108" s="11"/>
      <c r="AD108" s="14"/>
      <c r="AE108" s="3"/>
      <c r="AF108" s="7"/>
      <c r="AG108" s="8"/>
      <c r="AH108" s="8"/>
      <c r="AI108" s="8"/>
      <c r="AJ108" s="9"/>
      <c r="AK108" s="7"/>
      <c r="AL108" s="8"/>
      <c r="AM108" s="8"/>
      <c r="AN108" s="8"/>
      <c r="AO108" s="9"/>
      <c r="AP108" s="7"/>
      <c r="AQ108" s="8"/>
      <c r="AR108" s="8"/>
      <c r="AS108" s="8"/>
      <c r="AT108" s="9"/>
      <c r="AU108" s="7"/>
      <c r="AV108" s="8"/>
      <c r="AW108" s="8"/>
      <c r="AX108" s="8"/>
      <c r="AY108" s="9"/>
    </row>
    <row r="109" spans="1:256" ht="16.5" customHeight="1" x14ac:dyDescent="0.3">
      <c r="A109" s="197">
        <v>95</v>
      </c>
      <c r="B109" s="138" t="s">
        <v>33</v>
      </c>
      <c r="C109" s="198" t="s">
        <v>206</v>
      </c>
      <c r="D109" s="89">
        <v>171078039</v>
      </c>
      <c r="E109" s="89"/>
      <c r="F109" s="89">
        <v>991850016.72000003</v>
      </c>
      <c r="G109" s="89"/>
      <c r="H109" s="81"/>
      <c r="I109" s="83">
        <v>975211.38</v>
      </c>
      <c r="J109" s="89">
        <v>1162928055.72</v>
      </c>
      <c r="K109" s="89">
        <v>1885415.25</v>
      </c>
      <c r="L109" s="139">
        <v>25451756.969999999</v>
      </c>
      <c r="M109" s="89">
        <v>1166677826.3399999</v>
      </c>
      <c r="N109" s="89">
        <v>23216030.41</v>
      </c>
      <c r="O109" s="73">
        <v>1132835963.4300001</v>
      </c>
      <c r="P109" s="76">
        <f>(O109/$O$117)</f>
        <v>3.9152743683765909E-2</v>
      </c>
      <c r="Q109" s="112">
        <v>1143461795.9300001</v>
      </c>
      <c r="R109" s="76">
        <f t="shared" si="48"/>
        <v>3.7935390367186579E-2</v>
      </c>
      <c r="S109" s="86">
        <f t="shared" si="49"/>
        <v>9.3798509607932214E-3</v>
      </c>
      <c r="T109" s="87">
        <f t="shared" si="50"/>
        <v>1.648865975855848E-3</v>
      </c>
      <c r="U109" s="87">
        <f t="shared" si="51"/>
        <v>2.2258511006307456E-2</v>
      </c>
      <c r="V109" s="88">
        <f t="shared" si="52"/>
        <v>1532.8933520075072</v>
      </c>
      <c r="W109" s="88">
        <f t="shared" si="53"/>
        <v>34.119923547154634</v>
      </c>
      <c r="X109" s="100">
        <v>552.20000000000005</v>
      </c>
      <c r="Y109" s="100">
        <v>552.20000000000005</v>
      </c>
      <c r="Z109" s="82">
        <v>830</v>
      </c>
      <c r="AA109" s="175">
        <v>745950</v>
      </c>
      <c r="AB109" s="40"/>
      <c r="AC109" s="31"/>
      <c r="AD109" s="3"/>
      <c r="AE109" s="3"/>
      <c r="AF109" s="7"/>
      <c r="AG109" s="8"/>
      <c r="AH109" s="8"/>
      <c r="AI109" s="8"/>
      <c r="AJ109" s="9"/>
      <c r="AK109" s="7"/>
      <c r="AL109" s="8"/>
      <c r="AM109" s="8"/>
      <c r="AN109" s="8"/>
      <c r="AO109" s="9"/>
      <c r="AP109" s="7"/>
      <c r="AQ109" s="8"/>
      <c r="AR109" s="8"/>
      <c r="AS109" s="8"/>
      <c r="AT109" s="9"/>
      <c r="AU109" s="7"/>
      <c r="AV109" s="8"/>
      <c r="AW109" s="8"/>
      <c r="AX109" s="8"/>
      <c r="AY109" s="9"/>
    </row>
    <row r="110" spans="1:256" ht="16.5" customHeight="1" x14ac:dyDescent="0.3">
      <c r="A110" s="197">
        <v>96</v>
      </c>
      <c r="B110" s="138" t="s">
        <v>86</v>
      </c>
      <c r="C110" s="198" t="s">
        <v>207</v>
      </c>
      <c r="D110" s="89">
        <v>147351404.30000001</v>
      </c>
      <c r="E110" s="89"/>
      <c r="F110" s="89">
        <v>91045799.390000001</v>
      </c>
      <c r="G110" s="89">
        <v>36197611.219999999</v>
      </c>
      <c r="H110" s="81"/>
      <c r="I110" s="81">
        <v>7183386.5599999996</v>
      </c>
      <c r="J110" s="89">
        <v>274594814.91000003</v>
      </c>
      <c r="K110" s="89">
        <v>899160.26</v>
      </c>
      <c r="L110" s="139">
        <v>8158820.5300000003</v>
      </c>
      <c r="M110" s="89">
        <v>281778201.47000003</v>
      </c>
      <c r="N110" s="89">
        <v>2662994.5499999998</v>
      </c>
      <c r="O110" s="94">
        <v>310956386.38999999</v>
      </c>
      <c r="P110" s="76">
        <f>(O110/$O$117)</f>
        <v>1.0747183251752447E-2</v>
      </c>
      <c r="Q110" s="149">
        <v>279115206.92000002</v>
      </c>
      <c r="R110" s="76">
        <f t="shared" si="48"/>
        <v>9.2599021406889661E-3</v>
      </c>
      <c r="S110" s="86">
        <f t="shared" si="49"/>
        <v>-0.10239757362649859</v>
      </c>
      <c r="T110" s="87">
        <f t="shared" si="50"/>
        <v>3.2214663970555973E-3</v>
      </c>
      <c r="U110" s="87">
        <f t="shared" si="51"/>
        <v>2.9231014031917225E-2</v>
      </c>
      <c r="V110" s="88">
        <f t="shared" si="52"/>
        <v>1.1868093343611441</v>
      </c>
      <c r="W110" s="88">
        <f t="shared" si="53"/>
        <v>3.4691640305920951E-2</v>
      </c>
      <c r="X110" s="100">
        <v>1.1789000000000001</v>
      </c>
      <c r="Y110" s="100">
        <v>1.1924999999999999</v>
      </c>
      <c r="Z110" s="84">
        <v>87</v>
      </c>
      <c r="AA110" s="177">
        <v>235181169.24000001</v>
      </c>
      <c r="AB110" s="14"/>
      <c r="AC110" s="32"/>
      <c r="AD110" s="3"/>
      <c r="AE110" s="3"/>
      <c r="AF110" s="7"/>
      <c r="AG110" s="8"/>
      <c r="AH110" s="8"/>
      <c r="AI110" s="8"/>
      <c r="AJ110" s="9"/>
      <c r="AK110" s="7"/>
      <c r="AL110" s="8"/>
      <c r="AM110" s="8"/>
      <c r="AN110" s="8"/>
      <c r="AO110" s="9"/>
      <c r="AP110" s="7"/>
      <c r="AQ110" s="8"/>
      <c r="AR110" s="8"/>
      <c r="AS110" s="8"/>
      <c r="AT110" s="9"/>
      <c r="AU110" s="7"/>
      <c r="AV110" s="8"/>
      <c r="AW110" s="8"/>
      <c r="AX110" s="8"/>
      <c r="AY110" s="9"/>
    </row>
    <row r="111" spans="1:256" ht="16.5" customHeight="1" x14ac:dyDescent="0.3">
      <c r="A111" s="197">
        <v>97</v>
      </c>
      <c r="B111" s="138" t="s">
        <v>76</v>
      </c>
      <c r="C111" s="198" t="s">
        <v>208</v>
      </c>
      <c r="D111" s="89">
        <v>126573135.83</v>
      </c>
      <c r="E111" s="89"/>
      <c r="F111" s="103">
        <v>6823358370</v>
      </c>
      <c r="G111" s="103">
        <v>81408594.5</v>
      </c>
      <c r="H111" s="81"/>
      <c r="I111" s="83">
        <v>27992300.739999998</v>
      </c>
      <c r="J111" s="89">
        <v>276215314.02999997</v>
      </c>
      <c r="K111" s="89">
        <v>584278.16</v>
      </c>
      <c r="L111" s="139">
        <v>1752951.71</v>
      </c>
      <c r="M111" s="89">
        <v>304207614.76999998</v>
      </c>
      <c r="N111" s="89">
        <v>4643290.18</v>
      </c>
      <c r="O111" s="73">
        <v>296564924.07999998</v>
      </c>
      <c r="P111" s="76">
        <f t="shared" ref="P111" si="54">(O111/$O$117)</f>
        <v>1.0249789760331193E-2</v>
      </c>
      <c r="Q111" s="112">
        <v>299564324.58999997</v>
      </c>
      <c r="R111" s="76">
        <f t="shared" si="48"/>
        <v>9.9383203128020556E-3</v>
      </c>
      <c r="S111" s="86">
        <f t="shared" si="49"/>
        <v>1.011380735366697E-2</v>
      </c>
      <c r="T111" s="87">
        <f t="shared" si="50"/>
        <v>1.9504263760368491E-3</v>
      </c>
      <c r="U111" s="87">
        <f t="shared" si="51"/>
        <v>5.8516704630939779E-3</v>
      </c>
      <c r="V111" s="88">
        <f t="shared" si="52"/>
        <v>117.16995562187458</v>
      </c>
      <c r="W111" s="88">
        <f t="shared" si="53"/>
        <v>0.68563996847455566</v>
      </c>
      <c r="X111" s="100">
        <v>116.69</v>
      </c>
      <c r="Y111" s="100">
        <v>117.46</v>
      </c>
      <c r="Z111" s="82">
        <v>574</v>
      </c>
      <c r="AA111" s="177">
        <v>2556665</v>
      </c>
      <c r="AB111" s="14"/>
      <c r="AC111" s="3"/>
      <c r="AD111" s="3"/>
      <c r="AE111" s="3"/>
      <c r="AF111" s="7"/>
      <c r="AG111" s="8"/>
      <c r="AH111" s="8"/>
      <c r="AI111" s="8"/>
      <c r="AJ111" s="9"/>
      <c r="AK111" s="7"/>
      <c r="AL111" s="8"/>
      <c r="AM111" s="8"/>
      <c r="AN111" s="8"/>
      <c r="AO111" s="9"/>
      <c r="AP111" s="7"/>
      <c r="AQ111" s="8"/>
      <c r="AR111" s="8"/>
      <c r="AS111" s="8"/>
      <c r="AT111" s="9"/>
      <c r="AU111" s="7"/>
      <c r="AV111" s="8"/>
      <c r="AW111" s="8"/>
      <c r="AX111" s="8"/>
      <c r="AY111" s="9"/>
    </row>
    <row r="112" spans="1:256" s="46" customFormat="1" ht="16.5" customHeight="1" x14ac:dyDescent="0.3">
      <c r="A112" s="199">
        <v>98</v>
      </c>
      <c r="B112" s="212" t="s">
        <v>74</v>
      </c>
      <c r="C112" s="200" t="s">
        <v>209</v>
      </c>
      <c r="D112" s="95">
        <v>171078039</v>
      </c>
      <c r="E112" s="95"/>
      <c r="F112" s="95">
        <v>991850016.72000003</v>
      </c>
      <c r="G112" s="95"/>
      <c r="H112" s="133"/>
      <c r="I112" s="133">
        <v>0</v>
      </c>
      <c r="J112" s="95">
        <v>1162928055.72</v>
      </c>
      <c r="K112" s="95">
        <v>1885415.25</v>
      </c>
      <c r="L112" s="139">
        <v>25451756.969999999</v>
      </c>
      <c r="M112" s="95">
        <v>1166677826.3399999</v>
      </c>
      <c r="N112" s="95">
        <v>232160030.41</v>
      </c>
      <c r="O112" s="73">
        <v>205752326.68000001</v>
      </c>
      <c r="P112" s="109">
        <f>(O112/$O$117)</f>
        <v>7.1111514543105263E-3</v>
      </c>
      <c r="Q112" s="112">
        <v>1143461795.9300001</v>
      </c>
      <c r="R112" s="109">
        <f t="shared" si="48"/>
        <v>3.7935390367186579E-2</v>
      </c>
      <c r="S112" s="86">
        <f t="shared" si="49"/>
        <v>4.5574671469372472</v>
      </c>
      <c r="T112" s="87">
        <f t="shared" si="50"/>
        <v>1.648865975855848E-3</v>
      </c>
      <c r="U112" s="87">
        <f t="shared" si="51"/>
        <v>2.2258511006307456E-2</v>
      </c>
      <c r="V112" s="88">
        <f t="shared" si="52"/>
        <v>1532.8933520075072</v>
      </c>
      <c r="W112" s="88">
        <f t="shared" si="53"/>
        <v>34.119923547154634</v>
      </c>
      <c r="X112" s="133">
        <v>0</v>
      </c>
      <c r="Y112" s="133">
        <v>0</v>
      </c>
      <c r="Z112" s="135">
        <v>830</v>
      </c>
      <c r="AA112" s="178">
        <v>745950</v>
      </c>
      <c r="AB112" s="63"/>
      <c r="AC112" s="55"/>
      <c r="AD112" s="55"/>
      <c r="AE112" s="55"/>
      <c r="AF112" s="48"/>
      <c r="AG112" s="49"/>
      <c r="AH112" s="49"/>
      <c r="AI112" s="49"/>
      <c r="AJ112" s="50"/>
      <c r="AK112" s="48"/>
      <c r="AL112" s="49"/>
      <c r="AM112" s="49"/>
      <c r="AN112" s="49"/>
      <c r="AO112" s="50"/>
      <c r="AP112" s="48"/>
      <c r="AQ112" s="49"/>
      <c r="AR112" s="49"/>
      <c r="AS112" s="49"/>
      <c r="AT112" s="50"/>
      <c r="AU112" s="48"/>
      <c r="AV112" s="49"/>
      <c r="AW112" s="49"/>
      <c r="AX112" s="49"/>
      <c r="AY112" s="50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  <c r="CF112" s="51"/>
      <c r="CG112" s="51"/>
      <c r="CH112" s="51"/>
      <c r="CI112" s="51"/>
      <c r="CJ112" s="51"/>
      <c r="CK112" s="51"/>
      <c r="CL112" s="51"/>
      <c r="CM112" s="51"/>
      <c r="CN112" s="51"/>
      <c r="CO112" s="51"/>
      <c r="CP112" s="51"/>
      <c r="CQ112" s="45"/>
      <c r="CR112" s="45"/>
      <c r="CS112" s="45"/>
      <c r="CT112" s="45"/>
      <c r="CU112" s="45"/>
      <c r="CV112" s="45"/>
      <c r="CW112" s="45"/>
      <c r="CX112" s="45"/>
      <c r="CY112" s="45"/>
      <c r="CZ112" s="45"/>
      <c r="DA112" s="45"/>
      <c r="DB112" s="45"/>
      <c r="DC112" s="45"/>
      <c r="DD112" s="45"/>
      <c r="DE112" s="45"/>
      <c r="DF112" s="45"/>
      <c r="DG112" s="45"/>
      <c r="DH112" s="45"/>
      <c r="DI112" s="45"/>
      <c r="DJ112" s="45"/>
      <c r="DK112" s="45"/>
      <c r="DL112" s="45"/>
      <c r="DM112" s="45"/>
      <c r="DN112" s="45"/>
      <c r="DO112" s="45"/>
      <c r="DP112" s="45"/>
      <c r="DQ112" s="45"/>
      <c r="DR112" s="45"/>
      <c r="DS112" s="45"/>
      <c r="DT112" s="45"/>
      <c r="DU112" s="45"/>
      <c r="DV112" s="45"/>
      <c r="DW112" s="45"/>
      <c r="DX112" s="45"/>
      <c r="DY112" s="45"/>
      <c r="DZ112" s="45"/>
      <c r="EA112" s="45"/>
      <c r="EB112" s="45"/>
      <c r="EC112" s="45"/>
      <c r="ED112" s="45"/>
      <c r="EE112" s="45"/>
      <c r="EF112" s="45"/>
      <c r="EG112" s="45"/>
      <c r="EH112" s="45"/>
      <c r="EI112" s="45"/>
      <c r="EJ112" s="45"/>
      <c r="EK112" s="45"/>
      <c r="EL112" s="45"/>
      <c r="EM112" s="45"/>
      <c r="EN112" s="45"/>
      <c r="EO112" s="45"/>
      <c r="EP112" s="45"/>
      <c r="EQ112" s="45"/>
      <c r="ER112" s="45"/>
      <c r="ES112" s="45"/>
      <c r="ET112" s="45"/>
      <c r="EU112" s="45"/>
      <c r="EV112" s="45"/>
      <c r="EW112" s="45"/>
      <c r="EX112" s="45"/>
      <c r="EY112" s="45"/>
      <c r="EZ112" s="45"/>
      <c r="FA112" s="45"/>
      <c r="FB112" s="45"/>
      <c r="FC112" s="45"/>
      <c r="FD112" s="45"/>
      <c r="FE112" s="45"/>
      <c r="FF112" s="45"/>
      <c r="FG112" s="45"/>
      <c r="FH112" s="45"/>
      <c r="FI112" s="45"/>
      <c r="FJ112" s="45"/>
      <c r="FK112" s="45"/>
      <c r="FL112" s="45"/>
      <c r="FM112" s="45"/>
      <c r="FN112" s="45"/>
      <c r="FO112" s="45"/>
      <c r="FP112" s="45"/>
      <c r="FQ112" s="45"/>
      <c r="FR112" s="45"/>
      <c r="FS112" s="45"/>
      <c r="FT112" s="45"/>
      <c r="FU112" s="45"/>
      <c r="FV112" s="45"/>
      <c r="FW112" s="45"/>
      <c r="FX112" s="45"/>
      <c r="FY112" s="45"/>
      <c r="FZ112" s="45"/>
      <c r="GA112" s="45"/>
      <c r="GB112" s="45"/>
      <c r="GC112" s="45"/>
      <c r="GD112" s="45"/>
      <c r="GE112" s="45"/>
      <c r="GF112" s="45"/>
      <c r="GG112" s="45"/>
      <c r="GH112" s="45"/>
      <c r="GI112" s="45"/>
      <c r="GJ112" s="45"/>
      <c r="GK112" s="45"/>
      <c r="GL112" s="45"/>
      <c r="GM112" s="45"/>
      <c r="GN112" s="45"/>
      <c r="GO112" s="45"/>
      <c r="GP112" s="45"/>
      <c r="GQ112" s="45"/>
      <c r="GR112" s="45"/>
      <c r="GS112" s="45"/>
      <c r="GT112" s="45"/>
      <c r="GU112" s="45"/>
      <c r="GV112" s="45"/>
      <c r="GW112" s="45"/>
      <c r="GX112" s="45"/>
      <c r="GY112" s="45"/>
      <c r="GZ112" s="45"/>
      <c r="HA112" s="45"/>
      <c r="HB112" s="45"/>
      <c r="HC112" s="45"/>
      <c r="HD112" s="45"/>
      <c r="HE112" s="45"/>
      <c r="HF112" s="45"/>
      <c r="HG112" s="45"/>
      <c r="HH112" s="45"/>
      <c r="HI112" s="45"/>
      <c r="HJ112" s="45"/>
      <c r="HK112" s="45"/>
      <c r="HL112" s="45"/>
      <c r="HM112" s="45"/>
      <c r="HN112" s="45"/>
      <c r="HO112" s="45"/>
      <c r="HP112" s="45"/>
      <c r="HQ112" s="45"/>
      <c r="HR112" s="45"/>
      <c r="HS112" s="45"/>
      <c r="HT112" s="45"/>
      <c r="HU112" s="45"/>
      <c r="HV112" s="45"/>
      <c r="HW112" s="45"/>
      <c r="HX112" s="45"/>
      <c r="HY112" s="45"/>
      <c r="HZ112" s="45"/>
      <c r="IA112" s="45"/>
      <c r="IB112" s="45"/>
      <c r="IC112" s="45"/>
      <c r="ID112" s="45"/>
      <c r="IE112" s="45"/>
      <c r="IF112" s="45"/>
      <c r="IG112" s="45"/>
      <c r="IH112" s="45"/>
      <c r="II112" s="45"/>
      <c r="IJ112" s="45"/>
      <c r="IK112" s="45"/>
      <c r="IL112" s="45"/>
      <c r="IM112" s="45"/>
      <c r="IN112" s="45"/>
      <c r="IO112" s="45"/>
      <c r="IP112" s="45"/>
      <c r="IQ112" s="45"/>
      <c r="IR112" s="45"/>
      <c r="IS112" s="45"/>
      <c r="IT112" s="45"/>
      <c r="IU112" s="45"/>
      <c r="IV112" s="45"/>
    </row>
    <row r="113" spans="1:256" ht="16.5" customHeight="1" x14ac:dyDescent="0.3">
      <c r="A113" s="199">
        <v>99</v>
      </c>
      <c r="B113" s="212" t="s">
        <v>52</v>
      </c>
      <c r="C113" s="200" t="s">
        <v>210</v>
      </c>
      <c r="D113" s="95">
        <v>607025690.70000005</v>
      </c>
      <c r="E113" s="96"/>
      <c r="F113" s="95">
        <v>422808065.80000001</v>
      </c>
      <c r="G113" s="95">
        <v>437000000</v>
      </c>
      <c r="H113" s="133">
        <v>123999999.97</v>
      </c>
      <c r="I113" s="133">
        <v>1781676.14</v>
      </c>
      <c r="J113" s="133">
        <v>0</v>
      </c>
      <c r="K113" s="134">
        <v>11281586.970000001</v>
      </c>
      <c r="L113" s="139">
        <v>119188120.89</v>
      </c>
      <c r="M113" s="133">
        <v>2109590789.49</v>
      </c>
      <c r="N113" s="133">
        <v>73908164.650000006</v>
      </c>
      <c r="O113" s="73">
        <v>1972484636.1600001</v>
      </c>
      <c r="P113" s="76">
        <f>(O113/$O$117)</f>
        <v>6.8172434379561261E-2</v>
      </c>
      <c r="Q113" s="112">
        <v>2035682624.8399999</v>
      </c>
      <c r="R113" s="76">
        <f t="shared" si="48"/>
        <v>6.7535631983398514E-2</v>
      </c>
      <c r="S113" s="86">
        <f t="shared" si="49"/>
        <v>3.2039787545839957E-2</v>
      </c>
      <c r="T113" s="87">
        <f t="shared" si="50"/>
        <v>5.5419183876399729E-3</v>
      </c>
      <c r="U113" s="87">
        <f t="shared" si="51"/>
        <v>5.8549461215432794E-2</v>
      </c>
      <c r="V113" s="88">
        <f t="shared" si="52"/>
        <v>2.83750541048492</v>
      </c>
      <c r="W113" s="88">
        <f t="shared" si="53"/>
        <v>0.16613441297976753</v>
      </c>
      <c r="X113" s="133">
        <v>2.85</v>
      </c>
      <c r="Y113" s="133">
        <v>2.92</v>
      </c>
      <c r="Z113" s="135">
        <v>2037</v>
      </c>
      <c r="AA113" s="169">
        <v>717419821.40999997</v>
      </c>
      <c r="AB113" s="63"/>
      <c r="AC113" s="55"/>
      <c r="AD113" s="55"/>
      <c r="AE113" s="55"/>
      <c r="AF113" s="48"/>
      <c r="AG113" s="49"/>
      <c r="AH113" s="49"/>
      <c r="AI113" s="49"/>
      <c r="AJ113" s="50"/>
      <c r="AK113" s="48"/>
      <c r="AL113" s="49"/>
      <c r="AM113" s="49"/>
      <c r="AN113" s="49"/>
      <c r="AO113" s="50"/>
      <c r="AP113" s="48"/>
      <c r="AQ113" s="49"/>
      <c r="AR113" s="49"/>
      <c r="AS113" s="49"/>
      <c r="AT113" s="50"/>
      <c r="AU113" s="48"/>
      <c r="AV113" s="49"/>
      <c r="AW113" s="49"/>
      <c r="AX113" s="49"/>
      <c r="AY113" s="50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1"/>
      <c r="CE113" s="51"/>
      <c r="CF113" s="51"/>
      <c r="CG113" s="51"/>
      <c r="CH113" s="51"/>
      <c r="CI113" s="51"/>
      <c r="CJ113" s="51"/>
      <c r="CK113" s="51"/>
      <c r="CL113" s="51"/>
      <c r="CM113" s="51"/>
      <c r="CN113" s="51"/>
      <c r="CO113" s="51"/>
      <c r="CP113" s="51"/>
    </row>
    <row r="114" spans="1:256" ht="16.5" customHeight="1" x14ac:dyDescent="0.3">
      <c r="A114" s="199">
        <v>100</v>
      </c>
      <c r="B114" s="212" t="s">
        <v>55</v>
      </c>
      <c r="C114" s="212" t="s">
        <v>211</v>
      </c>
      <c r="D114" s="134">
        <v>70102078.75</v>
      </c>
      <c r="E114" s="133"/>
      <c r="F114" s="134">
        <v>36432041.5</v>
      </c>
      <c r="G114" s="134">
        <v>52361354.229999997</v>
      </c>
      <c r="H114" s="134">
        <v>823200</v>
      </c>
      <c r="I114" s="134">
        <v>8271576.46</v>
      </c>
      <c r="J114" s="133">
        <v>159718674.47999999</v>
      </c>
      <c r="K114" s="134">
        <v>336970.66</v>
      </c>
      <c r="L114" s="139">
        <v>1935952.77</v>
      </c>
      <c r="M114" s="134">
        <v>167990250.94</v>
      </c>
      <c r="N114" s="134">
        <v>175559.41</v>
      </c>
      <c r="O114" s="73">
        <v>165935886.02000001</v>
      </c>
      <c r="P114" s="76">
        <f t="shared" ref="P114" si="55">(O114/$O$117)</f>
        <v>5.735027332296647E-3</v>
      </c>
      <c r="Q114" s="112">
        <v>165694334.22999999</v>
      </c>
      <c r="R114" s="76">
        <f t="shared" si="48"/>
        <v>5.4970610063398463E-3</v>
      </c>
      <c r="S114" s="86">
        <f t="shared" si="49"/>
        <v>-1.4556934958054075E-3</v>
      </c>
      <c r="T114" s="87">
        <f t="shared" si="50"/>
        <v>2.0336884876959744E-3</v>
      </c>
      <c r="U114" s="87">
        <f t="shared" si="51"/>
        <v>1.1683880314897839E-2</v>
      </c>
      <c r="V114" s="88">
        <f t="shared" si="52"/>
        <v>1.64775414697316</v>
      </c>
      <c r="W114" s="88">
        <f t="shared" si="53"/>
        <v>1.9252162241610984E-2</v>
      </c>
      <c r="X114" s="134">
        <v>1.6477999999999999</v>
      </c>
      <c r="Y114" s="134">
        <v>1.6705000000000001</v>
      </c>
      <c r="Z114" s="150">
        <v>99</v>
      </c>
      <c r="AA114" s="179">
        <v>100557680</v>
      </c>
      <c r="AB114" s="63"/>
      <c r="AC114" s="55"/>
      <c r="AD114" s="55"/>
      <c r="AE114" s="55"/>
      <c r="AF114" s="48"/>
      <c r="AG114" s="49"/>
      <c r="AH114" s="49"/>
      <c r="AI114" s="49"/>
      <c r="AJ114" s="50"/>
      <c r="AK114" s="48"/>
      <c r="AL114" s="49"/>
      <c r="AM114" s="49"/>
      <c r="AN114" s="49"/>
      <c r="AO114" s="50"/>
      <c r="AP114" s="48"/>
      <c r="AQ114" s="49"/>
      <c r="AR114" s="49"/>
      <c r="AS114" s="49"/>
      <c r="AT114" s="50"/>
      <c r="AU114" s="48"/>
      <c r="AV114" s="49"/>
      <c r="AW114" s="49"/>
      <c r="AX114" s="49"/>
      <c r="AY114" s="50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51"/>
      <c r="CB114" s="51"/>
      <c r="CC114" s="51"/>
      <c r="CD114" s="51"/>
      <c r="CE114" s="51"/>
      <c r="CF114" s="51"/>
      <c r="CG114" s="51"/>
      <c r="CH114" s="51"/>
      <c r="CI114" s="51"/>
      <c r="CJ114" s="51"/>
      <c r="CK114" s="51"/>
      <c r="CL114" s="51"/>
      <c r="CM114" s="51"/>
      <c r="CN114" s="51"/>
      <c r="CO114" s="51"/>
      <c r="CP114" s="51"/>
    </row>
    <row r="115" spans="1:256" s="46" customFormat="1" ht="16.5" customHeight="1" x14ac:dyDescent="0.3">
      <c r="A115" s="199">
        <v>101</v>
      </c>
      <c r="B115" s="212" t="s">
        <v>153</v>
      </c>
      <c r="C115" s="212" t="s">
        <v>212</v>
      </c>
      <c r="D115" s="134">
        <v>62643140.079999998</v>
      </c>
      <c r="E115" s="133"/>
      <c r="F115" s="134">
        <v>19015570.600000001</v>
      </c>
      <c r="G115" s="134">
        <v>26113259.670000002</v>
      </c>
      <c r="H115" s="133"/>
      <c r="I115" s="134">
        <v>53844655.149999999</v>
      </c>
      <c r="J115" s="134">
        <v>45128830.270000003</v>
      </c>
      <c r="K115" s="134">
        <v>14164176.51</v>
      </c>
      <c r="L115" s="139">
        <v>11300912.01</v>
      </c>
      <c r="M115" s="134">
        <v>161616625.49000001</v>
      </c>
      <c r="N115" s="134">
        <v>3443330.02</v>
      </c>
      <c r="O115" s="72">
        <v>137752526.19999999</v>
      </c>
      <c r="P115" s="109">
        <f>(O115/$O$117)</f>
        <v>4.760962331889382E-3</v>
      </c>
      <c r="Q115" s="112">
        <v>102855921.72</v>
      </c>
      <c r="R115" s="109">
        <f t="shared" si="48"/>
        <v>3.4123392280469753E-3</v>
      </c>
      <c r="S115" s="86">
        <f t="shared" si="49"/>
        <v>-0.25332823609589811</v>
      </c>
      <c r="T115" s="87">
        <f t="shared" si="50"/>
        <v>0.13770890652808979</v>
      </c>
      <c r="U115" s="87">
        <f t="shared" si="51"/>
        <v>0.10987128228517518</v>
      </c>
      <c r="V115" s="88">
        <f t="shared" si="52"/>
        <v>83.75672905653073</v>
      </c>
      <c r="W115" s="88">
        <f t="shared" si="53"/>
        <v>9.2024592214530223</v>
      </c>
      <c r="X115" s="134">
        <v>128.8023</v>
      </c>
      <c r="Y115" s="134">
        <v>131.6062</v>
      </c>
      <c r="Z115" s="150">
        <v>124</v>
      </c>
      <c r="AA115" s="176">
        <v>1228031.74</v>
      </c>
      <c r="AB115" s="63"/>
      <c r="AC115" s="55"/>
      <c r="AD115" s="55"/>
      <c r="AE115" s="55"/>
      <c r="AF115" s="48"/>
      <c r="AG115" s="49"/>
      <c r="AH115" s="49"/>
      <c r="AI115" s="49"/>
      <c r="AJ115" s="50"/>
      <c r="AK115" s="48"/>
      <c r="AL115" s="49"/>
      <c r="AM115" s="49"/>
      <c r="AN115" s="49"/>
      <c r="AO115" s="50"/>
      <c r="AP115" s="48"/>
      <c r="AQ115" s="49"/>
      <c r="AR115" s="49"/>
      <c r="AS115" s="49"/>
      <c r="AT115" s="50"/>
      <c r="AU115" s="48"/>
      <c r="AV115" s="49"/>
      <c r="AW115" s="49"/>
      <c r="AX115" s="49"/>
      <c r="AY115" s="50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51"/>
      <c r="CB115" s="51"/>
      <c r="CC115" s="51"/>
      <c r="CD115" s="51"/>
      <c r="CE115" s="51"/>
      <c r="CF115" s="51"/>
      <c r="CG115" s="51"/>
      <c r="CH115" s="51"/>
      <c r="CI115" s="51"/>
      <c r="CJ115" s="51"/>
      <c r="CK115" s="51"/>
      <c r="CL115" s="51"/>
      <c r="CM115" s="51"/>
      <c r="CN115" s="51"/>
      <c r="CO115" s="51"/>
      <c r="CP115" s="51"/>
      <c r="CQ115" s="45"/>
      <c r="CR115" s="45"/>
      <c r="CS115" s="45"/>
      <c r="CT115" s="45"/>
      <c r="CU115" s="45"/>
      <c r="CV115" s="45"/>
      <c r="CW115" s="45"/>
      <c r="CX115" s="45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45"/>
      <c r="DX115" s="45"/>
      <c r="DY115" s="45"/>
      <c r="DZ115" s="45"/>
      <c r="EA115" s="45"/>
      <c r="EB115" s="45"/>
      <c r="EC115" s="45"/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45"/>
      <c r="EP115" s="45"/>
      <c r="EQ115" s="45"/>
      <c r="ER115" s="45"/>
      <c r="ES115" s="45"/>
      <c r="ET115" s="45"/>
      <c r="EU115" s="45"/>
      <c r="EV115" s="45"/>
      <c r="EW115" s="45"/>
      <c r="EX115" s="45"/>
      <c r="EY115" s="45"/>
      <c r="EZ115" s="45"/>
      <c r="FA115" s="45"/>
      <c r="FB115" s="45"/>
      <c r="FC115" s="45"/>
      <c r="FD115" s="45"/>
      <c r="FE115" s="45"/>
      <c r="FF115" s="45"/>
      <c r="FG115" s="45"/>
      <c r="FH115" s="45"/>
      <c r="FI115" s="45"/>
      <c r="FJ115" s="45"/>
      <c r="FK115" s="45"/>
      <c r="FL115" s="45"/>
      <c r="FM115" s="45"/>
      <c r="FN115" s="45"/>
      <c r="FO115" s="45"/>
      <c r="FP115" s="45"/>
      <c r="FQ115" s="45"/>
      <c r="FR115" s="45"/>
      <c r="FS115" s="45"/>
      <c r="FT115" s="45"/>
      <c r="FU115" s="45"/>
      <c r="FV115" s="45"/>
      <c r="FW115" s="45"/>
      <c r="FX115" s="45"/>
      <c r="FY115" s="45"/>
      <c r="FZ115" s="45"/>
      <c r="GA115" s="45"/>
      <c r="GB115" s="45"/>
      <c r="GC115" s="45"/>
      <c r="GD115" s="45"/>
      <c r="GE115" s="45"/>
      <c r="GF115" s="45"/>
      <c r="GG115" s="45"/>
      <c r="GH115" s="45"/>
      <c r="GI115" s="45"/>
      <c r="GJ115" s="45"/>
      <c r="GK115" s="45"/>
      <c r="GL115" s="45"/>
      <c r="GM115" s="45"/>
      <c r="GN115" s="45"/>
      <c r="GO115" s="45"/>
      <c r="GP115" s="45"/>
      <c r="GQ115" s="45"/>
      <c r="GR115" s="45"/>
      <c r="GS115" s="45"/>
      <c r="GT115" s="45"/>
      <c r="GU115" s="45"/>
      <c r="GV115" s="45"/>
      <c r="GW115" s="45"/>
      <c r="GX115" s="45"/>
      <c r="GY115" s="45"/>
      <c r="GZ115" s="45"/>
      <c r="HA115" s="45"/>
      <c r="HB115" s="45"/>
      <c r="HC115" s="45"/>
      <c r="HD115" s="45"/>
      <c r="HE115" s="45"/>
      <c r="HF115" s="45"/>
      <c r="HG115" s="45"/>
      <c r="HH115" s="45"/>
      <c r="HI115" s="45"/>
      <c r="HJ115" s="45"/>
      <c r="HK115" s="45"/>
      <c r="HL115" s="45"/>
      <c r="HM115" s="45"/>
      <c r="HN115" s="45"/>
      <c r="HO115" s="45"/>
      <c r="HP115" s="45"/>
      <c r="HQ115" s="45"/>
      <c r="HR115" s="45"/>
      <c r="HS115" s="45"/>
      <c r="HT115" s="45"/>
      <c r="HU115" s="45"/>
      <c r="HV115" s="45"/>
      <c r="HW115" s="45"/>
      <c r="HX115" s="45"/>
      <c r="HY115" s="45"/>
      <c r="HZ115" s="45"/>
      <c r="IA115" s="45"/>
      <c r="IB115" s="45"/>
      <c r="IC115" s="45"/>
      <c r="ID115" s="45"/>
      <c r="IE115" s="45"/>
      <c r="IF115" s="45"/>
      <c r="IG115" s="45"/>
      <c r="IH115" s="45"/>
      <c r="II115" s="45"/>
      <c r="IJ115" s="45"/>
      <c r="IK115" s="45"/>
      <c r="IL115" s="45"/>
      <c r="IM115" s="45"/>
      <c r="IN115" s="45"/>
      <c r="IO115" s="45"/>
      <c r="IP115" s="45"/>
      <c r="IQ115" s="45"/>
      <c r="IR115" s="45"/>
      <c r="IS115" s="45"/>
      <c r="IT115" s="45"/>
      <c r="IU115" s="45"/>
      <c r="IV115" s="45"/>
    </row>
    <row r="116" spans="1:256" ht="16.5" customHeight="1" x14ac:dyDescent="0.3">
      <c r="A116" s="197">
        <v>102</v>
      </c>
      <c r="B116" s="138" t="s">
        <v>111</v>
      </c>
      <c r="C116" s="198" t="s">
        <v>213</v>
      </c>
      <c r="D116" s="81">
        <v>7966258.9500000002</v>
      </c>
      <c r="E116" s="81"/>
      <c r="F116" s="81">
        <v>4481689.7300000004</v>
      </c>
      <c r="G116" s="81"/>
      <c r="H116" s="81"/>
      <c r="I116" s="81"/>
      <c r="J116" s="83"/>
      <c r="K116" s="83">
        <v>8974.23</v>
      </c>
      <c r="L116" s="85">
        <v>527515.78</v>
      </c>
      <c r="M116" s="81">
        <v>16770649.82</v>
      </c>
      <c r="N116" s="81">
        <v>260021.04</v>
      </c>
      <c r="O116" s="73">
        <v>15157735.279999999</v>
      </c>
      <c r="P116" s="76">
        <f>(O116/$O$117)</f>
        <v>5.238771926407746E-4</v>
      </c>
      <c r="Q116" s="112">
        <v>16510628.779999999</v>
      </c>
      <c r="R116" s="76">
        <f t="shared" si="48"/>
        <v>5.477552028466269E-4</v>
      </c>
      <c r="S116" s="86">
        <f t="shared" si="49"/>
        <v>8.9254329555754061E-2</v>
      </c>
      <c r="T116" s="87">
        <f t="shared" si="50"/>
        <v>5.4354259426333E-4</v>
      </c>
      <c r="U116" s="87">
        <f t="shared" si="51"/>
        <v>3.1950072103795434E-2</v>
      </c>
      <c r="V116" s="88">
        <f t="shared" si="52"/>
        <v>1.0459815741936334</v>
      </c>
      <c r="W116" s="88">
        <f t="shared" si="53"/>
        <v>3.3419186714728037E-2</v>
      </c>
      <c r="X116" s="105" t="s">
        <v>214</v>
      </c>
      <c r="Y116" s="105" t="s">
        <v>214</v>
      </c>
      <c r="Z116" s="84">
        <v>7</v>
      </c>
      <c r="AA116" s="158">
        <v>15784818</v>
      </c>
      <c r="AB116" s="14"/>
      <c r="AC116" s="3"/>
      <c r="AD116" s="3"/>
      <c r="AE116" s="3"/>
      <c r="AF116" s="7"/>
      <c r="AG116" s="8"/>
      <c r="AH116" s="8"/>
      <c r="AI116" s="8"/>
      <c r="AJ116" s="9"/>
      <c r="AK116" s="7"/>
      <c r="AL116" s="8"/>
      <c r="AM116" s="8"/>
      <c r="AN116" s="8"/>
      <c r="AO116" s="9"/>
      <c r="AP116" s="7"/>
      <c r="AQ116" s="8"/>
      <c r="AR116" s="8"/>
      <c r="AS116" s="8"/>
      <c r="AT116" s="9"/>
      <c r="AU116" s="7"/>
      <c r="AV116" s="8"/>
      <c r="AW116" s="8"/>
      <c r="AX116" s="8"/>
      <c r="AY116" s="9"/>
    </row>
    <row r="117" spans="1:256" ht="16.5" customHeight="1" x14ac:dyDescent="0.3">
      <c r="A117" s="197"/>
      <c r="B117" s="81"/>
      <c r="C117" s="113" t="s">
        <v>61</v>
      </c>
      <c r="D117" s="114"/>
      <c r="E117" s="114"/>
      <c r="F117" s="114"/>
      <c r="G117" s="114"/>
      <c r="H117" s="114"/>
      <c r="I117" s="114"/>
      <c r="J117" s="114"/>
      <c r="K117" s="114"/>
      <c r="L117" s="115"/>
      <c r="M117" s="114"/>
      <c r="N117" s="114"/>
      <c r="O117" s="97">
        <f>SUM(O97:O116)</f>
        <v>28933756790.579998</v>
      </c>
      <c r="P117" s="116">
        <f>(O117/$O$127)</f>
        <v>2.1172044850151634E-2</v>
      </c>
      <c r="Q117" s="98">
        <f>SUM(Q97:Q116)</f>
        <v>30142349528.029999</v>
      </c>
      <c r="R117" s="116">
        <f>(Q117/$Q$127)</f>
        <v>2.409629518525851E-2</v>
      </c>
      <c r="S117" s="117">
        <f t="shared" si="49"/>
        <v>4.1771027046286775E-2</v>
      </c>
      <c r="T117" s="118"/>
      <c r="U117" s="118"/>
      <c r="V117" s="119"/>
      <c r="W117" s="119"/>
      <c r="X117" s="114"/>
      <c r="Y117" s="114"/>
      <c r="Z117" s="120">
        <f>SUM(Z97:Z116)</f>
        <v>81926</v>
      </c>
      <c r="AA117" s="180"/>
      <c r="AB117" s="14"/>
      <c r="AC117" s="3"/>
      <c r="AD117" s="3"/>
      <c r="AE117" s="3"/>
      <c r="AF117" s="7"/>
      <c r="AG117" s="8"/>
      <c r="AH117" s="8"/>
      <c r="AI117" s="8"/>
      <c r="AJ117" s="9"/>
      <c r="AK117" s="7"/>
      <c r="AL117" s="8"/>
      <c r="AM117" s="8"/>
      <c r="AN117" s="8"/>
      <c r="AO117" s="9"/>
      <c r="AP117" s="7"/>
      <c r="AQ117" s="8"/>
      <c r="AR117" s="8"/>
      <c r="AS117" s="8"/>
      <c r="AT117" s="9"/>
      <c r="AU117" s="7"/>
      <c r="AV117" s="8"/>
      <c r="AW117" s="8"/>
      <c r="AX117" s="8"/>
      <c r="AY117" s="9"/>
    </row>
    <row r="118" spans="1:256" ht="16.5" customHeight="1" x14ac:dyDescent="0.3">
      <c r="A118" s="213"/>
      <c r="B118" s="130"/>
      <c r="C118" s="129" t="s">
        <v>215</v>
      </c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86"/>
      <c r="Q118" s="130"/>
      <c r="R118" s="86"/>
      <c r="S118" s="86"/>
      <c r="T118" s="131"/>
      <c r="U118" s="131"/>
      <c r="V118" s="132"/>
      <c r="W118" s="132"/>
      <c r="X118" s="130"/>
      <c r="Y118" s="130"/>
      <c r="Z118" s="130"/>
      <c r="AA118" s="168"/>
      <c r="AB118" s="67"/>
      <c r="AC118" s="3"/>
      <c r="AD118" s="3"/>
      <c r="AE118" s="3"/>
      <c r="AF118" s="7"/>
      <c r="AG118" s="8"/>
      <c r="AH118" s="8"/>
      <c r="AI118" s="8"/>
      <c r="AJ118" s="9"/>
      <c r="AK118" s="7"/>
      <c r="AL118" s="8"/>
      <c r="AM118" s="8"/>
      <c r="AN118" s="8"/>
      <c r="AO118" s="9"/>
      <c r="AP118" s="7"/>
      <c r="AQ118" s="8"/>
      <c r="AR118" s="8"/>
      <c r="AS118" s="8"/>
      <c r="AT118" s="9"/>
      <c r="AU118" s="7"/>
      <c r="AV118" s="8"/>
      <c r="AW118" s="8"/>
      <c r="AX118" s="8"/>
      <c r="AY118" s="9"/>
    </row>
    <row r="119" spans="1:256" ht="16.5" customHeight="1" x14ac:dyDescent="0.3">
      <c r="A119" s="197">
        <v>103</v>
      </c>
      <c r="B119" s="198" t="s">
        <v>88</v>
      </c>
      <c r="C119" s="138" t="s">
        <v>216</v>
      </c>
      <c r="D119" s="81">
        <v>258226560.19999999</v>
      </c>
      <c r="E119" s="81"/>
      <c r="F119" s="81">
        <v>11846270.800000001</v>
      </c>
      <c r="G119" s="81">
        <v>349687617.37</v>
      </c>
      <c r="H119" s="93"/>
      <c r="I119" s="81"/>
      <c r="J119" s="81">
        <v>619760448.37</v>
      </c>
      <c r="K119" s="105" t="s">
        <v>217</v>
      </c>
      <c r="L119" s="151" t="s">
        <v>218</v>
      </c>
      <c r="M119" s="81">
        <v>619760448.37</v>
      </c>
      <c r="N119" s="81">
        <v>10816010.789999999</v>
      </c>
      <c r="O119" s="73">
        <v>601238141.79999995</v>
      </c>
      <c r="P119" s="76">
        <f>(O119/$O$126)</f>
        <v>5.6379245605721176E-2</v>
      </c>
      <c r="Q119" s="112">
        <v>608944437.58000004</v>
      </c>
      <c r="R119" s="76">
        <f t="shared" ref="R119:R125" si="56">(Q119/$Q$126)</f>
        <v>5.577311937920966E-2</v>
      </c>
      <c r="S119" s="86">
        <f t="shared" ref="S119:S127" si="57">((Q119-O119)/O119)</f>
        <v>1.281737675013234E-2</v>
      </c>
      <c r="T119" s="87">
        <f t="shared" ref="T119:T125" si="58">(K119/Q119)</f>
        <v>9.9995839426647738E-3</v>
      </c>
      <c r="U119" s="87">
        <f t="shared" ref="U119:U125" si="59">L119/Q119</f>
        <v>1.0372986762310576E-2</v>
      </c>
      <c r="V119" s="88">
        <f t="shared" ref="V119:V125" si="60">Q119/AA119</f>
        <v>14.088401731123382</v>
      </c>
      <c r="W119" s="88">
        <f t="shared" ref="W119:W125" si="61">L119/AA119</f>
        <v>0.14613880465905627</v>
      </c>
      <c r="X119" s="105" t="s">
        <v>219</v>
      </c>
      <c r="Y119" s="105" t="s">
        <v>220</v>
      </c>
      <c r="Z119" s="84">
        <v>1560</v>
      </c>
      <c r="AA119" s="164">
        <v>43223102.890000001</v>
      </c>
      <c r="AB119" s="67"/>
      <c r="AC119" s="3"/>
      <c r="AD119" s="3"/>
      <c r="AE119" s="3"/>
      <c r="AF119" s="7"/>
      <c r="AG119" s="8"/>
      <c r="AH119" s="8"/>
      <c r="AI119" s="8"/>
      <c r="AJ119" s="9"/>
      <c r="AK119" s="7"/>
      <c r="AL119" s="8"/>
      <c r="AM119" s="8"/>
      <c r="AN119" s="8"/>
      <c r="AO119" s="9"/>
      <c r="AP119" s="7"/>
      <c r="AQ119" s="8"/>
      <c r="AR119" s="8"/>
      <c r="AS119" s="8"/>
      <c r="AT119" s="9"/>
      <c r="AU119" s="7"/>
      <c r="AV119" s="8"/>
      <c r="AW119" s="8"/>
      <c r="AX119" s="8"/>
      <c r="AY119" s="9"/>
    </row>
    <row r="120" spans="1:256" ht="16.5" customHeight="1" x14ac:dyDescent="0.3">
      <c r="A120" s="197">
        <v>104</v>
      </c>
      <c r="B120" s="198" t="s">
        <v>141</v>
      </c>
      <c r="C120" s="138" t="s">
        <v>221</v>
      </c>
      <c r="D120" s="89">
        <v>1270807590.1099999</v>
      </c>
      <c r="E120" s="81"/>
      <c r="F120" s="89">
        <v>0</v>
      </c>
      <c r="G120" s="89">
        <v>551818249.16999996</v>
      </c>
      <c r="H120" s="81"/>
      <c r="I120" s="89">
        <v>469315943.87</v>
      </c>
      <c r="J120" s="83">
        <v>2526058230.3499999</v>
      </c>
      <c r="K120" s="89">
        <v>55084582.32</v>
      </c>
      <c r="L120" s="139">
        <v>90340645.829999998</v>
      </c>
      <c r="M120" s="89">
        <v>2995301304.1399999</v>
      </c>
      <c r="N120" s="89">
        <v>196028280.43000001</v>
      </c>
      <c r="O120" s="72">
        <v>2706202012.8600001</v>
      </c>
      <c r="P120" s="76">
        <f>(O120/$O$126)</f>
        <v>0.25376571666752995</v>
      </c>
      <c r="Q120" s="102">
        <v>2799273023.71</v>
      </c>
      <c r="R120" s="76">
        <f t="shared" si="56"/>
        <v>0.25638494892379771</v>
      </c>
      <c r="S120" s="86">
        <f t="shared" si="57"/>
        <v>3.4391745482311394E-2</v>
      </c>
      <c r="T120" s="87">
        <f t="shared" si="58"/>
        <v>1.9678174245038083E-2</v>
      </c>
      <c r="U120" s="87">
        <f t="shared" si="59"/>
        <v>3.2272895521376313E-2</v>
      </c>
      <c r="V120" s="88">
        <f t="shared" si="60"/>
        <v>1.4093780320419447</v>
      </c>
      <c r="W120" s="88">
        <f t="shared" si="61"/>
        <v>4.5484709978212641E-2</v>
      </c>
      <c r="X120" s="83">
        <v>1.4</v>
      </c>
      <c r="Y120" s="83">
        <v>1.42</v>
      </c>
      <c r="Z120" s="82">
        <v>15111</v>
      </c>
      <c r="AA120" s="174">
        <v>1986176143</v>
      </c>
      <c r="AB120" s="14"/>
      <c r="AC120" s="3"/>
      <c r="AD120" s="3"/>
      <c r="AE120" s="3"/>
      <c r="AF120" s="7"/>
      <c r="AG120" s="8"/>
      <c r="AH120" s="8"/>
      <c r="AI120" s="8"/>
      <c r="AJ120" s="9"/>
      <c r="AK120" s="7"/>
      <c r="AL120" s="8"/>
      <c r="AM120" s="8"/>
      <c r="AN120" s="8"/>
      <c r="AO120" s="9"/>
      <c r="AP120" s="7"/>
      <c r="AQ120" s="8"/>
      <c r="AR120" s="8"/>
      <c r="AS120" s="8"/>
      <c r="AT120" s="9"/>
      <c r="AU120" s="7"/>
      <c r="AV120" s="8"/>
      <c r="AW120" s="8"/>
      <c r="AX120" s="8"/>
      <c r="AY120" s="9"/>
    </row>
    <row r="121" spans="1:256" ht="16.5" customHeight="1" x14ac:dyDescent="0.3">
      <c r="A121" s="197">
        <v>105</v>
      </c>
      <c r="B121" s="198" t="s">
        <v>27</v>
      </c>
      <c r="C121" s="138" t="s">
        <v>222</v>
      </c>
      <c r="D121" s="89">
        <v>1146886621.25</v>
      </c>
      <c r="E121" s="81"/>
      <c r="F121" s="89">
        <v>348122744.60000002</v>
      </c>
      <c r="G121" s="83">
        <v>11174486.18</v>
      </c>
      <c r="H121" s="81"/>
      <c r="I121" s="83">
        <v>21631751.510000002</v>
      </c>
      <c r="J121" s="89">
        <v>1506183852.03</v>
      </c>
      <c r="K121" s="89">
        <v>4452259.62</v>
      </c>
      <c r="L121" s="139">
        <v>200337549.24000001</v>
      </c>
      <c r="M121" s="89">
        <v>1527815603.54</v>
      </c>
      <c r="N121" s="89">
        <v>16885479.899999999</v>
      </c>
      <c r="O121" s="73">
        <v>1481938336.02</v>
      </c>
      <c r="P121" s="76">
        <f>(O121/$O$126)</f>
        <v>0.13896418009820505</v>
      </c>
      <c r="Q121" s="102">
        <v>1510930123.6400001</v>
      </c>
      <c r="R121" s="76">
        <f t="shared" si="56"/>
        <v>0.13838583778564667</v>
      </c>
      <c r="S121" s="86">
        <f t="shared" si="57"/>
        <v>1.9563423737226849E-2</v>
      </c>
      <c r="T121" s="87">
        <f t="shared" si="58"/>
        <v>2.9467012076468549E-3</v>
      </c>
      <c r="U121" s="87">
        <f t="shared" si="59"/>
        <v>0.1325922000663832</v>
      </c>
      <c r="V121" s="88">
        <f t="shared" si="60"/>
        <v>1.2136830588486236</v>
      </c>
      <c r="W121" s="88">
        <f t="shared" si="61"/>
        <v>0.16092490695603665</v>
      </c>
      <c r="X121" s="83">
        <v>1.2</v>
      </c>
      <c r="Y121" s="83">
        <v>1.22</v>
      </c>
      <c r="Z121" s="84">
        <v>9478</v>
      </c>
      <c r="AA121" s="164">
        <v>1244913251.96</v>
      </c>
      <c r="AB121" s="14"/>
      <c r="AC121" s="3"/>
      <c r="AD121" s="3"/>
      <c r="AE121" s="3"/>
      <c r="AF121" s="7"/>
      <c r="AG121" s="8"/>
      <c r="AH121" s="8"/>
      <c r="AI121" s="8"/>
      <c r="AJ121" s="9"/>
      <c r="AK121" s="7"/>
      <c r="AL121" s="8"/>
      <c r="AM121" s="8"/>
      <c r="AN121" s="8"/>
      <c r="AO121" s="9"/>
      <c r="AP121" s="7"/>
      <c r="AQ121" s="8"/>
      <c r="AR121" s="8"/>
      <c r="AS121" s="8"/>
      <c r="AT121" s="9"/>
      <c r="AU121" s="7"/>
      <c r="AV121" s="8"/>
      <c r="AW121" s="8"/>
      <c r="AX121" s="8"/>
      <c r="AY121" s="9"/>
    </row>
    <row r="122" spans="1:256" ht="16.5" customHeight="1" x14ac:dyDescent="0.3">
      <c r="A122" s="197">
        <v>106</v>
      </c>
      <c r="B122" s="138" t="s">
        <v>43</v>
      </c>
      <c r="C122" s="138" t="s">
        <v>223</v>
      </c>
      <c r="D122" s="81">
        <v>137315297.5</v>
      </c>
      <c r="E122" s="81"/>
      <c r="F122" s="81">
        <v>0</v>
      </c>
      <c r="G122" s="81">
        <v>149747299.22999999</v>
      </c>
      <c r="H122" s="81"/>
      <c r="I122" s="81">
        <v>0</v>
      </c>
      <c r="J122" s="81">
        <v>430173947.56999999</v>
      </c>
      <c r="K122" s="81">
        <v>1115054.26</v>
      </c>
      <c r="L122" s="92">
        <v>7994508.5899999999</v>
      </c>
      <c r="M122" s="81">
        <v>432508707.54000002</v>
      </c>
      <c r="N122" s="123">
        <v>3568987</v>
      </c>
      <c r="O122" s="73">
        <v>409922079</v>
      </c>
      <c r="P122" s="76">
        <f>(O122/$O$126)</f>
        <v>3.8439174038357463E-2</v>
      </c>
      <c r="Q122" s="112">
        <v>428939721</v>
      </c>
      <c r="R122" s="76">
        <f t="shared" si="56"/>
        <v>3.9286517438095428E-2</v>
      </c>
      <c r="S122" s="86">
        <f t="shared" si="57"/>
        <v>4.6393309788029254E-2</v>
      </c>
      <c r="T122" s="87">
        <f t="shared" si="58"/>
        <v>2.5995593446101022E-3</v>
      </c>
      <c r="U122" s="87">
        <f t="shared" si="59"/>
        <v>1.8637836970104245E-2</v>
      </c>
      <c r="V122" s="88">
        <f t="shared" si="60"/>
        <v>36.905694677838127</v>
      </c>
      <c r="W122" s="88">
        <f t="shared" si="61"/>
        <v>0.68784232067399098</v>
      </c>
      <c r="X122" s="105" t="s">
        <v>224</v>
      </c>
      <c r="Y122" s="105" t="s">
        <v>225</v>
      </c>
      <c r="Z122" s="84">
        <v>2070</v>
      </c>
      <c r="AA122" s="164">
        <v>11622589</v>
      </c>
      <c r="AB122" s="14"/>
      <c r="AC122" s="3"/>
      <c r="AD122" s="3"/>
      <c r="AE122" s="3"/>
      <c r="AF122" s="7"/>
      <c r="AG122" s="8"/>
      <c r="AH122" s="8"/>
      <c r="AI122" s="8"/>
      <c r="AJ122" s="9"/>
      <c r="AK122" s="7"/>
      <c r="AL122" s="8"/>
      <c r="AM122" s="8"/>
      <c r="AN122" s="8"/>
      <c r="AO122" s="9"/>
      <c r="AP122" s="7"/>
      <c r="AQ122" s="8"/>
      <c r="AR122" s="8"/>
      <c r="AS122" s="8"/>
      <c r="AT122" s="9"/>
      <c r="AU122" s="7"/>
      <c r="AV122" s="8"/>
      <c r="AW122" s="8"/>
      <c r="AX122" s="8"/>
      <c r="AY122" s="9"/>
    </row>
    <row r="123" spans="1:256" ht="16.5" customHeight="1" x14ac:dyDescent="0.3">
      <c r="A123" s="197">
        <v>107</v>
      </c>
      <c r="B123" s="198" t="s">
        <v>27</v>
      </c>
      <c r="C123" s="198" t="s">
        <v>226</v>
      </c>
      <c r="D123" s="83">
        <v>189631152.5</v>
      </c>
      <c r="E123" s="81"/>
      <c r="F123" s="83">
        <v>47463079.719999999</v>
      </c>
      <c r="G123" s="83">
        <v>23405304.350000001</v>
      </c>
      <c r="H123" s="81"/>
      <c r="I123" s="83">
        <v>10852317.41</v>
      </c>
      <c r="J123" s="81">
        <v>260748124.74000001</v>
      </c>
      <c r="K123" s="101">
        <v>487990.42</v>
      </c>
      <c r="L123" s="128">
        <v>8829642.5500000007</v>
      </c>
      <c r="M123" s="81">
        <v>271600442.14999998</v>
      </c>
      <c r="N123" s="81">
        <v>3025266.49</v>
      </c>
      <c r="O123" s="73">
        <v>246536460.58000001</v>
      </c>
      <c r="P123" s="76">
        <f>(O123/$O$126)</f>
        <v>2.3118193433623941E-2</v>
      </c>
      <c r="Q123" s="112">
        <v>268575175.66000003</v>
      </c>
      <c r="R123" s="76">
        <f t="shared" si="56"/>
        <v>2.4598755502072363E-2</v>
      </c>
      <c r="S123" s="86">
        <f t="shared" si="57"/>
        <v>8.9393329603872307E-2</v>
      </c>
      <c r="T123" s="87">
        <f t="shared" si="58"/>
        <v>1.8169602562887882E-3</v>
      </c>
      <c r="U123" s="87">
        <f t="shared" si="59"/>
        <v>3.2875869961927512E-2</v>
      </c>
      <c r="V123" s="88">
        <f t="shared" si="60"/>
        <v>224.0800803572377</v>
      </c>
      <c r="W123" s="88">
        <f t="shared" si="61"/>
        <v>7.3668275828828147</v>
      </c>
      <c r="X123" s="83">
        <v>221.98</v>
      </c>
      <c r="Y123" s="81">
        <v>225.23</v>
      </c>
      <c r="Z123" s="84">
        <v>426</v>
      </c>
      <c r="AA123" s="164">
        <v>1198567.83</v>
      </c>
      <c r="AB123" s="14"/>
      <c r="AC123" s="3"/>
      <c r="AD123" s="3"/>
      <c r="AE123" s="3"/>
      <c r="AF123" s="7"/>
      <c r="AG123" s="8"/>
      <c r="AH123" s="8"/>
      <c r="AI123" s="8"/>
      <c r="AJ123" s="9"/>
      <c r="AK123" s="7"/>
      <c r="AL123" s="8"/>
      <c r="AM123" s="8"/>
      <c r="AN123" s="8"/>
      <c r="AO123" s="9"/>
      <c r="AP123" s="7"/>
      <c r="AQ123" s="8"/>
      <c r="AR123" s="8"/>
      <c r="AS123" s="8"/>
      <c r="AT123" s="9"/>
      <c r="AU123" s="7"/>
      <c r="AV123" s="8"/>
      <c r="AW123" s="8"/>
      <c r="AX123" s="8"/>
      <c r="AY123" s="9"/>
    </row>
    <row r="124" spans="1:256" ht="16.5" customHeight="1" x14ac:dyDescent="0.3">
      <c r="A124" s="197">
        <v>108</v>
      </c>
      <c r="B124" s="198" t="s">
        <v>64</v>
      </c>
      <c r="C124" s="198" t="s">
        <v>227</v>
      </c>
      <c r="D124" s="81"/>
      <c r="E124" s="81"/>
      <c r="F124" s="81"/>
      <c r="G124" s="83">
        <v>5147858907.0100002</v>
      </c>
      <c r="H124" s="81"/>
      <c r="I124" s="83">
        <v>1076753045.3599999</v>
      </c>
      <c r="J124" s="81">
        <v>5042196104.4399996</v>
      </c>
      <c r="K124" s="83">
        <v>5871787.7699999996</v>
      </c>
      <c r="L124" s="92">
        <v>23035439.989999998</v>
      </c>
      <c r="M124" s="81">
        <v>6136562243.21</v>
      </c>
      <c r="N124" s="83">
        <v>1094366138.77</v>
      </c>
      <c r="O124" s="73">
        <v>4964063670.8299999</v>
      </c>
      <c r="P124" s="76">
        <f>(O124/$O$126)</f>
        <v>0.46548970439945969</v>
      </c>
      <c r="Q124" s="112">
        <v>5042196104.4399996</v>
      </c>
      <c r="R124" s="76">
        <f t="shared" si="56"/>
        <v>0.46181389944854018</v>
      </c>
      <c r="S124" s="86">
        <f t="shared" si="57"/>
        <v>1.5739611493930692E-2</v>
      </c>
      <c r="T124" s="87">
        <f t="shared" si="58"/>
        <v>1.1645298295378649E-3</v>
      </c>
      <c r="U124" s="87">
        <f t="shared" si="59"/>
        <v>4.5685331377166615E-3</v>
      </c>
      <c r="V124" s="88">
        <f t="shared" si="60"/>
        <v>110.19925235359794</v>
      </c>
      <c r="W124" s="88">
        <f t="shared" si="61"/>
        <v>0.50344893612901298</v>
      </c>
      <c r="X124" s="81">
        <v>110.83</v>
      </c>
      <c r="Y124" s="81">
        <v>110.83</v>
      </c>
      <c r="Z124" s="84">
        <v>404</v>
      </c>
      <c r="AA124" s="164">
        <v>45755266</v>
      </c>
      <c r="AB124" s="14"/>
      <c r="AC124" s="3"/>
      <c r="AD124" s="3"/>
      <c r="AE124" s="3"/>
      <c r="AF124" s="7"/>
      <c r="AG124" s="8"/>
      <c r="AH124" s="8"/>
      <c r="AI124" s="8"/>
      <c r="AJ124" s="9"/>
      <c r="AK124" s="7"/>
      <c r="AL124" s="8"/>
      <c r="AM124" s="8"/>
      <c r="AN124" s="8"/>
      <c r="AO124" s="9"/>
      <c r="AP124" s="7"/>
      <c r="AQ124" s="8"/>
      <c r="AR124" s="8"/>
      <c r="AS124" s="8"/>
      <c r="AT124" s="9"/>
      <c r="AU124" s="7"/>
      <c r="AV124" s="8"/>
      <c r="AW124" s="8"/>
      <c r="AX124" s="8"/>
      <c r="AY124" s="9"/>
    </row>
    <row r="125" spans="1:256" ht="16.5" customHeight="1" x14ac:dyDescent="0.3">
      <c r="A125" s="197">
        <v>109</v>
      </c>
      <c r="B125" s="198" t="s">
        <v>228</v>
      </c>
      <c r="C125" s="198" t="s">
        <v>229</v>
      </c>
      <c r="D125" s="81"/>
      <c r="E125" s="81"/>
      <c r="F125" s="81"/>
      <c r="G125" s="81">
        <v>0</v>
      </c>
      <c r="H125" s="81"/>
      <c r="I125" s="89">
        <v>209143728.43000001</v>
      </c>
      <c r="J125" s="89">
        <v>50933039.700000003</v>
      </c>
      <c r="K125" s="89">
        <v>580245.61</v>
      </c>
      <c r="L125" s="92">
        <v>-1874027.66</v>
      </c>
      <c r="M125" s="89">
        <v>261257855.86000001</v>
      </c>
      <c r="N125" s="89">
        <v>831013.09</v>
      </c>
      <c r="O125" s="73">
        <v>254274304.09999999</v>
      </c>
      <c r="P125" s="76">
        <f>(O125/$O$126)</f>
        <v>2.3843785757102703E-2</v>
      </c>
      <c r="Q125" s="102">
        <v>259383828.19999999</v>
      </c>
      <c r="R125" s="76">
        <f t="shared" si="56"/>
        <v>2.375692152263802E-2</v>
      </c>
      <c r="S125" s="86">
        <f t="shared" si="57"/>
        <v>2.0094535773424203E-2</v>
      </c>
      <c r="T125" s="87">
        <f t="shared" si="58"/>
        <v>2.2370153684083843E-3</v>
      </c>
      <c r="U125" s="87">
        <f t="shared" si="59"/>
        <v>-7.2249209713838285E-3</v>
      </c>
      <c r="V125" s="88">
        <f t="shared" si="60"/>
        <v>99.266373543441119</v>
      </c>
      <c r="W125" s="88">
        <f t="shared" si="61"/>
        <v>-0.71719170396722853</v>
      </c>
      <c r="X125" s="83">
        <v>99.266400000000004</v>
      </c>
      <c r="Y125" s="83">
        <v>100</v>
      </c>
      <c r="Z125" s="82">
        <v>168</v>
      </c>
      <c r="AA125" s="174">
        <v>2613008</v>
      </c>
      <c r="AB125" s="14"/>
      <c r="AC125" s="3"/>
      <c r="AD125" s="3"/>
      <c r="AE125" s="3"/>
      <c r="AF125" s="7"/>
      <c r="AG125" s="8"/>
      <c r="AH125" s="8"/>
      <c r="AI125" s="8"/>
      <c r="AJ125" s="9"/>
      <c r="AK125" s="7"/>
      <c r="AL125" s="8"/>
      <c r="AM125" s="8"/>
      <c r="AN125" s="8"/>
      <c r="AO125" s="9"/>
      <c r="AP125" s="7"/>
      <c r="AQ125" s="8"/>
      <c r="AR125" s="8"/>
      <c r="AS125" s="8"/>
      <c r="AT125" s="9"/>
      <c r="AU125" s="7"/>
      <c r="AV125" s="8"/>
      <c r="AW125" s="8"/>
      <c r="AX125" s="8"/>
      <c r="AY125" s="9"/>
    </row>
    <row r="126" spans="1:256" ht="16.5" customHeight="1" x14ac:dyDescent="0.3">
      <c r="A126" s="181"/>
      <c r="B126" s="81"/>
      <c r="C126" s="113" t="s">
        <v>61</v>
      </c>
      <c r="D126" s="114"/>
      <c r="E126" s="114"/>
      <c r="F126" s="114"/>
      <c r="G126" s="114"/>
      <c r="H126" s="114"/>
      <c r="I126" s="114"/>
      <c r="J126" s="114"/>
      <c r="K126" s="114"/>
      <c r="L126" s="115"/>
      <c r="M126" s="114"/>
      <c r="N126" s="114"/>
      <c r="O126" s="97">
        <f>SUM(O119:O125)</f>
        <v>10664175005.190001</v>
      </c>
      <c r="P126" s="116">
        <f>(O126/$O$127)</f>
        <v>7.8034246687681092E-3</v>
      </c>
      <c r="Q126" s="98">
        <f>SUM(Q119:Q125)</f>
        <v>10918242414.23</v>
      </c>
      <c r="R126" s="116">
        <f>(Q126/$Q$127)</f>
        <v>8.7282244495520654E-3</v>
      </c>
      <c r="S126" s="117">
        <f t="shared" si="57"/>
        <v>2.3824384813297836E-2</v>
      </c>
      <c r="T126" s="118"/>
      <c r="U126" s="118"/>
      <c r="V126" s="119"/>
      <c r="W126" s="119"/>
      <c r="X126" s="114"/>
      <c r="Y126" s="114"/>
      <c r="Z126" s="120">
        <f>SUM(Z119:Z125)</f>
        <v>29217</v>
      </c>
      <c r="AA126" s="162"/>
      <c r="AB126" s="14"/>
      <c r="AC126" s="3"/>
      <c r="AD126" s="3"/>
      <c r="AE126" s="3"/>
      <c r="AF126" s="7"/>
      <c r="AG126" s="8"/>
      <c r="AH126" s="8"/>
      <c r="AI126" s="8"/>
      <c r="AJ126" s="9"/>
      <c r="AK126" s="7"/>
      <c r="AL126" s="8"/>
      <c r="AM126" s="8"/>
      <c r="AN126" s="8"/>
      <c r="AO126" s="9"/>
      <c r="AP126" s="7"/>
      <c r="AQ126" s="8"/>
      <c r="AR126" s="8"/>
      <c r="AS126" s="8"/>
      <c r="AT126" s="9"/>
      <c r="AU126" s="7"/>
      <c r="AV126" s="8"/>
      <c r="AW126" s="8"/>
      <c r="AX126" s="8"/>
      <c r="AY126" s="9"/>
    </row>
    <row r="127" spans="1:256" ht="17.25" customHeight="1" thickBot="1" x14ac:dyDescent="0.35">
      <c r="A127" s="182"/>
      <c r="B127" s="183"/>
      <c r="C127" s="184" t="s">
        <v>230</v>
      </c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6">
        <f>(O19+O47+O59+O89+O95+O117+O126)</f>
        <v>1366601903376.0347</v>
      </c>
      <c r="P127" s="187"/>
      <c r="Q127" s="188">
        <f>(Q19+Q47+Q59+Q89+Q95+Q117+Q126)</f>
        <v>1250912196098.5234</v>
      </c>
      <c r="R127" s="187"/>
      <c r="S127" s="189">
        <f t="shared" si="57"/>
        <v>-8.4655016937787778E-2</v>
      </c>
      <c r="T127" s="190"/>
      <c r="U127" s="190"/>
      <c r="V127" s="191"/>
      <c r="W127" s="191"/>
      <c r="X127" s="185"/>
      <c r="Y127" s="185"/>
      <c r="Z127" s="192">
        <f>(Z19+Z47+Z59+Z89+Z95+Z117+Z126)</f>
        <v>486562</v>
      </c>
      <c r="AA127" s="193"/>
      <c r="AB127" s="61"/>
      <c r="AC127" s="3"/>
      <c r="AD127" s="3"/>
      <c r="AE127" s="3"/>
      <c r="AF127" s="7"/>
      <c r="AG127" s="8"/>
      <c r="AH127" s="8"/>
      <c r="AI127" s="8"/>
      <c r="AJ127" s="9"/>
      <c r="AK127" s="7"/>
      <c r="AL127" s="8"/>
      <c r="AM127" s="8"/>
      <c r="AN127" s="8"/>
      <c r="AO127" s="9"/>
      <c r="AP127" s="7"/>
      <c r="AQ127" s="8"/>
      <c r="AR127" s="8"/>
      <c r="AS127" s="8"/>
      <c r="AT127" s="9"/>
      <c r="AU127" s="7"/>
      <c r="AV127" s="8"/>
      <c r="AW127" s="8"/>
      <c r="AX127" s="8"/>
      <c r="AY127" s="9"/>
    </row>
    <row r="128" spans="1:256" ht="17.45" customHeight="1" x14ac:dyDescent="0.25">
      <c r="A128" s="71"/>
      <c r="B128" s="71"/>
      <c r="C128" s="71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3"/>
      <c r="AC128" s="3"/>
      <c r="AD128" s="3"/>
      <c r="AE128" s="3"/>
      <c r="AF128" s="7"/>
      <c r="AG128" s="8"/>
      <c r="AH128" s="8"/>
      <c r="AI128" s="8"/>
      <c r="AJ128" s="9"/>
      <c r="AK128" s="7"/>
      <c r="AL128" s="8"/>
      <c r="AM128" s="8"/>
      <c r="AN128" s="8"/>
      <c r="AO128" s="9"/>
      <c r="AP128" s="7"/>
      <c r="AQ128" s="8"/>
      <c r="AR128" s="8"/>
      <c r="AS128" s="8"/>
      <c r="AT128" s="9"/>
      <c r="AU128" s="7"/>
      <c r="AV128" s="8"/>
      <c r="AW128" s="8"/>
      <c r="AX128" s="8"/>
      <c r="AY128" s="9"/>
    </row>
    <row r="129" spans="1:51" ht="17.100000000000001" customHeight="1" x14ac:dyDescent="0.25">
      <c r="A129" s="33"/>
      <c r="B129" s="34"/>
      <c r="C129" s="35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0"/>
      <c r="R129" s="3"/>
      <c r="S129" s="3"/>
      <c r="T129" s="3"/>
      <c r="U129" s="3"/>
      <c r="V129" s="3"/>
      <c r="W129" s="3"/>
      <c r="X129" s="3"/>
      <c r="Y129" s="3"/>
      <c r="Z129" s="3"/>
      <c r="AA129" s="19"/>
      <c r="AB129" s="3"/>
      <c r="AC129" s="3"/>
      <c r="AD129" s="3"/>
      <c r="AE129" s="3"/>
      <c r="AF129" s="7"/>
      <c r="AG129" s="8"/>
      <c r="AH129" s="8"/>
      <c r="AI129" s="8"/>
      <c r="AJ129" s="9"/>
      <c r="AK129" s="7"/>
      <c r="AL129" s="8"/>
      <c r="AM129" s="8"/>
      <c r="AN129" s="8"/>
      <c r="AO129" s="9"/>
      <c r="AP129" s="7"/>
      <c r="AQ129" s="8"/>
      <c r="AR129" s="8"/>
      <c r="AS129" s="8"/>
      <c r="AT129" s="9"/>
      <c r="AU129" s="7"/>
      <c r="AV129" s="8"/>
      <c r="AW129" s="8"/>
      <c r="AX129" s="8"/>
      <c r="AY129" s="9"/>
    </row>
    <row r="130" spans="1:51" ht="17.100000000000001" customHeight="1" x14ac:dyDescent="0.25">
      <c r="A130" s="33"/>
      <c r="B130" s="36"/>
      <c r="C130" s="37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0"/>
      <c r="R130" s="19"/>
      <c r="S130" s="19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7"/>
      <c r="AG130" s="8"/>
      <c r="AH130" s="8"/>
      <c r="AI130" s="8"/>
      <c r="AJ130" s="9"/>
      <c r="AK130" s="7"/>
      <c r="AL130" s="8"/>
      <c r="AM130" s="8"/>
      <c r="AN130" s="8"/>
      <c r="AO130" s="9"/>
      <c r="AP130" s="7"/>
      <c r="AQ130" s="8"/>
      <c r="AR130" s="8"/>
      <c r="AS130" s="8"/>
      <c r="AT130" s="9"/>
      <c r="AU130" s="7"/>
      <c r="AV130" s="8"/>
      <c r="AW130" s="8"/>
      <c r="AX130" s="8"/>
      <c r="AY130" s="9"/>
    </row>
    <row r="131" spans="1:51" ht="17.100000000000001" customHeight="1" x14ac:dyDescent="0.25">
      <c r="A131" s="33"/>
      <c r="B131" s="36"/>
      <c r="C131" s="37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0"/>
      <c r="R131" s="19"/>
      <c r="S131" s="19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7"/>
      <c r="AG131" s="8"/>
      <c r="AH131" s="8"/>
      <c r="AI131" s="8"/>
      <c r="AJ131" s="9"/>
      <c r="AK131" s="7"/>
      <c r="AL131" s="8"/>
      <c r="AM131" s="8"/>
      <c r="AN131" s="8"/>
      <c r="AO131" s="9"/>
      <c r="AP131" s="7"/>
      <c r="AQ131" s="8"/>
      <c r="AR131" s="8"/>
      <c r="AS131" s="8"/>
      <c r="AT131" s="9"/>
      <c r="AU131" s="7"/>
      <c r="AV131" s="8"/>
      <c r="AW131" s="8"/>
      <c r="AX131" s="8"/>
      <c r="AY131" s="9"/>
    </row>
    <row r="132" spans="1:51" ht="17.100000000000001" customHeight="1" x14ac:dyDescent="0.25">
      <c r="A132" s="33"/>
      <c r="B132" s="36"/>
      <c r="C132" s="37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0"/>
      <c r="R132" s="19"/>
      <c r="S132" s="19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7"/>
      <c r="AG132" s="8"/>
      <c r="AH132" s="8"/>
      <c r="AI132" s="8"/>
      <c r="AJ132" s="9"/>
      <c r="AK132" s="7"/>
      <c r="AL132" s="8"/>
      <c r="AM132" s="8"/>
      <c r="AN132" s="8"/>
      <c r="AO132" s="9"/>
      <c r="AP132" s="7"/>
      <c r="AQ132" s="8"/>
      <c r="AR132" s="8"/>
      <c r="AS132" s="8"/>
      <c r="AT132" s="9"/>
      <c r="AU132" s="7"/>
      <c r="AV132" s="8"/>
      <c r="AW132" s="8"/>
      <c r="AX132" s="8"/>
      <c r="AY132" s="9"/>
    </row>
    <row r="133" spans="1:51" ht="17.100000000000001" customHeight="1" x14ac:dyDescent="0.25">
      <c r="A133" s="33"/>
      <c r="B133" s="36"/>
      <c r="C133" s="37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0"/>
      <c r="R133" s="19"/>
      <c r="S133" s="19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8"/>
      <c r="AG133" s="39"/>
      <c r="AH133" s="39"/>
      <c r="AI133" s="39"/>
      <c r="AJ133" s="40"/>
      <c r="AK133" s="38"/>
      <c r="AL133" s="39"/>
      <c r="AM133" s="39"/>
      <c r="AN133" s="39"/>
      <c r="AO133" s="40"/>
      <c r="AP133" s="38"/>
      <c r="AQ133" s="39"/>
      <c r="AR133" s="39"/>
      <c r="AS133" s="39"/>
      <c r="AT133" s="40"/>
      <c r="AU133" s="38"/>
      <c r="AV133" s="39"/>
      <c r="AW133" s="39"/>
      <c r="AX133" s="39"/>
      <c r="AY133" s="40"/>
    </row>
  </sheetData>
  <mergeCells count="1">
    <mergeCell ref="A1:AA1"/>
  </mergeCells>
  <pageMargins left="0.7" right="0.7" top="0.75" bottom="0.75" header="0.3" footer="0.3"/>
  <pageSetup orientation="portrait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workbookViewId="0">
      <selection activeCell="N1" sqref="N1"/>
    </sheetView>
  </sheetViews>
  <sheetFormatPr defaultColWidth="10" defaultRowHeight="12.95" customHeight="1" x14ac:dyDescent="0.25"/>
  <cols>
    <col min="1" max="256" width="10" style="41" customWidth="1"/>
  </cols>
  <sheetData>
    <row r="1" spans="1:12" ht="12.95" customHeight="1" x14ac:dyDescent="0.25">
      <c r="A1" s="4"/>
      <c r="B1" s="5"/>
      <c r="C1" s="5"/>
      <c r="D1" s="5"/>
      <c r="E1" s="5"/>
      <c r="F1" s="5"/>
      <c r="G1" s="5"/>
      <c r="H1" s="5"/>
      <c r="I1" s="5"/>
      <c r="J1" s="5"/>
      <c r="K1" s="6"/>
      <c r="L1" s="10"/>
    </row>
    <row r="2" spans="1:12" ht="12.95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9"/>
      <c r="L2" s="42"/>
    </row>
    <row r="3" spans="1:12" ht="12.9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9"/>
      <c r="L3" s="42"/>
    </row>
    <row r="4" spans="1:12" ht="12.9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9"/>
      <c r="L4" s="42"/>
    </row>
    <row r="5" spans="1:12" ht="12.9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9"/>
      <c r="L5" s="42"/>
    </row>
    <row r="6" spans="1:12" ht="12.9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9"/>
      <c r="L6" s="42"/>
    </row>
    <row r="7" spans="1:12" ht="12.9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  <c r="L7" s="42"/>
    </row>
    <row r="8" spans="1:12" ht="12.95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9"/>
      <c r="L8" s="42"/>
    </row>
    <row r="9" spans="1:12" ht="12.95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9"/>
      <c r="L9" s="42"/>
    </row>
    <row r="10" spans="1:12" ht="12.95" customHeight="1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9"/>
      <c r="L10" s="42"/>
    </row>
    <row r="11" spans="1:12" ht="12.95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9"/>
      <c r="L11" s="42"/>
    </row>
    <row r="12" spans="1:12" ht="12.95" customHeight="1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9"/>
      <c r="L12" s="42"/>
    </row>
    <row r="13" spans="1:12" ht="12.95" customHeight="1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9"/>
      <c r="L13" s="42"/>
    </row>
    <row r="14" spans="1:12" ht="12.95" customHeight="1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9"/>
      <c r="L14" s="42"/>
    </row>
    <row r="15" spans="1:12" ht="12.95" customHeight="1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  <c r="K15" s="9"/>
      <c r="L15" s="42"/>
    </row>
    <row r="16" spans="1:12" ht="12.95" customHeight="1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9"/>
      <c r="L16" s="42"/>
    </row>
    <row r="17" spans="1:12" ht="12.95" customHeight="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  <c r="L17" s="42"/>
    </row>
    <row r="18" spans="1:12" ht="12.95" customHeight="1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9"/>
      <c r="L18" s="42"/>
    </row>
    <row r="19" spans="1:12" ht="12.95" customHeight="1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9"/>
      <c r="L19" s="42"/>
    </row>
    <row r="20" spans="1:12" ht="12.95" customHeight="1" x14ac:dyDescent="0.25">
      <c r="A20" s="7"/>
      <c r="B20" s="8"/>
      <c r="C20" s="8"/>
      <c r="D20" s="8"/>
      <c r="E20" s="8"/>
      <c r="F20" s="8"/>
      <c r="G20" s="8"/>
      <c r="H20" s="8"/>
      <c r="I20" s="8"/>
      <c r="J20" s="8"/>
      <c r="K20" s="9"/>
      <c r="L20" s="42"/>
    </row>
    <row r="21" spans="1:12" ht="12.95" customHeight="1" x14ac:dyDescent="0.25">
      <c r="A21" s="7"/>
      <c r="B21" s="8"/>
      <c r="C21" s="8"/>
      <c r="D21" s="8"/>
      <c r="E21" s="8"/>
      <c r="F21" s="8"/>
      <c r="G21" s="8"/>
      <c r="H21" s="8"/>
      <c r="I21" s="8"/>
      <c r="J21" s="8"/>
      <c r="K21" s="9"/>
      <c r="L21" s="42"/>
    </row>
    <row r="22" spans="1:12" ht="12.95" customHeight="1" x14ac:dyDescent="0.25">
      <c r="A22" s="7"/>
      <c r="B22" s="8"/>
      <c r="C22" s="8"/>
      <c r="D22" s="8"/>
      <c r="E22" s="8"/>
      <c r="F22" s="8"/>
      <c r="G22" s="8"/>
      <c r="H22" s="8"/>
      <c r="I22" s="8"/>
      <c r="J22" s="8"/>
      <c r="K22" s="9"/>
      <c r="L22" s="42"/>
    </row>
    <row r="23" spans="1:12" ht="12.95" customHeight="1" x14ac:dyDescent="0.25">
      <c r="A23" s="7"/>
      <c r="B23" s="8"/>
      <c r="C23" s="8"/>
      <c r="D23" s="8"/>
      <c r="E23" s="8"/>
      <c r="F23" s="8"/>
      <c r="G23" s="8"/>
      <c r="H23" s="8"/>
      <c r="I23" s="8"/>
      <c r="J23" s="8"/>
      <c r="K23" s="9"/>
      <c r="L23" s="42"/>
    </row>
    <row r="24" spans="1:12" ht="12.95" customHeight="1" x14ac:dyDescent="0.2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40"/>
      <c r="L24" s="13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workbookViewId="0">
      <selection activeCell="P1" sqref="P1"/>
    </sheetView>
  </sheetViews>
  <sheetFormatPr defaultColWidth="10" defaultRowHeight="12.95" customHeight="1" x14ac:dyDescent="0.25"/>
  <cols>
    <col min="1" max="256" width="10" style="43" customWidth="1"/>
  </cols>
  <sheetData>
    <row r="1" spans="1:14" ht="12.95" customHeight="1" x14ac:dyDescent="0.2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ht="12.95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4" ht="12.9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 spans="1:14" ht="12.9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spans="1:14" ht="12.9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ht="12.9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spans="1:14" ht="12.9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</row>
    <row r="8" spans="1:14" ht="12.95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</row>
    <row r="9" spans="1:14" ht="12.95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4" ht="12.95" customHeight="1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9"/>
    </row>
    <row r="11" spans="1:14" ht="12.95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9"/>
    </row>
    <row r="12" spans="1:14" ht="12.95" customHeight="1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9"/>
    </row>
    <row r="13" spans="1:14" ht="12.95" customHeight="1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9"/>
    </row>
    <row r="14" spans="1:14" ht="12.95" customHeight="1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9"/>
    </row>
    <row r="15" spans="1:14" ht="12.95" customHeight="1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9"/>
    </row>
    <row r="16" spans="1:14" ht="12.95" customHeight="1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9"/>
    </row>
    <row r="17" spans="1:14" ht="12.95" customHeight="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9"/>
    </row>
    <row r="18" spans="1:14" ht="12.95" customHeight="1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9"/>
    </row>
    <row r="19" spans="1:14" ht="12.95" customHeight="1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9"/>
    </row>
    <row r="20" spans="1:14" ht="12.95" customHeight="1" x14ac:dyDescent="0.2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9"/>
    </row>
    <row r="21" spans="1:14" ht="12.95" customHeight="1" x14ac:dyDescent="0.25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9"/>
    </row>
    <row r="22" spans="1:14" ht="12.95" customHeight="1" x14ac:dyDescent="0.2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9"/>
    </row>
    <row r="23" spans="1:14" ht="12.95" customHeight="1" x14ac:dyDescent="0.2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9"/>
    </row>
    <row r="24" spans="1:14" ht="12.95" customHeight="1" x14ac:dyDescent="0.2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workbookViewId="0">
      <selection activeCell="O1" sqref="O1"/>
    </sheetView>
  </sheetViews>
  <sheetFormatPr defaultColWidth="8.85546875" defaultRowHeight="15" customHeight="1" x14ac:dyDescent="0.25"/>
  <cols>
    <col min="1" max="3" width="8.85546875" style="44" customWidth="1"/>
    <col min="4" max="4" width="10.42578125" style="44" customWidth="1"/>
    <col min="5" max="256" width="8.85546875" style="44" customWidth="1"/>
  </cols>
  <sheetData>
    <row r="1" spans="1:14" ht="15" customHeight="1" x14ac:dyDescent="0.2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10"/>
    </row>
    <row r="2" spans="1:14" ht="15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42"/>
    </row>
    <row r="3" spans="1:14" ht="1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9"/>
      <c r="N3" s="42"/>
    </row>
    <row r="4" spans="1:14" ht="1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/>
      <c r="N4" s="42"/>
    </row>
    <row r="5" spans="1:14" ht="1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42"/>
    </row>
    <row r="6" spans="1:14" ht="1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9"/>
      <c r="N6" s="42"/>
    </row>
    <row r="7" spans="1:14" ht="1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42"/>
    </row>
    <row r="8" spans="1:14" ht="15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9"/>
      <c r="N8" s="42"/>
    </row>
    <row r="9" spans="1:14" ht="15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9"/>
      <c r="N9" s="42"/>
    </row>
    <row r="10" spans="1:14" ht="15" customHeight="1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  <c r="N10" s="42"/>
    </row>
    <row r="11" spans="1:14" ht="15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9"/>
      <c r="N11" s="42"/>
    </row>
    <row r="12" spans="1:14" ht="15" customHeight="1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9"/>
      <c r="N12" s="42"/>
    </row>
    <row r="13" spans="1:14" ht="15" customHeight="1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9"/>
      <c r="N13" s="42"/>
    </row>
    <row r="14" spans="1:14" ht="15" customHeight="1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9"/>
      <c r="N14" s="42"/>
    </row>
    <row r="15" spans="1:14" ht="15" customHeight="1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/>
      <c r="N15" s="42"/>
    </row>
    <row r="16" spans="1:14" ht="15" customHeight="1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9"/>
      <c r="N16" s="42"/>
    </row>
    <row r="17" spans="1:14" ht="15" customHeight="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9"/>
      <c r="N17" s="42"/>
    </row>
    <row r="18" spans="1:14" ht="15" customHeight="1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9"/>
      <c r="N18" s="42"/>
    </row>
    <row r="19" spans="1:14" ht="15" customHeight="1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9"/>
      <c r="N19" s="42"/>
    </row>
    <row r="20" spans="1:14" ht="15" customHeight="1" x14ac:dyDescent="0.2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9"/>
      <c r="N20" s="42"/>
    </row>
    <row r="21" spans="1:14" ht="15" customHeight="1" x14ac:dyDescent="0.25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9"/>
      <c r="N21" s="42"/>
    </row>
    <row r="22" spans="1:14" ht="15" customHeight="1" x14ac:dyDescent="0.25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40"/>
      <c r="N22" s="13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JUNE 2021</vt:lpstr>
      <vt:lpstr>Market Share</vt:lpstr>
      <vt:lpstr>Unit Holders</vt:lpstr>
      <vt:lpstr>NAV Comparison April -June '21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dcterms:created xsi:type="dcterms:W3CDTF">2021-10-15T11:14:51Z</dcterms:created>
  <dcterms:modified xsi:type="dcterms:W3CDTF">2021-10-17T22:01:39Z</dcterms:modified>
</cp:coreProperties>
</file>