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NAVs\"/>
    </mc:Choice>
  </mc:AlternateContent>
  <bookViews>
    <workbookView xWindow="0" yWindow="45" windowWidth="15960" windowHeight="18075"/>
  </bookViews>
  <sheets>
    <sheet name="February 2021" sheetId="1" r:id="rId1"/>
    <sheet name="Market Share" sheetId="2" r:id="rId2"/>
    <sheet name="Unit Holders" sheetId="3" r:id="rId3"/>
    <sheet name="NAV Comparison Previous&amp;Current" sheetId="4" r:id="rId4"/>
  </sheets>
  <calcPr calcId="162913"/>
</workbook>
</file>

<file path=xl/calcChain.xml><?xml version="1.0" encoding="utf-8"?>
<calcChain xmlns="http://schemas.openxmlformats.org/spreadsheetml/2006/main">
  <c r="Z124" i="1" l="1"/>
  <c r="Z19" i="1"/>
  <c r="W91" i="1" l="1"/>
  <c r="V91" i="1"/>
  <c r="U91" i="1"/>
  <c r="T91" i="1"/>
  <c r="S91" i="1"/>
  <c r="O115" i="1"/>
  <c r="Q115" i="1"/>
  <c r="O93" i="1"/>
  <c r="P91" i="1" s="1"/>
  <c r="Q93" i="1"/>
  <c r="R91" i="1" s="1"/>
  <c r="O87" i="1"/>
  <c r="Q87" i="1"/>
  <c r="O59" i="1"/>
  <c r="Q59" i="1"/>
  <c r="O47" i="1"/>
  <c r="Q47" i="1"/>
  <c r="O19" i="1"/>
  <c r="Q19" i="1"/>
  <c r="Q123" i="1"/>
  <c r="O123" i="1"/>
  <c r="Q124" i="1" l="1"/>
  <c r="R115" i="1" s="1"/>
  <c r="Z123" i="1"/>
  <c r="P117" i="1"/>
  <c r="W122" i="1"/>
  <c r="V122" i="1"/>
  <c r="U122" i="1"/>
  <c r="T122" i="1"/>
  <c r="S122" i="1"/>
  <c r="R122" i="1"/>
  <c r="W121" i="1"/>
  <c r="V121" i="1"/>
  <c r="U121" i="1"/>
  <c r="T121" i="1"/>
  <c r="S121" i="1"/>
  <c r="R121" i="1"/>
  <c r="W120" i="1"/>
  <c r="V120" i="1"/>
  <c r="U120" i="1"/>
  <c r="T120" i="1"/>
  <c r="S120" i="1"/>
  <c r="R120" i="1"/>
  <c r="W119" i="1"/>
  <c r="V119" i="1"/>
  <c r="U119" i="1"/>
  <c r="T119" i="1"/>
  <c r="S119" i="1"/>
  <c r="R119" i="1"/>
  <c r="W118" i="1"/>
  <c r="V118" i="1"/>
  <c r="U118" i="1"/>
  <c r="T118" i="1"/>
  <c r="S118" i="1"/>
  <c r="R118" i="1"/>
  <c r="W117" i="1"/>
  <c r="V117" i="1"/>
  <c r="U117" i="1"/>
  <c r="T117" i="1"/>
  <c r="S117" i="1"/>
  <c r="R117" i="1"/>
  <c r="Z115" i="1"/>
  <c r="S115" i="1"/>
  <c r="W114" i="1"/>
  <c r="V114" i="1"/>
  <c r="U114" i="1"/>
  <c r="T114" i="1"/>
  <c r="S114" i="1"/>
  <c r="R114" i="1"/>
  <c r="P114" i="1"/>
  <c r="W113" i="1"/>
  <c r="V113" i="1"/>
  <c r="U113" i="1"/>
  <c r="T113" i="1"/>
  <c r="S113" i="1"/>
  <c r="R113" i="1"/>
  <c r="P113" i="1"/>
  <c r="W112" i="1"/>
  <c r="V112" i="1"/>
  <c r="U112" i="1"/>
  <c r="T112" i="1"/>
  <c r="S112" i="1"/>
  <c r="R112" i="1"/>
  <c r="P112" i="1"/>
  <c r="W111" i="1"/>
  <c r="V111" i="1"/>
  <c r="U111" i="1"/>
  <c r="T111" i="1"/>
  <c r="S111" i="1"/>
  <c r="R111" i="1"/>
  <c r="P111" i="1"/>
  <c r="W110" i="1"/>
  <c r="V110" i="1"/>
  <c r="U110" i="1"/>
  <c r="T110" i="1"/>
  <c r="S110" i="1"/>
  <c r="R110" i="1"/>
  <c r="P110" i="1"/>
  <c r="W109" i="1"/>
  <c r="V109" i="1"/>
  <c r="U109" i="1"/>
  <c r="T109" i="1"/>
  <c r="S109" i="1"/>
  <c r="R109" i="1"/>
  <c r="P109" i="1"/>
  <c r="W108" i="1"/>
  <c r="V108" i="1"/>
  <c r="U108" i="1"/>
  <c r="T108" i="1"/>
  <c r="S108" i="1"/>
  <c r="R108" i="1"/>
  <c r="P108" i="1"/>
  <c r="W107" i="1"/>
  <c r="V107" i="1"/>
  <c r="U107" i="1"/>
  <c r="T107" i="1"/>
  <c r="S107" i="1"/>
  <c r="R107" i="1"/>
  <c r="P107" i="1"/>
  <c r="W106" i="1"/>
  <c r="V106" i="1"/>
  <c r="U106" i="1"/>
  <c r="T106" i="1"/>
  <c r="S106" i="1"/>
  <c r="R106" i="1"/>
  <c r="P106" i="1"/>
  <c r="W105" i="1"/>
  <c r="V105" i="1"/>
  <c r="U105" i="1"/>
  <c r="T105" i="1"/>
  <c r="S105" i="1"/>
  <c r="R105" i="1"/>
  <c r="P105" i="1"/>
  <c r="W104" i="1"/>
  <c r="V104" i="1"/>
  <c r="U104" i="1"/>
  <c r="T104" i="1"/>
  <c r="S104" i="1"/>
  <c r="R104" i="1"/>
  <c r="P104" i="1"/>
  <c r="W103" i="1"/>
  <c r="V103" i="1"/>
  <c r="U103" i="1"/>
  <c r="T103" i="1"/>
  <c r="S103" i="1"/>
  <c r="R103" i="1"/>
  <c r="P103" i="1"/>
  <c r="W102" i="1"/>
  <c r="V102" i="1"/>
  <c r="U102" i="1"/>
  <c r="T102" i="1"/>
  <c r="S102" i="1"/>
  <c r="R102" i="1"/>
  <c r="P102" i="1"/>
  <c r="W101" i="1"/>
  <c r="V101" i="1"/>
  <c r="U101" i="1"/>
  <c r="T101" i="1"/>
  <c r="S101" i="1"/>
  <c r="R101" i="1"/>
  <c r="P101" i="1"/>
  <c r="W100" i="1"/>
  <c r="V100" i="1"/>
  <c r="U100" i="1"/>
  <c r="T100" i="1"/>
  <c r="S100" i="1"/>
  <c r="R100" i="1"/>
  <c r="P100" i="1"/>
  <c r="W99" i="1"/>
  <c r="V99" i="1"/>
  <c r="U99" i="1"/>
  <c r="T99" i="1"/>
  <c r="S99" i="1"/>
  <c r="R99" i="1"/>
  <c r="P99" i="1"/>
  <c r="W98" i="1"/>
  <c r="V98" i="1"/>
  <c r="U98" i="1"/>
  <c r="T98" i="1"/>
  <c r="S98" i="1"/>
  <c r="R98" i="1"/>
  <c r="P98" i="1"/>
  <c r="W97" i="1"/>
  <c r="V97" i="1"/>
  <c r="U97" i="1"/>
  <c r="T97" i="1"/>
  <c r="S97" i="1"/>
  <c r="R97" i="1"/>
  <c r="P97" i="1"/>
  <c r="W96" i="1"/>
  <c r="V96" i="1"/>
  <c r="U96" i="1"/>
  <c r="T96" i="1"/>
  <c r="S96" i="1"/>
  <c r="R96" i="1"/>
  <c r="P96" i="1"/>
  <c r="W95" i="1"/>
  <c r="V95" i="1"/>
  <c r="U95" i="1"/>
  <c r="T95" i="1"/>
  <c r="S95" i="1"/>
  <c r="R95" i="1"/>
  <c r="P95" i="1"/>
  <c r="Z93" i="1"/>
  <c r="S93" i="1"/>
  <c r="W92" i="1"/>
  <c r="V92" i="1"/>
  <c r="U92" i="1"/>
  <c r="T92" i="1"/>
  <c r="S92" i="1"/>
  <c r="R92" i="1"/>
  <c r="P92" i="1"/>
  <c r="W90" i="1"/>
  <c r="V90" i="1"/>
  <c r="U90" i="1"/>
  <c r="T90" i="1"/>
  <c r="S90" i="1"/>
  <c r="R90" i="1"/>
  <c r="P90" i="1"/>
  <c r="W89" i="1"/>
  <c r="V89" i="1"/>
  <c r="U89" i="1"/>
  <c r="T89" i="1"/>
  <c r="S89" i="1"/>
  <c r="R89" i="1"/>
  <c r="P89" i="1"/>
  <c r="Z87" i="1"/>
  <c r="S87" i="1"/>
  <c r="W86" i="1"/>
  <c r="V86" i="1"/>
  <c r="U86" i="1"/>
  <c r="T86" i="1"/>
  <c r="S86" i="1"/>
  <c r="R86" i="1"/>
  <c r="P86" i="1"/>
  <c r="W85" i="1"/>
  <c r="V85" i="1"/>
  <c r="U85" i="1"/>
  <c r="T85" i="1"/>
  <c r="S85" i="1"/>
  <c r="R85" i="1"/>
  <c r="P85" i="1"/>
  <c r="W84" i="1"/>
  <c r="V84" i="1"/>
  <c r="U84" i="1"/>
  <c r="T84" i="1"/>
  <c r="S84" i="1"/>
  <c r="R84" i="1"/>
  <c r="P84" i="1"/>
  <c r="W83" i="1"/>
  <c r="V83" i="1"/>
  <c r="U83" i="1"/>
  <c r="T83" i="1"/>
  <c r="S83" i="1"/>
  <c r="R83" i="1"/>
  <c r="W82" i="1"/>
  <c r="V82" i="1"/>
  <c r="U82" i="1"/>
  <c r="T82" i="1"/>
  <c r="S82" i="1"/>
  <c r="R82" i="1"/>
  <c r="P82" i="1"/>
  <c r="W81" i="1"/>
  <c r="V81" i="1"/>
  <c r="U81" i="1"/>
  <c r="T81" i="1"/>
  <c r="S81" i="1"/>
  <c r="R81" i="1"/>
  <c r="P81" i="1"/>
  <c r="W80" i="1"/>
  <c r="V80" i="1"/>
  <c r="U80" i="1"/>
  <c r="T80" i="1"/>
  <c r="S80" i="1"/>
  <c r="R80" i="1"/>
  <c r="P80" i="1"/>
  <c r="W79" i="1"/>
  <c r="V79" i="1"/>
  <c r="U79" i="1"/>
  <c r="T79" i="1"/>
  <c r="S79" i="1"/>
  <c r="R79" i="1"/>
  <c r="P79" i="1"/>
  <c r="W78" i="1"/>
  <c r="V78" i="1"/>
  <c r="U78" i="1"/>
  <c r="T78" i="1"/>
  <c r="S78" i="1"/>
  <c r="R78" i="1"/>
  <c r="P78" i="1"/>
  <c r="W77" i="1"/>
  <c r="V77" i="1"/>
  <c r="U77" i="1"/>
  <c r="T77" i="1"/>
  <c r="S77" i="1"/>
  <c r="R77" i="1"/>
  <c r="P77" i="1"/>
  <c r="W76" i="1"/>
  <c r="V76" i="1"/>
  <c r="U76" i="1"/>
  <c r="T76" i="1"/>
  <c r="S76" i="1"/>
  <c r="R76" i="1"/>
  <c r="P76" i="1"/>
  <c r="W75" i="1"/>
  <c r="V75" i="1"/>
  <c r="U75" i="1"/>
  <c r="T75" i="1"/>
  <c r="S75" i="1"/>
  <c r="R75" i="1"/>
  <c r="P75" i="1"/>
  <c r="W74" i="1"/>
  <c r="V74" i="1"/>
  <c r="U74" i="1"/>
  <c r="T74" i="1"/>
  <c r="S74" i="1"/>
  <c r="R74" i="1"/>
  <c r="P74" i="1"/>
  <c r="W73" i="1"/>
  <c r="V73" i="1"/>
  <c r="U73" i="1"/>
  <c r="T73" i="1"/>
  <c r="S73" i="1"/>
  <c r="R73" i="1"/>
  <c r="P73" i="1"/>
  <c r="W72" i="1"/>
  <c r="V72" i="1"/>
  <c r="U72" i="1"/>
  <c r="T72" i="1"/>
  <c r="S72" i="1"/>
  <c r="R72" i="1"/>
  <c r="P72" i="1"/>
  <c r="W71" i="1"/>
  <c r="V71" i="1"/>
  <c r="U71" i="1"/>
  <c r="T71" i="1"/>
  <c r="S71" i="1"/>
  <c r="R71" i="1"/>
  <c r="P71" i="1"/>
  <c r="W70" i="1"/>
  <c r="V70" i="1"/>
  <c r="U70" i="1"/>
  <c r="T70" i="1"/>
  <c r="S70" i="1"/>
  <c r="R70" i="1"/>
  <c r="P70" i="1"/>
  <c r="W69" i="1"/>
  <c r="V69" i="1"/>
  <c r="U69" i="1"/>
  <c r="T69" i="1"/>
  <c r="S69" i="1"/>
  <c r="R69" i="1"/>
  <c r="P69" i="1"/>
  <c r="W68" i="1"/>
  <c r="V68" i="1"/>
  <c r="U68" i="1"/>
  <c r="T68" i="1"/>
  <c r="S68" i="1"/>
  <c r="R68" i="1"/>
  <c r="P68" i="1"/>
  <c r="W67" i="1"/>
  <c r="V67" i="1"/>
  <c r="U67" i="1"/>
  <c r="T67" i="1"/>
  <c r="S67" i="1"/>
  <c r="R67" i="1"/>
  <c r="P67" i="1"/>
  <c r="W66" i="1"/>
  <c r="V66" i="1"/>
  <c r="U66" i="1"/>
  <c r="T66" i="1"/>
  <c r="S66" i="1"/>
  <c r="R66" i="1"/>
  <c r="P66" i="1"/>
  <c r="W65" i="1"/>
  <c r="V65" i="1"/>
  <c r="U65" i="1"/>
  <c r="T65" i="1"/>
  <c r="S65" i="1"/>
  <c r="R65" i="1"/>
  <c r="P65" i="1"/>
  <c r="W64" i="1"/>
  <c r="V64" i="1"/>
  <c r="U64" i="1"/>
  <c r="T64" i="1"/>
  <c r="S64" i="1"/>
  <c r="R64" i="1"/>
  <c r="P64" i="1"/>
  <c r="W63" i="1"/>
  <c r="V63" i="1"/>
  <c r="U63" i="1"/>
  <c r="T63" i="1"/>
  <c r="S63" i="1"/>
  <c r="R63" i="1"/>
  <c r="P63" i="1"/>
  <c r="W62" i="1"/>
  <c r="V62" i="1"/>
  <c r="U62" i="1"/>
  <c r="T62" i="1"/>
  <c r="S62" i="1"/>
  <c r="R62" i="1"/>
  <c r="P62" i="1"/>
  <c r="W61" i="1"/>
  <c r="V61" i="1"/>
  <c r="U61" i="1"/>
  <c r="T61" i="1"/>
  <c r="S61" i="1"/>
  <c r="R61" i="1"/>
  <c r="P61" i="1"/>
  <c r="Z59" i="1"/>
  <c r="S59" i="1"/>
  <c r="W58" i="1"/>
  <c r="V58" i="1"/>
  <c r="U58" i="1"/>
  <c r="T58" i="1"/>
  <c r="S58" i="1"/>
  <c r="R58" i="1"/>
  <c r="P58" i="1"/>
  <c r="W57" i="1"/>
  <c r="V57" i="1"/>
  <c r="U57" i="1"/>
  <c r="T57" i="1"/>
  <c r="S57" i="1"/>
  <c r="R57" i="1"/>
  <c r="P57" i="1"/>
  <c r="W56" i="1"/>
  <c r="V56" i="1"/>
  <c r="U56" i="1"/>
  <c r="T56" i="1"/>
  <c r="S56" i="1"/>
  <c r="R56" i="1"/>
  <c r="P56" i="1"/>
  <c r="W55" i="1"/>
  <c r="V55" i="1"/>
  <c r="U55" i="1"/>
  <c r="T55" i="1"/>
  <c r="S55" i="1"/>
  <c r="R55" i="1"/>
  <c r="P55" i="1"/>
  <c r="W54" i="1"/>
  <c r="V54" i="1"/>
  <c r="U54" i="1"/>
  <c r="T54" i="1"/>
  <c r="S54" i="1"/>
  <c r="R54" i="1"/>
  <c r="P54" i="1"/>
  <c r="W53" i="1"/>
  <c r="V53" i="1"/>
  <c r="U53" i="1"/>
  <c r="T53" i="1"/>
  <c r="S53" i="1"/>
  <c r="R53" i="1"/>
  <c r="P53" i="1"/>
  <c r="W52" i="1"/>
  <c r="V52" i="1"/>
  <c r="U52" i="1"/>
  <c r="T52" i="1"/>
  <c r="S52" i="1"/>
  <c r="R52" i="1"/>
  <c r="P52" i="1"/>
  <c r="W51" i="1"/>
  <c r="V51" i="1"/>
  <c r="U51" i="1"/>
  <c r="T51" i="1"/>
  <c r="S51" i="1"/>
  <c r="R51" i="1"/>
  <c r="P51" i="1"/>
  <c r="W50" i="1"/>
  <c r="V50" i="1"/>
  <c r="U50" i="1"/>
  <c r="T50" i="1"/>
  <c r="S50" i="1"/>
  <c r="R50" i="1"/>
  <c r="P50" i="1"/>
  <c r="W49" i="1"/>
  <c r="V49" i="1"/>
  <c r="U49" i="1"/>
  <c r="T49" i="1"/>
  <c r="S49" i="1"/>
  <c r="R49" i="1"/>
  <c r="P49" i="1"/>
  <c r="Z47" i="1"/>
  <c r="S47" i="1"/>
  <c r="W46" i="1"/>
  <c r="V46" i="1"/>
  <c r="U46" i="1"/>
  <c r="T46" i="1"/>
  <c r="S46" i="1"/>
  <c r="R46" i="1"/>
  <c r="P46" i="1"/>
  <c r="W45" i="1"/>
  <c r="V45" i="1"/>
  <c r="U45" i="1"/>
  <c r="T45" i="1"/>
  <c r="S45" i="1"/>
  <c r="R45" i="1"/>
  <c r="P45" i="1"/>
  <c r="W44" i="1"/>
  <c r="V44" i="1"/>
  <c r="U44" i="1"/>
  <c r="T44" i="1"/>
  <c r="S44" i="1"/>
  <c r="R44" i="1"/>
  <c r="P44" i="1"/>
  <c r="W43" i="1"/>
  <c r="V43" i="1"/>
  <c r="U43" i="1"/>
  <c r="T43" i="1"/>
  <c r="S43" i="1"/>
  <c r="R43" i="1"/>
  <c r="P43" i="1"/>
  <c r="W42" i="1"/>
  <c r="V42" i="1"/>
  <c r="U42" i="1"/>
  <c r="T42" i="1"/>
  <c r="S42" i="1"/>
  <c r="R42" i="1"/>
  <c r="P42" i="1"/>
  <c r="W41" i="1"/>
  <c r="V41" i="1"/>
  <c r="U41" i="1"/>
  <c r="T41" i="1"/>
  <c r="S41" i="1"/>
  <c r="R41" i="1"/>
  <c r="P41" i="1"/>
  <c r="W40" i="1"/>
  <c r="V40" i="1"/>
  <c r="U40" i="1"/>
  <c r="T40" i="1"/>
  <c r="S40" i="1"/>
  <c r="R40" i="1"/>
  <c r="P40" i="1"/>
  <c r="W39" i="1"/>
  <c r="V39" i="1"/>
  <c r="U39" i="1"/>
  <c r="T39" i="1"/>
  <c r="S39" i="1"/>
  <c r="R39" i="1"/>
  <c r="P39" i="1"/>
  <c r="W38" i="1"/>
  <c r="V38" i="1"/>
  <c r="U38" i="1"/>
  <c r="T38" i="1"/>
  <c r="S38" i="1"/>
  <c r="R38" i="1"/>
  <c r="P38" i="1"/>
  <c r="W37" i="1"/>
  <c r="V37" i="1"/>
  <c r="U37" i="1"/>
  <c r="T37" i="1"/>
  <c r="S37" i="1"/>
  <c r="R37" i="1"/>
  <c r="P37" i="1"/>
  <c r="W36" i="1"/>
  <c r="V36" i="1"/>
  <c r="U36" i="1"/>
  <c r="T36" i="1"/>
  <c r="S36" i="1"/>
  <c r="R36" i="1"/>
  <c r="P36" i="1"/>
  <c r="W35" i="1"/>
  <c r="V35" i="1"/>
  <c r="U35" i="1"/>
  <c r="T35" i="1"/>
  <c r="S35" i="1"/>
  <c r="R35" i="1"/>
  <c r="P35" i="1"/>
  <c r="W34" i="1"/>
  <c r="V34" i="1"/>
  <c r="U34" i="1"/>
  <c r="T34" i="1"/>
  <c r="S34" i="1"/>
  <c r="R34" i="1"/>
  <c r="P34" i="1"/>
  <c r="W33" i="1"/>
  <c r="V33" i="1"/>
  <c r="U33" i="1"/>
  <c r="T33" i="1"/>
  <c r="S33" i="1"/>
  <c r="R33" i="1"/>
  <c r="P33" i="1"/>
  <c r="W32" i="1"/>
  <c r="V32" i="1"/>
  <c r="U32" i="1"/>
  <c r="T32" i="1"/>
  <c r="S32" i="1"/>
  <c r="R32" i="1"/>
  <c r="P32" i="1"/>
  <c r="W31" i="1"/>
  <c r="V31" i="1"/>
  <c r="U31" i="1"/>
  <c r="T31" i="1"/>
  <c r="S31" i="1"/>
  <c r="R31" i="1"/>
  <c r="P31" i="1"/>
  <c r="W30" i="1"/>
  <c r="V30" i="1"/>
  <c r="U30" i="1"/>
  <c r="T30" i="1"/>
  <c r="S30" i="1"/>
  <c r="R30" i="1"/>
  <c r="P30" i="1"/>
  <c r="W29" i="1"/>
  <c r="V29" i="1"/>
  <c r="U29" i="1"/>
  <c r="T29" i="1"/>
  <c r="S29" i="1"/>
  <c r="R29" i="1"/>
  <c r="P29" i="1"/>
  <c r="W28" i="1"/>
  <c r="V28" i="1"/>
  <c r="U28" i="1"/>
  <c r="T28" i="1"/>
  <c r="S28" i="1"/>
  <c r="R28" i="1"/>
  <c r="P28" i="1"/>
  <c r="W27" i="1"/>
  <c r="V27" i="1"/>
  <c r="U27" i="1"/>
  <c r="T27" i="1"/>
  <c r="S27" i="1"/>
  <c r="R27" i="1"/>
  <c r="P27" i="1"/>
  <c r="W26" i="1"/>
  <c r="V26" i="1"/>
  <c r="U26" i="1"/>
  <c r="T26" i="1"/>
  <c r="S26" i="1"/>
  <c r="R26" i="1"/>
  <c r="P26" i="1"/>
  <c r="W25" i="1"/>
  <c r="V25" i="1"/>
  <c r="U25" i="1"/>
  <c r="T25" i="1"/>
  <c r="S25" i="1"/>
  <c r="R25" i="1"/>
  <c r="P25" i="1"/>
  <c r="W24" i="1"/>
  <c r="V24" i="1"/>
  <c r="U24" i="1"/>
  <c r="T24" i="1"/>
  <c r="S24" i="1"/>
  <c r="R24" i="1"/>
  <c r="P24" i="1"/>
  <c r="W23" i="1"/>
  <c r="V23" i="1"/>
  <c r="U23" i="1"/>
  <c r="T23" i="1"/>
  <c r="S23" i="1"/>
  <c r="R23" i="1"/>
  <c r="P23" i="1"/>
  <c r="W22" i="1"/>
  <c r="V22" i="1"/>
  <c r="U22" i="1"/>
  <c r="T22" i="1"/>
  <c r="S22" i="1"/>
  <c r="R22" i="1"/>
  <c r="P22" i="1"/>
  <c r="W21" i="1"/>
  <c r="V21" i="1"/>
  <c r="U21" i="1"/>
  <c r="T21" i="1"/>
  <c r="S21" i="1"/>
  <c r="R21" i="1"/>
  <c r="P21" i="1"/>
  <c r="S19" i="1"/>
  <c r="W18" i="1"/>
  <c r="V18" i="1"/>
  <c r="U18" i="1"/>
  <c r="T18" i="1"/>
  <c r="S18" i="1"/>
  <c r="R18" i="1"/>
  <c r="P18" i="1"/>
  <c r="W17" i="1"/>
  <c r="V17" i="1"/>
  <c r="U17" i="1"/>
  <c r="T17" i="1"/>
  <c r="S17" i="1"/>
  <c r="R17" i="1"/>
  <c r="P17" i="1"/>
  <c r="W16" i="1"/>
  <c r="V16" i="1"/>
  <c r="U16" i="1"/>
  <c r="T16" i="1"/>
  <c r="S16" i="1"/>
  <c r="R16" i="1"/>
  <c r="P16" i="1"/>
  <c r="W15" i="1"/>
  <c r="V15" i="1"/>
  <c r="U15" i="1"/>
  <c r="T15" i="1"/>
  <c r="S15" i="1"/>
  <c r="R15" i="1"/>
  <c r="P15" i="1"/>
  <c r="W14" i="1"/>
  <c r="V14" i="1"/>
  <c r="U14" i="1"/>
  <c r="T14" i="1"/>
  <c r="S14" i="1"/>
  <c r="R14" i="1"/>
  <c r="P14" i="1"/>
  <c r="W13" i="1"/>
  <c r="V13" i="1"/>
  <c r="U13" i="1"/>
  <c r="T13" i="1"/>
  <c r="S13" i="1"/>
  <c r="R13" i="1"/>
  <c r="P13" i="1"/>
  <c r="W12" i="1"/>
  <c r="V12" i="1"/>
  <c r="U12" i="1"/>
  <c r="T12" i="1"/>
  <c r="S12" i="1"/>
  <c r="R12" i="1"/>
  <c r="P12" i="1"/>
  <c r="W11" i="1"/>
  <c r="V11" i="1"/>
  <c r="U11" i="1"/>
  <c r="T11" i="1"/>
  <c r="S11" i="1"/>
  <c r="R11" i="1"/>
  <c r="P11" i="1"/>
  <c r="W10" i="1"/>
  <c r="V10" i="1"/>
  <c r="U10" i="1"/>
  <c r="T10" i="1"/>
  <c r="S10" i="1"/>
  <c r="R10" i="1"/>
  <c r="P10" i="1"/>
  <c r="W9" i="1"/>
  <c r="V9" i="1"/>
  <c r="U9" i="1"/>
  <c r="T9" i="1"/>
  <c r="S9" i="1"/>
  <c r="R9" i="1"/>
  <c r="P9" i="1"/>
  <c r="W8" i="1"/>
  <c r="V8" i="1"/>
  <c r="U8" i="1"/>
  <c r="T8" i="1"/>
  <c r="S8" i="1"/>
  <c r="R8" i="1"/>
  <c r="P8" i="1"/>
  <c r="W7" i="1"/>
  <c r="V7" i="1"/>
  <c r="U7" i="1"/>
  <c r="T7" i="1"/>
  <c r="S7" i="1"/>
  <c r="R7" i="1"/>
  <c r="P7" i="1"/>
  <c r="W6" i="1"/>
  <c r="V6" i="1"/>
  <c r="U6" i="1"/>
  <c r="T6" i="1"/>
  <c r="S6" i="1"/>
  <c r="R6" i="1"/>
  <c r="P6" i="1"/>
  <c r="W5" i="1"/>
  <c r="V5" i="1"/>
  <c r="U5" i="1"/>
  <c r="T5" i="1"/>
  <c r="S5" i="1"/>
  <c r="R5" i="1"/>
  <c r="P5" i="1"/>
  <c r="W4" i="1"/>
  <c r="V4" i="1"/>
  <c r="U4" i="1"/>
  <c r="T4" i="1"/>
  <c r="S4" i="1"/>
  <c r="R4" i="1"/>
  <c r="P4" i="1"/>
  <c r="R59" i="1" l="1"/>
  <c r="R93" i="1"/>
  <c r="R87" i="1"/>
  <c r="R19" i="1"/>
  <c r="R47" i="1"/>
  <c r="P122" i="1"/>
  <c r="P121" i="1"/>
  <c r="R123" i="1"/>
  <c r="P120" i="1"/>
  <c r="S123" i="1"/>
  <c r="P119" i="1"/>
  <c r="P118" i="1"/>
  <c r="O124" i="1"/>
  <c r="P123" i="1" s="1"/>
  <c r="P19" i="1" l="1"/>
  <c r="P59" i="1"/>
  <c r="P115" i="1"/>
  <c r="P93" i="1"/>
  <c r="P87" i="1"/>
  <c r="P47" i="1"/>
  <c r="S124" i="1"/>
</calcChain>
</file>

<file path=xl/sharedStrings.xml><?xml version="1.0" encoding="utf-8"?>
<sst xmlns="http://schemas.openxmlformats.org/spreadsheetml/2006/main" count="271" uniqueCount="191">
  <si>
    <t>S/NO</t>
  </si>
  <si>
    <t>FUND MANAGER</t>
  </si>
  <si>
    <t>FUND</t>
  </si>
  <si>
    <t>EQUITIES</t>
  </si>
  <si>
    <t>UNQUOTED EQUITIES</t>
  </si>
  <si>
    <t>MONEY MARKET</t>
  </si>
  <si>
    <t>BONDS</t>
  </si>
  <si>
    <t>REAL ESTATE</t>
  </si>
  <si>
    <t>OTHERS</t>
  </si>
  <si>
    <t xml:space="preserve">TOTAL VALUE OF INVESTMENT (N)               </t>
  </si>
  <si>
    <t>TOTAL EXPENSES (N)</t>
  </si>
  <si>
    <t>NET INCOME/LOSS</t>
  </si>
  <si>
    <t>GROSS ASSET VALUE (N)</t>
  </si>
  <si>
    <t>TOTAL LIABILITIES (N)</t>
  </si>
  <si>
    <t>% ON TOTAL</t>
  </si>
  <si>
    <t>NET ASSET VALUE  (N)</t>
  </si>
  <si>
    <t>% CHANGE IN NAV</t>
  </si>
  <si>
    <t>EXPENSE RATIO (%)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</si>
  <si>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</si>
  <si>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</si>
  <si>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</si>
  <si>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</si>
  <si>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</si>
  <si>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</si>
  <si>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NUMBER OF UNITS</t>
  </si>
  <si>
    <t>EQUITY BASED FUNDS</t>
  </si>
  <si>
    <t>Stanbic IBTC Asset Mgt. Limited</t>
  </si>
  <si>
    <t>Stanbic IBTC Nigerian Equity Fund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</si>
  <si>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</si>
  <si>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</si>
  <si>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</si>
  <si>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</si>
  <si>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</si>
  <si>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</si>
  <si>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Afrinvest Asset Management Ltd.</t>
  </si>
  <si>
    <t>Afrinvest Equity Fund</t>
  </si>
  <si>
    <t>United Capital Asset Mgt. Ltd</t>
  </si>
  <si>
    <t>United Capital Equity Fund</t>
  </si>
  <si>
    <t xml:space="preserve">ARM Investment Managers Limited </t>
  </si>
  <si>
    <t>ARM Aggressive Growth Fund</t>
  </si>
  <si>
    <t>FBN Capital Asset Mgt</t>
  </si>
  <si>
    <t>FBN Nigeria Smart Beta Equity Fund</t>
  </si>
  <si>
    <t>Meristem Wealth Management Limited</t>
  </si>
  <si>
    <t>Meristem Equity Market Fund</t>
  </si>
  <si>
    <t>Stanbic IBTC Aggressive Fund (Sub Fund)</t>
  </si>
  <si>
    <t>AXA Mansard Investments Limited</t>
  </si>
  <si>
    <t>AXA Mansard Equity Income Fund</t>
  </si>
  <si>
    <t>Investment One Funds Management Limited</t>
  </si>
  <si>
    <t>Vantage Equity Income Fund</t>
  </si>
  <si>
    <t>PAC Asset Management Ltd.</t>
  </si>
  <si>
    <t>Pacam Equity Fund</t>
  </si>
  <si>
    <t>Global Asset Management Nig. Ltd</t>
  </si>
  <si>
    <t>Continental Unit Trust Fund (Inactive)</t>
  </si>
  <si>
    <t>Anchoria Asset Management Limited</t>
  </si>
  <si>
    <t>Anchoria Equity Fund</t>
  </si>
  <si>
    <t>Sub Total</t>
  </si>
  <si>
    <t>MONEY MARKET FUNDS</t>
  </si>
  <si>
    <t>Stanbic IBTC Money Market Fund</t>
  </si>
  <si>
    <t>FBN Capital Asset Mgt. Limited</t>
  </si>
  <si>
    <t>FBN Money Market Fund</t>
  </si>
  <si>
    <t>United Capital Money Market Fund</t>
  </si>
  <si>
    <t>AIICO Capital Ltd</t>
  </si>
  <si>
    <t>AIICO Money Market Fund</t>
  </si>
  <si>
    <t>ARM Money Market Fund</t>
  </si>
  <si>
    <t>Meristem Money Market Fund</t>
  </si>
  <si>
    <t xml:space="preserve"> AXA Mansard Investments Limited </t>
  </si>
  <si>
    <t>AXA Mansard Money Market Fund</t>
  </si>
  <si>
    <t xml:space="preserve">Greenwich Asst Management Ltd </t>
  </si>
  <si>
    <t>Greenwich Plus Money Market</t>
  </si>
  <si>
    <t>Cordros Asset Management Limited</t>
  </si>
  <si>
    <t>Cordros Money Market Fund</t>
  </si>
  <si>
    <t>PACAM Money Market Fund</t>
  </si>
  <si>
    <t>Chapel Hill Denham Money Market Fund(Frml NGIF)</t>
  </si>
  <si>
    <t>Abacus Money Market Fund</t>
  </si>
  <si>
    <t>EDC Fund Management</t>
  </si>
  <si>
    <t>EDC Money Market ClassA</t>
  </si>
  <si>
    <t>EDC Money Market Class B</t>
  </si>
  <si>
    <t>Coronation Asset Management Limited</t>
  </si>
  <si>
    <t>Coronation Money Market Fund</t>
  </si>
  <si>
    <t>Zenith Asset Management Ltd</t>
  </si>
  <si>
    <t>Zenith Money Market Fund</t>
  </si>
  <si>
    <t>Afrinvest Plutus Fund</t>
  </si>
  <si>
    <t>Legacy Money Market Fund</t>
  </si>
  <si>
    <t xml:space="preserve">Growth and Development Asset Management Limited </t>
  </si>
  <si>
    <t>GDL Money Market Fund</t>
  </si>
  <si>
    <t>Vetiva Fund Managers Limited</t>
  </si>
  <si>
    <t>Vetiva Money Market Fund</t>
  </si>
  <si>
    <t>FSDH Asset Management Ltd</t>
  </si>
  <si>
    <t>FSDH Treasury Bill Fund</t>
  </si>
  <si>
    <t>First Allay Asset Management Limited</t>
  </si>
  <si>
    <t>FAAM Money Market Fund</t>
  </si>
  <si>
    <t>Anchoria Money Market Fund</t>
  </si>
  <si>
    <t>Trustbanc Asset Management Limited</t>
  </si>
  <si>
    <t>Trustbanc Money Market Fund</t>
  </si>
  <si>
    <t>ValuAlliance Asset Management Limited</t>
  </si>
  <si>
    <t>ValuAlliance Money Market Fund</t>
  </si>
  <si>
    <t>NOVAMBL Asset Management Limited</t>
  </si>
  <si>
    <t>NOVA Prime Money Market Fund</t>
  </si>
  <si>
    <t xml:space="preserve"> </t>
  </si>
  <si>
    <t>BOND FUNDS</t>
  </si>
  <si>
    <t>Stanbic IBTC Bond Fund</t>
  </si>
  <si>
    <t>Nigeria International Debt Fund</t>
  </si>
  <si>
    <t>FBN Fixed Income Fund</t>
  </si>
  <si>
    <t>45a</t>
  </si>
  <si>
    <t>FBN Nigeria Eurobond (USD) Fund - Retail</t>
  </si>
  <si>
    <t>45b</t>
  </si>
  <si>
    <t>FBN Nigeria Eurobond (USD) Fund - Institutional</t>
  </si>
  <si>
    <t>Legacy USD Bond Fund</t>
  </si>
  <si>
    <t>Nigerian Eurobond Fund</t>
  </si>
  <si>
    <t>Pacam Eurobond Fund</t>
  </si>
  <si>
    <t>Afrinvest Dollar Fund</t>
  </si>
  <si>
    <t>ARM Eurobond Fund</t>
  </si>
  <si>
    <t>FIXED INCOME FUNDS</t>
  </si>
  <si>
    <t>Coral Income Fund</t>
  </si>
  <si>
    <t>United Capital Fixed Income Fund</t>
  </si>
  <si>
    <t>Vantage Guaranteed Income Fund</t>
  </si>
  <si>
    <t>Capital Express Assset &amp; Trust Limited</t>
  </si>
  <si>
    <t>CEAT Fixed Income Fund(Frml BGL Sapphire)</t>
  </si>
  <si>
    <t>Stanbic IBTC Guaranteed Investment Fund</t>
  </si>
  <si>
    <t>(54,389,817.65)</t>
  </si>
  <si>
    <t>SFS Capital Nigeria Ltd</t>
  </si>
  <si>
    <t>SFS Fixed Income Fund</t>
  </si>
  <si>
    <t>1,832,067,042.91k</t>
  </si>
  <si>
    <t>Legacy Debt(formerly Short Maturity) Fund</t>
  </si>
  <si>
    <t>Stanbic IBTC Absolute Fund (Sub Fund)</t>
  </si>
  <si>
    <t>Stanbic IBTC Conservative Fund (Sub Fund)</t>
  </si>
  <si>
    <t>Lotus Capital Limited</t>
  </si>
  <si>
    <t>Lotus Halal Fixed Income Fund</t>
  </si>
  <si>
    <t>PACAM Fixed Income Fund</t>
  </si>
  <si>
    <t>Alternative Cap. Partners Ltd</t>
  </si>
  <si>
    <t>ACAP Income Fund(Fmrl BGL Nubian)</t>
  </si>
  <si>
    <t>Stanbic IBTC Dollar Fund</t>
  </si>
  <si>
    <t>EDC Nigeria Fixed Income Fund</t>
  </si>
  <si>
    <t>Kedari Investment Fund</t>
  </si>
  <si>
    <t>Zenith Income Fund</t>
  </si>
  <si>
    <t>Vantage Dollar Fund</t>
  </si>
  <si>
    <t>Lead Asset Mgt Ltd</t>
  </si>
  <si>
    <t xml:space="preserve">Lead Fixed Income Fund </t>
  </si>
  <si>
    <t>Coronation Fixed Income Fund</t>
  </si>
  <si>
    <t>Stanbic IBTC Shariah Fixed Income Fund</t>
  </si>
  <si>
    <t>Anchoria Fixed Income Fund</t>
  </si>
  <si>
    <t>Cordros Dollar Fund</t>
  </si>
  <si>
    <t>ARM Fixed Income Fund</t>
  </si>
  <si>
    <t>AVA Global Asset Managers Limited</t>
  </si>
  <si>
    <t>AVA GAM Fixed Income Dollar Fund</t>
  </si>
  <si>
    <t>FSDH Dollar Fund</t>
  </si>
  <si>
    <t>NOVA Dollar Fixed Income Fund</t>
  </si>
  <si>
    <t>REAL ESTATE FUNDS</t>
  </si>
  <si>
    <t>SFS Real Estate Investment Trust Fund</t>
  </si>
  <si>
    <t>Union Homes REITS</t>
  </si>
  <si>
    <t>UPDC Real Estate Investment Fund</t>
  </si>
  <si>
    <t>MIXED/BALANCED FUNDS</t>
  </si>
  <si>
    <t>Stanbic IBTC Balanced Fund</t>
  </si>
  <si>
    <t>Women Investment Fund</t>
  </si>
  <si>
    <t>United Capital Balanced Fund</t>
  </si>
  <si>
    <t>ARM Discovery Fund</t>
  </si>
  <si>
    <t>Zenith Equity Fund</t>
  </si>
  <si>
    <t>Capital Express Balanced Fund</t>
  </si>
  <si>
    <t>AIICO Balanced Fund</t>
  </si>
  <si>
    <t>FBN Balanced Fund</t>
  </si>
  <si>
    <t>ValuAlliance Value Fund</t>
  </si>
  <si>
    <t>ACAP Canary Growth Fund</t>
  </si>
  <si>
    <t>Coral Growth Fund</t>
  </si>
  <si>
    <t>Wealth For Women Fund</t>
  </si>
  <si>
    <t>Nigeria Energy Sector Fund</t>
  </si>
  <si>
    <t>Coronation Balanced Fund</t>
  </si>
  <si>
    <t>Cordros Milestone Fund</t>
  </si>
  <si>
    <t>Nigeria Entertainment Fund</t>
  </si>
  <si>
    <t>Vantage Balanced Fund</t>
  </si>
  <si>
    <t>PACAM Balanced Fund</t>
  </si>
  <si>
    <t xml:space="preserve">Lead Balanced Fund </t>
  </si>
  <si>
    <t>NOVA Hybrid Fund</t>
  </si>
  <si>
    <t>ETHICAL FUNDS</t>
  </si>
  <si>
    <t>Zenith Ethical Fund</t>
  </si>
  <si>
    <t>Lotus Halal Inv. Fund</t>
  </si>
  <si>
    <t>Stanbic IBTC Ethical Fund</t>
  </si>
  <si>
    <t>ARM Ethical Fund</t>
  </si>
  <si>
    <t>Stanbic IBTC Imaan Fund</t>
  </si>
  <si>
    <t>FBN Nigeria Halal Fund</t>
  </si>
  <si>
    <t>Grand Total</t>
  </si>
  <si>
    <t>SPREADSHEET OF REGISTERED MUTUAL FUNDS AS AT 28TH FEBRUARY, 2021</t>
  </si>
  <si>
    <t>NET ASSET VALUE  (N) PREVIOUS (JANUARY)</t>
  </si>
  <si>
    <t>Nigeria Real Estate Investment Trust</t>
  </si>
  <si>
    <t>7676042.67</t>
  </si>
  <si>
    <t>10,572,158,746.43</t>
  </si>
  <si>
    <t xml:space="preserve"> 2,436,533,690.86</t>
  </si>
  <si>
    <t>108,266,658.84</t>
  </si>
  <si>
    <t>490,878,757.89</t>
  </si>
  <si>
    <t xml:space="preserve"> 9,932,058,627.40</t>
  </si>
  <si>
    <t xml:space="preserve"> 556,441,643.83</t>
  </si>
  <si>
    <t xml:space="preserve"> 103,900,811.03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</si>
</sst>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&quot; &quot;* #,##0&quot; &quot;;&quot;-&quot;* #,##0&quot; &quot;;&quot; &quot;* &quot;-&quot;??&quot; &quot;"/>
    <numFmt numFmtId="165" formatCode="&quot; &quot;* #,##0.00&quot; &quot;;&quot;-&quot;* #,##0.00&quot; &quot;;&quot; &quot;* &quot;-&quot;??&quot; &quot;"/>
    <numFmt numFmtId="166" formatCode="&quot; &quot;* #,##0.00&quot; &quot;;&quot; &quot;* \(#,##0.00\);&quot; &quot;* &quot;-&quot;??&quot; &quot;"/>
  </numFmts>
  <fonts count="16" x14ac:knownFonts="1">
    <font>
      <sz val="11"/>
      <color indexed="8"/>
      <name val="Calibri"/>
    </font>
    <font>
      <b/>
      <sz val="12"/>
      <color indexed="8"/>
      <name val="Trebuchet MS"/>
    </font>
    <font>
      <sz val="12"/>
      <color indexed="8"/>
      <name val="Calibri"/>
    </font>
    <font>
      <sz val="8"/>
      <color indexed="8"/>
      <name val="Trebuchet MS"/>
    </font>
    <font>
      <b/>
      <sz val="8"/>
      <color indexed="8"/>
      <name val="Trebuchet MS"/>
    </font>
    <font>
      <sz val="12"/>
      <color indexed="8"/>
      <name val="Trebuchet MS"/>
    </font>
    <font>
      <b/>
      <sz val="12"/>
      <color indexed="8"/>
      <name val="Calibri"/>
    </font>
    <font>
      <b/>
      <sz val="12"/>
      <color indexed="8"/>
      <name val="Arial Narrow"/>
    </font>
    <font>
      <i/>
      <sz val="12"/>
      <color indexed="8"/>
      <name val="Arial Narrow"/>
    </font>
    <font>
      <i/>
      <sz val="12"/>
      <color indexed="8"/>
      <name val="Californian FB"/>
    </font>
    <font>
      <sz val="11"/>
      <color indexed="8"/>
      <name val="Calibri"/>
    </font>
    <font>
      <sz val="8"/>
      <color indexed="8"/>
      <name val="Trebuchet MS"/>
      <family val="2"/>
    </font>
    <font>
      <sz val="8"/>
      <color indexed="9"/>
      <name val="Trebuchet MS"/>
      <family val="2"/>
    </font>
    <font>
      <b/>
      <sz val="8"/>
      <color indexed="8"/>
      <name val="Trebuchet MS"/>
      <family val="2"/>
    </font>
    <font>
      <b/>
      <sz val="8"/>
      <color indexed="9"/>
      <name val="Trebuchet MS"/>
      <family val="2"/>
    </font>
    <font>
      <b/>
      <sz val="36"/>
      <color rgb="FFFF0000"/>
      <name val="Trebuchet MS"/>
      <family val="2"/>
    </font>
  </fonts>
  <fills count="11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medium">
        <color indexed="8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thin">
        <color indexed="11"/>
      </bottom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 applyNumberFormat="0" applyFill="0" applyBorder="0" applyProtection="0"/>
    <xf numFmtId="43" fontId="10" fillId="0" borderId="0" applyFont="0" applyFill="0" applyBorder="0" applyAlignment="0" applyProtection="0"/>
  </cellStyleXfs>
  <cellXfs count="174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4" xfId="0" applyNumberFormat="1" applyFont="1" applyFill="1" applyBorder="1" applyAlignment="1">
      <alignment horizontal="center" vertical="top" wrapText="1"/>
    </xf>
    <xf numFmtId="49" fontId="1" fillId="3" borderId="5" xfId="0" applyNumberFormat="1" applyFont="1" applyFill="1" applyBorder="1" applyAlignment="1">
      <alignment horizontal="center" vertical="top" wrapText="1"/>
    </xf>
    <xf numFmtId="0" fontId="2" fillId="2" borderId="6" xfId="0" applyNumberFormat="1" applyFont="1" applyFill="1" applyBorder="1" applyAlignment="1"/>
    <xf numFmtId="0" fontId="0" fillId="2" borderId="7" xfId="0" applyNumberFormat="1" applyFont="1" applyFill="1" applyBorder="1" applyAlignment="1"/>
    <xf numFmtId="0" fontId="0" fillId="2" borderId="8" xfId="0" applyNumberFormat="1" applyFont="1" applyFill="1" applyBorder="1" applyAlignment="1"/>
    <xf numFmtId="0" fontId="0" fillId="2" borderId="9" xfId="0" applyNumberFormat="1" applyFont="1" applyFill="1" applyBorder="1" applyAlignment="1"/>
    <xf numFmtId="0" fontId="0" fillId="2" borderId="10" xfId="0" applyNumberFormat="1" applyFont="1" applyFill="1" applyBorder="1" applyAlignment="1"/>
    <xf numFmtId="0" fontId="3" fillId="4" borderId="3" xfId="0" applyNumberFormat="1" applyFont="1" applyFill="1" applyBorder="1" applyAlignment="1"/>
    <xf numFmtId="0" fontId="4" fillId="4" borderId="4" xfId="0" applyNumberFormat="1" applyFont="1" applyFill="1" applyBorder="1" applyAlignment="1">
      <alignment vertical="top" wrapText="1"/>
    </xf>
    <xf numFmtId="49" fontId="1" fillId="4" borderId="4" xfId="0" applyNumberFormat="1" applyFont="1" applyFill="1" applyBorder="1" applyAlignment="1">
      <alignment vertical="top" wrapText="1"/>
    </xf>
    <xf numFmtId="0" fontId="4" fillId="4" borderId="5" xfId="0" applyNumberFormat="1" applyFont="1" applyFill="1" applyBorder="1" applyAlignment="1">
      <alignment vertical="top" wrapText="1"/>
    </xf>
    <xf numFmtId="0" fontId="0" fillId="2" borderId="6" xfId="0" applyNumberFormat="1" applyFont="1" applyFill="1" applyBorder="1" applyAlignment="1"/>
    <xf numFmtId="165" fontId="5" fillId="2" borderId="6" xfId="0" applyNumberFormat="1" applyFont="1" applyFill="1" applyBorder="1" applyAlignment="1"/>
    <xf numFmtId="165" fontId="3" fillId="2" borderId="5" xfId="0" applyNumberFormat="1" applyFont="1" applyFill="1" applyBorder="1" applyAlignment="1"/>
    <xf numFmtId="165" fontId="5" fillId="2" borderId="11" xfId="0" applyNumberFormat="1" applyFont="1" applyFill="1" applyBorder="1" applyAlignment="1"/>
    <xf numFmtId="0" fontId="0" fillId="2" borderId="12" xfId="0" applyNumberFormat="1" applyFont="1" applyFill="1" applyBorder="1" applyAlignment="1"/>
    <xf numFmtId="165" fontId="5" fillId="2" borderId="13" xfId="0" applyNumberFormat="1" applyFont="1" applyFill="1" applyBorder="1" applyAlignment="1"/>
    <xf numFmtId="0" fontId="2" fillId="2" borderId="9" xfId="0" applyNumberFormat="1" applyFont="1" applyFill="1" applyBorder="1" applyAlignment="1"/>
    <xf numFmtId="0" fontId="2" fillId="2" borderId="10" xfId="0" applyNumberFormat="1" applyFont="1" applyFill="1" applyBorder="1" applyAlignment="1"/>
    <xf numFmtId="165" fontId="5" fillId="2" borderId="14" xfId="0" applyNumberFormat="1" applyFont="1" applyFill="1" applyBorder="1" applyAlignment="1"/>
    <xf numFmtId="0" fontId="0" fillId="2" borderId="15" xfId="0" applyNumberFormat="1" applyFont="1" applyFill="1" applyBorder="1" applyAlignment="1"/>
    <xf numFmtId="165" fontId="1" fillId="2" borderId="6" xfId="0" applyNumberFormat="1" applyFont="1" applyFill="1" applyBorder="1" applyAlignment="1"/>
    <xf numFmtId="0" fontId="0" fillId="2" borderId="11" xfId="0" applyNumberFormat="1" applyFont="1" applyFill="1" applyBorder="1" applyAlignment="1"/>
    <xf numFmtId="0" fontId="2" fillId="2" borderId="13" xfId="0" applyNumberFormat="1" applyFont="1" applyFill="1" applyBorder="1" applyAlignment="1"/>
    <xf numFmtId="0" fontId="0" fillId="2" borderId="16" xfId="0" applyNumberFormat="1" applyFont="1" applyFill="1" applyBorder="1" applyAlignment="1"/>
    <xf numFmtId="0" fontId="2" fillId="2" borderId="17" xfId="0" applyNumberFormat="1" applyFont="1" applyFill="1" applyBorder="1" applyAlignment="1"/>
    <xf numFmtId="0" fontId="2" fillId="2" borderId="18" xfId="0" applyNumberFormat="1" applyFont="1" applyFill="1" applyBorder="1" applyAlignment="1"/>
    <xf numFmtId="0" fontId="2" fillId="2" borderId="15" xfId="0" applyNumberFormat="1" applyFont="1" applyFill="1" applyBorder="1" applyAlignment="1"/>
    <xf numFmtId="0" fontId="0" fillId="2" borderId="14" xfId="0" applyNumberFormat="1" applyFont="1" applyFill="1" applyBorder="1" applyAlignment="1"/>
    <xf numFmtId="0" fontId="2" fillId="2" borderId="7" xfId="0" applyNumberFormat="1" applyFont="1" applyFill="1" applyBorder="1" applyAlignment="1"/>
    <xf numFmtId="0" fontId="2" fillId="2" borderId="14" xfId="0" applyNumberFormat="1" applyFont="1" applyFill="1" applyBorder="1" applyAlignment="1"/>
    <xf numFmtId="166" fontId="2" fillId="2" borderId="7" xfId="0" applyNumberFormat="1" applyFont="1" applyFill="1" applyBorder="1" applyAlignment="1"/>
    <xf numFmtId="0" fontId="0" fillId="2" borderId="19" xfId="0" applyNumberFormat="1" applyFont="1" applyFill="1" applyBorder="1" applyAlignment="1"/>
    <xf numFmtId="0" fontId="0" fillId="2" borderId="20" xfId="0" applyNumberFormat="1" applyFont="1" applyFill="1" applyBorder="1" applyAlignment="1"/>
    <xf numFmtId="0" fontId="0" fillId="2" borderId="21" xfId="0" applyNumberFormat="1" applyFont="1" applyFill="1" applyBorder="1" applyAlignment="1"/>
    <xf numFmtId="165" fontId="3" fillId="2" borderId="22" xfId="0" applyNumberFormat="1" applyFont="1" applyFill="1" applyBorder="1" applyAlignment="1"/>
    <xf numFmtId="164" fontId="3" fillId="2" borderId="22" xfId="0" applyNumberFormat="1" applyFont="1" applyFill="1" applyBorder="1" applyAlignment="1"/>
    <xf numFmtId="0" fontId="0" fillId="2" borderId="13" xfId="0" applyNumberFormat="1" applyFont="1" applyFill="1" applyBorder="1" applyAlignment="1"/>
    <xf numFmtId="0" fontId="0" fillId="2" borderId="23" xfId="0" applyNumberFormat="1" applyFont="1" applyFill="1" applyBorder="1" applyAlignment="1"/>
    <xf numFmtId="165" fontId="2" fillId="2" borderId="15" xfId="0" applyNumberFormat="1" applyFont="1" applyFill="1" applyBorder="1" applyAlignment="1"/>
    <xf numFmtId="3" fontId="2" fillId="2" borderId="15" xfId="0" applyNumberFormat="1" applyFont="1" applyFill="1" applyBorder="1" applyAlignment="1"/>
    <xf numFmtId="4" fontId="2" fillId="2" borderId="7" xfId="0" applyNumberFormat="1" applyFont="1" applyFill="1" applyBorder="1" applyAlignment="1"/>
    <xf numFmtId="4" fontId="2" fillId="2" borderId="6" xfId="0" applyNumberFormat="1" applyFont="1" applyFill="1" applyBorder="1" applyAlignment="1"/>
    <xf numFmtId="0" fontId="6" fillId="2" borderId="27" xfId="0" applyNumberFormat="1" applyFont="1" applyFill="1" applyBorder="1" applyAlignment="1"/>
    <xf numFmtId="0" fontId="0" fillId="2" borderId="27" xfId="0" applyNumberFormat="1" applyFont="1" applyFill="1" applyBorder="1" applyAlignment="1"/>
    <xf numFmtId="0" fontId="6" fillId="2" borderId="7" xfId="0" applyNumberFormat="1" applyFont="1" applyFill="1" applyBorder="1" applyAlignment="1"/>
    <xf numFmtId="0" fontId="7" fillId="2" borderId="7" xfId="0" applyNumberFormat="1" applyFont="1" applyFill="1" applyBorder="1" applyAlignment="1"/>
    <xf numFmtId="0" fontId="8" fillId="2" borderId="7" xfId="0" applyNumberFormat="1" applyFont="1" applyFill="1" applyBorder="1" applyAlignment="1"/>
    <xf numFmtId="165" fontId="2" fillId="2" borderId="7" xfId="0" applyNumberFormat="1" applyFont="1" applyFill="1" applyBorder="1" applyAlignment="1"/>
    <xf numFmtId="0" fontId="9" fillId="2" borderId="7" xfId="0" applyNumberFormat="1" applyFont="1" applyFill="1" applyBorder="1" applyAlignment="1">
      <alignment horizontal="left"/>
    </xf>
    <xf numFmtId="0" fontId="9" fillId="2" borderId="7" xfId="0" applyNumberFormat="1" applyFont="1" applyFill="1" applyBorder="1" applyAlignment="1"/>
    <xf numFmtId="0" fontId="0" fillId="2" borderId="28" xfId="0" applyNumberFormat="1" applyFont="1" applyFill="1" applyBorder="1" applyAlignment="1"/>
    <xf numFmtId="0" fontId="0" fillId="2" borderId="29" xfId="0" applyNumberFormat="1" applyFont="1" applyFill="1" applyBorder="1" applyAlignment="1"/>
    <xf numFmtId="0" fontId="0" fillId="2" borderId="30" xfId="0" applyNumberFormat="1" applyFont="1" applyFill="1" applyBorder="1" applyAlignment="1"/>
    <xf numFmtId="0" fontId="0" fillId="0" borderId="0" xfId="0" applyNumberFormat="1" applyFont="1" applyAlignment="1"/>
    <xf numFmtId="0" fontId="0" fillId="2" borderId="31" xfId="0" applyNumberFormat="1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164" fontId="11" fillId="2" borderId="3" xfId="0" applyNumberFormat="1" applyFont="1" applyFill="1" applyBorder="1" applyAlignment="1">
      <alignment horizontal="center" wrapText="1"/>
    </xf>
    <xf numFmtId="49" fontId="11" fillId="2" borderId="4" xfId="0" applyNumberFormat="1" applyFont="1" applyFill="1" applyBorder="1" applyAlignment="1">
      <alignment wrapText="1"/>
    </xf>
    <xf numFmtId="165" fontId="11" fillId="2" borderId="4" xfId="0" applyNumberFormat="1" applyFont="1" applyFill="1" applyBorder="1" applyAlignment="1"/>
    <xf numFmtId="10" fontId="11" fillId="2" borderId="4" xfId="0" applyNumberFormat="1" applyFont="1" applyFill="1" applyBorder="1" applyAlignment="1"/>
    <xf numFmtId="4" fontId="11" fillId="2" borderId="4" xfId="0" applyNumberFormat="1" applyFont="1" applyFill="1" applyBorder="1" applyAlignment="1"/>
    <xf numFmtId="4" fontId="11" fillId="5" borderId="4" xfId="0" applyNumberFormat="1" applyFont="1" applyFill="1" applyBorder="1" applyAlignment="1"/>
    <xf numFmtId="165" fontId="11" fillId="9" borderId="32" xfId="0" applyNumberFormat="1" applyFont="1" applyFill="1" applyBorder="1" applyAlignment="1">
      <alignment horizontal="left"/>
    </xf>
    <xf numFmtId="10" fontId="11" fillId="6" borderId="4" xfId="0" applyNumberFormat="1" applyFont="1" applyFill="1" applyBorder="1" applyAlignment="1"/>
    <xf numFmtId="165" fontId="11" fillId="7" borderId="4" xfId="0" applyNumberFormat="1" applyFont="1" applyFill="1" applyBorder="1" applyAlignment="1">
      <alignment horizontal="left"/>
    </xf>
    <xf numFmtId="10" fontId="11" fillId="4" borderId="4" xfId="0" applyNumberFormat="1" applyFont="1" applyFill="1" applyBorder="1" applyAlignment="1"/>
    <xf numFmtId="10" fontId="11" fillId="3" borderId="4" xfId="0" applyNumberFormat="1" applyFont="1" applyFill="1" applyBorder="1" applyAlignment="1">
      <alignment horizontal="right" vertical="center"/>
    </xf>
    <xf numFmtId="165" fontId="11" fillId="3" borderId="4" xfId="0" applyNumberFormat="1" applyFont="1" applyFill="1" applyBorder="1" applyAlignment="1">
      <alignment horizontal="right" vertical="center"/>
    </xf>
    <xf numFmtId="164" fontId="11" fillId="2" borderId="4" xfId="0" applyNumberFormat="1" applyFont="1" applyFill="1" applyBorder="1" applyAlignment="1"/>
    <xf numFmtId="4" fontId="11" fillId="2" borderId="5" xfId="0" applyNumberFormat="1" applyFont="1" applyFill="1" applyBorder="1" applyAlignment="1"/>
    <xf numFmtId="49" fontId="11" fillId="2" borderId="4" xfId="0" applyNumberFormat="1" applyFont="1" applyFill="1" applyBorder="1" applyAlignment="1"/>
    <xf numFmtId="165" fontId="11" fillId="2" borderId="4" xfId="0" applyNumberFormat="1" applyFont="1" applyFill="1" applyBorder="1" applyAlignment="1">
      <alignment horizontal="left"/>
    </xf>
    <xf numFmtId="165" fontId="11" fillId="5" borderId="4" xfId="0" applyNumberFormat="1" applyFont="1" applyFill="1" applyBorder="1" applyAlignment="1"/>
    <xf numFmtId="0" fontId="11" fillId="2" borderId="4" xfId="0" applyNumberFormat="1" applyFont="1" applyFill="1" applyBorder="1" applyAlignment="1"/>
    <xf numFmtId="165" fontId="11" fillId="2" borderId="5" xfId="0" applyNumberFormat="1" applyFont="1" applyFill="1" applyBorder="1" applyAlignment="1"/>
    <xf numFmtId="4" fontId="11" fillId="2" borderId="4" xfId="0" applyNumberFormat="1" applyFont="1" applyFill="1" applyBorder="1" applyAlignment="1">
      <alignment horizontal="right"/>
    </xf>
    <xf numFmtId="0" fontId="11" fillId="5" borderId="4" xfId="0" applyNumberFormat="1" applyFont="1" applyFill="1" applyBorder="1" applyAlignment="1">
      <alignment horizontal="right"/>
    </xf>
    <xf numFmtId="165" fontId="11" fillId="9" borderId="32" xfId="0" applyNumberFormat="1" applyFont="1" applyFill="1" applyBorder="1" applyAlignment="1"/>
    <xf numFmtId="165" fontId="11" fillId="7" borderId="4" xfId="0" applyNumberFormat="1" applyFont="1" applyFill="1" applyBorder="1" applyAlignment="1"/>
    <xf numFmtId="2" fontId="11" fillId="2" borderId="4" xfId="0" applyNumberFormat="1" applyFont="1" applyFill="1" applyBorder="1" applyAlignment="1"/>
    <xf numFmtId="0" fontId="11" fillId="5" borderId="4" xfId="0" applyNumberFormat="1" applyFont="1" applyFill="1" applyBorder="1" applyAlignment="1"/>
    <xf numFmtId="165" fontId="11" fillId="5" borderId="4" xfId="0" applyNumberFormat="1" applyFont="1" applyFill="1" applyBorder="1" applyAlignment="1">
      <alignment horizontal="left"/>
    </xf>
    <xf numFmtId="164" fontId="11" fillId="2" borderId="4" xfId="0" applyNumberFormat="1" applyFont="1" applyFill="1" applyBorder="1" applyAlignment="1">
      <alignment horizontal="left"/>
    </xf>
    <xf numFmtId="165" fontId="11" fillId="2" borderId="5" xfId="0" applyNumberFormat="1" applyFont="1" applyFill="1" applyBorder="1" applyAlignment="1">
      <alignment horizontal="left"/>
    </xf>
    <xf numFmtId="49" fontId="11" fillId="2" borderId="4" xfId="0" applyNumberFormat="1" applyFont="1" applyFill="1" applyBorder="1" applyAlignment="1">
      <alignment vertical="center" wrapText="1"/>
    </xf>
    <xf numFmtId="164" fontId="11" fillId="2" borderId="5" xfId="0" applyNumberFormat="1" applyFont="1" applyFill="1" applyBorder="1" applyAlignment="1"/>
    <xf numFmtId="49" fontId="12" fillId="2" borderId="4" xfId="0" applyNumberFormat="1" applyFont="1" applyFill="1" applyBorder="1" applyAlignment="1">
      <alignment vertical="center" wrapText="1"/>
    </xf>
    <xf numFmtId="165" fontId="12" fillId="2" borderId="4" xfId="0" applyNumberFormat="1" applyFont="1" applyFill="1" applyBorder="1" applyAlignment="1"/>
    <xf numFmtId="165" fontId="12" fillId="5" borderId="4" xfId="0" applyNumberFormat="1" applyFont="1" applyFill="1" applyBorder="1" applyAlignment="1"/>
    <xf numFmtId="10" fontId="12" fillId="6" borderId="4" xfId="0" applyNumberFormat="1" applyFont="1" applyFill="1" applyBorder="1" applyAlignment="1"/>
    <xf numFmtId="10" fontId="12" fillId="4" borderId="4" xfId="0" applyNumberFormat="1" applyFont="1" applyFill="1" applyBorder="1" applyAlignment="1"/>
    <xf numFmtId="10" fontId="12" fillId="3" borderId="4" xfId="0" applyNumberFormat="1" applyFont="1" applyFill="1" applyBorder="1" applyAlignment="1">
      <alignment horizontal="right" vertical="center"/>
    </xf>
    <xf numFmtId="165" fontId="12" fillId="3" borderId="4" xfId="0" applyNumberFormat="1" applyFont="1" applyFill="1" applyBorder="1" applyAlignment="1">
      <alignment horizontal="right" vertical="center"/>
    </xf>
    <xf numFmtId="164" fontId="12" fillId="2" borderId="4" xfId="0" applyNumberFormat="1" applyFont="1" applyFill="1" applyBorder="1" applyAlignment="1"/>
    <xf numFmtId="165" fontId="12" fillId="2" borderId="5" xfId="0" applyNumberFormat="1" applyFont="1" applyFill="1" applyBorder="1" applyAlignment="1"/>
    <xf numFmtId="164" fontId="11" fillId="2" borderId="3" xfId="0" applyNumberFormat="1" applyFont="1" applyFill="1" applyBorder="1" applyAlignment="1">
      <alignment horizontal="center"/>
    </xf>
    <xf numFmtId="165" fontId="13" fillId="2" borderId="4" xfId="0" applyNumberFormat="1" applyFont="1" applyFill="1" applyBorder="1" applyAlignment="1">
      <alignment vertical="top" wrapText="1"/>
    </xf>
    <xf numFmtId="49" fontId="13" fillId="2" borderId="4" xfId="0" applyNumberFormat="1" applyFont="1" applyFill="1" applyBorder="1" applyAlignment="1">
      <alignment horizontal="right"/>
    </xf>
    <xf numFmtId="165" fontId="13" fillId="2" borderId="4" xfId="0" applyNumberFormat="1" applyFont="1" applyFill="1" applyBorder="1" applyAlignment="1"/>
    <xf numFmtId="165" fontId="13" fillId="5" borderId="4" xfId="0" applyNumberFormat="1" applyFont="1" applyFill="1" applyBorder="1" applyAlignment="1"/>
    <xf numFmtId="165" fontId="13" fillId="7" borderId="4" xfId="0" applyNumberFormat="1" applyFont="1" applyFill="1" applyBorder="1" applyAlignment="1"/>
    <xf numFmtId="10" fontId="14" fillId="6" borderId="4" xfId="0" applyNumberFormat="1" applyFont="1" applyFill="1" applyBorder="1" applyAlignment="1"/>
    <xf numFmtId="10" fontId="13" fillId="4" borderId="4" xfId="0" applyNumberFormat="1" applyFont="1" applyFill="1" applyBorder="1" applyAlignment="1"/>
    <xf numFmtId="10" fontId="13" fillId="3" borderId="4" xfId="0" applyNumberFormat="1" applyFont="1" applyFill="1" applyBorder="1" applyAlignment="1">
      <alignment horizontal="right" vertical="center"/>
    </xf>
    <xf numFmtId="165" fontId="13" fillId="3" borderId="4" xfId="0" applyNumberFormat="1" applyFont="1" applyFill="1" applyBorder="1" applyAlignment="1">
      <alignment horizontal="right" vertical="center"/>
    </xf>
    <xf numFmtId="165" fontId="13" fillId="2" borderId="5" xfId="0" applyNumberFormat="1" applyFont="1" applyFill="1" applyBorder="1" applyAlignment="1"/>
    <xf numFmtId="0" fontId="11" fillId="4" borderId="3" xfId="0" applyNumberFormat="1" applyFont="1" applyFill="1" applyBorder="1" applyAlignment="1"/>
    <xf numFmtId="0" fontId="11" fillId="4" borderId="4" xfId="0" applyNumberFormat="1" applyFont="1" applyFill="1" applyBorder="1" applyAlignment="1">
      <alignment vertical="top" wrapText="1"/>
    </xf>
    <xf numFmtId="49" fontId="13" fillId="4" borderId="4" xfId="0" applyNumberFormat="1" applyFont="1" applyFill="1" applyBorder="1" applyAlignment="1">
      <alignment vertical="top" wrapText="1"/>
    </xf>
    <xf numFmtId="0" fontId="11" fillId="4" borderId="5" xfId="0" applyNumberFormat="1" applyFont="1" applyFill="1" applyBorder="1" applyAlignment="1">
      <alignment vertical="top" wrapText="1"/>
    </xf>
    <xf numFmtId="3" fontId="11" fillId="2" borderId="4" xfId="0" applyNumberFormat="1" applyFont="1" applyFill="1" applyBorder="1" applyAlignment="1"/>
    <xf numFmtId="4" fontId="11" fillId="2" borderId="4" xfId="0" applyNumberFormat="1" applyFont="1" applyFill="1" applyBorder="1" applyAlignment="1">
      <alignment vertical="center"/>
    </xf>
    <xf numFmtId="4" fontId="11" fillId="9" borderId="32" xfId="0" applyNumberFormat="1" applyFont="1" applyFill="1" applyBorder="1" applyAlignment="1"/>
    <xf numFmtId="4" fontId="11" fillId="7" borderId="4" xfId="0" applyNumberFormat="1" applyFont="1" applyFill="1" applyBorder="1" applyAlignment="1"/>
    <xf numFmtId="49" fontId="11" fillId="2" borderId="4" xfId="0" applyNumberFormat="1" applyFont="1" applyFill="1" applyBorder="1" applyAlignment="1">
      <alignment vertical="top" wrapText="1"/>
    </xf>
    <xf numFmtId="49" fontId="11" fillId="2" borderId="3" xfId="0" applyNumberFormat="1" applyFont="1" applyFill="1" applyBorder="1" applyAlignment="1">
      <alignment horizontal="center" wrapText="1"/>
    </xf>
    <xf numFmtId="165" fontId="13" fillId="2" borderId="4" xfId="0" applyNumberFormat="1" applyFont="1" applyFill="1" applyBorder="1" applyAlignment="1">
      <alignment wrapText="1"/>
    </xf>
    <xf numFmtId="164" fontId="11" fillId="4" borderId="3" xfId="0" applyNumberFormat="1" applyFont="1" applyFill="1" applyBorder="1" applyAlignment="1">
      <alignment horizontal="center" wrapText="1"/>
    </xf>
    <xf numFmtId="165" fontId="11" fillId="4" borderId="4" xfId="0" applyNumberFormat="1" applyFont="1" applyFill="1" applyBorder="1" applyAlignment="1">
      <alignment wrapText="1"/>
    </xf>
    <xf numFmtId="49" fontId="13" fillId="4" borderId="4" xfId="0" applyNumberFormat="1" applyFont="1" applyFill="1" applyBorder="1" applyAlignment="1">
      <alignment horizontal="left" vertical="top" wrapText="1"/>
    </xf>
    <xf numFmtId="165" fontId="11" fillId="4" borderId="4" xfId="0" applyNumberFormat="1" applyFont="1" applyFill="1" applyBorder="1" applyAlignment="1"/>
    <xf numFmtId="10" fontId="11" fillId="4" borderId="4" xfId="0" applyNumberFormat="1" applyFont="1" applyFill="1" applyBorder="1" applyAlignment="1">
      <alignment horizontal="right" vertical="center"/>
    </xf>
    <xf numFmtId="165" fontId="11" fillId="4" borderId="4" xfId="0" applyNumberFormat="1" applyFont="1" applyFill="1" applyBorder="1" applyAlignment="1">
      <alignment horizontal="right" vertical="center"/>
    </xf>
    <xf numFmtId="165" fontId="11" fillId="4" borderId="5" xfId="0" applyNumberFormat="1" applyFont="1" applyFill="1" applyBorder="1" applyAlignment="1"/>
    <xf numFmtId="49" fontId="11" fillId="2" borderId="3" xfId="0" applyNumberFormat="1" applyFont="1" applyFill="1" applyBorder="1" applyAlignment="1">
      <alignment horizontal="right" wrapText="1"/>
    </xf>
    <xf numFmtId="165" fontId="12" fillId="2" borderId="4" xfId="0" applyNumberFormat="1" applyFont="1" applyFill="1" applyBorder="1" applyAlignment="1">
      <alignment horizontal="left"/>
    </xf>
    <xf numFmtId="165" fontId="11" fillId="2" borderId="4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 wrapText="1"/>
    </xf>
    <xf numFmtId="165" fontId="11" fillId="2" borderId="5" xfId="0" applyNumberFormat="1" applyFont="1" applyFill="1" applyBorder="1" applyAlignment="1">
      <alignment horizontal="center" wrapText="1"/>
    </xf>
    <xf numFmtId="0" fontId="11" fillId="2" borderId="4" xfId="0" applyNumberFormat="1" applyFont="1" applyFill="1" applyBorder="1" applyAlignment="1">
      <alignment horizontal="right"/>
    </xf>
    <xf numFmtId="3" fontId="11" fillId="2" borderId="5" xfId="0" applyNumberFormat="1" applyFont="1" applyFill="1" applyBorder="1" applyAlignment="1"/>
    <xf numFmtId="49" fontId="11" fillId="6" borderId="4" xfId="0" applyNumberFormat="1" applyFont="1" applyFill="1" applyBorder="1" applyAlignment="1"/>
    <xf numFmtId="0" fontId="11" fillId="2" borderId="5" xfId="0" applyNumberFormat="1" applyFont="1" applyFill="1" applyBorder="1" applyAlignment="1"/>
    <xf numFmtId="43" fontId="11" fillId="2" borderId="4" xfId="1" applyFont="1" applyFill="1" applyBorder="1" applyAlignment="1">
      <alignment horizontal="center"/>
    </xf>
    <xf numFmtId="43" fontId="11" fillId="5" borderId="4" xfId="1" applyFont="1" applyFill="1" applyBorder="1" applyAlignment="1">
      <alignment horizontal="right"/>
    </xf>
    <xf numFmtId="43" fontId="11" fillId="2" borderId="4" xfId="1" applyFont="1" applyFill="1" applyBorder="1" applyAlignment="1"/>
    <xf numFmtId="43" fontId="11" fillId="9" borderId="32" xfId="1" applyFont="1" applyFill="1" applyBorder="1" applyAlignment="1">
      <alignment horizontal="right"/>
    </xf>
    <xf numFmtId="43" fontId="11" fillId="7" borderId="4" xfId="1" applyFont="1" applyFill="1" applyBorder="1" applyAlignment="1">
      <alignment horizontal="right"/>
    </xf>
    <xf numFmtId="43" fontId="11" fillId="5" borderId="4" xfId="1" applyFont="1" applyFill="1" applyBorder="1" applyAlignment="1"/>
    <xf numFmtId="0" fontId="13" fillId="2" borderId="4" xfId="0" applyNumberFormat="1" applyFont="1" applyFill="1" applyBorder="1" applyAlignment="1"/>
    <xf numFmtId="165" fontId="11" fillId="2" borderId="4" xfId="0" applyNumberFormat="1" applyFont="1" applyFill="1" applyBorder="1" applyAlignment="1">
      <alignment wrapText="1"/>
    </xf>
    <xf numFmtId="166" fontId="11" fillId="2" borderId="4" xfId="0" applyNumberFormat="1" applyFont="1" applyFill="1" applyBorder="1" applyAlignment="1"/>
    <xf numFmtId="165" fontId="11" fillId="2" borderId="5" xfId="0" applyNumberFormat="1" applyFont="1" applyFill="1" applyBorder="1" applyAlignment="1">
      <alignment wrapText="1"/>
    </xf>
    <xf numFmtId="165" fontId="11" fillId="2" borderId="5" xfId="0" applyNumberFormat="1" applyFont="1" applyFill="1" applyBorder="1" applyAlignment="1">
      <alignment horizontal="right"/>
    </xf>
    <xf numFmtId="165" fontId="13" fillId="2" borderId="5" xfId="0" applyNumberFormat="1" applyFont="1" applyFill="1" applyBorder="1" applyAlignment="1">
      <alignment wrapText="1"/>
    </xf>
    <xf numFmtId="164" fontId="11" fillId="4" borderId="3" xfId="0" applyNumberFormat="1" applyFont="1" applyFill="1" applyBorder="1" applyAlignment="1"/>
    <xf numFmtId="164" fontId="11" fillId="8" borderId="24" xfId="0" applyNumberFormat="1" applyFont="1" applyFill="1" applyBorder="1" applyAlignment="1">
      <alignment horizontal="center" wrapText="1"/>
    </xf>
    <xf numFmtId="165" fontId="11" fillId="8" borderId="25" xfId="0" applyNumberFormat="1" applyFont="1" applyFill="1" applyBorder="1" applyAlignment="1">
      <alignment wrapText="1"/>
    </xf>
    <xf numFmtId="49" fontId="13" fillId="8" borderId="25" xfId="0" applyNumberFormat="1" applyFont="1" applyFill="1" applyBorder="1" applyAlignment="1">
      <alignment horizontal="right"/>
    </xf>
    <xf numFmtId="165" fontId="13" fillId="8" borderId="25" xfId="0" applyNumberFormat="1" applyFont="1" applyFill="1" applyBorder="1" applyAlignment="1"/>
    <xf numFmtId="10" fontId="13" fillId="6" borderId="25" xfId="0" applyNumberFormat="1" applyFont="1" applyFill="1" applyBorder="1" applyAlignment="1"/>
    <xf numFmtId="165" fontId="13" fillId="7" borderId="25" xfId="0" applyNumberFormat="1" applyFont="1" applyFill="1" applyBorder="1" applyAlignment="1"/>
    <xf numFmtId="10" fontId="13" fillId="4" borderId="25" xfId="0" applyNumberFormat="1" applyFont="1" applyFill="1" applyBorder="1" applyAlignment="1"/>
    <xf numFmtId="10" fontId="13" fillId="3" borderId="25" xfId="0" applyNumberFormat="1" applyFont="1" applyFill="1" applyBorder="1" applyAlignment="1">
      <alignment horizontal="right" vertical="center"/>
    </xf>
    <xf numFmtId="165" fontId="13" fillId="3" borderId="25" xfId="0" applyNumberFormat="1" applyFont="1" applyFill="1" applyBorder="1" applyAlignment="1">
      <alignment horizontal="right" vertical="center"/>
    </xf>
    <xf numFmtId="165" fontId="13" fillId="8" borderId="26" xfId="0" applyNumberFormat="1" applyFont="1" applyFill="1" applyBorder="1" applyAlignment="1"/>
    <xf numFmtId="4" fontId="11" fillId="2" borderId="4" xfId="0" applyNumberFormat="1" applyFont="1" applyFill="1" applyBorder="1" applyAlignment="1">
      <alignment horizontal="left"/>
    </xf>
    <xf numFmtId="49" fontId="11" fillId="2" borderId="4" xfId="0" applyNumberFormat="1" applyFont="1" applyFill="1" applyBorder="1" applyAlignment="1">
      <alignment horizontal="right"/>
    </xf>
    <xf numFmtId="43" fontId="11" fillId="2" borderId="4" xfId="1" applyFont="1" applyFill="1" applyBorder="1" applyAlignment="1">
      <alignment horizontal="right"/>
    </xf>
    <xf numFmtId="43" fontId="11" fillId="5" borderId="4" xfId="1" applyFont="1" applyFill="1" applyBorder="1" applyAlignment="1">
      <alignment horizontal="left"/>
    </xf>
    <xf numFmtId="43" fontId="11" fillId="2" borderId="4" xfId="1" applyFont="1" applyFill="1" applyBorder="1" applyAlignment="1">
      <alignment horizontal="left"/>
    </xf>
    <xf numFmtId="164" fontId="13" fillId="2" borderId="4" xfId="0" applyNumberFormat="1" applyFont="1" applyFill="1" applyBorder="1" applyAlignment="1"/>
    <xf numFmtId="164" fontId="13" fillId="8" borderId="25" xfId="0" applyNumberFormat="1" applyFont="1" applyFill="1" applyBorder="1" applyAlignment="1"/>
    <xf numFmtId="164" fontId="13" fillId="10" borderId="4" xfId="0" applyNumberFormat="1" applyFont="1" applyFill="1" applyBorder="1" applyAlignment="1"/>
    <xf numFmtId="0" fontId="15" fillId="0" borderId="33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92D050"/>
      <rgbColor rgb="FFDBE5F1"/>
      <rgbColor rgb="FFB6DDE8"/>
      <rgbColor rgb="FFFFFF00"/>
      <rgbColor rgb="FF95B3D7"/>
      <rgbColor rgb="FFFDE9D9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152400</xdr:rowOff>
    </xdr:from>
    <xdr:to>
      <xdr:col>10</xdr:col>
      <xdr:colOff>38100</xdr:colOff>
      <xdr:row>21</xdr:row>
      <xdr:rowOff>152400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52400"/>
          <a:ext cx="6496050" cy="340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0</xdr:rowOff>
    </xdr:from>
    <xdr:to>
      <xdr:col>11</xdr:col>
      <xdr:colOff>85725</xdr:colOff>
      <xdr:row>18</xdr:row>
      <xdr:rowOff>142875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7305675" cy="289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0</xdr:rowOff>
    </xdr:from>
    <xdr:to>
      <xdr:col>12</xdr:col>
      <xdr:colOff>200025</xdr:colOff>
      <xdr:row>18</xdr:row>
      <xdr:rowOff>180975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90500"/>
          <a:ext cx="6981825" cy="3419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0"/>
  <sheetViews>
    <sheetView showGridLines="0" tabSelected="1" zoomScaleNormal="100" workbookViewId="0">
      <pane ySplit="2" topLeftCell="A3" activePane="bottomLeft" state="frozen"/>
      <selection pane="bottomLeft" activeCell="A3" sqref="A3"/>
    </sheetView>
  </sheetViews>
  <sheetFormatPr defaultColWidth="8.85546875" defaultRowHeight="15.75" customHeight="1" x14ac:dyDescent="0.25"/>
  <cols>
    <col min="1" max="1" width="6.42578125" style="1" customWidth="1"/>
    <col min="2" max="2" width="47" style="1" customWidth="1"/>
    <col min="3" max="3" width="53.7109375" style="1" customWidth="1"/>
    <col min="4" max="4" width="18.28515625" style="1" customWidth="1"/>
    <col min="5" max="5" width="17.42578125" style="1" customWidth="1"/>
    <col min="6" max="6" width="21.140625" style="1" customWidth="1"/>
    <col min="7" max="7" width="19.85546875" style="1" customWidth="1"/>
    <col min="8" max="8" width="17.85546875" style="1" customWidth="1"/>
    <col min="9" max="9" width="18" style="1" customWidth="1"/>
    <col min="10" max="10" width="20.28515625" style="1" customWidth="1"/>
    <col min="11" max="11" width="15.85546875" style="1" customWidth="1"/>
    <col min="12" max="12" width="17.7109375" style="1" customWidth="1"/>
    <col min="13" max="13" width="19" style="1" customWidth="1"/>
    <col min="14" max="14" width="18.140625" style="1" customWidth="1"/>
    <col min="15" max="15" width="21.7109375" style="1" customWidth="1"/>
    <col min="16" max="16" width="9.28515625" style="1" customWidth="1"/>
    <col min="17" max="17" width="21" style="1" customWidth="1"/>
    <col min="18" max="18" width="9.140625" style="1" customWidth="1"/>
    <col min="19" max="19" width="10.140625" style="1" customWidth="1"/>
    <col min="20" max="20" width="11" style="1" customWidth="1"/>
    <col min="21" max="21" width="12.140625" style="1" customWidth="1"/>
    <col min="22" max="22" width="15.42578125" style="1" customWidth="1"/>
    <col min="23" max="23" width="16.7109375" style="1" customWidth="1"/>
    <col min="24" max="24" width="15" style="1" customWidth="1"/>
    <col min="25" max="25" width="14.42578125" style="1" customWidth="1"/>
    <col min="26" max="26" width="14.7109375" style="1" customWidth="1"/>
    <col min="27" max="27" width="20" style="1" customWidth="1"/>
    <col min="28" max="28" width="18.140625" style="1" customWidth="1"/>
    <col min="29" max="29" width="18.42578125" style="1" customWidth="1"/>
    <col min="30" max="256" width="8.85546875" style="1" customWidth="1"/>
  </cols>
  <sheetData>
    <row r="1" spans="1:256" ht="40.5" customHeight="1" x14ac:dyDescent="0.7">
      <c r="A1" s="171" t="s">
        <v>180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3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  <c r="IT1" s="62"/>
      <c r="IU1" s="62"/>
      <c r="IV1" s="62"/>
    </row>
    <row r="2" spans="1:256" ht="54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181</v>
      </c>
      <c r="P2" s="5" t="s">
        <v>14</v>
      </c>
      <c r="Q2" s="5" t="s">
        <v>15</v>
      </c>
      <c r="R2" s="5" t="s">
        <v>14</v>
      </c>
      <c r="S2" s="5" t="s">
        <v>16</v>
      </c>
      <c r="T2" s="5" t="s">
        <v>17</v>
      </c>
      <c r="U2" s="5" t="s">
        <v>18</v>
      </c>
      <c r="V2" s="5" t="s">
        <v>19</v>
      </c>
      <c r="W2" s="5" t="s">
        <v>20</v>
      </c>
      <c r="X2" s="5" t="s">
        <v>21</v>
      </c>
      <c r="Y2" s="5" t="s">
        <v>22</v>
      </c>
      <c r="Z2" s="5" t="s">
        <v>23</v>
      </c>
      <c r="AA2" s="6" t="s">
        <v>24</v>
      </c>
      <c r="AB2" s="7"/>
      <c r="AC2" s="8"/>
      <c r="AD2" s="8"/>
      <c r="AE2" s="8"/>
      <c r="AF2" s="9"/>
      <c r="AG2" s="10"/>
      <c r="AH2" s="10"/>
      <c r="AI2" s="10"/>
      <c r="AJ2" s="11"/>
      <c r="AK2" s="9"/>
      <c r="AL2" s="10"/>
      <c r="AM2" s="10"/>
      <c r="AN2" s="10"/>
      <c r="AO2" s="11"/>
    </row>
    <row r="3" spans="1:256" ht="18" customHeight="1" x14ac:dyDescent="0.3">
      <c r="A3" s="12"/>
      <c r="B3" s="13"/>
      <c r="C3" s="14" t="s">
        <v>25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5"/>
      <c r="AB3" s="16"/>
      <c r="AC3" s="8"/>
      <c r="AD3" s="8"/>
      <c r="AE3" s="8"/>
      <c r="AF3" s="9"/>
      <c r="AG3" s="10"/>
      <c r="AH3" s="10"/>
      <c r="AI3" s="10"/>
      <c r="AJ3" s="11"/>
      <c r="AK3" s="9"/>
      <c r="AL3" s="10"/>
      <c r="AM3" s="10"/>
      <c r="AN3" s="10"/>
      <c r="AO3" s="11"/>
    </row>
    <row r="4" spans="1:256" ht="18" customHeight="1" x14ac:dyDescent="0.35">
      <c r="A4" s="63">
        <v>1</v>
      </c>
      <c r="B4" s="64" t="s">
        <v>26</v>
      </c>
      <c r="C4" s="64" t="s">
        <v>27</v>
      </c>
      <c r="D4" s="65">
        <v>5604003732.3500004</v>
      </c>
      <c r="E4" s="66"/>
      <c r="F4" s="65">
        <v>1030688664.92</v>
      </c>
      <c r="G4" s="65">
        <v>68516406.25</v>
      </c>
      <c r="H4" s="65"/>
      <c r="I4" s="65">
        <v>78465325.739999995</v>
      </c>
      <c r="J4" s="67">
        <v>6703208803.5200005</v>
      </c>
      <c r="K4" s="67">
        <v>-41333562.630000003</v>
      </c>
      <c r="L4" s="68">
        <v>123192239.65000001</v>
      </c>
      <c r="M4" s="67">
        <v>6781674129.2600002</v>
      </c>
      <c r="N4" s="67">
        <v>-34961205.280000001</v>
      </c>
      <c r="O4" s="69">
        <v>6746712923.9799995</v>
      </c>
      <c r="P4" s="70">
        <f t="shared" ref="P4:P18" si="0">(O4/$O$19)</f>
        <v>0.4266868347493244</v>
      </c>
      <c r="Q4" s="71">
        <v>6746712923.9799995</v>
      </c>
      <c r="R4" s="70">
        <f t="shared" ref="R4:R18" si="1">(Q4/$Q$19)</f>
        <v>0.43957549224439507</v>
      </c>
      <c r="S4" s="72">
        <f t="shared" ref="S4:S19" si="2">((Q4-O4)/O4)</f>
        <v>0</v>
      </c>
      <c r="T4" s="73">
        <f t="shared" ref="T4:T18" si="3">(K4/Q4)</f>
        <v>-6.1264741950242396E-3</v>
      </c>
      <c r="U4" s="73">
        <f t="shared" ref="U4:U18" si="4">L4/Q4</f>
        <v>1.8259594122070164E-2</v>
      </c>
      <c r="V4" s="74">
        <f t="shared" ref="V4:V18" si="5">Q4/AA4</f>
        <v>10729.573369875548</v>
      </c>
      <c r="W4" s="74">
        <f t="shared" ref="W4:W18" si="6">L4/AA4</f>
        <v>195.91765483690014</v>
      </c>
      <c r="X4" s="65">
        <v>10638.22</v>
      </c>
      <c r="Y4" s="65">
        <v>10794.19</v>
      </c>
      <c r="Z4" s="75">
        <v>17197</v>
      </c>
      <c r="AA4" s="76">
        <v>628796.01</v>
      </c>
      <c r="AB4" s="17"/>
      <c r="AC4" s="8"/>
      <c r="AD4" s="8"/>
      <c r="AE4" s="8"/>
      <c r="AF4" s="9"/>
      <c r="AG4" s="10"/>
      <c r="AH4" s="10"/>
      <c r="AI4" s="10"/>
      <c r="AJ4" s="11"/>
      <c r="AK4" s="9"/>
      <c r="AL4" s="10"/>
      <c r="AM4" s="10"/>
      <c r="AN4" s="10"/>
      <c r="AO4" s="11"/>
    </row>
    <row r="5" spans="1:256" ht="18" customHeight="1" x14ac:dyDescent="0.35">
      <c r="A5" s="63">
        <v>2</v>
      </c>
      <c r="B5" s="77" t="s">
        <v>28</v>
      </c>
      <c r="C5" s="64" t="s">
        <v>29</v>
      </c>
      <c r="D5" s="65">
        <v>668175146.69000006</v>
      </c>
      <c r="E5" s="65"/>
      <c r="F5" s="65">
        <v>101569277.12</v>
      </c>
      <c r="G5" s="65"/>
      <c r="H5" s="65"/>
      <c r="I5" s="65">
        <v>51915613.399999999</v>
      </c>
      <c r="J5" s="65">
        <v>821660037.21000004</v>
      </c>
      <c r="K5" s="78">
        <v>989234.58</v>
      </c>
      <c r="L5" s="79">
        <v>666784.66</v>
      </c>
      <c r="M5" s="78">
        <v>821660037.21000004</v>
      </c>
      <c r="N5" s="65">
        <v>-2102773.98</v>
      </c>
      <c r="O5" s="69">
        <v>813597916.40999997</v>
      </c>
      <c r="P5" s="70">
        <f t="shared" si="0"/>
        <v>5.1454911987990404E-2</v>
      </c>
      <c r="Q5" s="71">
        <v>819557263.23000002</v>
      </c>
      <c r="R5" s="70">
        <f t="shared" si="1"/>
        <v>5.3397453169576198E-2</v>
      </c>
      <c r="S5" s="72">
        <f t="shared" si="2"/>
        <v>7.3246829911950426E-3</v>
      </c>
      <c r="T5" s="73">
        <f t="shared" si="3"/>
        <v>1.2070353401558249E-3</v>
      </c>
      <c r="U5" s="73">
        <f t="shared" si="4"/>
        <v>8.1359130095693386E-4</v>
      </c>
      <c r="V5" s="74">
        <f t="shared" si="5"/>
        <v>1.5850105832822838</v>
      </c>
      <c r="W5" s="74">
        <f t="shared" si="6"/>
        <v>1.2895508224831419E-3</v>
      </c>
      <c r="X5" s="65">
        <v>1.57</v>
      </c>
      <c r="Y5" s="80">
        <v>1.6</v>
      </c>
      <c r="Z5" s="75">
        <v>3704</v>
      </c>
      <c r="AA5" s="81">
        <v>517067376</v>
      </c>
      <c r="AB5" s="19"/>
      <c r="AC5" s="20"/>
      <c r="AD5" s="20"/>
      <c r="AE5" s="20"/>
      <c r="AF5" s="9"/>
      <c r="AG5" s="10"/>
      <c r="AH5" s="10"/>
      <c r="AI5" s="10"/>
      <c r="AJ5" s="11"/>
      <c r="AK5" s="9"/>
      <c r="AL5" s="10"/>
      <c r="AM5" s="10"/>
      <c r="AN5" s="10"/>
      <c r="AO5" s="11"/>
    </row>
    <row r="6" spans="1:256" ht="18" customHeight="1" x14ac:dyDescent="0.35">
      <c r="A6" s="63">
        <v>3</v>
      </c>
      <c r="B6" s="77" t="s">
        <v>30</v>
      </c>
      <c r="C6" s="64" t="s">
        <v>31</v>
      </c>
      <c r="D6" s="67">
        <v>110477951.84999999</v>
      </c>
      <c r="E6" s="67"/>
      <c r="F6" s="82">
        <v>57982534.07</v>
      </c>
      <c r="G6" s="65">
        <v>63864727.770000003</v>
      </c>
      <c r="H6" s="65"/>
      <c r="I6" s="80">
        <v>6467781.8200000003</v>
      </c>
      <c r="J6" s="65">
        <v>232328758.69</v>
      </c>
      <c r="K6" s="67">
        <v>582838.34</v>
      </c>
      <c r="L6" s="83">
        <v>795645.27</v>
      </c>
      <c r="M6" s="67">
        <v>260976540.31</v>
      </c>
      <c r="N6" s="67">
        <v>7314097.9500000002</v>
      </c>
      <c r="O6" s="84">
        <v>270138760.89999998</v>
      </c>
      <c r="P6" s="70">
        <f t="shared" si="0"/>
        <v>1.7084564606541609E-2</v>
      </c>
      <c r="Q6" s="85">
        <v>253662442.36000001</v>
      </c>
      <c r="R6" s="70">
        <f t="shared" si="1"/>
        <v>1.6527128724862734E-2</v>
      </c>
      <c r="S6" s="72">
        <f t="shared" si="2"/>
        <v>-6.0992056397634727E-2</v>
      </c>
      <c r="T6" s="73">
        <f t="shared" si="3"/>
        <v>2.2976926918208511E-3</v>
      </c>
      <c r="U6" s="73">
        <f t="shared" si="4"/>
        <v>3.1366301711737567E-3</v>
      </c>
      <c r="V6" s="74">
        <f t="shared" si="5"/>
        <v>127.24042639127434</v>
      </c>
      <c r="W6" s="74">
        <f t="shared" si="6"/>
        <v>0.39910616041188463</v>
      </c>
      <c r="X6" s="86">
        <v>127.24</v>
      </c>
      <c r="Y6" s="80">
        <v>129.47999999999999</v>
      </c>
      <c r="Z6" s="75">
        <v>2473</v>
      </c>
      <c r="AA6" s="81">
        <v>1993568</v>
      </c>
      <c r="AB6" s="21"/>
      <c r="AC6" s="22"/>
      <c r="AD6" s="22"/>
      <c r="AE6" s="23"/>
      <c r="AF6" s="9"/>
      <c r="AG6" s="10"/>
      <c r="AH6" s="10"/>
      <c r="AI6" s="10"/>
      <c r="AJ6" s="11"/>
      <c r="AK6" s="9"/>
      <c r="AL6" s="10"/>
      <c r="AM6" s="10"/>
      <c r="AN6" s="10"/>
      <c r="AO6" s="11"/>
    </row>
    <row r="7" spans="1:256" ht="18" customHeight="1" x14ac:dyDescent="0.35">
      <c r="A7" s="63">
        <v>4</v>
      </c>
      <c r="B7" s="64" t="s">
        <v>32</v>
      </c>
      <c r="C7" s="64" t="s">
        <v>33</v>
      </c>
      <c r="D7" s="65">
        <v>495164960.30000001</v>
      </c>
      <c r="E7" s="80"/>
      <c r="F7" s="65">
        <v>55884754.299999997</v>
      </c>
      <c r="G7" s="65"/>
      <c r="H7" s="65"/>
      <c r="I7" s="65">
        <v>19429948.140000001</v>
      </c>
      <c r="J7" s="65">
        <v>571829331.89999998</v>
      </c>
      <c r="K7" s="65">
        <v>825033.04</v>
      </c>
      <c r="L7" s="79">
        <v>-659243.24</v>
      </c>
      <c r="M7" s="65">
        <v>571829331.89999998</v>
      </c>
      <c r="N7" s="65">
        <v>2957335.5</v>
      </c>
      <c r="O7" s="84">
        <v>601836989.83000004</v>
      </c>
      <c r="P7" s="70">
        <f t="shared" si="0"/>
        <v>3.8062375429209136E-2</v>
      </c>
      <c r="Q7" s="85">
        <v>568871996.39999998</v>
      </c>
      <c r="R7" s="70">
        <f t="shared" si="1"/>
        <v>3.7064299409091478E-2</v>
      </c>
      <c r="S7" s="72">
        <f t="shared" si="2"/>
        <v>-5.4773957046594358E-2</v>
      </c>
      <c r="T7" s="73">
        <f t="shared" si="3"/>
        <v>1.4502964554786793E-3</v>
      </c>
      <c r="U7" s="73">
        <f t="shared" si="4"/>
        <v>-1.1588604188145972E-3</v>
      </c>
      <c r="V7" s="74">
        <f t="shared" si="5"/>
        <v>16.147675889035906</v>
      </c>
      <c r="W7" s="74">
        <f t="shared" si="6"/>
        <v>-1.8712902443650523E-2</v>
      </c>
      <c r="X7" s="80">
        <v>15.88</v>
      </c>
      <c r="Y7" s="65">
        <v>16.18</v>
      </c>
      <c r="Z7" s="75">
        <v>8866</v>
      </c>
      <c r="AA7" s="81">
        <v>35229342</v>
      </c>
      <c r="AB7" s="24"/>
      <c r="AC7" s="25"/>
      <c r="AD7" s="25"/>
      <c r="AE7" s="25"/>
      <c r="AF7" s="9"/>
      <c r="AG7" s="10"/>
      <c r="AH7" s="10"/>
      <c r="AI7" s="10"/>
      <c r="AJ7" s="11"/>
      <c r="AK7" s="9"/>
      <c r="AL7" s="10"/>
      <c r="AM7" s="10"/>
      <c r="AN7" s="10"/>
      <c r="AO7" s="11"/>
    </row>
    <row r="8" spans="1:256" ht="16.5" customHeight="1" x14ac:dyDescent="0.3">
      <c r="A8" s="63">
        <v>5</v>
      </c>
      <c r="B8" s="64" t="s">
        <v>34</v>
      </c>
      <c r="C8" s="64" t="s">
        <v>35</v>
      </c>
      <c r="D8" s="65">
        <v>287841841.85000002</v>
      </c>
      <c r="E8" s="66"/>
      <c r="F8" s="65">
        <v>50105479.450000003</v>
      </c>
      <c r="G8" s="65"/>
      <c r="H8" s="65"/>
      <c r="I8" s="65">
        <v>4819776.2300000004</v>
      </c>
      <c r="J8" s="65">
        <v>337947321.30000001</v>
      </c>
      <c r="K8" s="78">
        <v>-623154.29</v>
      </c>
      <c r="L8" s="87">
        <v>-510087.49</v>
      </c>
      <c r="M8" s="65">
        <v>342767097.52999997</v>
      </c>
      <c r="N8" s="80">
        <v>-1543763.66</v>
      </c>
      <c r="O8" s="84">
        <v>368522954.50999999</v>
      </c>
      <c r="P8" s="70">
        <f t="shared" si="0"/>
        <v>2.3306741336724956E-2</v>
      </c>
      <c r="Q8" s="85">
        <v>341223333.87</v>
      </c>
      <c r="R8" s="70">
        <f t="shared" si="1"/>
        <v>2.223207310600896E-2</v>
      </c>
      <c r="S8" s="72">
        <f t="shared" si="2"/>
        <v>-7.4078480881329206E-2</v>
      </c>
      <c r="T8" s="73">
        <f t="shared" si="3"/>
        <v>-1.8262358641552066E-3</v>
      </c>
      <c r="U8" s="73">
        <f t="shared" si="4"/>
        <v>-1.494878689024046E-3</v>
      </c>
      <c r="V8" s="74">
        <f t="shared" si="5"/>
        <v>159.05014037729757</v>
      </c>
      <c r="W8" s="74">
        <f t="shared" si="6"/>
        <v>-0.2377606653363051</v>
      </c>
      <c r="X8" s="65">
        <v>159.05009999999999</v>
      </c>
      <c r="Y8" s="65">
        <v>159.7697</v>
      </c>
      <c r="Z8" s="80">
        <v>1754</v>
      </c>
      <c r="AA8" s="81">
        <v>2145382.1609999998</v>
      </c>
      <c r="AB8" s="16"/>
      <c r="AC8" s="8"/>
      <c r="AD8" s="8"/>
      <c r="AE8" s="8"/>
      <c r="AF8" s="9"/>
      <c r="AG8" s="10"/>
      <c r="AH8" s="10"/>
      <c r="AI8" s="10"/>
      <c r="AJ8" s="11"/>
      <c r="AK8" s="9"/>
      <c r="AL8" s="10"/>
      <c r="AM8" s="10"/>
      <c r="AN8" s="10"/>
      <c r="AO8" s="11"/>
    </row>
    <row r="9" spans="1:256" ht="18" customHeight="1" x14ac:dyDescent="0.35">
      <c r="A9" s="63">
        <v>6</v>
      </c>
      <c r="B9" s="64" t="s">
        <v>36</v>
      </c>
      <c r="C9" s="64" t="s">
        <v>37</v>
      </c>
      <c r="D9" s="65">
        <v>1336325775</v>
      </c>
      <c r="E9" s="65"/>
      <c r="F9" s="65">
        <v>49973185</v>
      </c>
      <c r="G9" s="65"/>
      <c r="H9" s="65"/>
      <c r="I9" s="65">
        <v>640069938</v>
      </c>
      <c r="J9" s="65">
        <v>1386298960</v>
      </c>
      <c r="K9" s="65">
        <v>-1694646</v>
      </c>
      <c r="L9" s="79">
        <v>-72097220</v>
      </c>
      <c r="M9" s="65">
        <v>2026368898</v>
      </c>
      <c r="N9" s="65">
        <v>-236794578.40000001</v>
      </c>
      <c r="O9" s="84">
        <v>1951822349</v>
      </c>
      <c r="P9" s="70">
        <f t="shared" si="0"/>
        <v>0.12344039378460887</v>
      </c>
      <c r="Q9" s="85">
        <v>1789574320</v>
      </c>
      <c r="R9" s="70">
        <f t="shared" si="1"/>
        <v>0.11659796725986507</v>
      </c>
      <c r="S9" s="72">
        <f t="shared" si="2"/>
        <v>-8.3126432630063099E-2</v>
      </c>
      <c r="T9" s="73">
        <f t="shared" si="3"/>
        <v>-9.4695480431346377E-4</v>
      </c>
      <c r="U9" s="73">
        <f t="shared" si="4"/>
        <v>-4.0287357274997104E-2</v>
      </c>
      <c r="V9" s="74">
        <f t="shared" si="5"/>
        <v>0.91349214161677206</v>
      </c>
      <c r="W9" s="74">
        <f t="shared" si="6"/>
        <v>-3.6802184277217154E-2</v>
      </c>
      <c r="X9" s="65">
        <v>0.90290000000000004</v>
      </c>
      <c r="Y9" s="65">
        <v>0.92410000000000003</v>
      </c>
      <c r="Z9" s="75">
        <v>3048</v>
      </c>
      <c r="AA9" s="81">
        <v>1959047307</v>
      </c>
      <c r="AB9" s="17"/>
      <c r="AC9" s="8"/>
      <c r="AD9" s="8"/>
      <c r="AE9" s="8"/>
      <c r="AF9" s="9"/>
      <c r="AG9" s="10"/>
      <c r="AH9" s="10"/>
      <c r="AI9" s="10"/>
      <c r="AJ9" s="11"/>
      <c r="AK9" s="9"/>
      <c r="AL9" s="10"/>
      <c r="AM9" s="10"/>
      <c r="AN9" s="10"/>
      <c r="AO9" s="11"/>
    </row>
    <row r="10" spans="1:256" ht="18" customHeight="1" x14ac:dyDescent="0.35">
      <c r="A10" s="63">
        <v>7</v>
      </c>
      <c r="B10" s="77" t="s">
        <v>38</v>
      </c>
      <c r="C10" s="64" t="s">
        <v>39</v>
      </c>
      <c r="D10" s="65">
        <v>2237150564.9099998</v>
      </c>
      <c r="E10" s="65"/>
      <c r="F10" s="65">
        <v>67740620.099999994</v>
      </c>
      <c r="G10" s="65">
        <v>82426267.450000003</v>
      </c>
      <c r="H10" s="65"/>
      <c r="I10" s="65"/>
      <c r="J10" s="65">
        <v>2387317452.46</v>
      </c>
      <c r="K10" s="65">
        <v>7159451.0700000003</v>
      </c>
      <c r="L10" s="79">
        <v>-139271818.34999999</v>
      </c>
      <c r="M10" s="65">
        <v>2570524153</v>
      </c>
      <c r="N10" s="65">
        <v>-11789381</v>
      </c>
      <c r="O10" s="84">
        <v>2691091853</v>
      </c>
      <c r="P10" s="70">
        <f t="shared" si="0"/>
        <v>0.17019450474837902</v>
      </c>
      <c r="Q10" s="85">
        <v>2558734771</v>
      </c>
      <c r="R10" s="70">
        <f t="shared" si="1"/>
        <v>0.16671186534222079</v>
      </c>
      <c r="S10" s="72">
        <f t="shared" si="2"/>
        <v>-4.9183412989954156E-2</v>
      </c>
      <c r="T10" s="73">
        <f t="shared" si="3"/>
        <v>2.7980434514523586E-3</v>
      </c>
      <c r="U10" s="73">
        <f t="shared" si="4"/>
        <v>-5.4429954963862881E-2</v>
      </c>
      <c r="V10" s="74">
        <f t="shared" si="5"/>
        <v>18.719772205555216</v>
      </c>
      <c r="W10" s="74">
        <f t="shared" si="6"/>
        <v>-1.0189163580821425</v>
      </c>
      <c r="X10" s="65">
        <v>18.59</v>
      </c>
      <c r="Y10" s="65">
        <v>19.149999999999999</v>
      </c>
      <c r="Z10" s="75">
        <v>12144</v>
      </c>
      <c r="AA10" s="81">
        <v>136686213</v>
      </c>
      <c r="AB10" s="17"/>
      <c r="AC10" s="8"/>
      <c r="AD10" s="8"/>
      <c r="AE10" s="8"/>
      <c r="AF10" s="9"/>
      <c r="AG10" s="10"/>
      <c r="AH10" s="10"/>
      <c r="AI10" s="10"/>
      <c r="AJ10" s="11"/>
      <c r="AK10" s="9"/>
      <c r="AL10" s="10"/>
      <c r="AM10" s="10"/>
      <c r="AN10" s="10"/>
      <c r="AO10" s="11"/>
    </row>
    <row r="11" spans="1:256" ht="15" customHeight="1" x14ac:dyDescent="0.35">
      <c r="A11" s="63">
        <v>8</v>
      </c>
      <c r="B11" s="64" t="s">
        <v>40</v>
      </c>
      <c r="C11" s="64" t="s">
        <v>41</v>
      </c>
      <c r="D11" s="65">
        <v>248624723.69999999</v>
      </c>
      <c r="E11" s="65"/>
      <c r="F11" s="65">
        <v>75885258.290000007</v>
      </c>
      <c r="G11" s="65"/>
      <c r="H11" s="65"/>
      <c r="I11" s="65">
        <v>28563767.530000001</v>
      </c>
      <c r="J11" s="65">
        <v>318635436.08999997</v>
      </c>
      <c r="K11" s="65">
        <v>-586261.41</v>
      </c>
      <c r="L11" s="79">
        <v>-15945962.539999999</v>
      </c>
      <c r="M11" s="65">
        <v>350482256.32999998</v>
      </c>
      <c r="N11" s="65">
        <v>-31846820.239999998</v>
      </c>
      <c r="O11" s="84">
        <v>296924595.70999998</v>
      </c>
      <c r="P11" s="70">
        <f t="shared" si="0"/>
        <v>1.8778598901460875E-2</v>
      </c>
      <c r="Q11" s="85">
        <v>318635436.08999997</v>
      </c>
      <c r="R11" s="70">
        <f t="shared" si="1"/>
        <v>2.0760380683745309E-2</v>
      </c>
      <c r="S11" s="72">
        <f t="shared" si="2"/>
        <v>7.3119036596094311E-2</v>
      </c>
      <c r="T11" s="73">
        <f t="shared" si="3"/>
        <v>-1.8399127767898607E-3</v>
      </c>
      <c r="U11" s="73">
        <f t="shared" si="4"/>
        <v>-5.0044535961455312E-2</v>
      </c>
      <c r="V11" s="74">
        <f t="shared" si="5"/>
        <v>150.83120054626443</v>
      </c>
      <c r="W11" s="74">
        <f t="shared" si="6"/>
        <v>-7.5482774398470074</v>
      </c>
      <c r="X11" s="65">
        <v>150.83000000000001</v>
      </c>
      <c r="Y11" s="65">
        <v>152.91</v>
      </c>
      <c r="Z11" s="75">
        <v>1428</v>
      </c>
      <c r="AA11" s="81">
        <v>2112530</v>
      </c>
      <c r="AB11" s="26"/>
      <c r="AC11" s="8"/>
      <c r="AD11" s="8"/>
      <c r="AE11" s="8"/>
      <c r="AF11" s="9"/>
      <c r="AG11" s="10"/>
      <c r="AH11" s="10"/>
      <c r="AI11" s="10"/>
      <c r="AJ11" s="11"/>
      <c r="AK11" s="9"/>
      <c r="AL11" s="10"/>
      <c r="AM11" s="10"/>
      <c r="AN11" s="10"/>
      <c r="AO11" s="11"/>
    </row>
    <row r="12" spans="1:256" ht="16.5" customHeight="1" x14ac:dyDescent="0.3">
      <c r="A12" s="63">
        <v>9</v>
      </c>
      <c r="B12" s="64" t="s">
        <v>42</v>
      </c>
      <c r="C12" s="64" t="s">
        <v>43</v>
      </c>
      <c r="D12" s="78">
        <v>251246807.5</v>
      </c>
      <c r="E12" s="80"/>
      <c r="F12" s="65">
        <v>36641255.020000003</v>
      </c>
      <c r="G12" s="80"/>
      <c r="H12" s="65"/>
      <c r="I12" s="78">
        <v>4234887.24</v>
      </c>
      <c r="J12" s="78">
        <v>287888062.51999998</v>
      </c>
      <c r="K12" s="78">
        <v>440990.91</v>
      </c>
      <c r="L12" s="88">
        <v>15843741.85</v>
      </c>
      <c r="M12" s="78">
        <v>292122949.75999999</v>
      </c>
      <c r="N12" s="78">
        <v>3150752.69</v>
      </c>
      <c r="O12" s="69">
        <v>306377575.02999997</v>
      </c>
      <c r="P12" s="70">
        <f t="shared" si="0"/>
        <v>1.9376439934635028E-2</v>
      </c>
      <c r="Q12" s="71">
        <v>288972197.06999999</v>
      </c>
      <c r="R12" s="70">
        <f t="shared" si="1"/>
        <v>1.8827701312219957E-2</v>
      </c>
      <c r="S12" s="72">
        <f t="shared" si="2"/>
        <v>-5.6810221695552207E-2</v>
      </c>
      <c r="T12" s="73">
        <f t="shared" si="3"/>
        <v>1.5260669174106576E-3</v>
      </c>
      <c r="U12" s="73">
        <f t="shared" si="4"/>
        <v>5.4827910818569324E-2</v>
      </c>
      <c r="V12" s="74">
        <f t="shared" si="5"/>
        <v>10.552473535656956</v>
      </c>
      <c r="W12" s="74">
        <f t="shared" si="6"/>
        <v>0.57857007792831261</v>
      </c>
      <c r="X12" s="78">
        <v>10.79</v>
      </c>
      <c r="Y12" s="78">
        <v>10.85</v>
      </c>
      <c r="Z12" s="89">
        <v>111</v>
      </c>
      <c r="AA12" s="90">
        <v>27384309.100000001</v>
      </c>
      <c r="AB12" s="16"/>
      <c r="AC12" s="8"/>
      <c r="AD12" s="8"/>
      <c r="AE12" s="8"/>
      <c r="AF12" s="9"/>
      <c r="AG12" s="10"/>
      <c r="AH12" s="10"/>
      <c r="AI12" s="10"/>
      <c r="AJ12" s="11"/>
      <c r="AK12" s="9"/>
      <c r="AL12" s="10"/>
      <c r="AM12" s="10"/>
      <c r="AN12" s="10"/>
      <c r="AO12" s="11"/>
    </row>
    <row r="13" spans="1:256" ht="16.5" customHeight="1" x14ac:dyDescent="0.3">
      <c r="A13" s="63">
        <v>10</v>
      </c>
      <c r="B13" s="64" t="s">
        <v>26</v>
      </c>
      <c r="C13" s="77" t="s">
        <v>44</v>
      </c>
      <c r="D13" s="65">
        <v>259771639.80000001</v>
      </c>
      <c r="E13" s="65"/>
      <c r="F13" s="65">
        <v>51930646.039999999</v>
      </c>
      <c r="G13" s="65"/>
      <c r="H13" s="65"/>
      <c r="I13" s="65">
        <v>9324965.8200000003</v>
      </c>
      <c r="J13" s="67">
        <v>311705728.45999998</v>
      </c>
      <c r="K13" s="65">
        <v>-444852.75</v>
      </c>
      <c r="L13" s="79">
        <v>-24080477.920000002</v>
      </c>
      <c r="M13" s="67">
        <v>321030694.27999997</v>
      </c>
      <c r="N13" s="67">
        <v>-3206411.11</v>
      </c>
      <c r="O13" s="84">
        <v>340709252.74000001</v>
      </c>
      <c r="P13" s="70">
        <f t="shared" si="0"/>
        <v>2.1547700970753376E-2</v>
      </c>
      <c r="Q13" s="85">
        <v>317824283.17000002</v>
      </c>
      <c r="R13" s="70">
        <f t="shared" si="1"/>
        <v>2.0707530807351857E-2</v>
      </c>
      <c r="S13" s="72">
        <f t="shared" si="2"/>
        <v>-6.7168617775883635E-2</v>
      </c>
      <c r="T13" s="73">
        <f t="shared" si="3"/>
        <v>-1.399681438947993E-3</v>
      </c>
      <c r="U13" s="73">
        <f t="shared" si="4"/>
        <v>-7.5766639602926983E-2</v>
      </c>
      <c r="V13" s="74">
        <f t="shared" si="5"/>
        <v>2515.7480138942901</v>
      </c>
      <c r="W13" s="74">
        <f t="shared" si="6"/>
        <v>-190.60977310050802</v>
      </c>
      <c r="X13" s="67">
        <v>2495.86</v>
      </c>
      <c r="Y13" s="67">
        <v>2530.16</v>
      </c>
      <c r="Z13" s="75">
        <v>21</v>
      </c>
      <c r="AA13" s="81">
        <v>126333.91</v>
      </c>
      <c r="AB13" s="16"/>
      <c r="AC13" s="8"/>
      <c r="AD13" s="8"/>
      <c r="AE13" s="8"/>
      <c r="AF13" s="9"/>
      <c r="AG13" s="10"/>
      <c r="AH13" s="10"/>
      <c r="AI13" s="10"/>
      <c r="AJ13" s="11"/>
      <c r="AK13" s="9"/>
      <c r="AL13" s="10"/>
      <c r="AM13" s="10"/>
      <c r="AN13" s="10"/>
      <c r="AO13" s="11"/>
    </row>
    <row r="14" spans="1:256" ht="16.5" customHeight="1" x14ac:dyDescent="0.3">
      <c r="A14" s="63">
        <v>11</v>
      </c>
      <c r="B14" s="91" t="s">
        <v>45</v>
      </c>
      <c r="C14" s="91" t="s">
        <v>46</v>
      </c>
      <c r="D14" s="65">
        <v>300433476.74000001</v>
      </c>
      <c r="E14" s="65"/>
      <c r="F14" s="65"/>
      <c r="G14" s="65"/>
      <c r="H14" s="65"/>
      <c r="I14" s="65">
        <v>67051906.020000003</v>
      </c>
      <c r="J14" s="65">
        <v>300433476.74000001</v>
      </c>
      <c r="K14" s="65">
        <v>1087457.71</v>
      </c>
      <c r="L14" s="79">
        <v>4653702.4800000004</v>
      </c>
      <c r="M14" s="65">
        <v>367485382.75999999</v>
      </c>
      <c r="N14" s="65">
        <v>2658207.4700000002</v>
      </c>
      <c r="O14" s="84">
        <v>379879870.56</v>
      </c>
      <c r="P14" s="70">
        <f t="shared" si="0"/>
        <v>2.4024994301759913E-2</v>
      </c>
      <c r="Q14" s="85">
        <v>364827175.29000002</v>
      </c>
      <c r="R14" s="70">
        <f t="shared" si="1"/>
        <v>2.3769958344044901E-2</v>
      </c>
      <c r="S14" s="72">
        <f t="shared" si="2"/>
        <v>-3.9624882591989007E-2</v>
      </c>
      <c r="T14" s="73">
        <f t="shared" si="3"/>
        <v>2.9807475529628051E-3</v>
      </c>
      <c r="U14" s="73">
        <f t="shared" si="4"/>
        <v>1.2755909633926766E-2</v>
      </c>
      <c r="V14" s="74">
        <f t="shared" si="5"/>
        <v>126.32929352904236</v>
      </c>
      <c r="W14" s="74">
        <f t="shared" si="6"/>
        <v>1.6114450523742738</v>
      </c>
      <c r="X14" s="65">
        <v>125.89</v>
      </c>
      <c r="Y14" s="65">
        <v>126.77</v>
      </c>
      <c r="Z14" s="75">
        <v>543</v>
      </c>
      <c r="AA14" s="92">
        <v>2887906.4</v>
      </c>
      <c r="AB14" s="16"/>
      <c r="AC14" s="8"/>
      <c r="AD14" s="8"/>
      <c r="AE14" s="8"/>
      <c r="AF14" s="9"/>
      <c r="AG14" s="10"/>
      <c r="AH14" s="10"/>
      <c r="AI14" s="10"/>
      <c r="AJ14" s="11"/>
      <c r="AK14" s="9"/>
      <c r="AL14" s="10"/>
      <c r="AM14" s="10"/>
      <c r="AN14" s="10"/>
      <c r="AO14" s="11"/>
    </row>
    <row r="15" spans="1:256" ht="16.5" customHeight="1" x14ac:dyDescent="0.3">
      <c r="A15" s="63">
        <v>12</v>
      </c>
      <c r="B15" s="64" t="s">
        <v>47</v>
      </c>
      <c r="C15" s="77" t="s">
        <v>48</v>
      </c>
      <c r="D15" s="67">
        <v>249756104.69999999</v>
      </c>
      <c r="E15" s="65"/>
      <c r="F15" s="65">
        <v>36261806.640000001</v>
      </c>
      <c r="G15" s="65"/>
      <c r="H15" s="65"/>
      <c r="I15" s="65">
        <v>10917827.01</v>
      </c>
      <c r="J15" s="65">
        <v>286017911.33999997</v>
      </c>
      <c r="K15" s="65">
        <v>-543940.64</v>
      </c>
      <c r="L15" s="79">
        <v>-16966066.210000001</v>
      </c>
      <c r="M15" s="67">
        <v>296935738.35000002</v>
      </c>
      <c r="N15" s="67">
        <v>5105062.84</v>
      </c>
      <c r="O15" s="84">
        <v>307461279.68000001</v>
      </c>
      <c r="P15" s="70">
        <f t="shared" si="0"/>
        <v>1.9444977385705182E-2</v>
      </c>
      <c r="Q15" s="85">
        <v>291830675.50999999</v>
      </c>
      <c r="R15" s="70">
        <f t="shared" si="1"/>
        <v>1.9013942683609411E-2</v>
      </c>
      <c r="S15" s="72">
        <f t="shared" si="2"/>
        <v>-5.0837634534885365E-2</v>
      </c>
      <c r="T15" s="73">
        <f t="shared" si="3"/>
        <v>-1.8638912412117592E-3</v>
      </c>
      <c r="U15" s="73">
        <f t="shared" si="4"/>
        <v>-5.8136678676257374E-2</v>
      </c>
      <c r="V15" s="74">
        <f t="shared" si="5"/>
        <v>1.0921351516093938</v>
      </c>
      <c r="W15" s="74">
        <f t="shared" si="6"/>
        <v>-6.3493110380160964E-2</v>
      </c>
      <c r="X15" s="65">
        <v>1.1599999999999999</v>
      </c>
      <c r="Y15" s="65">
        <v>1.2</v>
      </c>
      <c r="Z15" s="75">
        <v>90</v>
      </c>
      <c r="AA15" s="81">
        <v>267211136.90000001</v>
      </c>
      <c r="AB15" s="16"/>
      <c r="AC15" s="8"/>
      <c r="AD15" s="8"/>
      <c r="AE15" s="8"/>
      <c r="AF15" s="9"/>
      <c r="AG15" s="10"/>
      <c r="AH15" s="10"/>
      <c r="AI15" s="10"/>
      <c r="AJ15" s="11"/>
      <c r="AK15" s="9"/>
      <c r="AL15" s="10"/>
      <c r="AM15" s="10"/>
      <c r="AN15" s="10"/>
      <c r="AO15" s="11"/>
    </row>
    <row r="16" spans="1:256" ht="16.5" customHeight="1" x14ac:dyDescent="0.3">
      <c r="A16" s="63">
        <v>13</v>
      </c>
      <c r="B16" s="91" t="s">
        <v>49</v>
      </c>
      <c r="C16" s="91" t="s">
        <v>50</v>
      </c>
      <c r="D16" s="65">
        <v>229417887.40000001</v>
      </c>
      <c r="E16" s="65"/>
      <c r="F16" s="65">
        <v>61928048.630000003</v>
      </c>
      <c r="G16" s="65">
        <v>5890904.1100000003</v>
      </c>
      <c r="H16" s="65"/>
      <c r="I16" s="65">
        <v>2731876.39</v>
      </c>
      <c r="J16" s="65">
        <v>297236840.13999999</v>
      </c>
      <c r="K16" s="65">
        <v>350713.32</v>
      </c>
      <c r="L16" s="79">
        <v>4214098.53</v>
      </c>
      <c r="M16" s="65">
        <v>299968716.52999997</v>
      </c>
      <c r="N16" s="65">
        <v>350563.32</v>
      </c>
      <c r="O16" s="84">
        <v>319931828.02999997</v>
      </c>
      <c r="P16" s="70">
        <f t="shared" si="0"/>
        <v>2.0233660536004533E-2</v>
      </c>
      <c r="Q16" s="85">
        <v>296305167.54000002</v>
      </c>
      <c r="R16" s="70">
        <f t="shared" si="1"/>
        <v>1.9305473842381553E-2</v>
      </c>
      <c r="S16" s="72">
        <f t="shared" si="2"/>
        <v>-7.3849046640600199E-2</v>
      </c>
      <c r="T16" s="73">
        <f t="shared" si="3"/>
        <v>1.1836220168271452E-3</v>
      </c>
      <c r="U16" s="73">
        <f t="shared" si="4"/>
        <v>1.4222156721013358E-2</v>
      </c>
      <c r="V16" s="74">
        <f t="shared" si="5"/>
        <v>1.5963371427228255</v>
      </c>
      <c r="W16" s="74">
        <f t="shared" si="6"/>
        <v>2.2703357023378692E-2</v>
      </c>
      <c r="X16" s="65">
        <v>1.5963000000000001</v>
      </c>
      <c r="Y16" s="65">
        <v>1.6161000000000001</v>
      </c>
      <c r="Z16" s="75">
        <v>11</v>
      </c>
      <c r="AA16" s="81">
        <v>185615657</v>
      </c>
      <c r="AB16" s="16"/>
      <c r="AC16" s="8"/>
      <c r="AD16" s="8"/>
      <c r="AE16" s="8"/>
      <c r="AF16" s="9"/>
      <c r="AG16" s="10"/>
      <c r="AH16" s="10"/>
      <c r="AI16" s="10"/>
      <c r="AJ16" s="11"/>
      <c r="AK16" s="9"/>
      <c r="AL16" s="10"/>
      <c r="AM16" s="10"/>
      <c r="AN16" s="10"/>
      <c r="AO16" s="11"/>
    </row>
    <row r="17" spans="1:41" ht="18" customHeight="1" x14ac:dyDescent="0.3">
      <c r="A17" s="63">
        <v>14</v>
      </c>
      <c r="B17" s="93" t="s">
        <v>51</v>
      </c>
      <c r="C17" s="93" t="s">
        <v>52</v>
      </c>
      <c r="D17" s="94">
        <v>1705425.46</v>
      </c>
      <c r="E17" s="94"/>
      <c r="F17" s="94"/>
      <c r="G17" s="94"/>
      <c r="H17" s="94"/>
      <c r="I17" s="94"/>
      <c r="J17" s="94"/>
      <c r="K17" s="94"/>
      <c r="L17" s="95"/>
      <c r="M17" s="94"/>
      <c r="N17" s="94"/>
      <c r="O17" s="84">
        <v>3349445.32</v>
      </c>
      <c r="P17" s="70">
        <f t="shared" si="0"/>
        <v>2.1183118918207205E-4</v>
      </c>
      <c r="Q17" s="84">
        <v>3349445.32</v>
      </c>
      <c r="R17" s="96">
        <f t="shared" si="1"/>
        <v>2.182298390156092E-4</v>
      </c>
      <c r="S17" s="97">
        <f t="shared" si="2"/>
        <v>0</v>
      </c>
      <c r="T17" s="98">
        <f t="shared" si="3"/>
        <v>0</v>
      </c>
      <c r="U17" s="98">
        <f t="shared" si="4"/>
        <v>0</v>
      </c>
      <c r="V17" s="99">
        <f t="shared" si="5"/>
        <v>0.84748882141592019</v>
      </c>
      <c r="W17" s="99">
        <f t="shared" si="6"/>
        <v>0</v>
      </c>
      <c r="X17" s="94">
        <v>0.85</v>
      </c>
      <c r="Y17" s="94">
        <v>0.91</v>
      </c>
      <c r="Z17" s="100">
        <v>2405</v>
      </c>
      <c r="AA17" s="101">
        <v>3952200</v>
      </c>
      <c r="AB17" s="16"/>
      <c r="AC17" s="8"/>
      <c r="AD17" s="8"/>
      <c r="AE17" s="8"/>
      <c r="AF17" s="9"/>
      <c r="AG17" s="10"/>
      <c r="AH17" s="10"/>
      <c r="AI17" s="10"/>
      <c r="AJ17" s="11"/>
      <c r="AK17" s="9"/>
      <c r="AL17" s="10"/>
      <c r="AM17" s="10"/>
      <c r="AN17" s="10"/>
      <c r="AO17" s="11"/>
    </row>
    <row r="18" spans="1:41" ht="16.5" customHeight="1" x14ac:dyDescent="0.3">
      <c r="A18" s="63">
        <v>15</v>
      </c>
      <c r="B18" s="64" t="s">
        <v>53</v>
      </c>
      <c r="C18" s="64" t="s">
        <v>54</v>
      </c>
      <c r="D18" s="65">
        <v>309823311.39999998</v>
      </c>
      <c r="E18" s="65"/>
      <c r="F18" s="65">
        <v>36972033.380000003</v>
      </c>
      <c r="G18" s="65"/>
      <c r="H18" s="65"/>
      <c r="I18" s="65">
        <v>41659607.060000002</v>
      </c>
      <c r="J18" s="65">
        <v>347797820.38</v>
      </c>
      <c r="K18" s="65">
        <v>2245772.2999999998</v>
      </c>
      <c r="L18" s="79">
        <v>-2245772.2999999998</v>
      </c>
      <c r="M18" s="65">
        <v>389457427.44</v>
      </c>
      <c r="N18" s="65">
        <v>1292554.7</v>
      </c>
      <c r="O18" s="84">
        <v>413503410.91000003</v>
      </c>
      <c r="P18" s="70">
        <f t="shared" si="0"/>
        <v>2.6151470137720685E-2</v>
      </c>
      <c r="Q18" s="85">
        <v>388164872.74000001</v>
      </c>
      <c r="R18" s="70">
        <f t="shared" si="1"/>
        <v>2.5290503231611087E-2</v>
      </c>
      <c r="S18" s="72">
        <f t="shared" si="2"/>
        <v>-6.127770050127835E-2</v>
      </c>
      <c r="T18" s="73">
        <f t="shared" si="3"/>
        <v>5.7856144584836232E-3</v>
      </c>
      <c r="U18" s="73">
        <f t="shared" si="4"/>
        <v>-5.7856144584836232E-3</v>
      </c>
      <c r="V18" s="74">
        <f t="shared" si="5"/>
        <v>132.70673246279776</v>
      </c>
      <c r="W18" s="74">
        <f t="shared" si="6"/>
        <v>-0.7677899900748808</v>
      </c>
      <c r="X18" s="65">
        <v>132.38</v>
      </c>
      <c r="Y18" s="65">
        <v>133.18</v>
      </c>
      <c r="Z18" s="75">
        <v>96</v>
      </c>
      <c r="AA18" s="81">
        <v>2924982.52</v>
      </c>
      <c r="AB18" s="27"/>
      <c r="AC18" s="20"/>
      <c r="AD18" s="8"/>
      <c r="AE18" s="8"/>
      <c r="AF18" s="9"/>
      <c r="AG18" s="10"/>
      <c r="AH18" s="10"/>
      <c r="AI18" s="10"/>
      <c r="AJ18" s="11"/>
      <c r="AK18" s="9"/>
      <c r="AL18" s="10"/>
      <c r="AM18" s="10"/>
      <c r="AN18" s="10"/>
      <c r="AO18" s="11"/>
    </row>
    <row r="19" spans="1:41" ht="16.5" customHeight="1" x14ac:dyDescent="0.3">
      <c r="A19" s="102"/>
      <c r="B19" s="103"/>
      <c r="C19" s="104" t="s">
        <v>55</v>
      </c>
      <c r="D19" s="105"/>
      <c r="E19" s="105"/>
      <c r="F19" s="105"/>
      <c r="G19" s="105"/>
      <c r="H19" s="105"/>
      <c r="I19" s="105"/>
      <c r="J19" s="105"/>
      <c r="K19" s="105"/>
      <c r="L19" s="106"/>
      <c r="M19" s="105"/>
      <c r="N19" s="105"/>
      <c r="O19" s="107">
        <f>SUM(O4:O18)</f>
        <v>15811861005.609999</v>
      </c>
      <c r="P19" s="108">
        <f>(O19/$O$124)</f>
        <v>1.0582097323460533E-2</v>
      </c>
      <c r="Q19" s="107">
        <f>SUM(Q4:Q18)</f>
        <v>15348246303.57</v>
      </c>
      <c r="R19" s="108">
        <f>(Q19/$Q$124)</f>
        <v>1.0116237877685069E-2</v>
      </c>
      <c r="S19" s="109">
        <f t="shared" si="2"/>
        <v>-2.9320691718420114E-2</v>
      </c>
      <c r="T19" s="110"/>
      <c r="U19" s="110"/>
      <c r="V19" s="111"/>
      <c r="W19" s="111"/>
      <c r="X19" s="105"/>
      <c r="Y19" s="105"/>
      <c r="Z19" s="170">
        <f>SUM(Z4:Z18)</f>
        <v>53891</v>
      </c>
      <c r="AA19" s="112"/>
      <c r="AB19" s="28"/>
      <c r="AC19" s="22"/>
      <c r="AD19" s="29"/>
      <c r="AE19" s="8"/>
      <c r="AF19" s="9"/>
      <c r="AG19" s="10"/>
      <c r="AH19" s="10"/>
      <c r="AI19" s="10"/>
      <c r="AJ19" s="11"/>
      <c r="AK19" s="9"/>
      <c r="AL19" s="10"/>
      <c r="AM19" s="10"/>
      <c r="AN19" s="10"/>
      <c r="AO19" s="11"/>
    </row>
    <row r="20" spans="1:41" ht="15.75" customHeight="1" x14ac:dyDescent="0.3">
      <c r="A20" s="113"/>
      <c r="B20" s="114"/>
      <c r="C20" s="115" t="s">
        <v>56</v>
      </c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72"/>
      <c r="T20" s="114"/>
      <c r="U20" s="114"/>
      <c r="V20" s="114"/>
      <c r="W20" s="114"/>
      <c r="X20" s="114"/>
      <c r="Y20" s="114"/>
      <c r="Z20" s="114"/>
      <c r="AA20" s="116"/>
      <c r="AB20" s="28"/>
      <c r="AC20" s="22"/>
      <c r="AD20" s="29"/>
      <c r="AE20" s="8"/>
      <c r="AF20" s="9"/>
      <c r="AG20" s="10"/>
      <c r="AH20" s="10"/>
      <c r="AI20" s="10"/>
      <c r="AJ20" s="11"/>
      <c r="AK20" s="9"/>
      <c r="AL20" s="10"/>
      <c r="AM20" s="10"/>
      <c r="AN20" s="10"/>
      <c r="AO20" s="11"/>
    </row>
    <row r="21" spans="1:41" ht="18" customHeight="1" x14ac:dyDescent="0.35">
      <c r="A21" s="63">
        <v>16</v>
      </c>
      <c r="B21" s="64" t="s">
        <v>26</v>
      </c>
      <c r="C21" s="64" t="s">
        <v>57</v>
      </c>
      <c r="D21" s="65"/>
      <c r="E21" s="65"/>
      <c r="F21" s="65">
        <v>244045827992.70999</v>
      </c>
      <c r="G21" s="65">
        <v>19642169792.529999</v>
      </c>
      <c r="H21" s="65"/>
      <c r="I21" s="65">
        <v>3244839051.79</v>
      </c>
      <c r="J21" s="65">
        <v>263687997785.23999</v>
      </c>
      <c r="K21" s="65">
        <v>-195015960.75</v>
      </c>
      <c r="L21" s="79">
        <v>292675311.05000001</v>
      </c>
      <c r="M21" s="65">
        <v>266932836837.03</v>
      </c>
      <c r="N21" s="65">
        <v>-491739497.17000002</v>
      </c>
      <c r="O21" s="84">
        <v>284591429943.90997</v>
      </c>
      <c r="P21" s="70">
        <f t="shared" ref="P21:P46" si="7">(O21/$O$47)</f>
        <v>0.40529930572573253</v>
      </c>
      <c r="Q21" s="85">
        <v>266441097339.85999</v>
      </c>
      <c r="R21" s="70">
        <f t="shared" ref="R21:R46" si="8">(Q21/$Q$47)</f>
        <v>0.37510110790743439</v>
      </c>
      <c r="S21" s="72">
        <f t="shared" ref="S21:S47" si="9">((Q21-O21)/O21)</f>
        <v>-6.3776806657977123E-2</v>
      </c>
      <c r="T21" s="73">
        <f t="shared" ref="T21:T46" si="10">(K21/Q21)</f>
        <v>-7.3192898054029042E-4</v>
      </c>
      <c r="U21" s="73">
        <f t="shared" ref="U21:U46" si="11">L21/Q21</f>
        <v>1.0984615885914809E-3</v>
      </c>
      <c r="V21" s="74">
        <f t="shared" ref="V21:V46" si="12">Q21/AA21</f>
        <v>104.67499356161612</v>
      </c>
      <c r="W21" s="74">
        <f t="shared" ref="W21:W46" si="13">L21/AA21</f>
        <v>0.11498145971349588</v>
      </c>
      <c r="X21" s="65">
        <v>100</v>
      </c>
      <c r="Y21" s="65">
        <v>100</v>
      </c>
      <c r="Z21" s="75">
        <v>88779</v>
      </c>
      <c r="AA21" s="81">
        <v>2545413075.98</v>
      </c>
      <c r="AB21" s="21"/>
      <c r="AC21" s="22"/>
      <c r="AD21" s="29"/>
      <c r="AE21" s="8"/>
      <c r="AF21" s="9"/>
      <c r="AG21" s="10"/>
      <c r="AH21" s="10"/>
      <c r="AI21" s="10"/>
      <c r="AJ21" s="11"/>
      <c r="AK21" s="9"/>
      <c r="AL21" s="10"/>
      <c r="AM21" s="10"/>
      <c r="AN21" s="10"/>
      <c r="AO21" s="11"/>
    </row>
    <row r="22" spans="1:41" ht="18" customHeight="1" x14ac:dyDescent="0.35">
      <c r="A22" s="63">
        <v>17</v>
      </c>
      <c r="B22" s="64" t="s">
        <v>58</v>
      </c>
      <c r="C22" s="64" t="s">
        <v>59</v>
      </c>
      <c r="D22" s="65"/>
      <c r="E22" s="65"/>
      <c r="F22" s="65">
        <v>253685272438.47</v>
      </c>
      <c r="G22" s="65"/>
      <c r="H22" s="65"/>
      <c r="I22" s="65">
        <v>1121759935.4000001</v>
      </c>
      <c r="J22" s="65">
        <v>253495745259.26999</v>
      </c>
      <c r="K22" s="65">
        <v>-226770822.27000001</v>
      </c>
      <c r="L22" s="79">
        <v>348486037.63999999</v>
      </c>
      <c r="M22" s="65">
        <v>254379454447.01999</v>
      </c>
      <c r="N22" s="65">
        <v>-883709187.74000001</v>
      </c>
      <c r="O22" s="84">
        <v>209871881802.85001</v>
      </c>
      <c r="P22" s="70">
        <f t="shared" si="7"/>
        <v>0.29888787586756471</v>
      </c>
      <c r="Q22" s="85">
        <v>253495745259.26999</v>
      </c>
      <c r="R22" s="70">
        <f t="shared" si="8"/>
        <v>0.3568763822319983</v>
      </c>
      <c r="S22" s="72">
        <f t="shared" si="9"/>
        <v>0.20785949542969021</v>
      </c>
      <c r="T22" s="73">
        <f t="shared" si="10"/>
        <v>-8.9457447121277592E-4</v>
      </c>
      <c r="U22" s="73">
        <f t="shared" si="11"/>
        <v>1.3747214466403607E-3</v>
      </c>
      <c r="V22" s="74">
        <f t="shared" si="12"/>
        <v>130.7286280517034</v>
      </c>
      <c r="W22" s="74">
        <f t="shared" si="13"/>
        <v>0.17971544867254732</v>
      </c>
      <c r="X22" s="65">
        <v>130.72999999999999</v>
      </c>
      <c r="Y22" s="65">
        <v>130.72999999999999</v>
      </c>
      <c r="Z22" s="75">
        <v>22009</v>
      </c>
      <c r="AA22" s="81">
        <v>1939098949</v>
      </c>
      <c r="AB22" s="21"/>
      <c r="AC22" s="22"/>
      <c r="AD22" s="29"/>
      <c r="AE22" s="8"/>
      <c r="AF22" s="9"/>
      <c r="AG22" s="10"/>
      <c r="AH22" s="10"/>
      <c r="AI22" s="10"/>
      <c r="AJ22" s="11"/>
      <c r="AK22" s="9"/>
      <c r="AL22" s="10"/>
      <c r="AM22" s="10"/>
      <c r="AN22" s="10"/>
      <c r="AO22" s="11"/>
    </row>
    <row r="23" spans="1:41" ht="18" customHeight="1" x14ac:dyDescent="0.35">
      <c r="A23" s="63">
        <v>18</v>
      </c>
      <c r="B23" s="64" t="s">
        <v>36</v>
      </c>
      <c r="C23" s="64" t="s">
        <v>60</v>
      </c>
      <c r="D23" s="65"/>
      <c r="E23" s="65"/>
      <c r="F23" s="65">
        <v>5014387472</v>
      </c>
      <c r="G23" s="65"/>
      <c r="H23" s="80"/>
      <c r="I23" s="65">
        <v>7878456728</v>
      </c>
      <c r="J23" s="65">
        <v>5014387472</v>
      </c>
      <c r="K23" s="65">
        <v>-11076013</v>
      </c>
      <c r="L23" s="79">
        <v>19681997</v>
      </c>
      <c r="M23" s="65">
        <v>12892844199.690001</v>
      </c>
      <c r="N23" s="65">
        <v>-121798916.88</v>
      </c>
      <c r="O23" s="84">
        <v>14153801229</v>
      </c>
      <c r="P23" s="70">
        <f t="shared" si="7"/>
        <v>2.0157057479293489E-2</v>
      </c>
      <c r="Q23" s="85">
        <v>12771045283</v>
      </c>
      <c r="R23" s="70">
        <f t="shared" si="8"/>
        <v>1.7979333078180722E-2</v>
      </c>
      <c r="S23" s="72">
        <f t="shared" si="9"/>
        <v>-9.7695023663808722E-2</v>
      </c>
      <c r="T23" s="73">
        <f t="shared" si="10"/>
        <v>-8.672753681911755E-4</v>
      </c>
      <c r="U23" s="73">
        <f t="shared" si="11"/>
        <v>1.5411422138013572E-3</v>
      </c>
      <c r="V23" s="74">
        <f t="shared" si="12"/>
        <v>1.057655879556159</v>
      </c>
      <c r="W23" s="74">
        <f t="shared" si="13"/>
        <v>1.6299981236592004E-3</v>
      </c>
      <c r="X23" s="80">
        <v>1</v>
      </c>
      <c r="Y23" s="65">
        <v>1</v>
      </c>
      <c r="Z23" s="75">
        <v>7533</v>
      </c>
      <c r="AA23" s="81">
        <v>12074858685</v>
      </c>
      <c r="AB23" s="21"/>
      <c r="AC23" s="22"/>
      <c r="AD23" s="29"/>
      <c r="AE23" s="8"/>
      <c r="AF23" s="9"/>
      <c r="AG23" s="10"/>
      <c r="AH23" s="10"/>
      <c r="AI23" s="10"/>
      <c r="AJ23" s="11"/>
      <c r="AK23" s="9"/>
      <c r="AL23" s="10"/>
      <c r="AM23" s="10"/>
      <c r="AN23" s="10"/>
      <c r="AO23" s="11"/>
    </row>
    <row r="24" spans="1:41" ht="18" customHeight="1" x14ac:dyDescent="0.35">
      <c r="A24" s="63">
        <v>19</v>
      </c>
      <c r="B24" s="64" t="s">
        <v>61</v>
      </c>
      <c r="C24" s="64" t="s">
        <v>62</v>
      </c>
      <c r="D24" s="65"/>
      <c r="E24" s="65"/>
      <c r="F24" s="65">
        <v>760355002.87</v>
      </c>
      <c r="G24" s="65"/>
      <c r="H24" s="65"/>
      <c r="I24" s="65">
        <v>10899730.65</v>
      </c>
      <c r="J24" s="65">
        <v>771254733.51999998</v>
      </c>
      <c r="K24" s="65">
        <v>1528508.33</v>
      </c>
      <c r="L24" s="88">
        <v>141954.73000000001</v>
      </c>
      <c r="M24" s="65">
        <v>771254733.51999998</v>
      </c>
      <c r="N24" s="78">
        <v>45446705.810000002</v>
      </c>
      <c r="O24" s="84">
        <v>782191732.96000004</v>
      </c>
      <c r="P24" s="70">
        <f t="shared" si="7"/>
        <v>1.1139540160277394E-3</v>
      </c>
      <c r="Q24" s="85">
        <v>725808027.71000004</v>
      </c>
      <c r="R24" s="70">
        <f t="shared" si="8"/>
        <v>1.0218070637010607E-3</v>
      </c>
      <c r="S24" s="72">
        <f t="shared" si="9"/>
        <v>-7.2084251052655104E-2</v>
      </c>
      <c r="T24" s="73">
        <f t="shared" si="10"/>
        <v>2.105940237148662E-3</v>
      </c>
      <c r="U24" s="73">
        <f t="shared" si="11"/>
        <v>1.9558164773663634E-4</v>
      </c>
      <c r="V24" s="74">
        <f t="shared" si="12"/>
        <v>99.411874011890575</v>
      </c>
      <c r="W24" s="74">
        <f t="shared" si="13"/>
        <v>1.9443138123832453E-2</v>
      </c>
      <c r="X24" s="65">
        <v>100</v>
      </c>
      <c r="Y24" s="65">
        <v>100</v>
      </c>
      <c r="Z24" s="75">
        <v>709</v>
      </c>
      <c r="AA24" s="81">
        <v>7301019.4699999997</v>
      </c>
      <c r="AB24" s="21"/>
      <c r="AC24" s="22"/>
      <c r="AD24" s="29"/>
      <c r="AE24" s="8"/>
      <c r="AF24" s="9"/>
      <c r="AG24" s="10"/>
      <c r="AH24" s="10"/>
      <c r="AI24" s="10"/>
      <c r="AJ24" s="11"/>
      <c r="AK24" s="9"/>
      <c r="AL24" s="10"/>
      <c r="AM24" s="10"/>
      <c r="AN24" s="10"/>
      <c r="AO24" s="11"/>
    </row>
    <row r="25" spans="1:41" ht="18" customHeight="1" x14ac:dyDescent="0.35">
      <c r="A25" s="63">
        <v>20</v>
      </c>
      <c r="B25" s="77" t="s">
        <v>38</v>
      </c>
      <c r="C25" s="64" t="s">
        <v>63</v>
      </c>
      <c r="D25" s="65"/>
      <c r="E25" s="65"/>
      <c r="F25" s="65">
        <v>27488986335.490002</v>
      </c>
      <c r="G25" s="65"/>
      <c r="H25" s="65"/>
      <c r="I25" s="65">
        <v>46425363336.93</v>
      </c>
      <c r="J25" s="65">
        <v>27488986335.490002</v>
      </c>
      <c r="K25" s="65">
        <v>107430672.14</v>
      </c>
      <c r="L25" s="79">
        <v>53901093.479999997</v>
      </c>
      <c r="M25" s="65">
        <v>73159026148</v>
      </c>
      <c r="N25" s="65">
        <v>-233816294</v>
      </c>
      <c r="O25" s="84">
        <v>81108291807</v>
      </c>
      <c r="P25" s="70">
        <f t="shared" si="7"/>
        <v>0.11550992369818083</v>
      </c>
      <c r="Q25" s="85">
        <v>72925209853</v>
      </c>
      <c r="R25" s="70">
        <f t="shared" si="8"/>
        <v>0.10266556955119627</v>
      </c>
      <c r="S25" s="72">
        <f t="shared" si="9"/>
        <v>-0.10089081857958404</v>
      </c>
      <c r="T25" s="73">
        <f t="shared" si="10"/>
        <v>1.4731623310588323E-3</v>
      </c>
      <c r="U25" s="73">
        <f t="shared" si="11"/>
        <v>7.3912839728060937E-4</v>
      </c>
      <c r="V25" s="74">
        <f t="shared" si="12"/>
        <v>1</v>
      </c>
      <c r="W25" s="74">
        <f t="shared" si="13"/>
        <v>7.3912839728060937E-4</v>
      </c>
      <c r="X25" s="65">
        <v>1</v>
      </c>
      <c r="Y25" s="65">
        <v>1</v>
      </c>
      <c r="Z25" s="75">
        <v>75321</v>
      </c>
      <c r="AA25" s="81">
        <v>72925209853</v>
      </c>
      <c r="AB25" s="21"/>
      <c r="AC25" s="22"/>
      <c r="AD25" s="29"/>
      <c r="AE25" s="8"/>
      <c r="AF25" s="9"/>
      <c r="AG25" s="10"/>
      <c r="AH25" s="10"/>
      <c r="AI25" s="10"/>
      <c r="AJ25" s="11"/>
      <c r="AK25" s="9"/>
      <c r="AL25" s="10"/>
      <c r="AM25" s="10"/>
      <c r="AN25" s="10"/>
      <c r="AO25" s="11"/>
    </row>
    <row r="26" spans="1:41" ht="18" customHeight="1" x14ac:dyDescent="0.35">
      <c r="A26" s="63">
        <v>21</v>
      </c>
      <c r="B26" s="64" t="s">
        <v>42</v>
      </c>
      <c r="C26" s="64" t="s">
        <v>64</v>
      </c>
      <c r="D26" s="65"/>
      <c r="E26" s="65"/>
      <c r="F26" s="65">
        <v>914793672.48000002</v>
      </c>
      <c r="G26" s="65"/>
      <c r="H26" s="65"/>
      <c r="I26" s="65">
        <v>288013177.32999998</v>
      </c>
      <c r="J26" s="65">
        <v>1155592028.8599999</v>
      </c>
      <c r="K26" s="65">
        <v>1711297.86</v>
      </c>
      <c r="L26" s="79">
        <v>1328083.22</v>
      </c>
      <c r="M26" s="65">
        <v>1204634974.8099999</v>
      </c>
      <c r="N26" s="65">
        <v>8863450.7699999996</v>
      </c>
      <c r="O26" s="84">
        <v>1248534513.95</v>
      </c>
      <c r="P26" s="70">
        <f t="shared" si="7"/>
        <v>1.7780934997876894E-3</v>
      </c>
      <c r="Q26" s="85">
        <v>1195771424.8099999</v>
      </c>
      <c r="R26" s="70">
        <f t="shared" si="8"/>
        <v>1.6834309373758192E-3</v>
      </c>
      <c r="S26" s="72">
        <f t="shared" si="9"/>
        <v>-4.226001648370379E-2</v>
      </c>
      <c r="T26" s="73">
        <f t="shared" si="10"/>
        <v>1.4311245648572961E-3</v>
      </c>
      <c r="U26" s="73">
        <f t="shared" si="11"/>
        <v>1.1106497382733691E-3</v>
      </c>
      <c r="V26" s="74">
        <f t="shared" si="12"/>
        <v>9.7426023972522895</v>
      </c>
      <c r="W26" s="74">
        <f t="shared" si="13"/>
        <v>1.0820618802609752E-2</v>
      </c>
      <c r="X26" s="65">
        <v>10</v>
      </c>
      <c r="Y26" s="65">
        <v>10</v>
      </c>
      <c r="Z26" s="75">
        <v>1178</v>
      </c>
      <c r="AA26" s="81">
        <v>122736346.62</v>
      </c>
      <c r="AB26" s="21"/>
      <c r="AC26" s="22"/>
      <c r="AD26" s="3"/>
      <c r="AE26" s="20"/>
      <c r="AF26" s="9"/>
      <c r="AG26" s="10"/>
      <c r="AH26" s="10"/>
      <c r="AI26" s="10"/>
      <c r="AJ26" s="11"/>
      <c r="AK26" s="9"/>
      <c r="AL26" s="10"/>
      <c r="AM26" s="10"/>
      <c r="AN26" s="10"/>
      <c r="AO26" s="11"/>
    </row>
    <row r="27" spans="1:41" ht="18" customHeight="1" x14ac:dyDescent="0.35">
      <c r="A27" s="63">
        <v>22</v>
      </c>
      <c r="B27" s="64" t="s">
        <v>65</v>
      </c>
      <c r="C27" s="64" t="s">
        <v>66</v>
      </c>
      <c r="D27" s="65"/>
      <c r="E27" s="65"/>
      <c r="F27" s="65">
        <v>10059640420.440001</v>
      </c>
      <c r="G27" s="65"/>
      <c r="H27" s="65"/>
      <c r="I27" s="65">
        <v>17259771463.09</v>
      </c>
      <c r="J27" s="65">
        <v>10059640420.440001</v>
      </c>
      <c r="K27" s="65">
        <v>28571747.43</v>
      </c>
      <c r="L27" s="79">
        <v>30587634.469999999</v>
      </c>
      <c r="M27" s="65">
        <v>27319411883.529999</v>
      </c>
      <c r="N27" s="65">
        <v>182007571.97999999</v>
      </c>
      <c r="O27" s="84">
        <v>28756627164.099998</v>
      </c>
      <c r="P27" s="70">
        <f t="shared" si="7"/>
        <v>4.095359100209222E-2</v>
      </c>
      <c r="Q27" s="85">
        <v>27137404311.549999</v>
      </c>
      <c r="R27" s="70">
        <f t="shared" si="8"/>
        <v>3.820458076709609E-2</v>
      </c>
      <c r="S27" s="72">
        <f t="shared" si="9"/>
        <v>-5.6307815353653499E-2</v>
      </c>
      <c r="T27" s="73">
        <f t="shared" si="10"/>
        <v>1.0528548383619551E-3</v>
      </c>
      <c r="U27" s="73">
        <f t="shared" si="11"/>
        <v>1.1271392841717563E-3</v>
      </c>
      <c r="V27" s="74">
        <f t="shared" si="12"/>
        <v>1.0021047536218246</v>
      </c>
      <c r="W27" s="74">
        <f t="shared" si="13"/>
        <v>1.1295116346624176E-3</v>
      </c>
      <c r="X27" s="65">
        <v>1</v>
      </c>
      <c r="Y27" s="65">
        <v>1</v>
      </c>
      <c r="Z27" s="117">
        <v>17933</v>
      </c>
      <c r="AA27" s="92">
        <v>27080406727.41</v>
      </c>
      <c r="AB27" s="21"/>
      <c r="AC27" s="22"/>
      <c r="AD27" s="22"/>
      <c r="AE27" s="23"/>
      <c r="AF27" s="9"/>
      <c r="AG27" s="10"/>
      <c r="AH27" s="10"/>
      <c r="AI27" s="10"/>
      <c r="AJ27" s="11"/>
      <c r="AK27" s="9"/>
      <c r="AL27" s="10"/>
      <c r="AM27" s="10"/>
      <c r="AN27" s="10"/>
      <c r="AO27" s="11"/>
    </row>
    <row r="28" spans="1:41" ht="16.5" customHeight="1" x14ac:dyDescent="0.3">
      <c r="A28" s="63">
        <v>23</v>
      </c>
      <c r="B28" s="64" t="s">
        <v>67</v>
      </c>
      <c r="C28" s="64" t="s">
        <v>68</v>
      </c>
      <c r="D28" s="65"/>
      <c r="E28" s="65"/>
      <c r="F28" s="65">
        <v>2340127328.23</v>
      </c>
      <c r="G28" s="65"/>
      <c r="H28" s="65"/>
      <c r="I28" s="65">
        <v>2656415304.23</v>
      </c>
      <c r="J28" s="65">
        <v>4996542632.46</v>
      </c>
      <c r="K28" s="65">
        <v>6923571.4400000004</v>
      </c>
      <c r="L28" s="79">
        <v>2487614.91</v>
      </c>
      <c r="M28" s="65">
        <v>4996542632.46</v>
      </c>
      <c r="N28" s="65">
        <v>15199796.41</v>
      </c>
      <c r="O28" s="84">
        <v>5114838153.6999998</v>
      </c>
      <c r="P28" s="70">
        <f t="shared" si="7"/>
        <v>7.2842683737970332E-3</v>
      </c>
      <c r="Q28" s="85">
        <v>4989619061.0200005</v>
      </c>
      <c r="R28" s="70">
        <f t="shared" si="8"/>
        <v>7.0244855486288329E-3</v>
      </c>
      <c r="S28" s="72">
        <f t="shared" si="9"/>
        <v>-2.44815356649003E-2</v>
      </c>
      <c r="T28" s="73">
        <f t="shared" si="10"/>
        <v>1.3875951962121639E-3</v>
      </c>
      <c r="U28" s="73">
        <f t="shared" si="11"/>
        <v>4.9855808220587293E-4</v>
      </c>
      <c r="V28" s="74">
        <f t="shared" si="12"/>
        <v>100.07698615825603</v>
      </c>
      <c r="W28" s="74">
        <f t="shared" si="13"/>
        <v>4.9894190292003822E-2</v>
      </c>
      <c r="X28" s="65">
        <v>100</v>
      </c>
      <c r="Y28" s="65">
        <v>100</v>
      </c>
      <c r="Z28" s="75">
        <v>691</v>
      </c>
      <c r="AA28" s="81">
        <v>49857807</v>
      </c>
      <c r="AB28" s="30"/>
      <c r="AC28" s="31"/>
      <c r="AD28" s="32"/>
      <c r="AE28" s="32"/>
      <c r="AF28" s="9"/>
      <c r="AG28" s="10"/>
      <c r="AH28" s="10"/>
      <c r="AI28" s="10"/>
      <c r="AJ28" s="11"/>
      <c r="AK28" s="9"/>
      <c r="AL28" s="10"/>
      <c r="AM28" s="10"/>
      <c r="AN28" s="10"/>
      <c r="AO28" s="11"/>
    </row>
    <row r="29" spans="1:41" ht="18" customHeight="1" x14ac:dyDescent="0.35">
      <c r="A29" s="63">
        <v>24</v>
      </c>
      <c r="B29" s="64" t="s">
        <v>69</v>
      </c>
      <c r="C29" s="64" t="s">
        <v>70</v>
      </c>
      <c r="D29" s="65"/>
      <c r="E29" s="65"/>
      <c r="F29" s="78">
        <v>3116672270.8699999</v>
      </c>
      <c r="G29" s="65"/>
      <c r="H29" s="65"/>
      <c r="I29" s="65">
        <v>3758420380.9400001</v>
      </c>
      <c r="J29" s="78">
        <v>3116672270.8699999</v>
      </c>
      <c r="K29" s="65">
        <v>3505711.76</v>
      </c>
      <c r="L29" s="79">
        <v>7303342.6799999997</v>
      </c>
      <c r="M29" s="65">
        <v>6875092651.8100004</v>
      </c>
      <c r="N29" s="65">
        <v>24006944.260000002</v>
      </c>
      <c r="O29" s="84">
        <v>7729491597.1000004</v>
      </c>
      <c r="P29" s="70">
        <f t="shared" si="7"/>
        <v>1.1007912566217991E-2</v>
      </c>
      <c r="Q29" s="85">
        <v>6851085707.5500002</v>
      </c>
      <c r="R29" s="70">
        <f t="shared" si="8"/>
        <v>9.6450955386691416E-3</v>
      </c>
      <c r="S29" s="72">
        <f t="shared" si="9"/>
        <v>-0.11364342382875041</v>
      </c>
      <c r="T29" s="73">
        <f t="shared" si="10"/>
        <v>5.1170163528047128E-4</v>
      </c>
      <c r="U29" s="73">
        <f t="shared" si="11"/>
        <v>1.0660124528805129E-3</v>
      </c>
      <c r="V29" s="74">
        <f t="shared" si="12"/>
        <v>100.46578097874414</v>
      </c>
      <c r="W29" s="74">
        <f t="shared" si="13"/>
        <v>0.10709777361170741</v>
      </c>
      <c r="X29" s="65">
        <v>100</v>
      </c>
      <c r="Y29" s="65">
        <v>100</v>
      </c>
      <c r="Z29" s="75">
        <v>5139</v>
      </c>
      <c r="AA29" s="81">
        <v>68193226</v>
      </c>
      <c r="AB29" s="21"/>
      <c r="AC29" s="22"/>
      <c r="AD29" s="29"/>
      <c r="AE29" s="8"/>
      <c r="AF29" s="9"/>
      <c r="AG29" s="10"/>
      <c r="AH29" s="10"/>
      <c r="AI29" s="10"/>
      <c r="AJ29" s="11"/>
      <c r="AK29" s="9"/>
      <c r="AL29" s="10"/>
      <c r="AM29" s="10"/>
      <c r="AN29" s="10"/>
      <c r="AO29" s="11"/>
    </row>
    <row r="30" spans="1:41" ht="18" customHeight="1" x14ac:dyDescent="0.35">
      <c r="A30" s="63">
        <v>25</v>
      </c>
      <c r="B30" s="77" t="s">
        <v>49</v>
      </c>
      <c r="C30" s="77" t="s">
        <v>71</v>
      </c>
      <c r="D30" s="80"/>
      <c r="E30" s="65"/>
      <c r="F30" s="65">
        <v>1196448093.1500001</v>
      </c>
      <c r="G30" s="65"/>
      <c r="H30" s="80"/>
      <c r="I30" s="65">
        <v>14310992.710000001</v>
      </c>
      <c r="J30" s="65">
        <v>1196448093.1500001</v>
      </c>
      <c r="K30" s="65">
        <v>1046383.95</v>
      </c>
      <c r="L30" s="79">
        <v>702561.74</v>
      </c>
      <c r="M30" s="65">
        <v>1210759085.8599999</v>
      </c>
      <c r="N30" s="65">
        <v>1045465.78</v>
      </c>
      <c r="O30" s="84">
        <v>1138167249.47</v>
      </c>
      <c r="P30" s="70">
        <f t="shared" si="7"/>
        <v>1.6209145725184864E-3</v>
      </c>
      <c r="Q30" s="85">
        <v>1198829343.3399999</v>
      </c>
      <c r="R30" s="70">
        <f t="shared" si="8"/>
        <v>1.6877359362665516E-3</v>
      </c>
      <c r="S30" s="72">
        <f t="shared" si="9"/>
        <v>5.329804903299392E-2</v>
      </c>
      <c r="T30" s="73">
        <f t="shared" si="10"/>
        <v>8.7283811979836992E-4</v>
      </c>
      <c r="U30" s="73">
        <f t="shared" si="11"/>
        <v>5.8603982618796017E-4</v>
      </c>
      <c r="V30" s="74">
        <f t="shared" si="12"/>
        <v>9.9739340703320014</v>
      </c>
      <c r="W30" s="74">
        <f t="shared" si="13"/>
        <v>5.8451225889875405E-3</v>
      </c>
      <c r="X30" s="65">
        <v>10</v>
      </c>
      <c r="Y30" s="65">
        <v>10</v>
      </c>
      <c r="Z30" s="75">
        <v>311</v>
      </c>
      <c r="AA30" s="81">
        <v>120196237</v>
      </c>
      <c r="AB30" s="21"/>
      <c r="AC30" s="22"/>
      <c r="AD30" s="29"/>
      <c r="AE30" s="8"/>
      <c r="AF30" s="9"/>
      <c r="AG30" s="10"/>
      <c r="AH30" s="10"/>
      <c r="AI30" s="10"/>
      <c r="AJ30" s="11"/>
      <c r="AK30" s="9"/>
      <c r="AL30" s="10"/>
      <c r="AM30" s="10"/>
      <c r="AN30" s="10"/>
      <c r="AO30" s="11"/>
    </row>
    <row r="31" spans="1:41" ht="18" customHeight="1" x14ac:dyDescent="0.35">
      <c r="A31" s="63">
        <v>26</v>
      </c>
      <c r="B31" s="77" t="s">
        <v>32</v>
      </c>
      <c r="C31" s="77" t="s">
        <v>72</v>
      </c>
      <c r="D31" s="65"/>
      <c r="E31" s="65"/>
      <c r="F31" s="65">
        <v>2369420324.4000001</v>
      </c>
      <c r="G31" s="65"/>
      <c r="H31" s="65"/>
      <c r="I31" s="65">
        <v>36240096.850000001</v>
      </c>
      <c r="J31" s="65">
        <v>2405979448.6999998</v>
      </c>
      <c r="K31" s="65">
        <v>3184046.34</v>
      </c>
      <c r="L31" s="79">
        <v>421168.16</v>
      </c>
      <c r="M31" s="65">
        <v>2405979448.6999998</v>
      </c>
      <c r="N31" s="65">
        <v>7108832.5099999998</v>
      </c>
      <c r="O31" s="69">
        <v>2508299547.4000001</v>
      </c>
      <c r="P31" s="70">
        <f t="shared" si="7"/>
        <v>3.5721808816019259E-3</v>
      </c>
      <c r="Q31" s="71">
        <v>2398870616.1900001</v>
      </c>
      <c r="R31" s="70">
        <f t="shared" si="8"/>
        <v>3.377178051146108E-3</v>
      </c>
      <c r="S31" s="72">
        <f t="shared" si="9"/>
        <v>-4.3626739606690737E-2</v>
      </c>
      <c r="T31" s="73">
        <f t="shared" si="10"/>
        <v>1.3273105762815391E-3</v>
      </c>
      <c r="U31" s="73">
        <f t="shared" si="11"/>
        <v>1.7556935215994233E-4</v>
      </c>
      <c r="V31" s="74">
        <f t="shared" si="12"/>
        <v>100.00000000792039</v>
      </c>
      <c r="W31" s="74">
        <f t="shared" si="13"/>
        <v>1.7556935217384811E-2</v>
      </c>
      <c r="X31" s="80">
        <v>100</v>
      </c>
      <c r="Y31" s="65">
        <v>100</v>
      </c>
      <c r="Z31" s="75">
        <v>841</v>
      </c>
      <c r="AA31" s="81">
        <v>23988706.16</v>
      </c>
      <c r="AB31" s="21"/>
      <c r="AC31" s="22"/>
      <c r="AD31" s="29"/>
      <c r="AE31" s="8"/>
      <c r="AF31" s="9"/>
      <c r="AG31" s="10"/>
      <c r="AH31" s="10"/>
      <c r="AI31" s="10"/>
      <c r="AJ31" s="11"/>
      <c r="AK31" s="9"/>
      <c r="AL31" s="10"/>
      <c r="AM31" s="10"/>
      <c r="AN31" s="10"/>
      <c r="AO31" s="11"/>
    </row>
    <row r="32" spans="1:41" ht="16.5" customHeight="1" x14ac:dyDescent="0.3">
      <c r="A32" s="63">
        <v>27</v>
      </c>
      <c r="B32" s="64" t="s">
        <v>47</v>
      </c>
      <c r="C32" s="64" t="s">
        <v>73</v>
      </c>
      <c r="D32" s="65"/>
      <c r="E32" s="65"/>
      <c r="F32" s="65">
        <v>8607606310.1299992</v>
      </c>
      <c r="G32" s="65"/>
      <c r="H32" s="65"/>
      <c r="I32" s="65">
        <v>190922355.56</v>
      </c>
      <c r="J32" s="65">
        <v>8607606310.1299992</v>
      </c>
      <c r="K32" s="67">
        <v>12782003.27</v>
      </c>
      <c r="L32" s="79">
        <v>5542654.1299999999</v>
      </c>
      <c r="M32" s="65">
        <v>8798528665.6900005</v>
      </c>
      <c r="N32" s="65">
        <v>208269523.69</v>
      </c>
      <c r="O32" s="84">
        <v>9128159730.2299995</v>
      </c>
      <c r="P32" s="70">
        <f t="shared" si="7"/>
        <v>1.2999818026653048E-2</v>
      </c>
      <c r="Q32" s="85">
        <v>8590259142</v>
      </c>
      <c r="R32" s="70">
        <f t="shared" si="8"/>
        <v>1.2093538697846065E-2</v>
      </c>
      <c r="S32" s="72">
        <f t="shared" si="9"/>
        <v>-5.8927604700936387E-2</v>
      </c>
      <c r="T32" s="73">
        <f t="shared" si="10"/>
        <v>1.4879648051018017E-3</v>
      </c>
      <c r="U32" s="73">
        <f t="shared" si="11"/>
        <v>6.4522548602760188E-4</v>
      </c>
      <c r="V32" s="74">
        <f t="shared" si="12"/>
        <v>94.309255783772201</v>
      </c>
      <c r="W32" s="74">
        <f t="shared" si="13"/>
        <v>6.0850735399985839E-2</v>
      </c>
      <c r="X32" s="65">
        <v>100</v>
      </c>
      <c r="Y32" s="65">
        <v>100</v>
      </c>
      <c r="Z32" s="75">
        <v>5207</v>
      </c>
      <c r="AA32" s="81">
        <v>91086066.480000004</v>
      </c>
      <c r="AB32" s="33"/>
      <c r="AC32" s="25"/>
      <c r="AD32" s="8"/>
      <c r="AE32" s="8"/>
      <c r="AF32" s="9"/>
      <c r="AG32" s="10"/>
      <c r="AH32" s="10"/>
      <c r="AI32" s="10"/>
      <c r="AJ32" s="11"/>
      <c r="AK32" s="9"/>
      <c r="AL32" s="10"/>
      <c r="AM32" s="10"/>
      <c r="AN32" s="10"/>
      <c r="AO32" s="11"/>
    </row>
    <row r="33" spans="1:41" ht="16.5" customHeight="1" x14ac:dyDescent="0.3">
      <c r="A33" s="63">
        <v>28</v>
      </c>
      <c r="B33" s="64" t="s">
        <v>74</v>
      </c>
      <c r="C33" s="64" t="s">
        <v>75</v>
      </c>
      <c r="D33" s="65"/>
      <c r="E33" s="65"/>
      <c r="F33" s="67">
        <v>5733608797.71</v>
      </c>
      <c r="G33" s="65">
        <v>696833885.57000005</v>
      </c>
      <c r="H33" s="65"/>
      <c r="I33" s="65">
        <v>4330899899.5</v>
      </c>
      <c r="J33" s="65">
        <v>10761342582.790001</v>
      </c>
      <c r="K33" s="65">
        <v>10058401.74</v>
      </c>
      <c r="L33" s="79">
        <v>10400502.23</v>
      </c>
      <c r="M33" s="65">
        <v>10761342582.790001</v>
      </c>
      <c r="N33" s="65">
        <v>22501010.98</v>
      </c>
      <c r="O33" s="84">
        <v>12329664673.4</v>
      </c>
      <c r="P33" s="70">
        <f t="shared" si="7"/>
        <v>1.7559223525968466E-2</v>
      </c>
      <c r="Q33" s="85">
        <v>10738845807.27</v>
      </c>
      <c r="R33" s="70">
        <f t="shared" si="8"/>
        <v>1.5118361995094013E-2</v>
      </c>
      <c r="S33" s="72">
        <f t="shared" si="9"/>
        <v>-0.12902369271745318</v>
      </c>
      <c r="T33" s="73">
        <f t="shared" si="10"/>
        <v>9.3663713219447177E-4</v>
      </c>
      <c r="U33" s="73">
        <f t="shared" si="11"/>
        <v>9.6849348772277304E-4</v>
      </c>
      <c r="V33" s="74">
        <f t="shared" si="12"/>
        <v>100.65641038761702</v>
      </c>
      <c r="W33" s="74">
        <f t="shared" si="13"/>
        <v>9.7485077957957952E-2</v>
      </c>
      <c r="X33" s="80">
        <v>100</v>
      </c>
      <c r="Y33" s="80">
        <v>100</v>
      </c>
      <c r="Z33" s="75">
        <v>1599</v>
      </c>
      <c r="AA33" s="81">
        <v>106688146</v>
      </c>
      <c r="AB33" s="16"/>
      <c r="AC33" s="8"/>
      <c r="AD33" s="8"/>
      <c r="AE33" s="8"/>
      <c r="AF33" s="9"/>
      <c r="AG33" s="10"/>
      <c r="AH33" s="10"/>
      <c r="AI33" s="10"/>
      <c r="AJ33" s="11"/>
      <c r="AK33" s="9"/>
      <c r="AL33" s="10"/>
      <c r="AM33" s="10"/>
      <c r="AN33" s="10"/>
      <c r="AO33" s="11"/>
    </row>
    <row r="34" spans="1:41" ht="16.5" customHeight="1" x14ac:dyDescent="0.3">
      <c r="A34" s="63">
        <v>29</v>
      </c>
      <c r="B34" s="64" t="s">
        <v>74</v>
      </c>
      <c r="C34" s="64" t="s">
        <v>76</v>
      </c>
      <c r="D34" s="65"/>
      <c r="E34" s="65"/>
      <c r="F34" s="65">
        <v>224423912.34</v>
      </c>
      <c r="G34" s="65"/>
      <c r="H34" s="65"/>
      <c r="I34" s="65">
        <v>72930603.150000006</v>
      </c>
      <c r="J34" s="65">
        <v>297354515.49000001</v>
      </c>
      <c r="K34" s="65">
        <v>207314.7</v>
      </c>
      <c r="L34" s="79">
        <v>292747.99</v>
      </c>
      <c r="M34" s="65">
        <v>297354515.49000001</v>
      </c>
      <c r="N34" s="65">
        <v>517602.11</v>
      </c>
      <c r="O34" s="84">
        <v>297597729.69</v>
      </c>
      <c r="P34" s="70">
        <f t="shared" si="7"/>
        <v>4.2382215533575063E-4</v>
      </c>
      <c r="Q34" s="85">
        <v>296836913.38</v>
      </c>
      <c r="R34" s="70">
        <f t="shared" si="8"/>
        <v>4.1789294590179548E-4</v>
      </c>
      <c r="S34" s="72">
        <f t="shared" si="9"/>
        <v>-2.556525921056338E-3</v>
      </c>
      <c r="T34" s="73">
        <f t="shared" si="10"/>
        <v>6.9841280061621973E-4</v>
      </c>
      <c r="U34" s="73">
        <f t="shared" si="11"/>
        <v>9.8622501718724758E-4</v>
      </c>
      <c r="V34" s="74">
        <f t="shared" si="12"/>
        <v>1020058.121580756</v>
      </c>
      <c r="W34" s="74">
        <f t="shared" si="13"/>
        <v>1006.0068384879725</v>
      </c>
      <c r="X34" s="142">
        <v>1000000</v>
      </c>
      <c r="Y34" s="142">
        <v>1000000</v>
      </c>
      <c r="Z34" s="75">
        <v>4</v>
      </c>
      <c r="AA34" s="81">
        <v>291</v>
      </c>
      <c r="AB34" s="16"/>
      <c r="AC34" s="8"/>
      <c r="AD34" s="8"/>
      <c r="AE34" s="8"/>
      <c r="AF34" s="9"/>
      <c r="AG34" s="10"/>
      <c r="AH34" s="10"/>
      <c r="AI34" s="10"/>
      <c r="AJ34" s="11"/>
      <c r="AK34" s="9"/>
      <c r="AL34" s="10"/>
      <c r="AM34" s="10"/>
      <c r="AN34" s="10"/>
      <c r="AO34" s="11"/>
    </row>
    <row r="35" spans="1:41" ht="16.5" customHeight="1" x14ac:dyDescent="0.3">
      <c r="A35" s="63">
        <v>30</v>
      </c>
      <c r="B35" s="64" t="s">
        <v>77</v>
      </c>
      <c r="C35" s="64" t="s">
        <v>78</v>
      </c>
      <c r="D35" s="65"/>
      <c r="E35" s="65"/>
      <c r="F35" s="65">
        <v>3847402874.3000002</v>
      </c>
      <c r="G35" s="65"/>
      <c r="H35" s="65"/>
      <c r="I35" s="65">
        <v>3301158069.98</v>
      </c>
      <c r="J35" s="65">
        <v>3847402874.3000002</v>
      </c>
      <c r="K35" s="65">
        <v>4250469.9400000004</v>
      </c>
      <c r="L35" s="79">
        <v>6390314.4299999997</v>
      </c>
      <c r="M35" s="65">
        <v>7148560944.2799997</v>
      </c>
      <c r="N35" s="65">
        <v>17704617.77</v>
      </c>
      <c r="O35" s="84">
        <v>7163074750.6199999</v>
      </c>
      <c r="P35" s="70">
        <f t="shared" si="7"/>
        <v>1.0201253157412361E-2</v>
      </c>
      <c r="Q35" s="85">
        <v>7130856326.5100002</v>
      </c>
      <c r="R35" s="70">
        <f t="shared" si="8"/>
        <v>1.0038962213816427E-2</v>
      </c>
      <c r="S35" s="72">
        <f t="shared" si="9"/>
        <v>-4.4978483726155439E-3</v>
      </c>
      <c r="T35" s="73">
        <f t="shared" si="10"/>
        <v>5.9606725270824174E-4</v>
      </c>
      <c r="U35" s="73">
        <f t="shared" si="11"/>
        <v>8.9614965403847393E-4</v>
      </c>
      <c r="V35" s="74">
        <f t="shared" si="12"/>
        <v>1.0016826351749031</v>
      </c>
      <c r="W35" s="74">
        <f t="shared" si="13"/>
        <v>8.9765754696833624E-4</v>
      </c>
      <c r="X35" s="65">
        <v>1</v>
      </c>
      <c r="Y35" s="65">
        <v>1</v>
      </c>
      <c r="Z35" s="75">
        <v>1354</v>
      </c>
      <c r="AA35" s="81">
        <v>7118877852.2299995</v>
      </c>
      <c r="AB35" s="16"/>
      <c r="AC35" s="8"/>
      <c r="AD35" s="8"/>
      <c r="AE35" s="8"/>
      <c r="AF35" s="9"/>
      <c r="AG35" s="10"/>
      <c r="AH35" s="10"/>
      <c r="AI35" s="10"/>
      <c r="AJ35" s="11"/>
      <c r="AK35" s="9"/>
      <c r="AL35" s="10"/>
      <c r="AM35" s="10"/>
      <c r="AN35" s="10"/>
      <c r="AO35" s="11"/>
    </row>
    <row r="36" spans="1:41" ht="16.5" customHeight="1" x14ac:dyDescent="0.3">
      <c r="A36" s="63">
        <v>31</v>
      </c>
      <c r="B36" s="64" t="s">
        <v>79</v>
      </c>
      <c r="C36" s="64" t="s">
        <v>80</v>
      </c>
      <c r="D36" s="65"/>
      <c r="E36" s="65"/>
      <c r="F36" s="65">
        <v>11857296863.16</v>
      </c>
      <c r="G36" s="65"/>
      <c r="H36" s="65"/>
      <c r="I36" s="65"/>
      <c r="J36" s="65">
        <v>11857296863.16</v>
      </c>
      <c r="K36" s="65">
        <v>11447215.609999999</v>
      </c>
      <c r="L36" s="79">
        <v>10039447.470000001</v>
      </c>
      <c r="M36" s="65">
        <v>11857296863.16</v>
      </c>
      <c r="N36" s="65">
        <v>24846698.129999999</v>
      </c>
      <c r="O36" s="84">
        <v>13025001272.299999</v>
      </c>
      <c r="P36" s="70">
        <f t="shared" si="7"/>
        <v>1.8549483284793267E-2</v>
      </c>
      <c r="Q36" s="85">
        <v>11821002949.42</v>
      </c>
      <c r="R36" s="70">
        <f t="shared" si="8"/>
        <v>1.6641844472095813E-2</v>
      </c>
      <c r="S36" s="72">
        <f t="shared" si="9"/>
        <v>-9.2437482170578941E-2</v>
      </c>
      <c r="T36" s="73">
        <f t="shared" si="10"/>
        <v>9.6837938870167188E-4</v>
      </c>
      <c r="U36" s="73">
        <f t="shared" si="11"/>
        <v>8.4928897429067875E-4</v>
      </c>
      <c r="V36" s="74">
        <f t="shared" si="12"/>
        <v>1.005781364750894</v>
      </c>
      <c r="W36" s="74">
        <f t="shared" si="13"/>
        <v>8.5419902362996586E-4</v>
      </c>
      <c r="X36" s="65">
        <v>1</v>
      </c>
      <c r="Y36" s="65">
        <v>1</v>
      </c>
      <c r="Z36" s="75">
        <v>2615</v>
      </c>
      <c r="AA36" s="81">
        <v>11753054255.83</v>
      </c>
      <c r="AB36" s="7"/>
      <c r="AC36" s="34"/>
      <c r="AD36" s="34"/>
      <c r="AE36" s="34"/>
      <c r="AF36" s="9"/>
      <c r="AG36" s="10"/>
      <c r="AH36" s="10"/>
      <c r="AI36" s="10"/>
      <c r="AJ36" s="11"/>
      <c r="AK36" s="9"/>
      <c r="AL36" s="10"/>
      <c r="AM36" s="10"/>
      <c r="AN36" s="10"/>
      <c r="AO36" s="11"/>
    </row>
    <row r="37" spans="1:41" ht="16.5" customHeight="1" x14ac:dyDescent="0.3">
      <c r="A37" s="63">
        <v>32</v>
      </c>
      <c r="B37" s="64" t="s">
        <v>34</v>
      </c>
      <c r="C37" s="64" t="s">
        <v>81</v>
      </c>
      <c r="D37" s="65"/>
      <c r="E37" s="65"/>
      <c r="F37" s="65">
        <v>536130185.69</v>
      </c>
      <c r="G37" s="65"/>
      <c r="H37" s="80"/>
      <c r="I37" s="65">
        <v>15248686.48</v>
      </c>
      <c r="J37" s="65">
        <v>536130185.69</v>
      </c>
      <c r="K37" s="67">
        <v>1084286.7</v>
      </c>
      <c r="L37" s="79">
        <v>171494.41</v>
      </c>
      <c r="M37" s="65">
        <v>551378872.16999996</v>
      </c>
      <c r="N37" s="65">
        <v>-16096356.029999999</v>
      </c>
      <c r="O37" s="84">
        <v>536017298.55000001</v>
      </c>
      <c r="P37" s="70">
        <f t="shared" si="7"/>
        <v>7.6336606131152619E-4</v>
      </c>
      <c r="Q37" s="85">
        <v>535282516.13</v>
      </c>
      <c r="R37" s="70">
        <f t="shared" si="8"/>
        <v>7.5358143637927573E-4</v>
      </c>
      <c r="S37" s="72">
        <f t="shared" si="9"/>
        <v>-1.3708184828879655E-3</v>
      </c>
      <c r="T37" s="73">
        <f t="shared" si="10"/>
        <v>2.0256344403684341E-3</v>
      </c>
      <c r="U37" s="73">
        <f t="shared" si="11"/>
        <v>3.2038111619986197E-4</v>
      </c>
      <c r="V37" s="74">
        <f t="shared" si="12"/>
        <v>100.29322930763934</v>
      </c>
      <c r="W37" s="74">
        <f t="shared" si="13"/>
        <v>3.2132056752870196E-2</v>
      </c>
      <c r="X37" s="80">
        <v>100</v>
      </c>
      <c r="Y37" s="80">
        <v>100</v>
      </c>
      <c r="Z37" s="75">
        <v>614</v>
      </c>
      <c r="AA37" s="81">
        <v>5337175</v>
      </c>
      <c r="AB37" s="16"/>
      <c r="AC37" s="8"/>
      <c r="AD37" s="8"/>
      <c r="AE37" s="8"/>
      <c r="AF37" s="9"/>
      <c r="AG37" s="10"/>
      <c r="AH37" s="10"/>
      <c r="AI37" s="10"/>
      <c r="AJ37" s="11"/>
      <c r="AK37" s="9"/>
      <c r="AL37" s="10"/>
      <c r="AM37" s="10"/>
      <c r="AN37" s="10"/>
      <c r="AO37" s="11"/>
    </row>
    <row r="38" spans="1:41" ht="16.5" customHeight="1" x14ac:dyDescent="0.3">
      <c r="A38" s="63">
        <v>33</v>
      </c>
      <c r="B38" s="64" t="s">
        <v>28</v>
      </c>
      <c r="C38" s="64" t="s">
        <v>82</v>
      </c>
      <c r="D38" s="65"/>
      <c r="E38" s="65"/>
      <c r="F38" s="65">
        <v>9971543794.2700005</v>
      </c>
      <c r="G38" s="65"/>
      <c r="H38" s="65"/>
      <c r="I38" s="117">
        <v>28300.51</v>
      </c>
      <c r="J38" s="65">
        <v>9971572094.7800007</v>
      </c>
      <c r="K38" s="65">
        <v>9021552.9299999997</v>
      </c>
      <c r="L38" s="79">
        <v>11460464.5</v>
      </c>
      <c r="M38" s="65">
        <v>9953571050</v>
      </c>
      <c r="N38" s="65">
        <v>-21305742.350000001</v>
      </c>
      <c r="O38" s="84">
        <v>10952741496.5</v>
      </c>
      <c r="P38" s="70">
        <f t="shared" si="7"/>
        <v>1.5598286024283229E-2</v>
      </c>
      <c r="Q38" s="85">
        <v>9932265307.6499996</v>
      </c>
      <c r="R38" s="70">
        <f t="shared" si="8"/>
        <v>1.3982841829306389E-2</v>
      </c>
      <c r="S38" s="72">
        <f t="shared" si="9"/>
        <v>-9.3170845781040151E-2</v>
      </c>
      <c r="T38" s="73">
        <f t="shared" si="10"/>
        <v>9.0830768717499379E-4</v>
      </c>
      <c r="U38" s="73">
        <f t="shared" si="11"/>
        <v>1.1538620994319348E-3</v>
      </c>
      <c r="V38" s="74">
        <f t="shared" si="12"/>
        <v>0.99810880894913012</v>
      </c>
      <c r="W38" s="74">
        <f t="shared" si="13"/>
        <v>1.1516799257555511E-3</v>
      </c>
      <c r="X38" s="65">
        <v>1</v>
      </c>
      <c r="Y38" s="65">
        <v>1</v>
      </c>
      <c r="Z38" s="75">
        <v>941</v>
      </c>
      <c r="AA38" s="81">
        <v>9951084710</v>
      </c>
      <c r="AB38" s="16"/>
      <c r="AC38" s="8"/>
      <c r="AD38" s="8"/>
      <c r="AE38" s="8"/>
      <c r="AF38" s="9"/>
      <c r="AG38" s="10"/>
      <c r="AH38" s="10"/>
      <c r="AI38" s="10"/>
      <c r="AJ38" s="11"/>
      <c r="AK38" s="9"/>
      <c r="AL38" s="10"/>
      <c r="AM38" s="10"/>
      <c r="AN38" s="10"/>
      <c r="AO38" s="11"/>
    </row>
    <row r="39" spans="1:41" ht="16.5" customHeight="1" x14ac:dyDescent="0.3">
      <c r="A39" s="63">
        <v>34</v>
      </c>
      <c r="B39" s="64" t="s">
        <v>83</v>
      </c>
      <c r="C39" s="64" t="s">
        <v>84</v>
      </c>
      <c r="D39" s="65"/>
      <c r="E39" s="65"/>
      <c r="F39" s="67">
        <v>449948233.26999998</v>
      </c>
      <c r="G39" s="65"/>
      <c r="H39" s="65"/>
      <c r="I39" s="65">
        <v>309129999.79000002</v>
      </c>
      <c r="J39" s="118">
        <v>758950930.20000005</v>
      </c>
      <c r="K39" s="118">
        <v>327860.73</v>
      </c>
      <c r="L39" s="87">
        <v>971412.81</v>
      </c>
      <c r="M39" s="67">
        <v>774600651.12</v>
      </c>
      <c r="N39" s="118">
        <v>5186983.08</v>
      </c>
      <c r="O39" s="84">
        <v>804697394.44000006</v>
      </c>
      <c r="P39" s="70">
        <f t="shared" si="7"/>
        <v>1.146005328938111E-3</v>
      </c>
      <c r="Q39" s="85">
        <v>769613878.03999996</v>
      </c>
      <c r="R39" s="70">
        <f t="shared" si="8"/>
        <v>1.0834778162826372E-3</v>
      </c>
      <c r="S39" s="72">
        <f t="shared" si="9"/>
        <v>-4.3598396915917936E-2</v>
      </c>
      <c r="T39" s="73">
        <f t="shared" si="10"/>
        <v>4.2600677996474452E-4</v>
      </c>
      <c r="U39" s="73">
        <f t="shared" si="11"/>
        <v>1.2622080210844531E-3</v>
      </c>
      <c r="V39" s="74">
        <f t="shared" si="12"/>
        <v>10.008093952564831</v>
      </c>
      <c r="W39" s="74">
        <f t="shared" si="13"/>
        <v>1.2632296462694138E-2</v>
      </c>
      <c r="X39" s="65">
        <v>10</v>
      </c>
      <c r="Y39" s="65">
        <v>10</v>
      </c>
      <c r="Z39" s="75">
        <v>286</v>
      </c>
      <c r="AA39" s="81">
        <v>76899146</v>
      </c>
      <c r="AB39" s="16"/>
      <c r="AC39" s="8"/>
      <c r="AD39" s="8"/>
      <c r="AE39" s="8"/>
      <c r="AF39" s="9"/>
      <c r="AG39" s="10"/>
      <c r="AH39" s="10"/>
      <c r="AI39" s="10"/>
      <c r="AJ39" s="11"/>
      <c r="AK39" s="9"/>
      <c r="AL39" s="10"/>
      <c r="AM39" s="10"/>
      <c r="AN39" s="10"/>
      <c r="AO39" s="11"/>
    </row>
    <row r="40" spans="1:41" ht="16.5" customHeight="1" x14ac:dyDescent="0.3">
      <c r="A40" s="63">
        <v>35</v>
      </c>
      <c r="B40" s="64" t="s">
        <v>85</v>
      </c>
      <c r="C40" s="64" t="s">
        <v>86</v>
      </c>
      <c r="D40" s="65"/>
      <c r="E40" s="65"/>
      <c r="F40" s="65">
        <v>756023395.96000004</v>
      </c>
      <c r="G40" s="65"/>
      <c r="H40" s="65"/>
      <c r="I40" s="65">
        <v>336384863.94</v>
      </c>
      <c r="J40" s="65">
        <v>792025529.13</v>
      </c>
      <c r="K40" s="65">
        <v>672683.58</v>
      </c>
      <c r="L40" s="79">
        <v>790276.78</v>
      </c>
      <c r="M40" s="65">
        <v>1035820411.6900001</v>
      </c>
      <c r="N40" s="65">
        <v>1342240.55</v>
      </c>
      <c r="O40" s="84">
        <v>1069536595.51</v>
      </c>
      <c r="P40" s="70">
        <f t="shared" si="7"/>
        <v>1.5231746075203372E-3</v>
      </c>
      <c r="Q40" s="85">
        <v>1033575487.55</v>
      </c>
      <c r="R40" s="70">
        <f t="shared" si="8"/>
        <v>1.4550882516124956E-3</v>
      </c>
      <c r="S40" s="72">
        <f t="shared" si="9"/>
        <v>-3.3623073872336526E-2</v>
      </c>
      <c r="T40" s="73">
        <f t="shared" si="10"/>
        <v>6.5083159198612325E-4</v>
      </c>
      <c r="U40" s="73">
        <f t="shared" si="11"/>
        <v>7.6460480102259569E-4</v>
      </c>
      <c r="V40" s="74">
        <f t="shared" si="12"/>
        <v>0.9671852834579503</v>
      </c>
      <c r="W40" s="74">
        <f t="shared" si="13"/>
        <v>7.3951451121034894E-4</v>
      </c>
      <c r="X40" s="65">
        <v>1</v>
      </c>
      <c r="Y40" s="65">
        <v>1</v>
      </c>
      <c r="Z40" s="75">
        <v>190</v>
      </c>
      <c r="AA40" s="81">
        <v>1068642694.66</v>
      </c>
      <c r="AB40" s="16"/>
      <c r="AC40" s="8"/>
      <c r="AD40" s="8"/>
      <c r="AE40" s="8"/>
      <c r="AF40" s="9"/>
      <c r="AG40" s="10"/>
      <c r="AH40" s="10"/>
      <c r="AI40" s="10"/>
      <c r="AJ40" s="11"/>
      <c r="AK40" s="9"/>
      <c r="AL40" s="10"/>
      <c r="AM40" s="10"/>
      <c r="AN40" s="10"/>
      <c r="AO40" s="11"/>
    </row>
    <row r="41" spans="1:41" ht="16.5" customHeight="1" x14ac:dyDescent="0.3">
      <c r="A41" s="63">
        <v>36</v>
      </c>
      <c r="B41" s="64" t="s">
        <v>87</v>
      </c>
      <c r="C41" s="64" t="s">
        <v>88</v>
      </c>
      <c r="D41" s="65"/>
      <c r="E41" s="65"/>
      <c r="F41" s="65">
        <v>6197148577.3299999</v>
      </c>
      <c r="G41" s="65"/>
      <c r="H41" s="65"/>
      <c r="I41" s="65">
        <v>259854956.75999999</v>
      </c>
      <c r="J41" s="65">
        <v>6197148577.3299999</v>
      </c>
      <c r="K41" s="65">
        <v>3231777.46</v>
      </c>
      <c r="L41" s="79">
        <v>13848100.710000001</v>
      </c>
      <c r="M41" s="65">
        <v>6457003534.0900002</v>
      </c>
      <c r="N41" s="65">
        <v>67394577.560000002</v>
      </c>
      <c r="O41" s="119">
        <v>6859130551.6999998</v>
      </c>
      <c r="P41" s="70">
        <f t="shared" si="7"/>
        <v>9.7683927131399558E-3</v>
      </c>
      <c r="Q41" s="120">
        <v>6389608956.5299997</v>
      </c>
      <c r="R41" s="70">
        <f t="shared" si="8"/>
        <v>8.9954193351504085E-3</v>
      </c>
      <c r="S41" s="72">
        <f t="shared" si="9"/>
        <v>-6.8452056952558168E-2</v>
      </c>
      <c r="T41" s="73">
        <f t="shared" si="10"/>
        <v>5.0578642323599707E-4</v>
      </c>
      <c r="U41" s="73">
        <f t="shared" si="11"/>
        <v>2.1672845402921932E-3</v>
      </c>
      <c r="V41" s="74">
        <f t="shared" si="12"/>
        <v>99.841513624907293</v>
      </c>
      <c r="W41" s="74">
        <f t="shared" si="13"/>
        <v>0.21638496895863396</v>
      </c>
      <c r="X41" s="65">
        <v>100</v>
      </c>
      <c r="Y41" s="65">
        <v>100</v>
      </c>
      <c r="Z41" s="75">
        <v>786</v>
      </c>
      <c r="AA41" s="81">
        <v>63997516.909999996</v>
      </c>
      <c r="AB41" s="27"/>
      <c r="AC41" s="20"/>
      <c r="AD41" s="20"/>
      <c r="AE41" s="20"/>
      <c r="AF41" s="9"/>
      <c r="AG41" s="10"/>
      <c r="AH41" s="10"/>
      <c r="AI41" s="10"/>
      <c r="AJ41" s="11"/>
      <c r="AK41" s="9"/>
      <c r="AL41" s="10"/>
      <c r="AM41" s="10"/>
      <c r="AN41" s="10"/>
      <c r="AO41" s="11"/>
    </row>
    <row r="42" spans="1:41" ht="16.5" customHeight="1" x14ac:dyDescent="0.3">
      <c r="A42" s="63">
        <v>37</v>
      </c>
      <c r="B42" s="64" t="s">
        <v>89</v>
      </c>
      <c r="C42" s="64" t="s">
        <v>90</v>
      </c>
      <c r="D42" s="65"/>
      <c r="E42" s="65"/>
      <c r="F42" s="65">
        <v>320874426.86000001</v>
      </c>
      <c r="G42" s="65"/>
      <c r="H42" s="65"/>
      <c r="I42" s="65">
        <v>345545040.37</v>
      </c>
      <c r="J42" s="65">
        <v>320874426.86000001</v>
      </c>
      <c r="K42" s="65">
        <v>724989.24</v>
      </c>
      <c r="L42" s="79">
        <v>1061170.8400000001</v>
      </c>
      <c r="M42" s="65">
        <v>666419467.24000001</v>
      </c>
      <c r="N42" s="65">
        <v>5683939.9000000004</v>
      </c>
      <c r="O42" s="84">
        <v>670366231.78999996</v>
      </c>
      <c r="P42" s="70">
        <f t="shared" si="7"/>
        <v>9.5469834906838729E-4</v>
      </c>
      <c r="Q42" s="85">
        <v>660735527.34000003</v>
      </c>
      <c r="R42" s="70">
        <f t="shared" si="8"/>
        <v>9.3019669568054767E-4</v>
      </c>
      <c r="S42" s="72">
        <f t="shared" si="9"/>
        <v>-1.4366332898786076E-2</v>
      </c>
      <c r="T42" s="73">
        <f t="shared" si="10"/>
        <v>1.0972457360037436E-3</v>
      </c>
      <c r="U42" s="73">
        <f t="shared" si="11"/>
        <v>1.6060447729700251E-3</v>
      </c>
      <c r="V42" s="74">
        <f t="shared" si="12"/>
        <v>1.0037994528929319</v>
      </c>
      <c r="W42" s="74">
        <f t="shared" si="13"/>
        <v>1.6121468644288641E-3</v>
      </c>
      <c r="X42" s="65">
        <v>1</v>
      </c>
      <c r="Y42" s="65">
        <v>1</v>
      </c>
      <c r="Z42" s="75">
        <v>434</v>
      </c>
      <c r="AA42" s="81">
        <v>658234596</v>
      </c>
      <c r="AB42" s="28"/>
      <c r="AC42" s="22"/>
      <c r="AD42" s="22"/>
      <c r="AE42" s="23"/>
      <c r="AF42" s="9"/>
      <c r="AG42" s="10"/>
      <c r="AH42" s="10"/>
      <c r="AI42" s="10"/>
      <c r="AJ42" s="11"/>
      <c r="AK42" s="9"/>
      <c r="AL42" s="10"/>
      <c r="AM42" s="10"/>
      <c r="AN42" s="10"/>
      <c r="AO42" s="11"/>
    </row>
    <row r="43" spans="1:41" ht="16.5" customHeight="1" x14ac:dyDescent="0.3">
      <c r="A43" s="63">
        <v>38</v>
      </c>
      <c r="B43" s="64" t="s">
        <v>53</v>
      </c>
      <c r="C43" s="64" t="s">
        <v>91</v>
      </c>
      <c r="D43" s="65"/>
      <c r="E43" s="65"/>
      <c r="F43" s="65">
        <v>259005521.63999999</v>
      </c>
      <c r="G43" s="65"/>
      <c r="H43" s="65"/>
      <c r="I43" s="65">
        <v>2380734.48</v>
      </c>
      <c r="J43" s="65">
        <v>259005521.63999999</v>
      </c>
      <c r="K43" s="65">
        <v>570012.72</v>
      </c>
      <c r="L43" s="79">
        <v>-200334.65</v>
      </c>
      <c r="M43" s="67">
        <v>261386256.12</v>
      </c>
      <c r="N43" s="67">
        <v>570012.72</v>
      </c>
      <c r="O43" s="84">
        <v>271245337.36000001</v>
      </c>
      <c r="P43" s="70">
        <f t="shared" si="7"/>
        <v>3.8629254203128064E-4</v>
      </c>
      <c r="Q43" s="85">
        <v>260816243.40000001</v>
      </c>
      <c r="R43" s="70">
        <f t="shared" si="8"/>
        <v>3.671823259863117E-4</v>
      </c>
      <c r="S43" s="72">
        <f t="shared" si="9"/>
        <v>-3.8448933579855023E-2</v>
      </c>
      <c r="T43" s="73">
        <f t="shared" si="10"/>
        <v>2.1854954759309288E-3</v>
      </c>
      <c r="U43" s="73">
        <f t="shared" si="11"/>
        <v>-7.6810649286424004E-4</v>
      </c>
      <c r="V43" s="74">
        <f t="shared" si="12"/>
        <v>97.346207348780823</v>
      </c>
      <c r="W43" s="74">
        <f t="shared" si="13"/>
        <v>-7.4772253920307147E-2</v>
      </c>
      <c r="X43" s="65">
        <v>100</v>
      </c>
      <c r="Y43" s="65">
        <v>100</v>
      </c>
      <c r="Z43" s="75">
        <v>443</v>
      </c>
      <c r="AA43" s="76">
        <v>2679264.56</v>
      </c>
      <c r="AB43" s="35"/>
      <c r="AC43" s="32"/>
      <c r="AD43" s="32"/>
      <c r="AE43" s="32"/>
      <c r="AF43" s="9"/>
      <c r="AG43" s="10"/>
      <c r="AH43" s="10"/>
      <c r="AI43" s="10"/>
      <c r="AJ43" s="11"/>
      <c r="AK43" s="9"/>
      <c r="AL43" s="10"/>
      <c r="AM43" s="10"/>
      <c r="AN43" s="10"/>
      <c r="AO43" s="11"/>
    </row>
    <row r="44" spans="1:41" ht="16.5" customHeight="1" x14ac:dyDescent="0.3">
      <c r="A44" s="63">
        <v>39</v>
      </c>
      <c r="B44" s="64" t="s">
        <v>92</v>
      </c>
      <c r="C44" s="64" t="s">
        <v>93</v>
      </c>
      <c r="D44" s="65"/>
      <c r="E44" s="65"/>
      <c r="F44" s="163">
        <v>54653015.310000002</v>
      </c>
      <c r="G44" s="65"/>
      <c r="H44" s="65"/>
      <c r="I44" s="65">
        <v>9746281.0600000005</v>
      </c>
      <c r="J44" s="82">
        <v>54653015.310000002</v>
      </c>
      <c r="K44" s="82">
        <v>-26261.99</v>
      </c>
      <c r="L44" s="88">
        <v>188503.56</v>
      </c>
      <c r="M44" s="67">
        <v>64400676.359999999</v>
      </c>
      <c r="N44" s="67">
        <v>64026684.689999998</v>
      </c>
      <c r="O44" s="84">
        <v>106206649.27</v>
      </c>
      <c r="P44" s="70">
        <f t="shared" si="7"/>
        <v>1.5125361020558908E-4</v>
      </c>
      <c r="Q44" s="85">
        <v>62942741.630000003</v>
      </c>
      <c r="R44" s="70">
        <f t="shared" si="8"/>
        <v>8.8612051053177824E-5</v>
      </c>
      <c r="S44" s="72">
        <f t="shared" si="9"/>
        <v>-0.40735592298005652</v>
      </c>
      <c r="T44" s="73">
        <f t="shared" si="10"/>
        <v>-4.1723619467320619E-4</v>
      </c>
      <c r="U44" s="73">
        <f t="shared" si="11"/>
        <v>2.9948419010422441E-3</v>
      </c>
      <c r="V44" s="74">
        <f t="shared" si="12"/>
        <v>0.98307044843492752</v>
      </c>
      <c r="W44" s="74">
        <f t="shared" si="13"/>
        <v>2.9441405706493095E-3</v>
      </c>
      <c r="X44" s="65">
        <v>1</v>
      </c>
      <c r="Y44" s="65">
        <v>1</v>
      </c>
      <c r="Z44" s="80">
        <v>18</v>
      </c>
      <c r="AA44" s="76">
        <v>64026684.689999998</v>
      </c>
      <c r="AB44" s="7"/>
      <c r="AC44" s="34"/>
      <c r="AD44" s="34"/>
      <c r="AE44" s="34"/>
      <c r="AF44" s="9"/>
      <c r="AG44" s="10"/>
      <c r="AH44" s="10"/>
      <c r="AI44" s="10"/>
      <c r="AJ44" s="11"/>
      <c r="AK44" s="9"/>
      <c r="AL44" s="10"/>
      <c r="AM44" s="10"/>
      <c r="AN44" s="10"/>
      <c r="AO44" s="11"/>
    </row>
    <row r="45" spans="1:41" ht="16.5" customHeight="1" x14ac:dyDescent="0.3">
      <c r="A45" s="63">
        <v>40</v>
      </c>
      <c r="B45" s="64" t="s">
        <v>94</v>
      </c>
      <c r="C45" s="121" t="s">
        <v>95</v>
      </c>
      <c r="D45" s="65"/>
      <c r="E45" s="65"/>
      <c r="F45" s="67">
        <v>901906064.69000006</v>
      </c>
      <c r="G45" s="65"/>
      <c r="H45" s="65"/>
      <c r="I45" s="67">
        <v>609976956.59000003</v>
      </c>
      <c r="J45" s="67">
        <v>1220011725.48</v>
      </c>
      <c r="K45" s="67">
        <v>1116351.31</v>
      </c>
      <c r="L45" s="79">
        <v>742279.86</v>
      </c>
      <c r="M45" s="67">
        <v>1829988682.0699999</v>
      </c>
      <c r="N45" s="67">
        <v>3373421.57</v>
      </c>
      <c r="O45" s="84">
        <v>1824872980.5899999</v>
      </c>
      <c r="P45" s="70">
        <f t="shared" si="7"/>
        <v>2.5988827288880292E-3</v>
      </c>
      <c r="Q45" s="85">
        <v>1826615260.5</v>
      </c>
      <c r="R45" s="70">
        <f t="shared" si="8"/>
        <v>2.5715455114651907E-3</v>
      </c>
      <c r="S45" s="72">
        <f t="shared" si="9"/>
        <v>9.5474037290901696E-4</v>
      </c>
      <c r="T45" s="73">
        <f t="shared" si="10"/>
        <v>6.1115842736057119E-4</v>
      </c>
      <c r="U45" s="73">
        <f t="shared" si="11"/>
        <v>4.063690236535172E-4</v>
      </c>
      <c r="V45" s="74">
        <f t="shared" si="12"/>
        <v>1.0007242159169116</v>
      </c>
      <c r="W45" s="74">
        <f t="shared" si="13"/>
        <v>4.0666332256858695E-4</v>
      </c>
      <c r="X45" s="65">
        <v>1</v>
      </c>
      <c r="Y45" s="65">
        <v>1</v>
      </c>
      <c r="Z45" s="75">
        <v>19</v>
      </c>
      <c r="AA45" s="76">
        <v>1825293354</v>
      </c>
      <c r="AB45" s="7"/>
      <c r="AC45" s="34"/>
      <c r="AD45" s="34"/>
      <c r="AE45" s="34"/>
      <c r="AF45" s="9"/>
      <c r="AG45" s="10"/>
      <c r="AH45" s="10"/>
      <c r="AI45" s="10"/>
      <c r="AJ45" s="11"/>
      <c r="AK45" s="9"/>
      <c r="AL45" s="10"/>
      <c r="AM45" s="10"/>
      <c r="AN45" s="10"/>
      <c r="AO45" s="11"/>
    </row>
    <row r="46" spans="1:41" ht="16.5" customHeight="1" x14ac:dyDescent="0.3">
      <c r="A46" s="63">
        <v>41</v>
      </c>
      <c r="B46" s="77" t="s">
        <v>96</v>
      </c>
      <c r="C46" s="64" t="s">
        <v>97</v>
      </c>
      <c r="D46" s="65"/>
      <c r="E46" s="65"/>
      <c r="F46" s="67">
        <v>57116866.259999998</v>
      </c>
      <c r="G46" s="65"/>
      <c r="H46" s="65"/>
      <c r="I46" s="67">
        <v>80255897.480000004</v>
      </c>
      <c r="J46" s="67"/>
      <c r="K46" s="67">
        <v>50306.86</v>
      </c>
      <c r="L46" s="79">
        <v>58955.86</v>
      </c>
      <c r="M46" s="67">
        <v>141180908.74000001</v>
      </c>
      <c r="N46" s="67">
        <v>2848018.55</v>
      </c>
      <c r="O46" s="84">
        <v>134094685.06999999</v>
      </c>
      <c r="P46" s="70">
        <f t="shared" si="7"/>
        <v>1.9097020163640652E-4</v>
      </c>
      <c r="Q46" s="85">
        <v>138332890.19</v>
      </c>
      <c r="R46" s="70">
        <f t="shared" si="8"/>
        <v>1.9474781063568236E-4</v>
      </c>
      <c r="S46" s="72">
        <f t="shared" si="9"/>
        <v>3.1606063415470793E-2</v>
      </c>
      <c r="T46" s="73">
        <f t="shared" si="10"/>
        <v>3.6366521317456469E-4</v>
      </c>
      <c r="U46" s="73">
        <f t="shared" si="11"/>
        <v>4.2618830503016473E-4</v>
      </c>
      <c r="V46" s="74">
        <f t="shared" si="12"/>
        <v>1.0000931910786581</v>
      </c>
      <c r="W46" s="74">
        <f t="shared" si="13"/>
        <v>4.2622802197802201E-4</v>
      </c>
      <c r="X46" s="65">
        <v>1</v>
      </c>
      <c r="Y46" s="65">
        <v>1</v>
      </c>
      <c r="Z46" s="75">
        <v>13</v>
      </c>
      <c r="AA46" s="76">
        <v>138320000</v>
      </c>
      <c r="AB46" s="7"/>
      <c r="AC46" s="34"/>
      <c r="AD46" s="34"/>
      <c r="AE46" s="34"/>
      <c r="AF46" s="9"/>
      <c r="AG46" s="10"/>
      <c r="AH46" s="10"/>
      <c r="AI46" s="10"/>
      <c r="AJ46" s="11"/>
      <c r="AK46" s="9"/>
      <c r="AL46" s="10"/>
      <c r="AM46" s="10"/>
      <c r="AN46" s="10"/>
      <c r="AO46" s="11"/>
    </row>
    <row r="47" spans="1:41" ht="16.5" customHeight="1" x14ac:dyDescent="0.3">
      <c r="A47" s="122" t="s">
        <v>98</v>
      </c>
      <c r="B47" s="123"/>
      <c r="C47" s="104" t="s">
        <v>55</v>
      </c>
      <c r="D47" s="105"/>
      <c r="E47" s="105"/>
      <c r="F47" s="105"/>
      <c r="G47" s="105"/>
      <c r="H47" s="105"/>
      <c r="I47" s="105"/>
      <c r="J47" s="105"/>
      <c r="K47" s="105"/>
      <c r="L47" s="106"/>
      <c r="M47" s="105"/>
      <c r="N47" s="105"/>
      <c r="O47" s="107">
        <f>SUM(O21:O46)</f>
        <v>702175962118.45972</v>
      </c>
      <c r="P47" s="108">
        <f>(O47/$O$124)</f>
        <v>0.46993167766246874</v>
      </c>
      <c r="Q47" s="107">
        <f>SUM(Q21:Q46)</f>
        <v>710318076174.84033</v>
      </c>
      <c r="R47" s="108">
        <f>(Q47/$Q$124)</f>
        <v>0.46818030446468045</v>
      </c>
      <c r="S47" s="109">
        <f t="shared" si="9"/>
        <v>1.1595546551915444E-2</v>
      </c>
      <c r="T47" s="110"/>
      <c r="U47" s="110"/>
      <c r="V47" s="111"/>
      <c r="W47" s="111"/>
      <c r="X47" s="105"/>
      <c r="Y47" s="105"/>
      <c r="Z47" s="168">
        <f>SUM(Z21:Z46)</f>
        <v>234967</v>
      </c>
      <c r="AA47" s="112"/>
      <c r="AB47" s="16"/>
      <c r="AC47" s="8"/>
      <c r="AD47" s="8"/>
      <c r="AE47" s="8"/>
      <c r="AF47" s="9"/>
      <c r="AG47" s="10"/>
      <c r="AH47" s="10"/>
      <c r="AI47" s="10"/>
      <c r="AJ47" s="11"/>
      <c r="AK47" s="9"/>
      <c r="AL47" s="10"/>
      <c r="AM47" s="10"/>
      <c r="AN47" s="10"/>
      <c r="AO47" s="11"/>
    </row>
    <row r="48" spans="1:41" ht="16.5" customHeight="1" x14ac:dyDescent="0.3">
      <c r="A48" s="124"/>
      <c r="B48" s="125"/>
      <c r="C48" s="126" t="s">
        <v>99</v>
      </c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72"/>
      <c r="Q48" s="127"/>
      <c r="R48" s="72"/>
      <c r="S48" s="72"/>
      <c r="T48" s="128"/>
      <c r="U48" s="128"/>
      <c r="V48" s="129"/>
      <c r="W48" s="129"/>
      <c r="X48" s="127"/>
      <c r="Y48" s="127"/>
      <c r="Z48" s="127"/>
      <c r="AA48" s="130"/>
      <c r="AB48" s="16"/>
      <c r="AC48" s="8"/>
      <c r="AD48" s="8"/>
      <c r="AE48" s="8"/>
      <c r="AF48" s="9"/>
      <c r="AG48" s="10"/>
      <c r="AH48" s="10"/>
      <c r="AI48" s="10"/>
      <c r="AJ48" s="11"/>
      <c r="AK48" s="9"/>
      <c r="AL48" s="10"/>
      <c r="AM48" s="10"/>
      <c r="AN48" s="10"/>
      <c r="AO48" s="11"/>
    </row>
    <row r="49" spans="1:41" ht="16.5" customHeight="1" x14ac:dyDescent="0.3">
      <c r="A49" s="63">
        <v>42</v>
      </c>
      <c r="B49" s="64" t="s">
        <v>26</v>
      </c>
      <c r="C49" s="64" t="s">
        <v>100</v>
      </c>
      <c r="D49" s="65"/>
      <c r="E49" s="65"/>
      <c r="F49" s="65">
        <v>32793542503.380001</v>
      </c>
      <c r="G49" s="65">
        <v>129758638249.94</v>
      </c>
      <c r="H49" s="65"/>
      <c r="I49" s="65">
        <v>5698915470.1999998</v>
      </c>
      <c r="J49" s="65">
        <v>163234367353.31</v>
      </c>
      <c r="K49" s="65">
        <v>-223310239.21000001</v>
      </c>
      <c r="L49" s="79">
        <v>535990629.38999999</v>
      </c>
      <c r="M49" s="65">
        <v>168933282823.51001</v>
      </c>
      <c r="N49" s="65">
        <v>-495288004.50999999</v>
      </c>
      <c r="O49" s="84">
        <v>163794874404.92999</v>
      </c>
      <c r="P49" s="70">
        <f t="shared" ref="P49:P55" si="14">(O49/$O$59)</f>
        <v>0.71390734705155534</v>
      </c>
      <c r="Q49" s="85">
        <v>168437994819</v>
      </c>
      <c r="R49" s="70">
        <f t="shared" ref="R49:R55" si="15">(Q49/$Q$59)</f>
        <v>0.71049904858224933</v>
      </c>
      <c r="S49" s="72">
        <f t="shared" ref="S49:S59" si="16">((Q49-O49)/O49)</f>
        <v>2.8347165507703189E-2</v>
      </c>
      <c r="T49" s="73">
        <f t="shared" ref="T49:T58" si="17">(K49/Q49)</f>
        <v>-1.3257711803679722E-3</v>
      </c>
      <c r="U49" s="73">
        <f t="shared" ref="U49:U58" si="18">L49/Q49</f>
        <v>3.1821242586387026E-3</v>
      </c>
      <c r="V49" s="74">
        <f t="shared" ref="V49:V58" si="19">Q49/AA49</f>
        <v>226.60278978978954</v>
      </c>
      <c r="W49" s="74">
        <f t="shared" ref="W49:W58" si="20">L49/AA49</f>
        <v>0.72107823446529573</v>
      </c>
      <c r="X49" s="86">
        <v>226.6</v>
      </c>
      <c r="Y49" s="86">
        <v>226.6</v>
      </c>
      <c r="Z49" s="75">
        <v>6570</v>
      </c>
      <c r="AA49" s="81">
        <v>743318275.00999999</v>
      </c>
      <c r="AB49" s="16"/>
      <c r="AC49" s="8"/>
      <c r="AD49" s="8"/>
      <c r="AE49" s="8"/>
      <c r="AF49" s="9"/>
      <c r="AG49" s="10"/>
      <c r="AH49" s="10"/>
      <c r="AI49" s="10"/>
      <c r="AJ49" s="11"/>
      <c r="AK49" s="9"/>
      <c r="AL49" s="10"/>
      <c r="AM49" s="10"/>
      <c r="AN49" s="10"/>
      <c r="AO49" s="11"/>
    </row>
    <row r="50" spans="1:41" ht="16.5" customHeight="1" x14ac:dyDescent="0.3">
      <c r="A50" s="63">
        <v>43</v>
      </c>
      <c r="B50" s="64" t="s">
        <v>34</v>
      </c>
      <c r="C50" s="64" t="s">
        <v>101</v>
      </c>
      <c r="D50" s="65"/>
      <c r="E50" s="65"/>
      <c r="F50" s="65">
        <v>413117888.97000003</v>
      </c>
      <c r="G50" s="65">
        <v>1260833513.2</v>
      </c>
      <c r="H50" s="65"/>
      <c r="I50" s="65">
        <v>38661098.359999999</v>
      </c>
      <c r="J50" s="65">
        <v>1673951402.1700001</v>
      </c>
      <c r="K50" s="78">
        <v>2041890.32</v>
      </c>
      <c r="L50" s="79">
        <v>11542607.32</v>
      </c>
      <c r="M50" s="65">
        <v>1712612500.53</v>
      </c>
      <c r="N50" s="80">
        <v>-5148602.62</v>
      </c>
      <c r="O50" s="84">
        <v>1957809517.3800001</v>
      </c>
      <c r="P50" s="70">
        <f t="shared" si="14"/>
        <v>8.5332010764249729E-3</v>
      </c>
      <c r="Q50" s="85">
        <v>1707463897.9100001</v>
      </c>
      <c r="R50" s="70">
        <f t="shared" si="15"/>
        <v>7.2023623663842688E-3</v>
      </c>
      <c r="S50" s="72">
        <f t="shared" si="16"/>
        <v>-0.12787026380636871</v>
      </c>
      <c r="T50" s="73">
        <f t="shared" si="17"/>
        <v>1.1958614893699073E-3</v>
      </c>
      <c r="U50" s="73">
        <f t="shared" si="18"/>
        <v>6.7600886520227952E-3</v>
      </c>
      <c r="V50" s="74">
        <f t="shared" si="19"/>
        <v>350.46482678449604</v>
      </c>
      <c r="W50" s="74">
        <f t="shared" si="20"/>
        <v>2.3691732984790064</v>
      </c>
      <c r="X50" s="80">
        <v>350.46480000000003</v>
      </c>
      <c r="Y50" s="80">
        <v>350.46480000000003</v>
      </c>
      <c r="Z50" s="75">
        <v>106</v>
      </c>
      <c r="AA50" s="81">
        <v>4871997.8936999999</v>
      </c>
      <c r="AB50" s="16"/>
      <c r="AC50" s="8"/>
      <c r="AD50" s="8"/>
      <c r="AE50" s="8"/>
      <c r="AF50" s="9"/>
      <c r="AG50" s="10"/>
      <c r="AH50" s="10"/>
      <c r="AI50" s="10"/>
      <c r="AJ50" s="11"/>
      <c r="AK50" s="9"/>
      <c r="AL50" s="10"/>
      <c r="AM50" s="10"/>
      <c r="AN50" s="10"/>
      <c r="AO50" s="11"/>
    </row>
    <row r="51" spans="1:41" ht="16.5" customHeight="1" x14ac:dyDescent="0.3">
      <c r="A51" s="63">
        <v>44</v>
      </c>
      <c r="B51" s="64" t="s">
        <v>40</v>
      </c>
      <c r="C51" s="64" t="s">
        <v>102</v>
      </c>
      <c r="D51" s="65"/>
      <c r="E51" s="65"/>
      <c r="F51" s="65">
        <v>7042215911.9700003</v>
      </c>
      <c r="G51" s="65">
        <v>10274359968.629999</v>
      </c>
      <c r="H51" s="65"/>
      <c r="I51" s="65">
        <v>204480406.78999999</v>
      </c>
      <c r="J51" s="65">
        <v>17397852444.27</v>
      </c>
      <c r="K51" s="65">
        <v>-15845461.32</v>
      </c>
      <c r="L51" s="79">
        <v>108070956.63</v>
      </c>
      <c r="M51" s="65">
        <v>17520479161.029999</v>
      </c>
      <c r="N51" s="65">
        <v>-122626716.76000001</v>
      </c>
      <c r="O51" s="84">
        <v>17836577259.52</v>
      </c>
      <c r="P51" s="70">
        <f t="shared" si="14"/>
        <v>7.7741526394434962E-2</v>
      </c>
      <c r="Q51" s="85">
        <v>17397852444.27</v>
      </c>
      <c r="R51" s="70">
        <f t="shared" si="15"/>
        <v>7.3386990995180409E-2</v>
      </c>
      <c r="S51" s="72">
        <f t="shared" si="16"/>
        <v>-2.459691727098804E-2</v>
      </c>
      <c r="T51" s="73">
        <f t="shared" si="17"/>
        <v>-9.1077110642001787E-4</v>
      </c>
      <c r="U51" s="73">
        <f t="shared" si="18"/>
        <v>6.2117411891025242E-3</v>
      </c>
      <c r="V51" s="74">
        <f t="shared" si="19"/>
        <v>1346.2364444160892</v>
      </c>
      <c r="W51" s="74">
        <f t="shared" si="20"/>
        <v>8.3624723720503518</v>
      </c>
      <c r="X51" s="65">
        <v>1346.23</v>
      </c>
      <c r="Y51" s="65">
        <v>1346.23</v>
      </c>
      <c r="Z51" s="75">
        <v>1593</v>
      </c>
      <c r="AA51" s="81">
        <v>12923326</v>
      </c>
      <c r="AB51" s="16"/>
      <c r="AC51" s="8"/>
      <c r="AD51" s="8"/>
      <c r="AE51" s="8"/>
      <c r="AF51" s="9"/>
      <c r="AG51" s="10"/>
      <c r="AH51" s="10"/>
      <c r="AI51" s="10"/>
      <c r="AJ51" s="11"/>
      <c r="AK51" s="9"/>
      <c r="AL51" s="10"/>
      <c r="AM51" s="10"/>
      <c r="AN51" s="10"/>
      <c r="AO51" s="11"/>
    </row>
    <row r="52" spans="1:41" ht="15.75" customHeight="1" x14ac:dyDescent="0.3">
      <c r="A52" s="131" t="s">
        <v>103</v>
      </c>
      <c r="B52" s="64" t="s">
        <v>40</v>
      </c>
      <c r="C52" s="64" t="s">
        <v>104</v>
      </c>
      <c r="D52" s="65"/>
      <c r="E52" s="65"/>
      <c r="F52" s="132">
        <v>0</v>
      </c>
      <c r="G52" s="65">
        <v>0</v>
      </c>
      <c r="H52" s="80"/>
      <c r="I52" s="132">
        <v>0</v>
      </c>
      <c r="J52" s="78">
        <v>0</v>
      </c>
      <c r="K52" s="133">
        <v>0</v>
      </c>
      <c r="L52" s="88">
        <v>0</v>
      </c>
      <c r="M52" s="65">
        <v>0</v>
      </c>
      <c r="N52" s="80">
        <v>0</v>
      </c>
      <c r="O52" s="69">
        <v>0</v>
      </c>
      <c r="P52" s="70">
        <f t="shared" si="14"/>
        <v>0</v>
      </c>
      <c r="Q52" s="71">
        <v>5574687557.6599998</v>
      </c>
      <c r="R52" s="70">
        <f t="shared" si="15"/>
        <v>2.3514945129315616E-2</v>
      </c>
      <c r="S52" s="72" t="e">
        <f t="shared" si="16"/>
        <v>#DIV/0!</v>
      </c>
      <c r="T52" s="73">
        <f t="shared" si="17"/>
        <v>0</v>
      </c>
      <c r="U52" s="73">
        <f t="shared" si="18"/>
        <v>0</v>
      </c>
      <c r="V52" s="74">
        <f t="shared" si="19"/>
        <v>50656.702663201642</v>
      </c>
      <c r="W52" s="74">
        <f t="shared" si="20"/>
        <v>0</v>
      </c>
      <c r="X52" s="65">
        <v>50765.18</v>
      </c>
      <c r="Y52" s="78">
        <v>50765.18</v>
      </c>
      <c r="Z52" s="75">
        <v>1397</v>
      </c>
      <c r="AA52" s="81">
        <v>110048.37</v>
      </c>
      <c r="AB52" s="27"/>
      <c r="AC52" s="20"/>
      <c r="AD52" s="20"/>
      <c r="AE52" s="20"/>
      <c r="AF52" s="9"/>
      <c r="AG52" s="10"/>
      <c r="AH52" s="10"/>
      <c r="AI52" s="10"/>
      <c r="AJ52" s="11"/>
      <c r="AK52" s="9"/>
      <c r="AL52" s="10"/>
      <c r="AM52" s="10"/>
      <c r="AN52" s="10"/>
      <c r="AO52" s="11"/>
    </row>
    <row r="53" spans="1:41" ht="15.75" customHeight="1" x14ac:dyDescent="0.3">
      <c r="A53" s="131" t="s">
        <v>105</v>
      </c>
      <c r="B53" s="64" t="s">
        <v>40</v>
      </c>
      <c r="C53" s="64" t="s">
        <v>106</v>
      </c>
      <c r="D53" s="80"/>
      <c r="E53" s="65"/>
      <c r="F53" s="78">
        <v>1383868429.24</v>
      </c>
      <c r="G53" s="65">
        <v>4169983827.3000002</v>
      </c>
      <c r="H53" s="65"/>
      <c r="I53" s="78">
        <v>20036589.309999999</v>
      </c>
      <c r="J53" s="78">
        <v>5574687557.6599998</v>
      </c>
      <c r="K53" s="78">
        <v>-6995389.3499999996</v>
      </c>
      <c r="L53" s="88">
        <v>23902865.370000001</v>
      </c>
      <c r="M53" s="65">
        <v>5617682629.4399996</v>
      </c>
      <c r="N53" s="65">
        <v>-42995071.780000001</v>
      </c>
      <c r="O53" s="69">
        <v>5183974558.1300001</v>
      </c>
      <c r="P53" s="70">
        <f t="shared" si="14"/>
        <v>2.2594586902811877E-2</v>
      </c>
      <c r="Q53" s="71">
        <v>5574687557.6599998</v>
      </c>
      <c r="R53" s="70">
        <f t="shared" si="15"/>
        <v>2.3514945129315616E-2</v>
      </c>
      <c r="S53" s="72">
        <f t="shared" si="16"/>
        <v>7.5369389866554531E-2</v>
      </c>
      <c r="T53" s="73">
        <f t="shared" si="17"/>
        <v>-1.2548486848178351E-3</v>
      </c>
      <c r="U53" s="73">
        <f t="shared" si="18"/>
        <v>4.2877497837804091E-3</v>
      </c>
      <c r="V53" s="74">
        <f t="shared" si="19"/>
        <v>50656.702663201642</v>
      </c>
      <c r="W53" s="74">
        <f t="shared" si="20"/>
        <v>217.20326589117133</v>
      </c>
      <c r="X53" s="78">
        <v>50711.839999999997</v>
      </c>
      <c r="Y53" s="65">
        <v>50711.839999999997</v>
      </c>
      <c r="Z53" s="75">
        <v>1397</v>
      </c>
      <c r="AA53" s="81">
        <v>110048.37</v>
      </c>
      <c r="AB53" s="28"/>
      <c r="AC53" s="22"/>
      <c r="AD53" s="22"/>
      <c r="AE53" s="23"/>
      <c r="AF53" s="9"/>
      <c r="AG53" s="10"/>
      <c r="AH53" s="10"/>
      <c r="AI53" s="10"/>
      <c r="AJ53" s="11"/>
      <c r="AK53" s="9"/>
      <c r="AL53" s="10"/>
      <c r="AM53" s="10"/>
      <c r="AN53" s="10"/>
      <c r="AO53" s="11"/>
    </row>
    <row r="54" spans="1:41" ht="16.5" customHeight="1" x14ac:dyDescent="0.3">
      <c r="A54" s="63">
        <v>46</v>
      </c>
      <c r="B54" s="64" t="s">
        <v>28</v>
      </c>
      <c r="C54" s="64" t="s">
        <v>107</v>
      </c>
      <c r="D54" s="65"/>
      <c r="E54" s="65"/>
      <c r="F54" s="67">
        <v>203121590</v>
      </c>
      <c r="G54" s="65">
        <v>3891270167</v>
      </c>
      <c r="H54" s="65"/>
      <c r="I54" s="65">
        <v>61605482.200000003</v>
      </c>
      <c r="J54" s="65">
        <v>4155997239.1999998</v>
      </c>
      <c r="K54" s="65">
        <v>4996935.4000000004</v>
      </c>
      <c r="L54" s="79">
        <v>15148460.6</v>
      </c>
      <c r="M54" s="67">
        <v>4160231887</v>
      </c>
      <c r="N54" s="65">
        <v>-41466740</v>
      </c>
      <c r="O54" s="84">
        <v>3967582945</v>
      </c>
      <c r="P54" s="70">
        <f t="shared" si="14"/>
        <v>1.7292889199142687E-2</v>
      </c>
      <c r="Q54" s="85">
        <v>4118765059.5999999</v>
      </c>
      <c r="R54" s="70">
        <f t="shared" si="15"/>
        <v>1.7373625584442737E-2</v>
      </c>
      <c r="S54" s="72">
        <f t="shared" si="16"/>
        <v>3.8104336240915034E-2</v>
      </c>
      <c r="T54" s="73">
        <f t="shared" si="17"/>
        <v>1.2132120496538557E-3</v>
      </c>
      <c r="U54" s="73">
        <f t="shared" si="18"/>
        <v>3.6779132533165575E-3</v>
      </c>
      <c r="V54" s="74">
        <f t="shared" si="19"/>
        <v>1.2577210843582503</v>
      </c>
      <c r="W54" s="74">
        <f t="shared" si="20"/>
        <v>4.6257890451368803E-3</v>
      </c>
      <c r="X54" s="65">
        <v>444.6</v>
      </c>
      <c r="Y54" s="65">
        <v>444.6</v>
      </c>
      <c r="Z54" s="75">
        <v>110</v>
      </c>
      <c r="AA54" s="81">
        <v>3274784140</v>
      </c>
      <c r="AB54" s="33"/>
      <c r="AC54" s="25"/>
      <c r="AD54" s="25"/>
      <c r="AE54" s="25"/>
      <c r="AF54" s="9"/>
      <c r="AG54" s="10"/>
      <c r="AH54" s="10"/>
      <c r="AI54" s="10"/>
      <c r="AJ54" s="11"/>
      <c r="AK54" s="9"/>
      <c r="AL54" s="10"/>
      <c r="AM54" s="10"/>
      <c r="AN54" s="10"/>
      <c r="AO54" s="11"/>
    </row>
    <row r="55" spans="1:41" ht="16.5" customHeight="1" x14ac:dyDescent="0.3">
      <c r="A55" s="63">
        <v>47</v>
      </c>
      <c r="B55" s="64" t="s">
        <v>36</v>
      </c>
      <c r="C55" s="64" t="s">
        <v>108</v>
      </c>
      <c r="D55" s="94"/>
      <c r="E55" s="94"/>
      <c r="F55" s="132"/>
      <c r="G55" s="117">
        <v>23695641760</v>
      </c>
      <c r="H55" s="94"/>
      <c r="I55" s="78">
        <v>3654123320</v>
      </c>
      <c r="J55" s="78">
        <v>23695641760</v>
      </c>
      <c r="K55" s="78">
        <v>-36399820</v>
      </c>
      <c r="L55" s="88">
        <v>139377920</v>
      </c>
      <c r="M55" s="65">
        <v>27349765080</v>
      </c>
      <c r="N55" s="78">
        <v>-123119240</v>
      </c>
      <c r="O55" s="69">
        <v>29850543940</v>
      </c>
      <c r="P55" s="70">
        <f t="shared" si="14"/>
        <v>0.13010494198718264</v>
      </c>
      <c r="Q55" s="71">
        <v>27799408820</v>
      </c>
      <c r="R55" s="70">
        <f t="shared" si="15"/>
        <v>0.11726245933397329</v>
      </c>
      <c r="S55" s="72">
        <f t="shared" si="16"/>
        <v>-6.8713492260737682E-2</v>
      </c>
      <c r="T55" s="73">
        <f t="shared" si="17"/>
        <v>-1.3093738876134848E-3</v>
      </c>
      <c r="U55" s="73">
        <f t="shared" si="18"/>
        <v>5.0137008632977114E-3</v>
      </c>
      <c r="V55" s="74">
        <f t="shared" si="19"/>
        <v>123.6714107969395</v>
      </c>
      <c r="W55" s="74">
        <f t="shared" si="20"/>
        <v>0.62005145907786141</v>
      </c>
      <c r="X55" s="65">
        <v>44885.599999999999</v>
      </c>
      <c r="Y55" s="65">
        <v>44885.599999999999</v>
      </c>
      <c r="Z55" s="89">
        <v>1497</v>
      </c>
      <c r="AA55" s="90">
        <v>224784440</v>
      </c>
      <c r="AB55" s="16"/>
      <c r="AC55" s="8"/>
      <c r="AD55" s="8"/>
      <c r="AE55" s="8"/>
      <c r="AF55" s="9"/>
      <c r="AG55" s="10"/>
      <c r="AH55" s="10"/>
      <c r="AI55" s="10"/>
      <c r="AJ55" s="11"/>
      <c r="AK55" s="9"/>
      <c r="AL55" s="10"/>
      <c r="AM55" s="10"/>
      <c r="AN55" s="10"/>
      <c r="AO55" s="11"/>
    </row>
    <row r="56" spans="1:41" ht="16.5" customHeight="1" x14ac:dyDescent="0.3">
      <c r="A56" s="63">
        <v>48</v>
      </c>
      <c r="B56" s="64" t="s">
        <v>49</v>
      </c>
      <c r="C56" s="64" t="s">
        <v>109</v>
      </c>
      <c r="D56" s="65"/>
      <c r="E56" s="65"/>
      <c r="F56" s="65"/>
      <c r="G56" s="65">
        <v>571524073.60000002</v>
      </c>
      <c r="H56" s="65"/>
      <c r="I56" s="65">
        <v>12343768</v>
      </c>
      <c r="J56" s="78">
        <v>571524073.60000002</v>
      </c>
      <c r="K56" s="65">
        <v>591622</v>
      </c>
      <c r="L56" s="79">
        <v>1057049.8</v>
      </c>
      <c r="M56" s="65">
        <v>583867841.60000002</v>
      </c>
      <c r="N56" s="67">
        <v>591622</v>
      </c>
      <c r="O56" s="84">
        <v>567446327.79999995</v>
      </c>
      <c r="P56" s="70">
        <f>(O55/$O$59)</f>
        <v>0.13010494198718264</v>
      </c>
      <c r="Q56" s="85">
        <v>569968669</v>
      </c>
      <c r="R56" s="70">
        <f>(Q55/$Q$59)</f>
        <v>0.11726245933397329</v>
      </c>
      <c r="S56" s="72">
        <f t="shared" si="16"/>
        <v>4.4450744967884656E-3</v>
      </c>
      <c r="T56" s="73">
        <f t="shared" si="17"/>
        <v>1.037990388205005E-3</v>
      </c>
      <c r="U56" s="73">
        <f t="shared" si="18"/>
        <v>1.8545752731541811E-3</v>
      </c>
      <c r="V56" s="74">
        <f t="shared" si="19"/>
        <v>41564.112083424487</v>
      </c>
      <c r="W56" s="74">
        <f t="shared" si="20"/>
        <v>77.083774520527967</v>
      </c>
      <c r="X56" s="65">
        <v>109.379</v>
      </c>
      <c r="Y56" s="65">
        <v>112.0463</v>
      </c>
      <c r="Z56" s="134">
        <v>29</v>
      </c>
      <c r="AA56" s="135">
        <v>13713</v>
      </c>
      <c r="AB56" s="16"/>
      <c r="AC56" s="8"/>
      <c r="AD56" s="8"/>
      <c r="AE56" s="8"/>
      <c r="AF56" s="9"/>
      <c r="AG56" s="10"/>
      <c r="AH56" s="10"/>
      <c r="AI56" s="10"/>
      <c r="AJ56" s="11"/>
      <c r="AK56" s="9"/>
      <c r="AL56" s="10"/>
      <c r="AM56" s="10"/>
      <c r="AN56" s="10"/>
      <c r="AO56" s="11"/>
    </row>
    <row r="57" spans="1:41" ht="16.5" customHeight="1" x14ac:dyDescent="0.3">
      <c r="A57" s="63">
        <v>49</v>
      </c>
      <c r="B57" s="64" t="s">
        <v>34</v>
      </c>
      <c r="C57" s="64" t="s">
        <v>110</v>
      </c>
      <c r="D57" s="65"/>
      <c r="E57" s="65"/>
      <c r="F57" s="65"/>
      <c r="G57" s="133">
        <v>612166722.79999995</v>
      </c>
      <c r="H57" s="65"/>
      <c r="I57" s="65">
        <v>12596825.199999999</v>
      </c>
      <c r="J57" s="133">
        <v>612166722.79999995</v>
      </c>
      <c r="K57" s="65">
        <v>-960719.8</v>
      </c>
      <c r="L57" s="79">
        <v>2180945.4</v>
      </c>
      <c r="M57" s="65">
        <v>624763548</v>
      </c>
      <c r="N57" s="80">
        <v>-2050442</v>
      </c>
      <c r="O57" s="84">
        <v>693221015.39999998</v>
      </c>
      <c r="P57" s="70">
        <f>(O57/$O$59)</f>
        <v>3.0214350590796247E-3</v>
      </c>
      <c r="Q57" s="85">
        <v>622713106</v>
      </c>
      <c r="R57" s="70">
        <f>(Q57/$Q$59)</f>
        <v>2.626705867806911E-3</v>
      </c>
      <c r="S57" s="72">
        <f t="shared" si="16"/>
        <v>-0.10171057690643689</v>
      </c>
      <c r="T57" s="73">
        <f t="shared" si="17"/>
        <v>-1.5427968204671126E-3</v>
      </c>
      <c r="U57" s="73">
        <f t="shared" si="18"/>
        <v>3.5023277637583556E-3</v>
      </c>
      <c r="V57" s="74">
        <f t="shared" si="19"/>
        <v>42620.563298386827</v>
      </c>
      <c r="W57" s="74">
        <f t="shared" si="20"/>
        <v>149.2711821469606</v>
      </c>
      <c r="X57" s="65">
        <v>112.15940000000001</v>
      </c>
      <c r="Y57" s="65">
        <v>112.15940000000001</v>
      </c>
      <c r="Z57" s="134">
        <v>143</v>
      </c>
      <c r="AA57" s="135">
        <v>14610.625899999999</v>
      </c>
      <c r="AB57" s="16"/>
      <c r="AC57" s="8"/>
      <c r="AD57" s="8"/>
      <c r="AE57" s="8"/>
      <c r="AF57" s="9"/>
      <c r="AG57" s="10"/>
      <c r="AH57" s="10"/>
      <c r="AI57" s="10"/>
      <c r="AJ57" s="11"/>
      <c r="AK57" s="9"/>
      <c r="AL57" s="10"/>
      <c r="AM57" s="10"/>
      <c r="AN57" s="10"/>
      <c r="AO57" s="11"/>
    </row>
    <row r="58" spans="1:41" ht="16.5" customHeight="1" x14ac:dyDescent="0.3">
      <c r="A58" s="63">
        <v>50</v>
      </c>
      <c r="B58" s="77" t="s">
        <v>38</v>
      </c>
      <c r="C58" s="64" t="s">
        <v>111</v>
      </c>
      <c r="D58" s="94"/>
      <c r="E58" s="94"/>
      <c r="F58" s="65"/>
      <c r="G58" s="65">
        <v>4689944773.3999996</v>
      </c>
      <c r="H58" s="94"/>
      <c r="I58" s="94">
        <v>734164503</v>
      </c>
      <c r="J58" s="65">
        <v>4689944773.3999996</v>
      </c>
      <c r="K58" s="65">
        <v>11654026.199999999</v>
      </c>
      <c r="L58" s="79">
        <v>-3074101.2</v>
      </c>
      <c r="M58" s="65">
        <v>5289796433.3999996</v>
      </c>
      <c r="N58" s="65">
        <v>-23358980</v>
      </c>
      <c r="O58" s="84">
        <v>5582328820</v>
      </c>
      <c r="P58" s="70">
        <f>(O58/$O$59)</f>
        <v>2.4330831918484556E-2</v>
      </c>
      <c r="Q58" s="85">
        <v>5266437480</v>
      </c>
      <c r="R58" s="70">
        <f>(Q58/$Q$59)</f>
        <v>2.2214695817168562E-2</v>
      </c>
      <c r="S58" s="72">
        <f t="shared" si="16"/>
        <v>-5.6587734292585082E-2</v>
      </c>
      <c r="T58" s="73">
        <f t="shared" si="17"/>
        <v>2.2128860817692644E-3</v>
      </c>
      <c r="U58" s="73">
        <f t="shared" si="18"/>
        <v>-5.8371550249562633E-4</v>
      </c>
      <c r="V58" s="74">
        <f t="shared" si="19"/>
        <v>1.1904958902730478</v>
      </c>
      <c r="W58" s="74">
        <f t="shared" si="20"/>
        <v>-6.9491090680971019E-4</v>
      </c>
      <c r="X58" s="78">
        <v>452.58</v>
      </c>
      <c r="Y58" s="65">
        <v>454.86</v>
      </c>
      <c r="Z58" s="134">
        <v>359</v>
      </c>
      <c r="AA58" s="135">
        <v>4423734280</v>
      </c>
      <c r="AB58" s="16"/>
      <c r="AC58" s="8"/>
      <c r="AD58" s="8"/>
      <c r="AE58" s="8"/>
      <c r="AF58" s="9"/>
      <c r="AG58" s="10"/>
      <c r="AH58" s="10"/>
      <c r="AI58" s="10"/>
      <c r="AJ58" s="11"/>
      <c r="AK58" s="9"/>
      <c r="AL58" s="10"/>
      <c r="AM58" s="10"/>
      <c r="AN58" s="10"/>
      <c r="AO58" s="11"/>
    </row>
    <row r="59" spans="1:41" ht="16.5" customHeight="1" x14ac:dyDescent="0.3">
      <c r="A59" s="63"/>
      <c r="B59" s="123"/>
      <c r="C59" s="104" t="s">
        <v>55</v>
      </c>
      <c r="D59" s="105"/>
      <c r="E59" s="105"/>
      <c r="F59" s="105"/>
      <c r="G59" s="105"/>
      <c r="H59" s="105"/>
      <c r="I59" s="105"/>
      <c r="J59" s="105"/>
      <c r="K59" s="105"/>
      <c r="L59" s="106"/>
      <c r="M59" s="105"/>
      <c r="N59" s="105"/>
      <c r="O59" s="107">
        <f>SUM(O49:O58)</f>
        <v>229434358788.15997</v>
      </c>
      <c r="P59" s="108">
        <f>(O59/$O$124)</f>
        <v>0.15354908022405844</v>
      </c>
      <c r="Q59" s="107">
        <f>SUM(Q49:Q58)</f>
        <v>237069979411.10001</v>
      </c>
      <c r="R59" s="108">
        <f>(Q59/$Q$124)</f>
        <v>0.15625604762563364</v>
      </c>
      <c r="S59" s="109">
        <f t="shared" si="16"/>
        <v>3.328019684266257E-2</v>
      </c>
      <c r="T59" s="110"/>
      <c r="U59" s="110"/>
      <c r="V59" s="111"/>
      <c r="W59" s="111"/>
      <c r="X59" s="105"/>
      <c r="Y59" s="105"/>
      <c r="Z59" s="168">
        <f>SUM(Z49:Z58)</f>
        <v>13201</v>
      </c>
      <c r="AA59" s="112"/>
      <c r="AB59" s="16"/>
      <c r="AC59" s="8"/>
      <c r="AD59" s="8"/>
      <c r="AE59" s="8"/>
      <c r="AF59" s="9"/>
      <c r="AG59" s="10"/>
      <c r="AH59" s="10"/>
      <c r="AI59" s="10"/>
      <c r="AJ59" s="11"/>
      <c r="AK59" s="9"/>
      <c r="AL59" s="10"/>
      <c r="AM59" s="10"/>
      <c r="AN59" s="10"/>
      <c r="AO59" s="11"/>
    </row>
    <row r="60" spans="1:41" ht="15.75" customHeight="1" x14ac:dyDescent="0.3">
      <c r="A60" s="113"/>
      <c r="B60" s="114"/>
      <c r="C60" s="126" t="s">
        <v>112</v>
      </c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72"/>
      <c r="T60" s="114"/>
      <c r="U60" s="114"/>
      <c r="V60" s="114"/>
      <c r="W60" s="114"/>
      <c r="X60" s="114"/>
      <c r="Y60" s="114"/>
      <c r="Z60" s="114"/>
      <c r="AA60" s="116"/>
      <c r="AB60" s="16"/>
      <c r="AC60" s="8"/>
      <c r="AD60" s="8"/>
      <c r="AE60" s="8"/>
      <c r="AF60" s="9"/>
      <c r="AG60" s="10"/>
      <c r="AH60" s="10"/>
      <c r="AI60" s="10"/>
      <c r="AJ60" s="11"/>
      <c r="AK60" s="9"/>
      <c r="AL60" s="10"/>
      <c r="AM60" s="10"/>
      <c r="AN60" s="10"/>
      <c r="AO60" s="11"/>
    </row>
    <row r="61" spans="1:41" ht="16.5" customHeight="1" x14ac:dyDescent="0.3">
      <c r="A61" s="63">
        <v>51</v>
      </c>
      <c r="B61" s="64" t="s">
        <v>87</v>
      </c>
      <c r="C61" s="77" t="s">
        <v>113</v>
      </c>
      <c r="D61" s="80"/>
      <c r="E61" s="65"/>
      <c r="F61" s="65">
        <v>2329826265.5500002</v>
      </c>
      <c r="G61" s="65">
        <v>22689047471.209999</v>
      </c>
      <c r="H61" s="65"/>
      <c r="I61" s="65">
        <v>1347093122.3299999</v>
      </c>
      <c r="J61" s="65">
        <v>25018873736.759998</v>
      </c>
      <c r="K61" s="65">
        <v>31492685.800000001</v>
      </c>
      <c r="L61" s="79">
        <v>84441396.030000001</v>
      </c>
      <c r="M61" s="65">
        <v>26365966859.09</v>
      </c>
      <c r="N61" s="65">
        <v>167151197.40000001</v>
      </c>
      <c r="O61" s="84">
        <v>22285407777.990002</v>
      </c>
      <c r="P61" s="70">
        <f t="shared" ref="P61:P82" si="21">(O61/$O$87)</f>
        <v>4.8512659198941384E-2</v>
      </c>
      <c r="Q61" s="85">
        <v>26247739875.310001</v>
      </c>
      <c r="R61" s="70">
        <f t="shared" ref="R61:R86" si="22">(Q61/$Q$87)</f>
        <v>5.697546140311819E-2</v>
      </c>
      <c r="S61" s="72">
        <f t="shared" ref="S61:S87" si="23">((Q61-O61)/O61)</f>
        <v>0.17779939845809617</v>
      </c>
      <c r="T61" s="73">
        <f t="shared" ref="T61:T86" si="24">(K61/Q61)</f>
        <v>1.1998246686993294E-3</v>
      </c>
      <c r="U61" s="73">
        <f t="shared" ref="U61:U86" si="25">L61/Q61</f>
        <v>3.2170920784471047E-3</v>
      </c>
      <c r="V61" s="74">
        <f t="shared" ref="V61:V86" si="26">Q61/AA61</f>
        <v>3329.4800015626693</v>
      </c>
      <c r="W61" s="74">
        <f t="shared" ref="W61:W86" si="27">L61/AA61</f>
        <v>10.711243738375316</v>
      </c>
      <c r="X61" s="65">
        <v>3329.48</v>
      </c>
      <c r="Y61" s="65">
        <v>3329.48</v>
      </c>
      <c r="Z61" s="75">
        <v>1856</v>
      </c>
      <c r="AA61" s="81">
        <v>7883435.21</v>
      </c>
      <c r="AB61" s="16"/>
      <c r="AC61" s="8"/>
      <c r="AD61" s="8"/>
      <c r="AE61" s="8"/>
      <c r="AF61" s="9"/>
      <c r="AG61" s="10"/>
      <c r="AH61" s="10"/>
      <c r="AI61" s="10"/>
      <c r="AJ61" s="11"/>
      <c r="AK61" s="9"/>
      <c r="AL61" s="10"/>
      <c r="AM61" s="10"/>
      <c r="AN61" s="10"/>
      <c r="AO61" s="11"/>
    </row>
    <row r="62" spans="1:41" ht="16.5" customHeight="1" x14ac:dyDescent="0.3">
      <c r="A62" s="63">
        <v>52</v>
      </c>
      <c r="B62" s="64" t="s">
        <v>36</v>
      </c>
      <c r="C62" s="64" t="s">
        <v>114</v>
      </c>
      <c r="D62" s="65"/>
      <c r="E62" s="65"/>
      <c r="F62" s="65">
        <v>1124575180</v>
      </c>
      <c r="G62" s="65">
        <v>86501724301</v>
      </c>
      <c r="H62" s="65"/>
      <c r="I62" s="65">
        <v>37906735164</v>
      </c>
      <c r="J62" s="65">
        <v>87626299481</v>
      </c>
      <c r="K62" s="65">
        <v>-180467339</v>
      </c>
      <c r="L62" s="79">
        <v>569254669</v>
      </c>
      <c r="M62" s="65">
        <v>125533034645.78999</v>
      </c>
      <c r="N62" s="65">
        <v>-434008716.89999998</v>
      </c>
      <c r="O62" s="84">
        <v>137773433257</v>
      </c>
      <c r="P62" s="70">
        <f t="shared" si="21"/>
        <v>0.29991623580996768</v>
      </c>
      <c r="Q62" s="85">
        <v>125993663405</v>
      </c>
      <c r="R62" s="70">
        <f t="shared" si="22"/>
        <v>0.27349200885374364</v>
      </c>
      <c r="S62" s="72">
        <f t="shared" si="23"/>
        <v>-8.5501025658743915E-2</v>
      </c>
      <c r="T62" s="73">
        <f t="shared" si="24"/>
        <v>-1.4323525018865213E-3</v>
      </c>
      <c r="U62" s="73">
        <f t="shared" si="25"/>
        <v>4.5181214167109409E-3</v>
      </c>
      <c r="V62" s="74">
        <f t="shared" si="26"/>
        <v>1.6645885853508318</v>
      </c>
      <c r="W62" s="74">
        <f t="shared" si="27"/>
        <v>7.52081333748616E-3</v>
      </c>
      <c r="X62" s="65">
        <v>1.9079999999999999</v>
      </c>
      <c r="Y62" s="65">
        <v>1.9079999999999999</v>
      </c>
      <c r="Z62" s="75">
        <v>2781</v>
      </c>
      <c r="AA62" s="81">
        <v>75690572742</v>
      </c>
      <c r="AB62" s="16"/>
      <c r="AC62" s="8"/>
      <c r="AD62" s="8"/>
      <c r="AE62" s="8"/>
      <c r="AF62" s="9"/>
      <c r="AG62" s="10"/>
      <c r="AH62" s="10"/>
      <c r="AI62" s="10"/>
      <c r="AJ62" s="11"/>
      <c r="AK62" s="9"/>
      <c r="AL62" s="10"/>
      <c r="AM62" s="10"/>
      <c r="AN62" s="10"/>
      <c r="AO62" s="11"/>
    </row>
    <row r="63" spans="1:41" ht="16.5" customHeight="1" x14ac:dyDescent="0.3">
      <c r="A63" s="63">
        <v>53</v>
      </c>
      <c r="B63" s="64" t="s">
        <v>47</v>
      </c>
      <c r="C63" s="64" t="s">
        <v>115</v>
      </c>
      <c r="D63" s="65">
        <v>163272869.15000001</v>
      </c>
      <c r="E63" s="65"/>
      <c r="F63" s="65">
        <v>5548315206.0100002</v>
      </c>
      <c r="G63" s="65">
        <v>7810580253.1499996</v>
      </c>
      <c r="H63" s="65"/>
      <c r="I63" s="65">
        <v>336196318.54000002</v>
      </c>
      <c r="J63" s="65">
        <v>13522168328.309999</v>
      </c>
      <c r="K63" s="65">
        <v>855907.7</v>
      </c>
      <c r="L63" s="79">
        <v>224528230.78</v>
      </c>
      <c r="M63" s="65">
        <v>13858364646.85</v>
      </c>
      <c r="N63" s="65">
        <v>497829880.77999997</v>
      </c>
      <c r="O63" s="84">
        <v>12538143493.940001</v>
      </c>
      <c r="P63" s="70">
        <f t="shared" si="21"/>
        <v>2.7294034211466263E-2</v>
      </c>
      <c r="Q63" s="85">
        <v>13360534766.059999</v>
      </c>
      <c r="R63" s="70">
        <f t="shared" si="22"/>
        <v>2.9001454468265138E-2</v>
      </c>
      <c r="S63" s="72">
        <f t="shared" si="23"/>
        <v>6.5591151713766976E-2</v>
      </c>
      <c r="T63" s="73">
        <f t="shared" si="24"/>
        <v>6.4062383354166131E-5</v>
      </c>
      <c r="U63" s="73">
        <f t="shared" si="25"/>
        <v>1.6805332624138143E-2</v>
      </c>
      <c r="V63" s="74">
        <f t="shared" si="26"/>
        <v>0.81761443779025844</v>
      </c>
      <c r="W63" s="74">
        <f t="shared" si="27"/>
        <v>1.3740282585362997E-2</v>
      </c>
      <c r="X63" s="65">
        <v>1</v>
      </c>
      <c r="Y63" s="65">
        <v>1</v>
      </c>
      <c r="Z63" s="75">
        <v>4867</v>
      </c>
      <c r="AA63" s="81">
        <v>16340874315</v>
      </c>
      <c r="AB63" s="16"/>
      <c r="AC63" s="8"/>
      <c r="AD63" s="8"/>
      <c r="AE63" s="8"/>
      <c r="AF63" s="9"/>
      <c r="AG63" s="10"/>
      <c r="AH63" s="10"/>
      <c r="AI63" s="10"/>
      <c r="AJ63" s="11"/>
      <c r="AK63" s="9"/>
      <c r="AL63" s="10"/>
      <c r="AM63" s="10"/>
      <c r="AN63" s="10"/>
      <c r="AO63" s="11"/>
    </row>
    <row r="64" spans="1:41" ht="16.5" customHeight="1" x14ac:dyDescent="0.3">
      <c r="A64" s="63">
        <v>54</v>
      </c>
      <c r="B64" s="64" t="s">
        <v>116</v>
      </c>
      <c r="C64" s="64" t="s">
        <v>117</v>
      </c>
      <c r="D64" s="65"/>
      <c r="E64" s="80"/>
      <c r="F64" s="65">
        <v>88925707.870000005</v>
      </c>
      <c r="G64" s="65">
        <v>446483451.02999997</v>
      </c>
      <c r="H64" s="65"/>
      <c r="I64" s="65">
        <v>1473090.47</v>
      </c>
      <c r="J64" s="65">
        <v>535409158.89999998</v>
      </c>
      <c r="K64" s="65">
        <v>843201.35</v>
      </c>
      <c r="L64" s="79">
        <v>2122424.42</v>
      </c>
      <c r="M64" s="65">
        <v>536882312.40999997</v>
      </c>
      <c r="N64" s="65">
        <v>3738655</v>
      </c>
      <c r="O64" s="84">
        <v>531192820.75</v>
      </c>
      <c r="P64" s="70">
        <f t="shared" si="21"/>
        <v>1.1563430446814716E-3</v>
      </c>
      <c r="Q64" s="85">
        <v>533143657.42000002</v>
      </c>
      <c r="R64" s="70">
        <f t="shared" si="22"/>
        <v>1.1572846279318638E-3</v>
      </c>
      <c r="S64" s="72">
        <f t="shared" si="23"/>
        <v>3.6725584266097534E-3</v>
      </c>
      <c r="T64" s="73">
        <f t="shared" si="24"/>
        <v>1.5815650027244769E-3</v>
      </c>
      <c r="U64" s="73">
        <f t="shared" si="25"/>
        <v>3.9809615859839366E-3</v>
      </c>
      <c r="V64" s="74">
        <f t="shared" si="26"/>
        <v>2.0208808310913926</v>
      </c>
      <c r="W64" s="74">
        <f t="shared" si="27"/>
        <v>8.0450489584261275E-3</v>
      </c>
      <c r="X64" s="65">
        <v>2.0602999999999998</v>
      </c>
      <c r="Y64" s="65">
        <v>2.0602999999999998</v>
      </c>
      <c r="Z64" s="75">
        <v>1457</v>
      </c>
      <c r="AA64" s="81">
        <v>263817464.7498</v>
      </c>
      <c r="AB64" s="16"/>
      <c r="AC64" s="8"/>
      <c r="AD64" s="8"/>
      <c r="AE64" s="8"/>
      <c r="AF64" s="9"/>
      <c r="AG64" s="10"/>
      <c r="AH64" s="10"/>
      <c r="AI64" s="10"/>
      <c r="AJ64" s="11"/>
      <c r="AK64" s="9"/>
      <c r="AL64" s="10"/>
      <c r="AM64" s="10"/>
      <c r="AN64" s="10"/>
      <c r="AO64" s="11"/>
    </row>
    <row r="65" spans="1:41" ht="18" customHeight="1" x14ac:dyDescent="0.3">
      <c r="A65" s="63">
        <v>55</v>
      </c>
      <c r="B65" s="64" t="s">
        <v>26</v>
      </c>
      <c r="C65" s="64" t="s">
        <v>118</v>
      </c>
      <c r="D65" s="67">
        <v>40080000</v>
      </c>
      <c r="E65" s="65"/>
      <c r="F65" s="67">
        <v>9717376700.7999992</v>
      </c>
      <c r="G65" s="67">
        <v>30857245289.82</v>
      </c>
      <c r="H65" s="65"/>
      <c r="I65" s="65">
        <v>1470592779.3800001</v>
      </c>
      <c r="J65" s="67">
        <v>40743294587.040001</v>
      </c>
      <c r="K65" s="77" t="s">
        <v>119</v>
      </c>
      <c r="L65" s="79">
        <v>144361439.09</v>
      </c>
      <c r="M65" s="67">
        <v>42213887366.419998</v>
      </c>
      <c r="N65" s="67">
        <v>-133425680.58</v>
      </c>
      <c r="O65" s="84">
        <v>37603995551.360001</v>
      </c>
      <c r="P65" s="70">
        <f t="shared" si="21"/>
        <v>8.185938704264413E-2</v>
      </c>
      <c r="Q65" s="85">
        <v>42080461685.839996</v>
      </c>
      <c r="R65" s="70">
        <f t="shared" si="22"/>
        <v>9.1343244484917929E-2</v>
      </c>
      <c r="S65" s="72">
        <f t="shared" si="23"/>
        <v>0.11904230039507326</v>
      </c>
      <c r="T65" s="73">
        <f t="shared" si="24"/>
        <v>-1.2925195083660899E-3</v>
      </c>
      <c r="U65" s="73">
        <f t="shared" si="25"/>
        <v>3.4306049246265132E-3</v>
      </c>
      <c r="V65" s="74">
        <f t="shared" si="26"/>
        <v>296.85306808996052</v>
      </c>
      <c r="W65" s="74">
        <f t="shared" si="27"/>
        <v>1.0183855972799083</v>
      </c>
      <c r="X65" s="65">
        <v>296.85000000000002</v>
      </c>
      <c r="Y65" s="78">
        <v>296.86</v>
      </c>
      <c r="Z65" s="75">
        <v>9554</v>
      </c>
      <c r="AA65" s="76">
        <v>141755185.34</v>
      </c>
      <c r="AB65" s="16"/>
      <c r="AC65" s="8"/>
      <c r="AD65" s="8"/>
      <c r="AE65" s="8"/>
      <c r="AF65" s="9"/>
      <c r="AG65" s="10"/>
      <c r="AH65" s="10"/>
      <c r="AI65" s="10"/>
      <c r="AJ65" s="11"/>
      <c r="AK65" s="9"/>
      <c r="AL65" s="10"/>
      <c r="AM65" s="10"/>
      <c r="AN65" s="10"/>
      <c r="AO65" s="11"/>
    </row>
    <row r="66" spans="1:41" ht="16.5" customHeight="1" x14ac:dyDescent="0.3">
      <c r="A66" s="63">
        <v>56</v>
      </c>
      <c r="B66" s="64" t="s">
        <v>120</v>
      </c>
      <c r="C66" s="64" t="s">
        <v>121</v>
      </c>
      <c r="D66" s="65"/>
      <c r="E66" s="65"/>
      <c r="F66" s="65"/>
      <c r="G66" s="65">
        <v>4591017039.04</v>
      </c>
      <c r="H66" s="65"/>
      <c r="I66" s="77" t="s">
        <v>122</v>
      </c>
      <c r="J66" s="65">
        <v>4591017039.04</v>
      </c>
      <c r="K66" s="65">
        <v>6689560</v>
      </c>
      <c r="L66" s="79">
        <v>27931156</v>
      </c>
      <c r="M66" s="65">
        <v>6424084081</v>
      </c>
      <c r="N66" s="65">
        <v>85405984</v>
      </c>
      <c r="O66" s="84">
        <v>5928618787</v>
      </c>
      <c r="P66" s="70">
        <f t="shared" si="21"/>
        <v>1.2905891855307709E-2</v>
      </c>
      <c r="Q66" s="85">
        <v>6338678097</v>
      </c>
      <c r="R66" s="70">
        <f t="shared" si="22"/>
        <v>1.3759245976150882E-2</v>
      </c>
      <c r="S66" s="72">
        <f t="shared" si="23"/>
        <v>6.9166078092111269E-2</v>
      </c>
      <c r="T66" s="73">
        <f t="shared" si="24"/>
        <v>1.0553556905131478E-3</v>
      </c>
      <c r="U66" s="73">
        <f t="shared" si="25"/>
        <v>4.4064638671617341E-3</v>
      </c>
      <c r="V66" s="74">
        <f t="shared" si="26"/>
        <v>1.0099999999872529</v>
      </c>
      <c r="W66" s="74">
        <f t="shared" si="27"/>
        <v>4.450528505777181E-3</v>
      </c>
      <c r="X66" s="65">
        <v>1.01</v>
      </c>
      <c r="Y66" s="65">
        <v>1.01</v>
      </c>
      <c r="Z66" s="75">
        <v>1148</v>
      </c>
      <c r="AA66" s="92">
        <v>6275918908</v>
      </c>
      <c r="AB66" s="16"/>
      <c r="AC66" s="8"/>
      <c r="AD66" s="8"/>
      <c r="AE66" s="8"/>
      <c r="AF66" s="9"/>
      <c r="AG66" s="10"/>
      <c r="AH66" s="10"/>
      <c r="AI66" s="10"/>
      <c r="AJ66" s="11"/>
      <c r="AK66" s="9"/>
      <c r="AL66" s="10"/>
      <c r="AM66" s="10"/>
      <c r="AN66" s="10"/>
      <c r="AO66" s="11"/>
    </row>
    <row r="67" spans="1:41" ht="15.75" customHeight="1" x14ac:dyDescent="0.3">
      <c r="A67" s="63">
        <v>57</v>
      </c>
      <c r="B67" s="77" t="s">
        <v>28</v>
      </c>
      <c r="C67" s="64" t="s">
        <v>123</v>
      </c>
      <c r="D67" s="65"/>
      <c r="E67" s="65"/>
      <c r="F67" s="65">
        <v>10839589222.42</v>
      </c>
      <c r="G67" s="65">
        <v>15084488648.75</v>
      </c>
      <c r="H67" s="65"/>
      <c r="I67" s="65">
        <v>22457466</v>
      </c>
      <c r="J67" s="65">
        <v>10862046688.42</v>
      </c>
      <c r="K67" s="65">
        <v>24939359.27</v>
      </c>
      <c r="L67" s="79">
        <v>117707827.03</v>
      </c>
      <c r="M67" s="65">
        <v>25946535337.169998</v>
      </c>
      <c r="N67" s="65">
        <v>-55242556.18</v>
      </c>
      <c r="O67" s="84">
        <v>27471046706.48</v>
      </c>
      <c r="P67" s="70">
        <f t="shared" si="21"/>
        <v>5.9801173036011887E-2</v>
      </c>
      <c r="Q67" s="85">
        <v>25891292780.990002</v>
      </c>
      <c r="R67" s="70">
        <f t="shared" si="22"/>
        <v>5.6201728587982128E-2</v>
      </c>
      <c r="S67" s="72">
        <f t="shared" si="23"/>
        <v>-5.7506142462251289E-2</v>
      </c>
      <c r="T67" s="73">
        <f t="shared" si="24"/>
        <v>9.632334499848175E-4</v>
      </c>
      <c r="U67" s="73">
        <f t="shared" si="25"/>
        <v>4.5462321262082312E-3</v>
      </c>
      <c r="V67" s="74">
        <f t="shared" si="26"/>
        <v>3.8911182242231939</v>
      </c>
      <c r="W67" s="74">
        <f t="shared" si="27"/>
        <v>1.7689926677837805E-2</v>
      </c>
      <c r="X67" s="65">
        <v>3.89</v>
      </c>
      <c r="Y67" s="65">
        <v>3.89</v>
      </c>
      <c r="Z67" s="75">
        <v>1235</v>
      </c>
      <c r="AA67" s="92">
        <v>6653946575</v>
      </c>
      <c r="AB67" s="16"/>
      <c r="AC67" s="8"/>
      <c r="AD67" s="8"/>
      <c r="AE67" s="8"/>
      <c r="AF67" s="9"/>
      <c r="AG67" s="10"/>
      <c r="AH67" s="10"/>
      <c r="AI67" s="10"/>
      <c r="AJ67" s="11"/>
      <c r="AK67" s="9"/>
      <c r="AL67" s="10"/>
      <c r="AM67" s="10"/>
      <c r="AN67" s="10"/>
      <c r="AO67" s="11"/>
    </row>
    <row r="68" spans="1:41" ht="16.5" customHeight="1" x14ac:dyDescent="0.3">
      <c r="A68" s="63">
        <v>58</v>
      </c>
      <c r="B68" s="64" t="s">
        <v>26</v>
      </c>
      <c r="C68" s="77" t="s">
        <v>124</v>
      </c>
      <c r="D68" s="65"/>
      <c r="E68" s="65"/>
      <c r="F68" s="65">
        <v>21933237393.169998</v>
      </c>
      <c r="G68" s="65">
        <v>13375526638.540001</v>
      </c>
      <c r="H68" s="65"/>
      <c r="I68" s="65">
        <v>1583880766.3399999</v>
      </c>
      <c r="J68" s="65">
        <v>35334965620.75</v>
      </c>
      <c r="K68" s="67">
        <v>-33482483.710000001</v>
      </c>
      <c r="L68" s="68">
        <v>102176747.41</v>
      </c>
      <c r="M68" s="67">
        <v>36918846387.089996</v>
      </c>
      <c r="N68" s="67">
        <v>-80190805.959999993</v>
      </c>
      <c r="O68" s="84">
        <v>36876212346</v>
      </c>
      <c r="P68" s="70">
        <f t="shared" si="21"/>
        <v>8.0275090315203801E-2</v>
      </c>
      <c r="Q68" s="85">
        <v>36838655581.129997</v>
      </c>
      <c r="R68" s="70">
        <f t="shared" si="22"/>
        <v>7.9964957332565284E-2</v>
      </c>
      <c r="S68" s="72">
        <f t="shared" si="23"/>
        <v>-1.0184550549177148E-3</v>
      </c>
      <c r="T68" s="73">
        <f t="shared" si="24"/>
        <v>-9.0889537584403217E-4</v>
      </c>
      <c r="U68" s="73">
        <f t="shared" si="25"/>
        <v>2.7736285648366161E-3</v>
      </c>
      <c r="V68" s="74">
        <f t="shared" si="26"/>
        <v>3967.7407480958568</v>
      </c>
      <c r="W68" s="74">
        <f t="shared" si="27"/>
        <v>11.005039076784874</v>
      </c>
      <c r="X68" s="136">
        <v>3967.74</v>
      </c>
      <c r="Y68" s="65">
        <v>3967.74</v>
      </c>
      <c r="Z68" s="75">
        <v>291</v>
      </c>
      <c r="AA68" s="81">
        <v>9284541.9900000002</v>
      </c>
      <c r="AB68" s="16"/>
      <c r="AC68" s="8"/>
      <c r="AD68" s="8"/>
      <c r="AE68" s="8"/>
      <c r="AF68" s="9"/>
      <c r="AG68" s="10"/>
      <c r="AH68" s="10"/>
      <c r="AI68" s="10"/>
      <c r="AJ68" s="11"/>
      <c r="AK68" s="9"/>
      <c r="AL68" s="10"/>
      <c r="AM68" s="10"/>
      <c r="AN68" s="10"/>
      <c r="AO68" s="11"/>
    </row>
    <row r="69" spans="1:41" ht="16.5" customHeight="1" x14ac:dyDescent="0.3">
      <c r="A69" s="63">
        <v>59</v>
      </c>
      <c r="B69" s="64" t="s">
        <v>26</v>
      </c>
      <c r="C69" s="77" t="s">
        <v>125</v>
      </c>
      <c r="D69" s="65">
        <v>90504172.319999993</v>
      </c>
      <c r="E69" s="65"/>
      <c r="F69" s="65">
        <v>179317239.03</v>
      </c>
      <c r="G69" s="65">
        <v>33055690.649999999</v>
      </c>
      <c r="H69" s="65"/>
      <c r="I69" s="65">
        <v>16293915.640000001</v>
      </c>
      <c r="J69" s="65">
        <v>302877102</v>
      </c>
      <c r="K69" s="65">
        <v>-506728.07</v>
      </c>
      <c r="L69" s="79">
        <v>-2491989.7799999998</v>
      </c>
      <c r="M69" s="65">
        <v>319171017.63999999</v>
      </c>
      <c r="N69" s="65">
        <v>-3360904.38</v>
      </c>
      <c r="O69" s="84">
        <v>402080629.44</v>
      </c>
      <c r="P69" s="70">
        <f t="shared" si="21"/>
        <v>8.7528129351904869E-4</v>
      </c>
      <c r="Q69" s="85">
        <v>315810113.25999999</v>
      </c>
      <c r="R69" s="70">
        <f t="shared" si="22"/>
        <v>6.855229061335324E-4</v>
      </c>
      <c r="S69" s="72">
        <f t="shared" si="23"/>
        <v>-0.21456023957223141</v>
      </c>
      <c r="T69" s="73">
        <f t="shared" si="24"/>
        <v>-1.6045340181453315E-3</v>
      </c>
      <c r="U69" s="73">
        <f t="shared" si="25"/>
        <v>-7.8907852388767422E-3</v>
      </c>
      <c r="V69" s="74">
        <f t="shared" si="26"/>
        <v>3535.7175329811539</v>
      </c>
      <c r="W69" s="74">
        <f t="shared" si="27"/>
        <v>-27.899587718085375</v>
      </c>
      <c r="X69" s="65">
        <v>3525.33</v>
      </c>
      <c r="Y69" s="65">
        <v>3543.06</v>
      </c>
      <c r="Z69" s="75">
        <v>18</v>
      </c>
      <c r="AA69" s="81">
        <v>89319.95</v>
      </c>
      <c r="AB69" s="16"/>
      <c r="AC69" s="8"/>
      <c r="AD69" s="8"/>
      <c r="AE69" s="8"/>
      <c r="AF69" s="9"/>
      <c r="AG69" s="10"/>
      <c r="AH69" s="10"/>
      <c r="AI69" s="10"/>
      <c r="AJ69" s="11"/>
      <c r="AK69" s="9"/>
      <c r="AL69" s="10"/>
      <c r="AM69" s="10"/>
      <c r="AN69" s="10"/>
      <c r="AO69" s="11"/>
    </row>
    <row r="70" spans="1:41" ht="16.5" customHeight="1" x14ac:dyDescent="0.3">
      <c r="A70" s="63">
        <v>60</v>
      </c>
      <c r="B70" s="64" t="s">
        <v>126</v>
      </c>
      <c r="C70" s="77" t="s">
        <v>127</v>
      </c>
      <c r="D70" s="65"/>
      <c r="E70" s="65"/>
      <c r="F70" s="65"/>
      <c r="G70" s="67">
        <v>5507983313.1300001</v>
      </c>
      <c r="H70" s="65"/>
      <c r="I70" s="65">
        <v>3485947226.4299998</v>
      </c>
      <c r="J70" s="65">
        <v>11385985719.02</v>
      </c>
      <c r="K70" s="67">
        <v>34855568.689999998</v>
      </c>
      <c r="L70" s="68">
        <v>97017874.819999993</v>
      </c>
      <c r="M70" s="65">
        <v>14871932945.450001</v>
      </c>
      <c r="N70" s="65">
        <v>191260439.27000001</v>
      </c>
      <c r="O70" s="84">
        <v>13361618916.309999</v>
      </c>
      <c r="P70" s="70">
        <f t="shared" si="21"/>
        <v>2.9086641415342306E-2</v>
      </c>
      <c r="Q70" s="85">
        <v>14680672506.18</v>
      </c>
      <c r="R70" s="70">
        <f t="shared" si="22"/>
        <v>3.1867051933659039E-2</v>
      </c>
      <c r="S70" s="72">
        <f t="shared" si="23"/>
        <v>9.8719593645937936E-2</v>
      </c>
      <c r="T70" s="73">
        <f t="shared" si="24"/>
        <v>2.3742487733669653E-3</v>
      </c>
      <c r="U70" s="73">
        <f t="shared" si="25"/>
        <v>6.6085443142444049E-3</v>
      </c>
      <c r="V70" s="74">
        <f t="shared" si="26"/>
        <v>1141.7854099374556</v>
      </c>
      <c r="W70" s="74">
        <f t="shared" si="27"/>
        <v>7.5455394789293893</v>
      </c>
      <c r="X70" s="65">
        <v>1138.83</v>
      </c>
      <c r="Y70" s="65">
        <v>1138.83</v>
      </c>
      <c r="Z70" s="75">
        <v>4398</v>
      </c>
      <c r="AA70" s="81">
        <v>12857645.91</v>
      </c>
      <c r="AB70" s="16"/>
      <c r="AC70" s="8"/>
      <c r="AD70" s="8"/>
      <c r="AE70" s="8"/>
      <c r="AF70" s="9"/>
      <c r="AG70" s="10"/>
      <c r="AH70" s="10"/>
      <c r="AI70" s="10"/>
      <c r="AJ70" s="11"/>
      <c r="AK70" s="9"/>
      <c r="AL70" s="10"/>
      <c r="AM70" s="10"/>
      <c r="AN70" s="10"/>
      <c r="AO70" s="11"/>
    </row>
    <row r="71" spans="1:41" ht="16.5" customHeight="1" x14ac:dyDescent="0.3">
      <c r="A71" s="63">
        <v>61</v>
      </c>
      <c r="B71" s="77" t="s">
        <v>49</v>
      </c>
      <c r="C71" s="77" t="s">
        <v>128</v>
      </c>
      <c r="D71" s="65"/>
      <c r="E71" s="65"/>
      <c r="F71" s="65">
        <v>16741560.960000001</v>
      </c>
      <c r="G71" s="65">
        <v>48832540.399999999</v>
      </c>
      <c r="H71" s="80"/>
      <c r="I71" s="65">
        <v>422521.49</v>
      </c>
      <c r="J71" s="65">
        <v>65574101.359999999</v>
      </c>
      <c r="K71" s="65">
        <v>224776.27</v>
      </c>
      <c r="L71" s="79">
        <v>101340.18</v>
      </c>
      <c r="M71" s="65">
        <v>65996622.850000001</v>
      </c>
      <c r="N71" s="65">
        <v>59722.52</v>
      </c>
      <c r="O71" s="84">
        <v>64479464.229999997</v>
      </c>
      <c r="P71" s="70">
        <f t="shared" si="21"/>
        <v>1.4036405816229819E-4</v>
      </c>
      <c r="Q71" s="85">
        <v>65357500.049999997</v>
      </c>
      <c r="R71" s="70">
        <f t="shared" si="22"/>
        <v>1.418702615612953E-4</v>
      </c>
      <c r="S71" s="72">
        <f t="shared" si="23"/>
        <v>1.3617293978560719E-2</v>
      </c>
      <c r="T71" s="73">
        <f t="shared" si="24"/>
        <v>3.4391809635931753E-3</v>
      </c>
      <c r="U71" s="73">
        <f t="shared" si="25"/>
        <v>1.5505516570014522E-3</v>
      </c>
      <c r="V71" s="74">
        <f t="shared" si="26"/>
        <v>12.220267919429155</v>
      </c>
      <c r="W71" s="74">
        <f t="shared" si="27"/>
        <v>1.8948156671472566E-2</v>
      </c>
      <c r="X71" s="65">
        <v>12.2203</v>
      </c>
      <c r="Y71" s="65">
        <v>12.3398</v>
      </c>
      <c r="Z71" s="75">
        <v>47</v>
      </c>
      <c r="AA71" s="81">
        <v>5348287</v>
      </c>
      <c r="AB71" s="27"/>
      <c r="AC71" s="20"/>
      <c r="AD71" s="8"/>
      <c r="AE71" s="8"/>
      <c r="AF71" s="9"/>
      <c r="AG71" s="10"/>
      <c r="AH71" s="10"/>
      <c r="AI71" s="10"/>
      <c r="AJ71" s="11"/>
      <c r="AK71" s="9"/>
      <c r="AL71" s="10"/>
      <c r="AM71" s="10"/>
      <c r="AN71" s="10"/>
      <c r="AO71" s="11"/>
    </row>
    <row r="72" spans="1:41" ht="18.75" customHeight="1" x14ac:dyDescent="0.35">
      <c r="A72" s="63">
        <v>62</v>
      </c>
      <c r="B72" s="64" t="s">
        <v>129</v>
      </c>
      <c r="C72" s="64" t="s">
        <v>130</v>
      </c>
      <c r="D72" s="80"/>
      <c r="E72" s="65"/>
      <c r="F72" s="67">
        <v>17219032.789999999</v>
      </c>
      <c r="G72" s="67">
        <v>15103561.640000001</v>
      </c>
      <c r="H72" s="65"/>
      <c r="I72" s="65">
        <v>1059862.45</v>
      </c>
      <c r="J72" s="67">
        <v>33382456.879999999</v>
      </c>
      <c r="K72" s="67">
        <v>75625.69</v>
      </c>
      <c r="L72" s="79">
        <v>947909.62</v>
      </c>
      <c r="M72" s="67">
        <v>33382456.879999999</v>
      </c>
      <c r="N72" s="67">
        <v>2290726.1800000002</v>
      </c>
      <c r="O72" s="84">
        <v>30218031</v>
      </c>
      <c r="P72" s="70">
        <f t="shared" si="21"/>
        <v>6.5781028293046819E-5</v>
      </c>
      <c r="Q72" s="85">
        <v>31091730.699999999</v>
      </c>
      <c r="R72" s="70">
        <f t="shared" si="22"/>
        <v>6.7490218619559256E-5</v>
      </c>
      <c r="S72" s="72">
        <f t="shared" si="23"/>
        <v>2.8913190935570859E-2</v>
      </c>
      <c r="T72" s="73">
        <f t="shared" si="24"/>
        <v>2.4323409568191069E-3</v>
      </c>
      <c r="U72" s="73">
        <f t="shared" si="25"/>
        <v>3.0487515447314744E-2</v>
      </c>
      <c r="V72" s="74">
        <f t="shared" si="26"/>
        <v>0.58633415644987397</v>
      </c>
      <c r="W72" s="74">
        <f t="shared" si="27"/>
        <v>1.7875871652053791E-2</v>
      </c>
      <c r="X72" s="86">
        <v>0.65</v>
      </c>
      <c r="Y72" s="86">
        <v>0.65</v>
      </c>
      <c r="Z72" s="75">
        <v>840</v>
      </c>
      <c r="AA72" s="137">
        <v>53027323</v>
      </c>
      <c r="AB72" s="21"/>
      <c r="AC72" s="22"/>
      <c r="AD72" s="29"/>
      <c r="AE72" s="8"/>
      <c r="AF72" s="9"/>
      <c r="AG72" s="10"/>
      <c r="AH72" s="10"/>
      <c r="AI72" s="10"/>
      <c r="AJ72" s="11"/>
      <c r="AK72" s="9"/>
      <c r="AL72" s="10"/>
      <c r="AM72" s="10"/>
      <c r="AN72" s="10"/>
      <c r="AO72" s="11"/>
    </row>
    <row r="73" spans="1:41" ht="16.5" customHeight="1" x14ac:dyDescent="0.3">
      <c r="A73" s="63">
        <v>63</v>
      </c>
      <c r="B73" s="64" t="s">
        <v>26</v>
      </c>
      <c r="C73" s="64" t="s">
        <v>131</v>
      </c>
      <c r="D73" s="65"/>
      <c r="E73" s="65"/>
      <c r="F73" s="65">
        <v>8763193015</v>
      </c>
      <c r="G73" s="65">
        <v>99315856121.800003</v>
      </c>
      <c r="H73" s="65"/>
      <c r="I73" s="65">
        <v>2280472967</v>
      </c>
      <c r="J73" s="65">
        <v>108504025271.8</v>
      </c>
      <c r="K73" s="65">
        <v>-145418605.19999999</v>
      </c>
      <c r="L73" s="79">
        <v>426654572.19999999</v>
      </c>
      <c r="M73" s="65">
        <v>110784498238.8</v>
      </c>
      <c r="N73" s="65">
        <v>-311340159.80000001</v>
      </c>
      <c r="O73" s="84">
        <v>111100000493</v>
      </c>
      <c r="P73" s="70">
        <f t="shared" si="21"/>
        <v>0.24185137263865897</v>
      </c>
      <c r="Q73" s="85">
        <v>110473158079</v>
      </c>
      <c r="R73" s="70">
        <f t="shared" si="22"/>
        <v>0.23980194805768207</v>
      </c>
      <c r="S73" s="72">
        <f t="shared" si="23"/>
        <v>-5.6421459155573542E-3</v>
      </c>
      <c r="T73" s="73">
        <f t="shared" si="24"/>
        <v>-1.3163252298446135E-3</v>
      </c>
      <c r="U73" s="73">
        <f t="shared" si="25"/>
        <v>3.8620654973482047E-3</v>
      </c>
      <c r="V73" s="74">
        <f t="shared" si="26"/>
        <v>1.2379433832555702</v>
      </c>
      <c r="W73" s="74">
        <f t="shared" si="27"/>
        <v>4.7810184281418429E-3</v>
      </c>
      <c r="X73" s="65">
        <v>470.40199999999999</v>
      </c>
      <c r="Y73" s="65">
        <v>470.40199999999999</v>
      </c>
      <c r="Z73" s="134">
        <v>2820</v>
      </c>
      <c r="AA73" s="135">
        <v>89239265360</v>
      </c>
      <c r="AB73" s="33"/>
      <c r="AC73" s="25"/>
      <c r="AD73" s="8"/>
      <c r="AE73" s="8"/>
      <c r="AF73" s="9"/>
      <c r="AG73" s="10"/>
      <c r="AH73" s="10"/>
      <c r="AI73" s="10"/>
      <c r="AJ73" s="11"/>
      <c r="AK73" s="9"/>
      <c r="AL73" s="10"/>
      <c r="AM73" s="10"/>
      <c r="AN73" s="10"/>
      <c r="AO73" s="11"/>
    </row>
    <row r="74" spans="1:41" ht="16.5" customHeight="1" x14ac:dyDescent="0.3">
      <c r="A74" s="63">
        <v>64</v>
      </c>
      <c r="B74" s="64" t="s">
        <v>74</v>
      </c>
      <c r="C74" s="64" t="s">
        <v>132</v>
      </c>
      <c r="D74" s="65"/>
      <c r="E74" s="80"/>
      <c r="F74" s="65">
        <v>187268350.08000001</v>
      </c>
      <c r="G74" s="65">
        <v>1026187363.3099999</v>
      </c>
      <c r="H74" s="65"/>
      <c r="I74" s="65">
        <v>172467061.13999999</v>
      </c>
      <c r="J74" s="65">
        <v>1385922774.53</v>
      </c>
      <c r="K74" s="65">
        <v>1623220.02</v>
      </c>
      <c r="L74" s="79">
        <v>7673404.2999999998</v>
      </c>
      <c r="M74" s="65">
        <v>1385922774.53</v>
      </c>
      <c r="N74" s="65">
        <v>3226281.02</v>
      </c>
      <c r="O74" s="84">
        <v>1335369363.73</v>
      </c>
      <c r="P74" s="70">
        <f t="shared" si="21"/>
        <v>2.9069389033716678E-3</v>
      </c>
      <c r="Q74" s="85">
        <v>1382696493.51</v>
      </c>
      <c r="R74" s="70">
        <f t="shared" si="22"/>
        <v>3.0013925416988094E-3</v>
      </c>
      <c r="S74" s="72">
        <f t="shared" si="23"/>
        <v>3.5441227772220404E-2</v>
      </c>
      <c r="T74" s="73">
        <f t="shared" si="24"/>
        <v>1.1739525106333544E-3</v>
      </c>
      <c r="U74" s="73">
        <f t="shared" si="25"/>
        <v>5.5495940982108983E-3</v>
      </c>
      <c r="V74" s="74">
        <f t="shared" si="26"/>
        <v>1202.5894777806961</v>
      </c>
      <c r="W74" s="74">
        <f t="shared" si="27"/>
        <v>6.6738834684622779</v>
      </c>
      <c r="X74" s="80">
        <v>1159.1300000000001</v>
      </c>
      <c r="Y74" s="65">
        <v>1161.93</v>
      </c>
      <c r="Z74" s="67">
        <v>147</v>
      </c>
      <c r="AA74" s="135">
        <v>1149766</v>
      </c>
      <c r="AB74" s="16"/>
      <c r="AC74" s="8"/>
      <c r="AD74" s="8"/>
      <c r="AE74" s="8"/>
      <c r="AF74" s="9"/>
      <c r="AG74" s="10"/>
      <c r="AH74" s="10"/>
      <c r="AI74" s="10"/>
      <c r="AJ74" s="11"/>
      <c r="AK74" s="9"/>
      <c r="AL74" s="10"/>
      <c r="AM74" s="10"/>
      <c r="AN74" s="10"/>
      <c r="AO74" s="11"/>
    </row>
    <row r="75" spans="1:41" ht="16.5" customHeight="1" x14ac:dyDescent="0.3">
      <c r="A75" s="63">
        <v>65</v>
      </c>
      <c r="B75" s="64" t="s">
        <v>47</v>
      </c>
      <c r="C75" s="64" t="s">
        <v>133</v>
      </c>
      <c r="D75" s="65">
        <v>13940000</v>
      </c>
      <c r="E75" s="65"/>
      <c r="F75" s="65">
        <v>181527106.31</v>
      </c>
      <c r="G75" s="65"/>
      <c r="H75" s="65"/>
      <c r="I75" s="65">
        <v>26516111.620000001</v>
      </c>
      <c r="J75" s="65">
        <v>195467106.31</v>
      </c>
      <c r="K75" s="65">
        <v>301706</v>
      </c>
      <c r="L75" s="79">
        <v>422759.67</v>
      </c>
      <c r="M75" s="65">
        <v>221983217.93000001</v>
      </c>
      <c r="N75" s="65">
        <v>5646606.5700000003</v>
      </c>
      <c r="O75" s="84">
        <v>217751091.75999999</v>
      </c>
      <c r="P75" s="70">
        <f t="shared" si="21"/>
        <v>4.740180036186472E-4</v>
      </c>
      <c r="Q75" s="85">
        <v>216336611.36000001</v>
      </c>
      <c r="R75" s="70">
        <f t="shared" si="22"/>
        <v>4.6959769904674452E-4</v>
      </c>
      <c r="S75" s="72">
        <f t="shared" si="23"/>
        <v>-6.4958590497400694E-3</v>
      </c>
      <c r="T75" s="73">
        <f t="shared" si="24"/>
        <v>1.394613690689363E-3</v>
      </c>
      <c r="U75" s="73">
        <f t="shared" si="25"/>
        <v>1.9541753351054246E-3</v>
      </c>
      <c r="V75" s="74">
        <f t="shared" si="26"/>
        <v>116.82414729551401</v>
      </c>
      <c r="W75" s="74">
        <f t="shared" si="27"/>
        <v>0.22829486718961656</v>
      </c>
      <c r="X75" s="65">
        <v>154.41999999999999</v>
      </c>
      <c r="Y75" s="65">
        <v>154.87</v>
      </c>
      <c r="Z75" s="75">
        <v>17</v>
      </c>
      <c r="AA75" s="81">
        <v>1851814.17</v>
      </c>
      <c r="AB75" s="16"/>
      <c r="AC75" s="8"/>
      <c r="AD75" s="8"/>
      <c r="AE75" s="8"/>
      <c r="AF75" s="9"/>
      <c r="AG75" s="10"/>
      <c r="AH75" s="10"/>
      <c r="AI75" s="10"/>
      <c r="AJ75" s="11"/>
      <c r="AK75" s="9"/>
      <c r="AL75" s="10"/>
      <c r="AM75" s="10"/>
      <c r="AN75" s="10"/>
      <c r="AO75" s="11"/>
    </row>
    <row r="76" spans="1:41" ht="16.5" customHeight="1" x14ac:dyDescent="0.3">
      <c r="A76" s="63">
        <v>66</v>
      </c>
      <c r="B76" s="77" t="s">
        <v>79</v>
      </c>
      <c r="C76" s="77" t="s">
        <v>134</v>
      </c>
      <c r="D76" s="65"/>
      <c r="E76" s="65"/>
      <c r="F76" s="65">
        <v>8243905966.0900002</v>
      </c>
      <c r="G76" s="65">
        <v>25640526292.689999</v>
      </c>
      <c r="H76" s="65"/>
      <c r="I76" s="65"/>
      <c r="J76" s="65">
        <v>33884432258.779999</v>
      </c>
      <c r="K76" s="65">
        <v>-51615968.390000001</v>
      </c>
      <c r="L76" s="79">
        <v>136812059.15000001</v>
      </c>
      <c r="M76" s="65">
        <v>33884432258.779999</v>
      </c>
      <c r="N76" s="65">
        <v>-115261832.86</v>
      </c>
      <c r="O76" s="84">
        <v>28552550338.709999</v>
      </c>
      <c r="P76" s="70">
        <f t="shared" si="21"/>
        <v>6.2155476697648697E-2</v>
      </c>
      <c r="Q76" s="85">
        <v>33769170425.919998</v>
      </c>
      <c r="R76" s="70">
        <f t="shared" si="22"/>
        <v>7.3302085259811398E-2</v>
      </c>
      <c r="S76" s="72">
        <f t="shared" si="23"/>
        <v>0.18270242151145386</v>
      </c>
      <c r="T76" s="73">
        <f t="shared" si="24"/>
        <v>-1.528493822589774E-3</v>
      </c>
      <c r="U76" s="73">
        <f t="shared" si="25"/>
        <v>4.0513894011736809E-3</v>
      </c>
      <c r="V76" s="74">
        <f t="shared" si="26"/>
        <v>24.168702935525328</v>
      </c>
      <c r="W76" s="74">
        <f t="shared" si="27"/>
        <v>9.791682691310255E-2</v>
      </c>
      <c r="X76" s="65">
        <v>24.178000000000001</v>
      </c>
      <c r="Y76" s="65">
        <v>24.178000000000001</v>
      </c>
      <c r="Z76" s="75">
        <v>1698</v>
      </c>
      <c r="AA76" s="81">
        <v>1397227253.6099999</v>
      </c>
      <c r="AB76" s="16"/>
      <c r="AC76" s="36"/>
      <c r="AD76" s="8"/>
      <c r="AE76" s="8"/>
      <c r="AF76" s="9"/>
      <c r="AG76" s="10"/>
      <c r="AH76" s="10"/>
      <c r="AI76" s="10"/>
      <c r="AJ76" s="11"/>
      <c r="AK76" s="9"/>
      <c r="AL76" s="10"/>
      <c r="AM76" s="10"/>
      <c r="AN76" s="10"/>
      <c r="AO76" s="11"/>
    </row>
    <row r="77" spans="1:41" ht="16.5" customHeight="1" x14ac:dyDescent="0.3">
      <c r="A77" s="63">
        <v>67</v>
      </c>
      <c r="B77" s="77" t="s">
        <v>47</v>
      </c>
      <c r="C77" s="77" t="s">
        <v>135</v>
      </c>
      <c r="D77" s="80"/>
      <c r="E77" s="65"/>
      <c r="F77" s="65">
        <v>66610834.600000001</v>
      </c>
      <c r="G77" s="65">
        <v>1268440000</v>
      </c>
      <c r="H77" s="80"/>
      <c r="I77" s="65">
        <v>14160384.6</v>
      </c>
      <c r="J77" s="65">
        <v>1335050834.5999999</v>
      </c>
      <c r="K77" s="65">
        <v>-2643264.7999999998</v>
      </c>
      <c r="L77" s="79">
        <v>677623.6</v>
      </c>
      <c r="M77" s="65">
        <v>1349211219.2</v>
      </c>
      <c r="N77" s="65">
        <v>20682480.399999999</v>
      </c>
      <c r="O77" s="84">
        <v>1329584454.8</v>
      </c>
      <c r="P77" s="70">
        <f t="shared" si="21"/>
        <v>2.8943458506344778E-3</v>
      </c>
      <c r="Q77" s="85">
        <v>1328528738.8</v>
      </c>
      <c r="R77" s="70">
        <f t="shared" si="22"/>
        <v>2.8838116439744966E-3</v>
      </c>
      <c r="S77" s="72">
        <f t="shared" si="23"/>
        <v>-7.9401951202776652E-4</v>
      </c>
      <c r="T77" s="73">
        <f t="shared" si="24"/>
        <v>-1.9896180811169667E-3</v>
      </c>
      <c r="U77" s="73">
        <f t="shared" si="25"/>
        <v>5.1005565796948189E-4</v>
      </c>
      <c r="V77" s="74">
        <f t="shared" si="26"/>
        <v>0.97381050284339588</v>
      </c>
      <c r="W77" s="74">
        <f t="shared" si="27"/>
        <v>4.9669755676538037E-4</v>
      </c>
      <c r="X77" s="86">
        <v>406.6</v>
      </c>
      <c r="Y77" s="86">
        <v>406.6</v>
      </c>
      <c r="Z77" s="80">
        <v>241</v>
      </c>
      <c r="AA77" s="81">
        <v>1364257969</v>
      </c>
      <c r="AB77" s="27"/>
      <c r="AC77" s="20"/>
      <c r="AD77" s="20"/>
      <c r="AE77" s="20"/>
      <c r="AF77" s="9"/>
      <c r="AG77" s="10"/>
      <c r="AH77" s="10"/>
      <c r="AI77" s="10"/>
      <c r="AJ77" s="11"/>
      <c r="AK77" s="9"/>
      <c r="AL77" s="10"/>
      <c r="AM77" s="10"/>
      <c r="AN77" s="10"/>
      <c r="AO77" s="11"/>
    </row>
    <row r="78" spans="1:41" ht="16.5" customHeight="1" x14ac:dyDescent="0.3">
      <c r="A78" s="63">
        <v>68</v>
      </c>
      <c r="B78" s="77" t="s">
        <v>136</v>
      </c>
      <c r="C78" s="77" t="s">
        <v>137</v>
      </c>
      <c r="D78" s="65"/>
      <c r="E78" s="80"/>
      <c r="F78" s="67">
        <v>194991717.25999999</v>
      </c>
      <c r="G78" s="67">
        <v>397306812.43000001</v>
      </c>
      <c r="H78" s="65"/>
      <c r="I78" s="65">
        <v>46128103.829999998</v>
      </c>
      <c r="J78" s="67">
        <v>592298529.69000006</v>
      </c>
      <c r="K78" s="67">
        <v>54954469.009999998</v>
      </c>
      <c r="L78" s="79">
        <v>11049950.25</v>
      </c>
      <c r="M78" s="65">
        <v>638426633.50999999</v>
      </c>
      <c r="N78" s="65">
        <v>1902800.24</v>
      </c>
      <c r="O78" s="84">
        <v>626114462.44000006</v>
      </c>
      <c r="P78" s="70">
        <f t="shared" si="21"/>
        <v>1.362976071089855E-3</v>
      </c>
      <c r="Q78" s="85">
        <v>636523833.27999997</v>
      </c>
      <c r="R78" s="70">
        <f t="shared" si="22"/>
        <v>1.3816899766415089E-3</v>
      </c>
      <c r="S78" s="72">
        <f t="shared" si="23"/>
        <v>1.6625348022523013E-2</v>
      </c>
      <c r="T78" s="73">
        <f t="shared" si="24"/>
        <v>8.6335288856067269E-2</v>
      </c>
      <c r="U78" s="73">
        <f t="shared" si="25"/>
        <v>1.7359837404767289E-2</v>
      </c>
      <c r="V78" s="74">
        <f t="shared" si="26"/>
        <v>169.82371176002351</v>
      </c>
      <c r="W78" s="74">
        <f t="shared" si="27"/>
        <v>2.9481120236280742</v>
      </c>
      <c r="X78" s="65">
        <v>172.2467</v>
      </c>
      <c r="Y78" s="65">
        <v>172.53479999999999</v>
      </c>
      <c r="Z78" s="75">
        <v>376</v>
      </c>
      <c r="AA78" s="81">
        <v>3748144.63</v>
      </c>
      <c r="AB78" s="28"/>
      <c r="AC78" s="22"/>
      <c r="AD78" s="22"/>
      <c r="AE78" s="23"/>
      <c r="AF78" s="9"/>
      <c r="AG78" s="10"/>
      <c r="AH78" s="10"/>
      <c r="AI78" s="10"/>
      <c r="AJ78" s="11"/>
      <c r="AK78" s="9"/>
      <c r="AL78" s="10"/>
      <c r="AM78" s="10"/>
      <c r="AN78" s="10"/>
      <c r="AO78" s="11"/>
    </row>
    <row r="79" spans="1:41" ht="16.5" customHeight="1" x14ac:dyDescent="0.3">
      <c r="A79" s="63">
        <v>69</v>
      </c>
      <c r="B79" s="77" t="s">
        <v>77</v>
      </c>
      <c r="C79" s="77" t="s">
        <v>138</v>
      </c>
      <c r="D79" s="65"/>
      <c r="E79" s="65"/>
      <c r="F79" s="65">
        <v>267565928.13</v>
      </c>
      <c r="G79" s="65">
        <v>1689463498.45</v>
      </c>
      <c r="H79" s="65"/>
      <c r="I79" s="65">
        <v>28616340.039999999</v>
      </c>
      <c r="J79" s="65">
        <v>1957029426.5799999</v>
      </c>
      <c r="K79" s="65">
        <v>2845160.19</v>
      </c>
      <c r="L79" s="79">
        <v>-97528563.450000003</v>
      </c>
      <c r="M79" s="65">
        <v>1985645766.6300001</v>
      </c>
      <c r="N79" s="65">
        <v>9724103.6600000001</v>
      </c>
      <c r="O79" s="84">
        <v>2310173073.6999998</v>
      </c>
      <c r="P79" s="70">
        <f t="shared" si="21"/>
        <v>5.0289696348148763E-3</v>
      </c>
      <c r="Q79" s="85">
        <v>1975921662.96</v>
      </c>
      <c r="R79" s="70">
        <f t="shared" si="22"/>
        <v>4.2890949460170601E-3</v>
      </c>
      <c r="S79" s="72">
        <f t="shared" si="23"/>
        <v>-0.14468673994397263</v>
      </c>
      <c r="T79" s="73">
        <f t="shared" si="24"/>
        <v>1.439915480119718E-3</v>
      </c>
      <c r="U79" s="73">
        <f t="shared" si="25"/>
        <v>-4.9358517231851584E-2</v>
      </c>
      <c r="V79" s="74">
        <f t="shared" si="26"/>
        <v>1.4971026296744625</v>
      </c>
      <c r="W79" s="74">
        <f t="shared" si="27"/>
        <v>-7.3894765944637286E-2</v>
      </c>
      <c r="X79" s="65">
        <v>1.4971000000000001</v>
      </c>
      <c r="Y79" s="65">
        <v>1.4971000000000001</v>
      </c>
      <c r="Z79" s="75">
        <v>127</v>
      </c>
      <c r="AA79" s="81">
        <v>1319830467.0599999</v>
      </c>
      <c r="AB79" s="33"/>
      <c r="AC79" s="25"/>
      <c r="AD79" s="25"/>
      <c r="AE79" s="25"/>
      <c r="AF79" s="9"/>
      <c r="AG79" s="10"/>
      <c r="AH79" s="10"/>
      <c r="AI79" s="10"/>
      <c r="AJ79" s="11"/>
      <c r="AK79" s="9"/>
      <c r="AL79" s="10"/>
      <c r="AM79" s="10"/>
      <c r="AN79" s="10"/>
      <c r="AO79" s="11"/>
    </row>
    <row r="80" spans="1:41" ht="16.5" customHeight="1" x14ac:dyDescent="0.3">
      <c r="A80" s="63">
        <v>70</v>
      </c>
      <c r="B80" s="77" t="s">
        <v>26</v>
      </c>
      <c r="C80" s="77" t="s">
        <v>139</v>
      </c>
      <c r="D80" s="65"/>
      <c r="E80" s="65"/>
      <c r="F80" s="65">
        <v>2148667060.3200002</v>
      </c>
      <c r="G80" s="65">
        <v>9081546532.2299995</v>
      </c>
      <c r="H80" s="65"/>
      <c r="I80" s="65">
        <v>1401730321.2</v>
      </c>
      <c r="J80" s="65">
        <v>11230213592.549999</v>
      </c>
      <c r="K80" s="65">
        <v>-22281414.170000002</v>
      </c>
      <c r="L80" s="79">
        <v>36093308.920000002</v>
      </c>
      <c r="M80" s="65">
        <v>12631943913.75</v>
      </c>
      <c r="N80" s="65">
        <v>-24915375.57</v>
      </c>
      <c r="O80" s="84">
        <v>12607028538.18</v>
      </c>
      <c r="P80" s="70">
        <f t="shared" si="21"/>
        <v>2.7443988688782114E-2</v>
      </c>
      <c r="Q80" s="85">
        <v>12607028538.18</v>
      </c>
      <c r="R80" s="70">
        <f t="shared" si="22"/>
        <v>2.7365833069716853E-2</v>
      </c>
      <c r="S80" s="72">
        <f t="shared" si="23"/>
        <v>0</v>
      </c>
      <c r="T80" s="73">
        <f t="shared" si="24"/>
        <v>-1.767380323009615E-3</v>
      </c>
      <c r="U80" s="73">
        <f t="shared" si="25"/>
        <v>2.8629513140778985E-3</v>
      </c>
      <c r="V80" s="74">
        <f t="shared" si="26"/>
        <v>111.40964023020372</v>
      </c>
      <c r="W80" s="74">
        <f t="shared" si="27"/>
        <v>0.31896037589800769</v>
      </c>
      <c r="X80" s="65">
        <v>111.41</v>
      </c>
      <c r="Y80" s="65">
        <v>111.41</v>
      </c>
      <c r="Z80" s="75">
        <v>909</v>
      </c>
      <c r="AA80" s="81">
        <v>113159224.93000001</v>
      </c>
      <c r="AB80" s="16"/>
      <c r="AC80" s="8"/>
      <c r="AD80" s="8"/>
      <c r="AE80" s="8"/>
      <c r="AF80" s="9"/>
      <c r="AG80" s="10"/>
      <c r="AH80" s="10"/>
      <c r="AI80" s="10"/>
      <c r="AJ80" s="11"/>
      <c r="AK80" s="9"/>
      <c r="AL80" s="10"/>
      <c r="AM80" s="10"/>
      <c r="AN80" s="10"/>
      <c r="AO80" s="11"/>
    </row>
    <row r="81" spans="1:256" ht="16.5" customHeight="1" x14ac:dyDescent="0.3">
      <c r="A81" s="63">
        <v>71</v>
      </c>
      <c r="B81" s="64" t="s">
        <v>53</v>
      </c>
      <c r="C81" s="64" t="s">
        <v>140</v>
      </c>
      <c r="D81" s="65"/>
      <c r="E81" s="65"/>
      <c r="F81" s="65">
        <v>28948847.800000001</v>
      </c>
      <c r="G81" s="65">
        <v>367753768.69999999</v>
      </c>
      <c r="H81" s="65"/>
      <c r="I81" s="65">
        <v>1613154.28</v>
      </c>
      <c r="J81" s="65">
        <v>396702616.5</v>
      </c>
      <c r="K81" s="65">
        <v>480750.21</v>
      </c>
      <c r="L81" s="79">
        <v>2786491.18</v>
      </c>
      <c r="M81" s="65">
        <v>398315770.77999997</v>
      </c>
      <c r="N81" s="65">
        <v>480750.21</v>
      </c>
      <c r="O81" s="84">
        <v>431320856.89999998</v>
      </c>
      <c r="P81" s="70">
        <f t="shared" si="21"/>
        <v>9.3893376081056025E-4</v>
      </c>
      <c r="Q81" s="85">
        <v>397835020.56999999</v>
      </c>
      <c r="R81" s="70">
        <f t="shared" si="22"/>
        <v>8.6357278634174438E-4</v>
      </c>
      <c r="S81" s="72">
        <f t="shared" si="23"/>
        <v>-7.7635560150441651E-2</v>
      </c>
      <c r="T81" s="73">
        <f t="shared" si="24"/>
        <v>1.208416014535882E-3</v>
      </c>
      <c r="U81" s="73">
        <f t="shared" si="25"/>
        <v>7.0041374839440781E-3</v>
      </c>
      <c r="V81" s="74">
        <f t="shared" si="26"/>
        <v>1.153005528701031</v>
      </c>
      <c r="W81" s="74">
        <f t="shared" si="27"/>
        <v>8.0758092427696496E-3</v>
      </c>
      <c r="X81" s="65">
        <v>1.1499999999999999</v>
      </c>
      <c r="Y81" s="65">
        <v>1.1499999999999999</v>
      </c>
      <c r="Z81" s="75">
        <v>170</v>
      </c>
      <c r="AA81" s="81">
        <v>345041728.48000002</v>
      </c>
      <c r="AB81" s="16"/>
      <c r="AC81" s="8"/>
      <c r="AD81" s="8"/>
      <c r="AE81" s="8"/>
      <c r="AF81" s="9"/>
      <c r="AG81" s="10"/>
      <c r="AH81" s="10"/>
      <c r="AI81" s="10"/>
      <c r="AJ81" s="11"/>
      <c r="AK81" s="9"/>
      <c r="AL81" s="10"/>
      <c r="AM81" s="10"/>
      <c r="AN81" s="10"/>
      <c r="AO81" s="11"/>
    </row>
    <row r="82" spans="1:256" ht="16.5" customHeight="1" x14ac:dyDescent="0.3">
      <c r="A82" s="63">
        <v>72</v>
      </c>
      <c r="B82" s="64" t="s">
        <v>69</v>
      </c>
      <c r="C82" s="64" t="s">
        <v>141</v>
      </c>
      <c r="D82" s="65"/>
      <c r="E82" s="65"/>
      <c r="F82" s="65"/>
      <c r="G82" s="67">
        <v>1392462409.47</v>
      </c>
      <c r="H82" s="65"/>
      <c r="I82" s="67">
        <v>130690190.62</v>
      </c>
      <c r="J82" s="67">
        <v>1392462409.47</v>
      </c>
      <c r="K82" s="65">
        <v>2490282.7999999998</v>
      </c>
      <c r="L82" s="79">
        <v>23465722.170000002</v>
      </c>
      <c r="M82" s="65">
        <v>1523152600.0899999</v>
      </c>
      <c r="N82" s="65">
        <v>31894018.699999999</v>
      </c>
      <c r="O82" s="84">
        <v>1851429541.71</v>
      </c>
      <c r="P82" s="70">
        <f t="shared" si="21"/>
        <v>4.03034000017434E-3</v>
      </c>
      <c r="Q82" s="85">
        <v>1491258581.3900001</v>
      </c>
      <c r="R82" s="70">
        <f t="shared" si="22"/>
        <v>3.2370461666292802E-3</v>
      </c>
      <c r="S82" s="72">
        <f t="shared" si="23"/>
        <v>-0.19453668217227549</v>
      </c>
      <c r="T82" s="73">
        <f t="shared" si="24"/>
        <v>1.6699201808976754E-3</v>
      </c>
      <c r="U82" s="73">
        <f t="shared" si="25"/>
        <v>1.5735515263977647E-2</v>
      </c>
      <c r="V82" s="74">
        <f t="shared" si="26"/>
        <v>110.72638925197283</v>
      </c>
      <c r="W82" s="74">
        <f t="shared" si="27"/>
        <v>1.7423367881995493</v>
      </c>
      <c r="X82" s="65">
        <v>41798.129999999997</v>
      </c>
      <c r="Y82" s="65">
        <v>41798.129999999997</v>
      </c>
      <c r="Z82" s="75">
        <v>296</v>
      </c>
      <c r="AA82" s="90">
        <v>13467960</v>
      </c>
      <c r="AB82" s="16"/>
      <c r="AC82" s="8"/>
      <c r="AD82" s="8"/>
      <c r="AE82" s="8"/>
      <c r="AF82" s="9"/>
      <c r="AG82" s="10"/>
      <c r="AH82" s="10"/>
      <c r="AI82" s="10"/>
      <c r="AJ82" s="11"/>
      <c r="AK82" s="9"/>
      <c r="AL82" s="10"/>
      <c r="AM82" s="10"/>
      <c r="AN82" s="10"/>
      <c r="AO82" s="11"/>
    </row>
    <row r="83" spans="1:256" ht="16.5" customHeight="1" x14ac:dyDescent="0.3">
      <c r="A83" s="63">
        <v>73</v>
      </c>
      <c r="B83" s="77" t="s">
        <v>38</v>
      </c>
      <c r="C83" s="64" t="s">
        <v>142</v>
      </c>
      <c r="D83" s="65"/>
      <c r="E83" s="65"/>
      <c r="F83" s="65">
        <v>299162030.47000003</v>
      </c>
      <c r="G83" s="65">
        <v>1282856722.1800001</v>
      </c>
      <c r="H83" s="65"/>
      <c r="I83" s="65">
        <v>918719577.19000006</v>
      </c>
      <c r="J83" s="65">
        <v>1582018752.6500001</v>
      </c>
      <c r="K83" s="65">
        <v>6932402.2300000004</v>
      </c>
      <c r="L83" s="79">
        <v>-70874722.170000002</v>
      </c>
      <c r="M83" s="65">
        <v>2482440614</v>
      </c>
      <c r="N83" s="65">
        <v>-14060124</v>
      </c>
      <c r="O83" s="84">
        <v>2616342453</v>
      </c>
      <c r="P83" s="138" t="s">
        <v>98</v>
      </c>
      <c r="Q83" s="85">
        <v>2468380490</v>
      </c>
      <c r="R83" s="70">
        <f t="shared" si="22"/>
        <v>5.3580657993527138E-3</v>
      </c>
      <c r="S83" s="72">
        <f t="shared" si="23"/>
        <v>-5.6552980222577917E-2</v>
      </c>
      <c r="T83" s="73">
        <f t="shared" si="24"/>
        <v>2.8084820221537243E-3</v>
      </c>
      <c r="U83" s="73">
        <f t="shared" si="25"/>
        <v>-2.8713045844078924E-2</v>
      </c>
      <c r="V83" s="74">
        <f t="shared" si="26"/>
        <v>1.0855416754584151</v>
      </c>
      <c r="W83" s="74">
        <f t="shared" si="27"/>
        <v>-3.116920789309572E-2</v>
      </c>
      <c r="X83" s="65">
        <v>1.0412999999999999</v>
      </c>
      <c r="Y83" s="65">
        <v>1.0465</v>
      </c>
      <c r="Z83" s="75">
        <v>413</v>
      </c>
      <c r="AA83" s="81">
        <v>2273869853</v>
      </c>
      <c r="AB83" s="16"/>
      <c r="AC83" s="8"/>
      <c r="AD83" s="8"/>
      <c r="AE83" s="8"/>
      <c r="AF83" s="9"/>
      <c r="AG83" s="10"/>
      <c r="AH83" s="10"/>
      <c r="AI83" s="10"/>
      <c r="AJ83" s="11"/>
      <c r="AK83" s="9"/>
      <c r="AL83" s="10"/>
      <c r="AM83" s="10"/>
      <c r="AN83" s="10"/>
      <c r="AO83" s="11"/>
    </row>
    <row r="84" spans="1:256" ht="16.5" customHeight="1" x14ac:dyDescent="0.3">
      <c r="A84" s="63">
        <v>74</v>
      </c>
      <c r="B84" s="77" t="s">
        <v>143</v>
      </c>
      <c r="C84" s="64" t="s">
        <v>144</v>
      </c>
      <c r="D84" s="65"/>
      <c r="E84" s="65"/>
      <c r="F84" s="65"/>
      <c r="G84" s="65">
        <v>347554201.60000002</v>
      </c>
      <c r="H84" s="65"/>
      <c r="I84" s="65">
        <v>88056184</v>
      </c>
      <c r="J84" s="65">
        <v>347554201.60000002</v>
      </c>
      <c r="K84" s="65">
        <v>565846.6</v>
      </c>
      <c r="L84" s="79">
        <v>1972690.2</v>
      </c>
      <c r="M84" s="65">
        <v>441452171.19999999</v>
      </c>
      <c r="N84" s="65">
        <v>7205104</v>
      </c>
      <c r="O84" s="84">
        <v>432761559.80000001</v>
      </c>
      <c r="P84" s="70">
        <f>(O84/$O$87)</f>
        <v>9.4206999818574784E-4</v>
      </c>
      <c r="Q84" s="85">
        <v>434247067.19999999</v>
      </c>
      <c r="R84" s="70">
        <f t="shared" si="22"/>
        <v>9.4261171187329359E-4</v>
      </c>
      <c r="S84" s="72">
        <f t="shared" si="23"/>
        <v>3.4326232687729953E-3</v>
      </c>
      <c r="T84" s="73">
        <f t="shared" si="24"/>
        <v>1.3030522086160447E-3</v>
      </c>
      <c r="U84" s="73">
        <f t="shared" si="25"/>
        <v>4.5427830122602613E-3</v>
      </c>
      <c r="V84" s="74">
        <f t="shared" si="26"/>
        <v>102.81200539811066</v>
      </c>
      <c r="W84" s="74">
        <f t="shared" si="27"/>
        <v>0.46705263157894733</v>
      </c>
      <c r="X84" s="65">
        <v>39067.800000000003</v>
      </c>
      <c r="Y84" s="65">
        <v>39067.800000000003</v>
      </c>
      <c r="Z84" s="75">
        <v>41</v>
      </c>
      <c r="AA84" s="81">
        <v>4223700</v>
      </c>
      <c r="AB84" s="16"/>
      <c r="AC84" s="8"/>
      <c r="AD84" s="8"/>
      <c r="AE84" s="8"/>
      <c r="AF84" s="9"/>
      <c r="AG84" s="10"/>
      <c r="AH84" s="10"/>
      <c r="AI84" s="10"/>
      <c r="AJ84" s="11"/>
      <c r="AK84" s="9"/>
      <c r="AL84" s="10"/>
      <c r="AM84" s="10"/>
      <c r="AN84" s="10"/>
      <c r="AO84" s="11"/>
    </row>
    <row r="85" spans="1:256" ht="16.5" customHeight="1" x14ac:dyDescent="0.3">
      <c r="A85" s="63">
        <v>75</v>
      </c>
      <c r="B85" s="77" t="s">
        <v>87</v>
      </c>
      <c r="C85" s="64" t="s">
        <v>145</v>
      </c>
      <c r="D85" s="65"/>
      <c r="E85" s="65"/>
      <c r="F85" s="65">
        <v>76037046.200000003</v>
      </c>
      <c r="G85" s="65">
        <v>860251717.79999995</v>
      </c>
      <c r="H85" s="65"/>
      <c r="I85" s="65">
        <v>66836353.200000003</v>
      </c>
      <c r="J85" s="65">
        <v>936288764</v>
      </c>
      <c r="K85" s="65">
        <v>798535.8</v>
      </c>
      <c r="L85" s="79">
        <v>5797010.2000000002</v>
      </c>
      <c r="M85" s="65">
        <v>1003125117.2</v>
      </c>
      <c r="N85" s="65">
        <v>4524766.4000000004</v>
      </c>
      <c r="O85" s="84">
        <v>967859623.79999995</v>
      </c>
      <c r="P85" s="70">
        <f>(O85/$O$87)</f>
        <v>2.1069142889186079E-3</v>
      </c>
      <c r="Q85" s="85">
        <v>998600350.79999995</v>
      </c>
      <c r="R85" s="70">
        <f t="shared" si="22"/>
        <v>2.167642471863445E-3</v>
      </c>
      <c r="S85" s="72">
        <f t="shared" si="23"/>
        <v>3.1761555337235882E-2</v>
      </c>
      <c r="T85" s="73">
        <f t="shared" si="24"/>
        <v>7.9965503653215829E-4</v>
      </c>
      <c r="U85" s="73">
        <f t="shared" si="25"/>
        <v>5.8051353530527922E-3</v>
      </c>
      <c r="V85" s="74">
        <f t="shared" si="26"/>
        <v>1.0471086133223204</v>
      </c>
      <c r="W85" s="74">
        <f t="shared" si="27"/>
        <v>6.0786072296834881E-3</v>
      </c>
      <c r="X85" s="65">
        <v>399</v>
      </c>
      <c r="Y85" s="65">
        <v>399</v>
      </c>
      <c r="Z85" s="75">
        <v>121</v>
      </c>
      <c r="AA85" s="81">
        <v>953674087</v>
      </c>
      <c r="AB85" s="16"/>
      <c r="AC85" s="37"/>
      <c r="AD85" s="37"/>
      <c r="AE85" s="37"/>
      <c r="AF85" s="38"/>
      <c r="AG85" s="10"/>
      <c r="AH85" s="10"/>
      <c r="AI85" s="10"/>
      <c r="AJ85" s="11"/>
      <c r="AK85" s="9"/>
      <c r="AL85" s="10"/>
      <c r="AM85" s="10"/>
      <c r="AN85" s="10"/>
      <c r="AO85" s="11"/>
    </row>
    <row r="86" spans="1:256" ht="16.5" customHeight="1" x14ac:dyDescent="0.3">
      <c r="A86" s="63">
        <v>76</v>
      </c>
      <c r="B86" s="77" t="s">
        <v>96</v>
      </c>
      <c r="C86" s="64" t="s">
        <v>146</v>
      </c>
      <c r="D86" s="65"/>
      <c r="E86" s="65"/>
      <c r="F86" s="65"/>
      <c r="G86" s="65">
        <v>98557951.489999995</v>
      </c>
      <c r="H86" s="65"/>
      <c r="I86" s="65">
        <v>29742945.690000001</v>
      </c>
      <c r="J86" s="78"/>
      <c r="K86" s="78">
        <v>52036.55</v>
      </c>
      <c r="L86" s="88">
        <v>488286.48</v>
      </c>
      <c r="M86" s="65">
        <v>128724516.65000001</v>
      </c>
      <c r="N86" s="65">
        <v>521958.16</v>
      </c>
      <c r="O86" s="84">
        <v>128307259.28</v>
      </c>
      <c r="P86" s="70">
        <f>(O86/$O$87)</f>
        <v>2.7930951069912442E-4</v>
      </c>
      <c r="Q86" s="85">
        <v>128202558.48999999</v>
      </c>
      <c r="R86" s="70">
        <f t="shared" si="22"/>
        <v>2.7828681470204979E-4</v>
      </c>
      <c r="S86" s="72">
        <f t="shared" si="23"/>
        <v>-8.1601610530486078E-4</v>
      </c>
      <c r="T86" s="73">
        <f t="shared" si="24"/>
        <v>4.0589322563370632E-4</v>
      </c>
      <c r="U86" s="73">
        <f t="shared" si="25"/>
        <v>3.8087108849554443E-3</v>
      </c>
      <c r="V86" s="74">
        <f t="shared" si="26"/>
        <v>51.53654156909959</v>
      </c>
      <c r="W86" s="74">
        <f t="shared" si="27"/>
        <v>0.19628778684718834</v>
      </c>
      <c r="X86" s="65">
        <v>410.23</v>
      </c>
      <c r="Y86" s="65">
        <v>410.23</v>
      </c>
      <c r="Z86" s="75">
        <v>6</v>
      </c>
      <c r="AA86" s="139">
        <v>2487605</v>
      </c>
      <c r="AB86" s="39"/>
      <c r="AC86" s="40"/>
      <c r="AD86" s="40"/>
      <c r="AE86" s="41"/>
      <c r="AF86" s="18"/>
      <c r="AG86" s="42"/>
      <c r="AH86" s="10"/>
      <c r="AI86" s="10"/>
      <c r="AJ86" s="11"/>
      <c r="AK86" s="9"/>
      <c r="AL86" s="10"/>
      <c r="AM86" s="10"/>
      <c r="AN86" s="10"/>
      <c r="AO86" s="11"/>
    </row>
    <row r="87" spans="1:256" ht="16.5" customHeight="1" x14ac:dyDescent="0.3">
      <c r="A87" s="63"/>
      <c r="B87" s="103"/>
      <c r="C87" s="104" t="s">
        <v>55</v>
      </c>
      <c r="D87" s="105"/>
      <c r="E87" s="105"/>
      <c r="F87" s="105"/>
      <c r="G87" s="105"/>
      <c r="H87" s="105"/>
      <c r="I87" s="105"/>
      <c r="J87" s="105"/>
      <c r="K87" s="105"/>
      <c r="L87" s="106"/>
      <c r="M87" s="105"/>
      <c r="N87" s="105"/>
      <c r="O87" s="107">
        <f>SUM(O61:O86)</f>
        <v>459373040892.31006</v>
      </c>
      <c r="P87" s="108">
        <f>(O87/$O$124)</f>
        <v>0.30743567912541897</v>
      </c>
      <c r="Q87" s="107">
        <f>SUM(Q61:Q86)</f>
        <v>460684990150.40002</v>
      </c>
      <c r="R87" s="108">
        <f>(Q87/$Q$124)</f>
        <v>0.30364374240960951</v>
      </c>
      <c r="S87" s="109">
        <f t="shared" si="23"/>
        <v>2.8559561430543845E-3</v>
      </c>
      <c r="T87" s="110"/>
      <c r="U87" s="110"/>
      <c r="V87" s="111"/>
      <c r="W87" s="111"/>
      <c r="X87" s="105"/>
      <c r="Y87" s="105"/>
      <c r="Z87" s="168">
        <f>SUM(Z61:Z86)</f>
        <v>35874</v>
      </c>
      <c r="AA87" s="112"/>
      <c r="AB87" s="16"/>
      <c r="AC87" s="8"/>
      <c r="AD87" s="8"/>
      <c r="AE87" s="8"/>
      <c r="AF87" s="43"/>
      <c r="AG87" s="10"/>
      <c r="AH87" s="10"/>
      <c r="AI87" s="10"/>
      <c r="AJ87" s="11"/>
      <c r="AK87" s="9"/>
      <c r="AL87" s="10"/>
      <c r="AM87" s="10"/>
      <c r="AN87" s="10"/>
      <c r="AO87" s="11"/>
    </row>
    <row r="88" spans="1:256" ht="16.5" customHeight="1" x14ac:dyDescent="0.3">
      <c r="A88" s="124"/>
      <c r="B88" s="125"/>
      <c r="C88" s="126" t="s">
        <v>147</v>
      </c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72"/>
      <c r="Q88" s="127"/>
      <c r="R88" s="72"/>
      <c r="S88" s="72"/>
      <c r="T88" s="128"/>
      <c r="U88" s="128"/>
      <c r="V88" s="129"/>
      <c r="W88" s="129"/>
      <c r="X88" s="127"/>
      <c r="Y88" s="127"/>
      <c r="Z88" s="127"/>
      <c r="AA88" s="130"/>
      <c r="AB88" s="27"/>
      <c r="AC88" s="20"/>
      <c r="AD88" s="20"/>
      <c r="AE88" s="20"/>
      <c r="AF88" s="9"/>
      <c r="AG88" s="10"/>
      <c r="AH88" s="10"/>
      <c r="AI88" s="10"/>
      <c r="AJ88" s="11"/>
      <c r="AK88" s="9"/>
      <c r="AL88" s="10"/>
      <c r="AM88" s="10"/>
      <c r="AN88" s="10"/>
      <c r="AO88" s="11"/>
    </row>
    <row r="89" spans="1:256" ht="16.5" customHeight="1" x14ac:dyDescent="0.3">
      <c r="A89" s="63">
        <v>77</v>
      </c>
      <c r="B89" s="64" t="s">
        <v>120</v>
      </c>
      <c r="C89" s="64" t="s">
        <v>148</v>
      </c>
      <c r="D89" s="65"/>
      <c r="E89" s="65"/>
      <c r="F89" s="164" t="s">
        <v>190</v>
      </c>
      <c r="G89" s="164" t="s">
        <v>189</v>
      </c>
      <c r="H89" s="142">
        <v>1775390000</v>
      </c>
      <c r="I89" s="165" t="s">
        <v>186</v>
      </c>
      <c r="J89" s="165" t="s">
        <v>185</v>
      </c>
      <c r="K89" s="140">
        <v>8437735.1999999993</v>
      </c>
      <c r="L89" s="141" t="s">
        <v>183</v>
      </c>
      <c r="M89" s="142">
        <v>2544800350</v>
      </c>
      <c r="N89" s="65">
        <v>271963808</v>
      </c>
      <c r="O89" s="84">
        <v>2265160499</v>
      </c>
      <c r="P89" s="70">
        <f>(O89/$O$93)</f>
        <v>5.3291837246217701E-2</v>
      </c>
      <c r="Q89" s="85">
        <v>2272836542</v>
      </c>
      <c r="R89" s="70">
        <f>(Q89/$Q$93)</f>
        <v>4.5677240635531947E-2</v>
      </c>
      <c r="S89" s="72">
        <f>((Q89-O89)/O89)</f>
        <v>3.388741329097316E-3</v>
      </c>
      <c r="T89" s="73">
        <f>(K89/Q89)</f>
        <v>3.7124250002488735E-3</v>
      </c>
      <c r="U89" s="73">
        <f>L89/Q89</f>
        <v>3.3772963995226013E-3</v>
      </c>
      <c r="V89" s="74" t="e">
        <f>Q89/AA89</f>
        <v>#DIV/0!</v>
      </c>
      <c r="W89" s="74" t="e">
        <f>L89/AA89</f>
        <v>#DIV/0!</v>
      </c>
      <c r="X89" s="65"/>
      <c r="Y89" s="65"/>
      <c r="Z89" s="75">
        <v>2623</v>
      </c>
      <c r="AA89" s="81"/>
      <c r="AB89" s="28"/>
      <c r="AC89" s="22"/>
      <c r="AD89" s="22"/>
      <c r="AE89" s="23"/>
      <c r="AF89" s="9"/>
      <c r="AG89" s="10"/>
      <c r="AH89" s="10"/>
      <c r="AI89" s="10"/>
      <c r="AJ89" s="11"/>
      <c r="AK89" s="9"/>
      <c r="AL89" s="10"/>
      <c r="AM89" s="10"/>
      <c r="AN89" s="10"/>
      <c r="AO89" s="11"/>
    </row>
    <row r="90" spans="1:256" ht="16.5" customHeight="1" x14ac:dyDescent="0.3">
      <c r="A90" s="63">
        <v>78</v>
      </c>
      <c r="B90" s="64" t="s">
        <v>120</v>
      </c>
      <c r="C90" s="64" t="s">
        <v>149</v>
      </c>
      <c r="D90" s="78"/>
      <c r="E90" s="65"/>
      <c r="F90" s="65"/>
      <c r="G90" s="78">
        <v>512637423.60000002</v>
      </c>
      <c r="H90" s="165" t="s">
        <v>188</v>
      </c>
      <c r="I90" s="165" t="s">
        <v>187</v>
      </c>
      <c r="J90" s="165" t="s">
        <v>184</v>
      </c>
      <c r="K90" s="140">
        <v>12646379.51</v>
      </c>
      <c r="L90" s="166">
        <v>27202609.789999999</v>
      </c>
      <c r="M90" s="167">
        <v>11132533958.91</v>
      </c>
      <c r="N90" s="167">
        <v>1223069226.49</v>
      </c>
      <c r="O90" s="143">
        <v>9882262122.6599998</v>
      </c>
      <c r="P90" s="70">
        <f>(O90/$O$93)</f>
        <v>0.23249739031638417</v>
      </c>
      <c r="Q90" s="144">
        <v>9909464732</v>
      </c>
      <c r="R90" s="70">
        <f>(Q90/$Q$93)</f>
        <v>0.19915070739516522</v>
      </c>
      <c r="S90" s="72">
        <f>((Q90-O90)/O90)</f>
        <v>2.7526702896925434E-3</v>
      </c>
      <c r="T90" s="73">
        <f>(K90/Q90)</f>
        <v>1.2761919893777771E-3</v>
      </c>
      <c r="U90" s="73">
        <f>L90/Q90</f>
        <v>2.7451139416396885E-3</v>
      </c>
      <c r="V90" s="74">
        <f>Q90/AA90</f>
        <v>52.674317112881567</v>
      </c>
      <c r="W90" s="74">
        <f>L90/AA90</f>
        <v>0.14459700227292122</v>
      </c>
      <c r="X90" s="86">
        <v>36.6</v>
      </c>
      <c r="Y90" s="86">
        <v>36.6</v>
      </c>
      <c r="Z90" s="75">
        <v>5230</v>
      </c>
      <c r="AA90" s="81">
        <v>188127066</v>
      </c>
      <c r="AB90" s="33"/>
      <c r="AC90" s="44"/>
      <c r="AD90" s="25"/>
      <c r="AE90" s="25"/>
      <c r="AF90" s="9"/>
      <c r="AG90" s="10"/>
      <c r="AH90" s="10"/>
      <c r="AI90" s="10"/>
      <c r="AJ90" s="11"/>
      <c r="AK90" s="9"/>
      <c r="AL90" s="10"/>
      <c r="AM90" s="10"/>
      <c r="AN90" s="10"/>
      <c r="AO90" s="11"/>
    </row>
    <row r="91" spans="1:256" ht="16.5" customHeight="1" x14ac:dyDescent="0.3">
      <c r="A91" s="63">
        <v>79</v>
      </c>
      <c r="B91" s="77" t="s">
        <v>87</v>
      </c>
      <c r="C91" s="64" t="s">
        <v>150</v>
      </c>
      <c r="D91" s="65"/>
      <c r="E91" s="65"/>
      <c r="F91" s="133">
        <v>1999002045.05</v>
      </c>
      <c r="G91" s="65">
        <v>433739905.68000001</v>
      </c>
      <c r="H91" s="65">
        <v>26241412000</v>
      </c>
      <c r="I91" s="65">
        <v>1954690165.0699999</v>
      </c>
      <c r="J91" s="142">
        <v>28674153950.73</v>
      </c>
      <c r="K91" s="140">
        <v>40335702.640000001</v>
      </c>
      <c r="L91" s="145">
        <v>89380047.469999999</v>
      </c>
      <c r="M91" s="142">
        <v>30628844115.799999</v>
      </c>
      <c r="N91" s="65">
        <v>471554160.17000002</v>
      </c>
      <c r="O91" s="84">
        <v>30357407687.240002</v>
      </c>
      <c r="P91" s="70">
        <f>(O91/$O$93)</f>
        <v>0.71421077243739817</v>
      </c>
      <c r="Q91" s="85">
        <v>30157289955.639999</v>
      </c>
      <c r="R91" s="70">
        <f>(Q91/$Q$93)</f>
        <v>0.60607164869284247</v>
      </c>
      <c r="S91" s="72">
        <f>((Q91-O91)/O91)</f>
        <v>-6.5920560036526743E-3</v>
      </c>
      <c r="T91" s="73">
        <f>(K91/Q91)</f>
        <v>1.3375108539040472E-3</v>
      </c>
      <c r="U91" s="73">
        <f>L91/Q91</f>
        <v>2.9637957389896099E-3</v>
      </c>
      <c r="V91" s="74">
        <f>Q91/AA91</f>
        <v>11.302190410541364</v>
      </c>
      <c r="W91" s="74">
        <f>L91/AA91</f>
        <v>3.3497383780011727E-2</v>
      </c>
      <c r="X91" s="65">
        <v>11.3</v>
      </c>
      <c r="Y91" s="65">
        <v>11.3</v>
      </c>
      <c r="Z91" s="75">
        <v>894</v>
      </c>
      <c r="AA91" s="81">
        <v>2668269500</v>
      </c>
      <c r="AB91" s="33"/>
      <c r="AC91" s="44"/>
      <c r="AD91" s="25"/>
      <c r="AE91" s="25"/>
      <c r="AF91" s="9"/>
      <c r="AG91" s="10"/>
      <c r="AH91" s="10"/>
      <c r="AI91" s="10"/>
      <c r="AJ91" s="11"/>
      <c r="AK91" s="9"/>
      <c r="AL91" s="10"/>
      <c r="AM91" s="10"/>
      <c r="AN91" s="10"/>
      <c r="AO91" s="11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2"/>
      <c r="BR91" s="62"/>
      <c r="BS91" s="62"/>
      <c r="BT91" s="62"/>
      <c r="BU91" s="62"/>
      <c r="BV91" s="62"/>
      <c r="BW91" s="62"/>
      <c r="BX91" s="62"/>
      <c r="BY91" s="62"/>
      <c r="BZ91" s="62"/>
      <c r="CA91" s="62"/>
      <c r="CB91" s="62"/>
      <c r="CC91" s="62"/>
      <c r="CD91" s="62"/>
      <c r="CE91" s="62"/>
      <c r="CF91" s="62"/>
      <c r="CG91" s="62"/>
      <c r="CH91" s="62"/>
      <c r="CI91" s="62"/>
      <c r="CJ91" s="62"/>
      <c r="CK91" s="62"/>
      <c r="CL91" s="62"/>
      <c r="CM91" s="62"/>
      <c r="CN91" s="62"/>
      <c r="CO91" s="62"/>
      <c r="CP91" s="62"/>
      <c r="CQ91" s="62"/>
      <c r="CR91" s="62"/>
      <c r="CS91" s="62"/>
      <c r="CT91" s="62"/>
      <c r="CU91" s="62"/>
      <c r="CV91" s="62"/>
      <c r="CW91" s="62"/>
      <c r="CX91" s="62"/>
      <c r="CY91" s="62"/>
      <c r="CZ91" s="62"/>
      <c r="DA91" s="62"/>
      <c r="DB91" s="62"/>
      <c r="DC91" s="62"/>
      <c r="DD91" s="62"/>
      <c r="DE91" s="62"/>
      <c r="DF91" s="62"/>
      <c r="DG91" s="62"/>
      <c r="DH91" s="62"/>
      <c r="DI91" s="62"/>
      <c r="DJ91" s="62"/>
      <c r="DK91" s="62"/>
      <c r="DL91" s="62"/>
      <c r="DM91" s="62"/>
      <c r="DN91" s="62"/>
      <c r="DO91" s="62"/>
      <c r="DP91" s="62"/>
      <c r="DQ91" s="62"/>
      <c r="DR91" s="62"/>
      <c r="DS91" s="62"/>
      <c r="DT91" s="62"/>
      <c r="DU91" s="62"/>
      <c r="DV91" s="62"/>
      <c r="DW91" s="62"/>
      <c r="DX91" s="62"/>
      <c r="DY91" s="62"/>
      <c r="DZ91" s="62"/>
      <c r="EA91" s="62"/>
      <c r="EB91" s="62"/>
      <c r="EC91" s="62"/>
      <c r="ED91" s="62"/>
      <c r="EE91" s="62"/>
      <c r="EF91" s="62"/>
      <c r="EG91" s="62"/>
      <c r="EH91" s="62"/>
      <c r="EI91" s="62"/>
      <c r="EJ91" s="62"/>
      <c r="EK91" s="62"/>
      <c r="EL91" s="62"/>
      <c r="EM91" s="62"/>
      <c r="EN91" s="62"/>
      <c r="EO91" s="62"/>
      <c r="EP91" s="62"/>
      <c r="EQ91" s="62"/>
      <c r="ER91" s="62"/>
      <c r="ES91" s="62"/>
      <c r="ET91" s="62"/>
      <c r="EU91" s="62"/>
      <c r="EV91" s="62"/>
      <c r="EW91" s="62"/>
      <c r="EX91" s="62"/>
      <c r="EY91" s="62"/>
      <c r="EZ91" s="62"/>
      <c r="FA91" s="62"/>
      <c r="FB91" s="62"/>
      <c r="FC91" s="62"/>
      <c r="FD91" s="62"/>
      <c r="FE91" s="62"/>
      <c r="FF91" s="62"/>
      <c r="FG91" s="62"/>
      <c r="FH91" s="62"/>
      <c r="FI91" s="62"/>
      <c r="FJ91" s="62"/>
      <c r="FK91" s="62"/>
      <c r="FL91" s="62"/>
      <c r="FM91" s="62"/>
      <c r="FN91" s="62"/>
      <c r="FO91" s="62"/>
      <c r="FP91" s="62"/>
      <c r="FQ91" s="62"/>
      <c r="FR91" s="62"/>
      <c r="FS91" s="62"/>
      <c r="FT91" s="62"/>
      <c r="FU91" s="62"/>
      <c r="FV91" s="62"/>
      <c r="FW91" s="62"/>
      <c r="FX91" s="62"/>
      <c r="FY91" s="62"/>
      <c r="FZ91" s="62"/>
      <c r="GA91" s="62"/>
      <c r="GB91" s="62"/>
      <c r="GC91" s="62"/>
      <c r="GD91" s="62"/>
      <c r="GE91" s="62"/>
      <c r="GF91" s="62"/>
      <c r="GG91" s="62"/>
      <c r="GH91" s="62"/>
      <c r="GI91" s="62"/>
      <c r="GJ91" s="62"/>
      <c r="GK91" s="62"/>
      <c r="GL91" s="62"/>
      <c r="GM91" s="62"/>
      <c r="GN91" s="62"/>
      <c r="GO91" s="62"/>
      <c r="GP91" s="62"/>
      <c r="GQ91" s="62"/>
      <c r="GR91" s="62"/>
      <c r="GS91" s="62"/>
      <c r="GT91" s="62"/>
      <c r="GU91" s="62"/>
      <c r="GV91" s="62"/>
      <c r="GW91" s="62"/>
      <c r="GX91" s="62"/>
      <c r="GY91" s="62"/>
      <c r="GZ91" s="62"/>
      <c r="HA91" s="62"/>
      <c r="HB91" s="62"/>
      <c r="HC91" s="62"/>
      <c r="HD91" s="62"/>
      <c r="HE91" s="62"/>
      <c r="HF91" s="62"/>
      <c r="HG91" s="62"/>
      <c r="HH91" s="62"/>
      <c r="HI91" s="62"/>
      <c r="HJ91" s="62"/>
      <c r="HK91" s="62"/>
      <c r="HL91" s="62"/>
      <c r="HM91" s="62"/>
      <c r="HN91" s="62"/>
      <c r="HO91" s="62"/>
      <c r="HP91" s="62"/>
      <c r="HQ91" s="62"/>
      <c r="HR91" s="62"/>
      <c r="HS91" s="62"/>
      <c r="HT91" s="62"/>
      <c r="HU91" s="62"/>
      <c r="HV91" s="62"/>
      <c r="HW91" s="62"/>
      <c r="HX91" s="62"/>
      <c r="HY91" s="62"/>
      <c r="HZ91" s="62"/>
      <c r="IA91" s="62"/>
      <c r="IB91" s="62"/>
      <c r="IC91" s="62"/>
      <c r="ID91" s="62"/>
      <c r="IE91" s="62"/>
      <c r="IF91" s="62"/>
      <c r="IG91" s="62"/>
      <c r="IH91" s="62"/>
      <c r="II91" s="62"/>
      <c r="IJ91" s="62"/>
      <c r="IK91" s="62"/>
      <c r="IL91" s="62"/>
      <c r="IM91" s="62"/>
      <c r="IN91" s="62"/>
      <c r="IO91" s="62"/>
      <c r="IP91" s="62"/>
      <c r="IQ91" s="62"/>
      <c r="IR91" s="62"/>
      <c r="IS91" s="62"/>
      <c r="IT91" s="62"/>
      <c r="IU91" s="62"/>
      <c r="IV91" s="62"/>
    </row>
    <row r="92" spans="1:256" ht="16.5" customHeight="1" x14ac:dyDescent="0.3">
      <c r="A92" s="63">
        <v>80</v>
      </c>
      <c r="B92" s="64" t="s">
        <v>32</v>
      </c>
      <c r="C92" s="64" t="s">
        <v>182</v>
      </c>
      <c r="D92" s="65"/>
      <c r="E92" s="65"/>
      <c r="F92" s="133">
        <v>7443153628</v>
      </c>
      <c r="G92" s="65">
        <v>0</v>
      </c>
      <c r="H92" s="65">
        <v>0</v>
      </c>
      <c r="I92" s="65">
        <v>0</v>
      </c>
      <c r="J92" s="65">
        <v>7443153628</v>
      </c>
      <c r="K92" s="140">
        <v>10287108</v>
      </c>
      <c r="L92" s="145">
        <v>3959843</v>
      </c>
      <c r="M92" s="142">
        <v>7443342050</v>
      </c>
      <c r="N92" s="65">
        <v>24311472</v>
      </c>
      <c r="O92" s="84">
        <v>0</v>
      </c>
      <c r="P92" s="70">
        <f>(O92/$O$93)</f>
        <v>0</v>
      </c>
      <c r="Q92" s="85">
        <v>7419030578</v>
      </c>
      <c r="R92" s="70">
        <f>(Q92/$Q$93)</f>
        <v>0.14910040327646037</v>
      </c>
      <c r="S92" s="72" t="e">
        <f>((Q92-O92)/O92)</f>
        <v>#DIV/0!</v>
      </c>
      <c r="T92" s="73">
        <f>(K92/Q92)</f>
        <v>1.386583852411236E-3</v>
      </c>
      <c r="U92" s="73">
        <f>L92/Q92</f>
        <v>5.3374129657078227E-4</v>
      </c>
      <c r="V92" s="74">
        <f>Q92/AA92</f>
        <v>100.05435708698585</v>
      </c>
      <c r="W92" s="74">
        <f>L92/AA92</f>
        <v>5.3403142279163859E-2</v>
      </c>
      <c r="X92" s="65">
        <v>100.05</v>
      </c>
      <c r="Y92" s="65">
        <v>100.05</v>
      </c>
      <c r="Z92" s="75">
        <v>61</v>
      </c>
      <c r="AA92" s="81">
        <v>74150000</v>
      </c>
      <c r="AB92" s="16"/>
      <c r="AC92" s="8"/>
      <c r="AD92" s="8"/>
      <c r="AE92" s="8"/>
      <c r="AF92" s="9"/>
      <c r="AG92" s="10"/>
      <c r="AH92" s="10"/>
      <c r="AI92" s="10"/>
      <c r="AJ92" s="11"/>
      <c r="AK92" s="9"/>
      <c r="AL92" s="10"/>
      <c r="AM92" s="10"/>
      <c r="AN92" s="10"/>
      <c r="AO92" s="11"/>
    </row>
    <row r="93" spans="1:256" ht="16.5" customHeight="1" x14ac:dyDescent="0.3">
      <c r="A93" s="63"/>
      <c r="B93" s="123"/>
      <c r="C93" s="104" t="s">
        <v>55</v>
      </c>
      <c r="D93" s="105"/>
      <c r="E93" s="105"/>
      <c r="F93" s="105"/>
      <c r="G93" s="105"/>
      <c r="H93" s="105"/>
      <c r="I93" s="105"/>
      <c r="J93" s="146"/>
      <c r="K93" s="105"/>
      <c r="L93" s="106"/>
      <c r="M93" s="105"/>
      <c r="N93" s="105"/>
      <c r="O93" s="107">
        <f>SUM(O89:O92)</f>
        <v>42504830308.900002</v>
      </c>
      <c r="P93" s="108">
        <f>(O93/$O$124)</f>
        <v>2.8446382806323094E-2</v>
      </c>
      <c r="Q93" s="107">
        <f>SUM(Q89:Q92)</f>
        <v>49758621807.639999</v>
      </c>
      <c r="R93" s="108">
        <f>(Q93/$Q$124)</f>
        <v>3.2796584359919369E-2</v>
      </c>
      <c r="S93" s="109">
        <f>((Q93-O93)/O93)</f>
        <v>0.17065805100323247</v>
      </c>
      <c r="T93" s="110"/>
      <c r="U93" s="110"/>
      <c r="V93" s="111"/>
      <c r="W93" s="111"/>
      <c r="X93" s="105"/>
      <c r="Y93" s="105"/>
      <c r="Z93" s="168">
        <f>SUM(Z89:Z92)</f>
        <v>8808</v>
      </c>
      <c r="AA93" s="112"/>
      <c r="AB93" s="16"/>
      <c r="AC93" s="8"/>
      <c r="AD93" s="8"/>
      <c r="AE93" s="8"/>
      <c r="AF93" s="9"/>
      <c r="AG93" s="10"/>
      <c r="AH93" s="10"/>
      <c r="AI93" s="10"/>
      <c r="AJ93" s="11"/>
      <c r="AK93" s="9"/>
      <c r="AL93" s="10"/>
      <c r="AM93" s="10"/>
      <c r="AN93" s="10"/>
      <c r="AO93" s="11"/>
    </row>
    <row r="94" spans="1:256" ht="16.5" customHeight="1" x14ac:dyDescent="0.3">
      <c r="A94" s="124"/>
      <c r="B94" s="125"/>
      <c r="C94" s="126" t="s">
        <v>151</v>
      </c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72"/>
      <c r="Q94" s="127"/>
      <c r="R94" s="72"/>
      <c r="S94" s="72"/>
      <c r="T94" s="128"/>
      <c r="U94" s="128"/>
      <c r="V94" s="129"/>
      <c r="W94" s="129"/>
      <c r="X94" s="127"/>
      <c r="Y94" s="127"/>
      <c r="Z94" s="127"/>
      <c r="AA94" s="130"/>
      <c r="AB94" s="27"/>
      <c r="AC94" s="20"/>
      <c r="AD94" s="20"/>
      <c r="AE94" s="20"/>
      <c r="AF94" s="9"/>
      <c r="AG94" s="10"/>
      <c r="AH94" s="10"/>
      <c r="AI94" s="10"/>
      <c r="AJ94" s="11"/>
      <c r="AK94" s="9"/>
      <c r="AL94" s="10"/>
      <c r="AM94" s="10"/>
      <c r="AN94" s="10"/>
      <c r="AO94" s="11"/>
    </row>
    <row r="95" spans="1:256" ht="16.5" customHeight="1" x14ac:dyDescent="0.3">
      <c r="A95" s="63">
        <v>81</v>
      </c>
      <c r="B95" s="64" t="s">
        <v>26</v>
      </c>
      <c r="C95" s="64" t="s">
        <v>152</v>
      </c>
      <c r="D95" s="65">
        <v>952287632.70000005</v>
      </c>
      <c r="E95" s="65"/>
      <c r="F95" s="65">
        <v>457879028.56</v>
      </c>
      <c r="G95" s="65">
        <v>405495383.19</v>
      </c>
      <c r="H95" s="80"/>
      <c r="I95" s="65">
        <v>76806955.010000005</v>
      </c>
      <c r="J95" s="65">
        <v>1816240681.75</v>
      </c>
      <c r="K95" s="65">
        <v>-2685242.22</v>
      </c>
      <c r="L95" s="79">
        <v>64589904.5</v>
      </c>
      <c r="M95" s="65">
        <v>1893047636.76</v>
      </c>
      <c r="N95" s="65">
        <v>-5919965.96</v>
      </c>
      <c r="O95" s="84">
        <v>1887127670.8</v>
      </c>
      <c r="P95" s="70">
        <f t="shared" ref="P95:P114" si="28">(O95/$O$115)</f>
        <v>6.2198352546824404E-2</v>
      </c>
      <c r="Q95" s="85">
        <v>1887127670.8</v>
      </c>
      <c r="R95" s="70">
        <f t="shared" ref="R95:R114" si="29">(Q95/$Q$115)</f>
        <v>6.3815727130814764E-2</v>
      </c>
      <c r="S95" s="72">
        <f t="shared" ref="S95:S115" si="30">((Q95-O95)/O95)</f>
        <v>0</v>
      </c>
      <c r="T95" s="73">
        <f t="shared" ref="T95:T114" si="31">(K95/Q95)</f>
        <v>-1.4229255717826763E-3</v>
      </c>
      <c r="U95" s="73">
        <f t="shared" ref="U95:U114" si="32">L95/Q95</f>
        <v>3.4226568503772058E-2</v>
      </c>
      <c r="V95" s="74">
        <f t="shared" ref="V95:V114" si="33">Q95/AA95</f>
        <v>3303.4395560911735</v>
      </c>
      <c r="W95" s="74">
        <f t="shared" ref="W95:W114" si="34">L95/AA95</f>
        <v>113.0654002646249</v>
      </c>
      <c r="X95" s="65">
        <v>3286.35</v>
      </c>
      <c r="Y95" s="65">
        <v>3315.53</v>
      </c>
      <c r="Z95" s="75">
        <v>1193</v>
      </c>
      <c r="AA95" s="81">
        <v>571261.44999999995</v>
      </c>
      <c r="AB95" s="28"/>
      <c r="AC95" s="22"/>
      <c r="AD95" s="22"/>
      <c r="AE95" s="23"/>
      <c r="AF95" s="9"/>
      <c r="AG95" s="10"/>
      <c r="AH95" s="10"/>
      <c r="AI95" s="10"/>
      <c r="AJ95" s="11"/>
      <c r="AK95" s="9"/>
      <c r="AL95" s="10"/>
      <c r="AM95" s="10"/>
      <c r="AN95" s="10"/>
      <c r="AO95" s="11"/>
    </row>
    <row r="96" spans="1:256" ht="16.5" customHeight="1" x14ac:dyDescent="0.3">
      <c r="A96" s="63">
        <v>82</v>
      </c>
      <c r="B96" s="64" t="s">
        <v>32</v>
      </c>
      <c r="C96" s="64" t="s">
        <v>153</v>
      </c>
      <c r="D96" s="65">
        <v>94799768.450000003</v>
      </c>
      <c r="E96" s="65"/>
      <c r="F96" s="65">
        <v>32322238.75</v>
      </c>
      <c r="G96" s="147">
        <v>52000000</v>
      </c>
      <c r="H96" s="65"/>
      <c r="I96" s="65">
        <v>1367463.7</v>
      </c>
      <c r="J96" s="65">
        <v>181681633.66</v>
      </c>
      <c r="K96" s="65">
        <v>293255.25</v>
      </c>
      <c r="L96" s="79">
        <v>138194.34</v>
      </c>
      <c r="M96" s="147">
        <v>181681633.66</v>
      </c>
      <c r="N96" s="65">
        <v>1194765.4099999999</v>
      </c>
      <c r="O96" s="84">
        <v>189137649.53999999</v>
      </c>
      <c r="P96" s="70">
        <f t="shared" si="28"/>
        <v>6.2338390708772604E-3</v>
      </c>
      <c r="Q96" s="85">
        <v>180486868.25999999</v>
      </c>
      <c r="R96" s="70">
        <f t="shared" si="29"/>
        <v>6.1034030255582806E-3</v>
      </c>
      <c r="S96" s="72">
        <f t="shared" si="30"/>
        <v>-4.5738018321785694E-2</v>
      </c>
      <c r="T96" s="73">
        <f t="shared" si="31"/>
        <v>1.6248010330455274E-3</v>
      </c>
      <c r="U96" s="73">
        <f t="shared" si="32"/>
        <v>7.6567531661596798E-4</v>
      </c>
      <c r="V96" s="74">
        <f t="shared" si="33"/>
        <v>133.59402836396472</v>
      </c>
      <c r="W96" s="74">
        <f t="shared" si="34"/>
        <v>0.10228964996558131</v>
      </c>
      <c r="X96" s="65">
        <v>133.66</v>
      </c>
      <c r="Y96" s="65">
        <v>134.35</v>
      </c>
      <c r="Z96" s="75">
        <v>739</v>
      </c>
      <c r="AA96" s="81">
        <v>1351010</v>
      </c>
      <c r="AB96" s="33"/>
      <c r="AC96" s="25"/>
      <c r="AD96" s="25"/>
      <c r="AE96" s="25"/>
      <c r="AF96" s="9"/>
      <c r="AG96" s="10"/>
      <c r="AH96" s="10"/>
      <c r="AI96" s="10"/>
      <c r="AJ96" s="11"/>
      <c r="AK96" s="9"/>
      <c r="AL96" s="10"/>
      <c r="AM96" s="10"/>
      <c r="AN96" s="10"/>
      <c r="AO96" s="11"/>
    </row>
    <row r="97" spans="1:41" ht="16.5" customHeight="1" x14ac:dyDescent="0.3">
      <c r="A97" s="63">
        <v>83</v>
      </c>
      <c r="B97" s="64" t="s">
        <v>36</v>
      </c>
      <c r="C97" s="64" t="s">
        <v>154</v>
      </c>
      <c r="D97" s="65">
        <v>464007667.31999999</v>
      </c>
      <c r="E97" s="65"/>
      <c r="F97" s="65">
        <v>59961012</v>
      </c>
      <c r="G97" s="65">
        <v>292814304</v>
      </c>
      <c r="H97" s="65"/>
      <c r="I97" s="65">
        <v>253328813</v>
      </c>
      <c r="J97" s="65">
        <v>816782983</v>
      </c>
      <c r="K97" s="65">
        <v>-1494815</v>
      </c>
      <c r="L97" s="79">
        <v>-82063396</v>
      </c>
      <c r="M97" s="65">
        <v>1070111796</v>
      </c>
      <c r="N97" s="65">
        <v>-147606106</v>
      </c>
      <c r="O97" s="84">
        <v>993896685.21000004</v>
      </c>
      <c r="P97" s="70">
        <f t="shared" si="28"/>
        <v>3.2758110316725549E-2</v>
      </c>
      <c r="Q97" s="85">
        <v>927746447.80999994</v>
      </c>
      <c r="R97" s="70">
        <f t="shared" si="29"/>
        <v>3.1372977608307366E-2</v>
      </c>
      <c r="S97" s="72">
        <f t="shared" si="30"/>
        <v>-6.6556452380181985E-2</v>
      </c>
      <c r="T97" s="73">
        <f t="shared" si="31"/>
        <v>-1.6112322537354886E-3</v>
      </c>
      <c r="U97" s="73">
        <f t="shared" si="32"/>
        <v>-8.8454551557395317E-2</v>
      </c>
      <c r="V97" s="74">
        <f t="shared" si="33"/>
        <v>1.3662197408559493</v>
      </c>
      <c r="W97" s="74">
        <f t="shared" si="34"/>
        <v>-0.12084835450627383</v>
      </c>
      <c r="X97" s="65">
        <v>1.3512999999999999</v>
      </c>
      <c r="Y97" s="65">
        <v>1.3723000000000001</v>
      </c>
      <c r="Z97" s="75">
        <v>1546</v>
      </c>
      <c r="AA97" s="81">
        <v>679060930</v>
      </c>
      <c r="AB97" s="16"/>
      <c r="AC97" s="8"/>
      <c r="AD97" s="8"/>
      <c r="AE97" s="8"/>
      <c r="AF97" s="9"/>
      <c r="AG97" s="10"/>
      <c r="AH97" s="10"/>
      <c r="AI97" s="10"/>
      <c r="AJ97" s="11"/>
      <c r="AK97" s="9"/>
      <c r="AL97" s="10"/>
      <c r="AM97" s="10"/>
      <c r="AN97" s="10"/>
      <c r="AO97" s="11"/>
    </row>
    <row r="98" spans="1:41" ht="16.5" customHeight="1" x14ac:dyDescent="0.3">
      <c r="A98" s="63">
        <v>84</v>
      </c>
      <c r="B98" s="77" t="s">
        <v>38</v>
      </c>
      <c r="C98" s="64" t="s">
        <v>155</v>
      </c>
      <c r="D98" s="65">
        <v>2322099613.0999999</v>
      </c>
      <c r="E98" s="80"/>
      <c r="F98" s="65">
        <v>159393358.69</v>
      </c>
      <c r="G98" s="65">
        <v>573212438.69000006</v>
      </c>
      <c r="H98" s="65">
        <v>58000000</v>
      </c>
      <c r="I98" s="65">
        <v>1233121792.4400001</v>
      </c>
      <c r="J98" s="67">
        <v>3112705410.48</v>
      </c>
      <c r="K98" s="78">
        <v>9319258.0500000007</v>
      </c>
      <c r="L98" s="88">
        <v>-143378267.47999999</v>
      </c>
      <c r="M98" s="65">
        <v>4185365497.1999998</v>
      </c>
      <c r="N98" s="65">
        <v>-18124409</v>
      </c>
      <c r="O98" s="84">
        <v>4134191163</v>
      </c>
      <c r="P98" s="70">
        <f t="shared" si="28"/>
        <v>0.13625992741828222</v>
      </c>
      <c r="Q98" s="85">
        <v>4167241088</v>
      </c>
      <c r="R98" s="70">
        <f t="shared" si="29"/>
        <v>0.14092078891906185</v>
      </c>
      <c r="S98" s="72">
        <f t="shared" si="30"/>
        <v>7.9942904662437357E-3</v>
      </c>
      <c r="T98" s="73">
        <f t="shared" si="31"/>
        <v>2.2363136312981181E-3</v>
      </c>
      <c r="U98" s="73">
        <f t="shared" si="32"/>
        <v>-3.4406040939861264E-2</v>
      </c>
      <c r="V98" s="74">
        <f t="shared" si="33"/>
        <v>410.5884393970266</v>
      </c>
      <c r="W98" s="74">
        <f t="shared" si="34"/>
        <v>-14.126722655327843</v>
      </c>
      <c r="X98" s="65">
        <v>408.91</v>
      </c>
      <c r="Y98" s="65">
        <v>421.24</v>
      </c>
      <c r="Z98" s="117">
        <v>35546</v>
      </c>
      <c r="AA98" s="81">
        <v>10149436</v>
      </c>
      <c r="AB98" s="16"/>
      <c r="AC98" s="8"/>
      <c r="AD98" s="8"/>
      <c r="AE98" s="8"/>
      <c r="AF98" s="9"/>
      <c r="AG98" s="10"/>
      <c r="AH98" s="10"/>
      <c r="AI98" s="10"/>
      <c r="AJ98" s="11"/>
      <c r="AK98" s="9"/>
      <c r="AL98" s="10"/>
      <c r="AM98" s="10"/>
      <c r="AN98" s="10"/>
      <c r="AO98" s="11"/>
    </row>
    <row r="99" spans="1:41" ht="16.5" customHeight="1" x14ac:dyDescent="0.3">
      <c r="A99" s="63">
        <v>85</v>
      </c>
      <c r="B99" s="64" t="s">
        <v>79</v>
      </c>
      <c r="C99" s="64" t="s">
        <v>156</v>
      </c>
      <c r="D99" s="65">
        <v>1004359349.85</v>
      </c>
      <c r="E99" s="66"/>
      <c r="F99" s="65">
        <v>53545782.57</v>
      </c>
      <c r="G99" s="65">
        <v>1388731478.1600001</v>
      </c>
      <c r="H99" s="65"/>
      <c r="I99" s="65">
        <v>101237963.14</v>
      </c>
      <c r="J99" s="65">
        <v>2446636610.5799999</v>
      </c>
      <c r="K99" s="65">
        <v>-19409840.399999999</v>
      </c>
      <c r="L99" s="79">
        <v>-209129146.25</v>
      </c>
      <c r="M99" s="65">
        <v>2547874573.7199998</v>
      </c>
      <c r="N99" s="148">
        <v>-94183722.480000004</v>
      </c>
      <c r="O99" s="84">
        <v>2629789255.4299998</v>
      </c>
      <c r="P99" s="70">
        <f t="shared" si="28"/>
        <v>8.6675937067758238E-2</v>
      </c>
      <c r="Q99" s="85">
        <v>2453690851.2399998</v>
      </c>
      <c r="R99" s="70">
        <f t="shared" si="29"/>
        <v>8.2974813124184948E-2</v>
      </c>
      <c r="S99" s="72">
        <f t="shared" si="30"/>
        <v>-6.6962933940957939E-2</v>
      </c>
      <c r="T99" s="73">
        <f t="shared" si="31"/>
        <v>-7.9104669564183366E-3</v>
      </c>
      <c r="U99" s="73">
        <f t="shared" si="32"/>
        <v>-8.5230438115019375E-2</v>
      </c>
      <c r="V99" s="74">
        <f t="shared" si="33"/>
        <v>12.290803660610838</v>
      </c>
      <c r="W99" s="74">
        <f t="shared" si="34"/>
        <v>-1.0475505807795455</v>
      </c>
      <c r="X99" s="65">
        <v>12.2294</v>
      </c>
      <c r="Y99" s="65">
        <v>12.3348</v>
      </c>
      <c r="Z99" s="75">
        <v>6557</v>
      </c>
      <c r="AA99" s="81">
        <v>199636323.13999999</v>
      </c>
      <c r="AB99" s="16"/>
      <c r="AC99" s="8"/>
      <c r="AD99" s="8"/>
      <c r="AE99" s="8"/>
      <c r="AF99" s="9"/>
      <c r="AG99" s="10"/>
      <c r="AH99" s="10"/>
      <c r="AI99" s="10"/>
      <c r="AJ99" s="11"/>
      <c r="AK99" s="9"/>
      <c r="AL99" s="10"/>
      <c r="AM99" s="10"/>
      <c r="AN99" s="10"/>
      <c r="AO99" s="11"/>
    </row>
    <row r="100" spans="1:41" ht="16.5" customHeight="1" x14ac:dyDescent="0.3">
      <c r="A100" s="63">
        <v>86</v>
      </c>
      <c r="B100" s="64" t="s">
        <v>116</v>
      </c>
      <c r="C100" s="64" t="s">
        <v>157</v>
      </c>
      <c r="D100" s="65">
        <v>562082308</v>
      </c>
      <c r="E100" s="65"/>
      <c r="F100" s="65">
        <v>127710840.34</v>
      </c>
      <c r="G100" s="65">
        <v>517900254.19999999</v>
      </c>
      <c r="H100" s="65">
        <v>32210664.010000002</v>
      </c>
      <c r="I100" s="65">
        <v>14728919.98</v>
      </c>
      <c r="J100" s="65">
        <v>1239904066.55</v>
      </c>
      <c r="K100" s="65">
        <v>1536252.77</v>
      </c>
      <c r="L100" s="79">
        <v>-50584727.840000004</v>
      </c>
      <c r="M100" s="65">
        <v>1254632986.6700001</v>
      </c>
      <c r="N100" s="65">
        <v>27831458.989999998</v>
      </c>
      <c r="O100" s="84">
        <v>1277690341.1500001</v>
      </c>
      <c r="P100" s="70">
        <f t="shared" si="28"/>
        <v>4.2111742366021616E-2</v>
      </c>
      <c r="Q100" s="85">
        <v>1226801868.3099999</v>
      </c>
      <c r="R100" s="70">
        <f t="shared" si="29"/>
        <v>4.148593361383756E-2</v>
      </c>
      <c r="S100" s="72">
        <f t="shared" si="30"/>
        <v>-3.9828486763230433E-2</v>
      </c>
      <c r="T100" s="73">
        <f t="shared" si="31"/>
        <v>1.2522419550243177E-3</v>
      </c>
      <c r="U100" s="73">
        <f t="shared" si="32"/>
        <v>-4.1233005220055449E-2</v>
      </c>
      <c r="V100" s="74">
        <f t="shared" si="33"/>
        <v>2.1363253838579017</v>
      </c>
      <c r="W100" s="74">
        <f t="shared" si="34"/>
        <v>-8.8087115704349822E-2</v>
      </c>
      <c r="X100" s="65">
        <v>2.1974</v>
      </c>
      <c r="Y100" s="65">
        <v>2.2408999999999999</v>
      </c>
      <c r="Z100" s="75">
        <v>2802</v>
      </c>
      <c r="AA100" s="81">
        <v>574257965.37349999</v>
      </c>
      <c r="AB100" s="16"/>
      <c r="AC100" s="8"/>
      <c r="AD100" s="8"/>
      <c r="AE100" s="8"/>
      <c r="AF100" s="9"/>
      <c r="AG100" s="10"/>
      <c r="AH100" s="10"/>
      <c r="AI100" s="10"/>
      <c r="AJ100" s="11"/>
      <c r="AK100" s="9"/>
      <c r="AL100" s="10"/>
      <c r="AM100" s="10"/>
      <c r="AN100" s="10"/>
      <c r="AO100" s="11"/>
    </row>
    <row r="101" spans="1:41" ht="16.5" customHeight="1" x14ac:dyDescent="0.3">
      <c r="A101" s="63">
        <v>87</v>
      </c>
      <c r="B101" s="64" t="s">
        <v>61</v>
      </c>
      <c r="C101" s="64" t="s">
        <v>158</v>
      </c>
      <c r="D101" s="65">
        <v>88833768.799999997</v>
      </c>
      <c r="E101" s="65"/>
      <c r="F101" s="65">
        <v>31661627.02</v>
      </c>
      <c r="G101" s="65">
        <v>40275025.82</v>
      </c>
      <c r="H101" s="65"/>
      <c r="I101" s="65">
        <v>2420654.4500000002</v>
      </c>
      <c r="J101" s="65">
        <v>163191076.09</v>
      </c>
      <c r="K101" s="65">
        <v>530614.6</v>
      </c>
      <c r="L101" s="79">
        <v>18419725.390000001</v>
      </c>
      <c r="M101" s="65">
        <v>163191076.09</v>
      </c>
      <c r="N101" s="65">
        <v>7794383.9800000004</v>
      </c>
      <c r="O101" s="84">
        <v>163418103.28</v>
      </c>
      <c r="P101" s="70">
        <f t="shared" si="28"/>
        <v>5.3861415725168652E-3</v>
      </c>
      <c r="Q101" s="85">
        <v>155396692.11000001</v>
      </c>
      <c r="R101" s="70">
        <f t="shared" si="29"/>
        <v>5.2549454147524845E-3</v>
      </c>
      <c r="S101" s="72">
        <f t="shared" si="30"/>
        <v>-4.9085205427064155E-2</v>
      </c>
      <c r="T101" s="73">
        <f t="shared" si="31"/>
        <v>3.4145810492825419E-3</v>
      </c>
      <c r="U101" s="73">
        <f t="shared" si="32"/>
        <v>0.11853357455615146</v>
      </c>
      <c r="V101" s="74">
        <f t="shared" si="33"/>
        <v>3.3983037545009123</v>
      </c>
      <c r="W101" s="74">
        <f t="shared" si="34"/>
        <v>0.40281309144858335</v>
      </c>
      <c r="X101" s="78">
        <v>3.411</v>
      </c>
      <c r="Y101" s="65">
        <v>3.5710000000000002</v>
      </c>
      <c r="Z101" s="75">
        <v>11836</v>
      </c>
      <c r="AA101" s="81">
        <v>45727722.810000002</v>
      </c>
      <c r="AB101" s="16"/>
      <c r="AC101" s="8"/>
      <c r="AD101" s="8"/>
      <c r="AE101" s="8"/>
      <c r="AF101" s="9"/>
      <c r="AG101" s="10"/>
      <c r="AH101" s="10"/>
      <c r="AI101" s="10"/>
      <c r="AJ101" s="11"/>
      <c r="AK101" s="9"/>
      <c r="AL101" s="10"/>
      <c r="AM101" s="10"/>
      <c r="AN101" s="10"/>
      <c r="AO101" s="11"/>
    </row>
    <row r="102" spans="1:41" ht="16.5" customHeight="1" x14ac:dyDescent="0.3">
      <c r="A102" s="63">
        <v>88</v>
      </c>
      <c r="B102" s="77" t="s">
        <v>58</v>
      </c>
      <c r="C102" s="77" t="s">
        <v>159</v>
      </c>
      <c r="D102" s="65">
        <v>1825616605.7</v>
      </c>
      <c r="E102" s="65"/>
      <c r="F102" s="65">
        <v>1400980415.6600001</v>
      </c>
      <c r="G102" s="65">
        <v>996372436.87</v>
      </c>
      <c r="H102" s="65"/>
      <c r="I102" s="65">
        <v>19535566.969999999</v>
      </c>
      <c r="J102" s="65">
        <v>4193127177.4400001</v>
      </c>
      <c r="K102" s="65">
        <v>-7891023.29</v>
      </c>
      <c r="L102" s="79">
        <v>-138343538.30000001</v>
      </c>
      <c r="M102" s="65">
        <v>4224705263.3000002</v>
      </c>
      <c r="N102" s="65">
        <v>-31578085.859999999</v>
      </c>
      <c r="O102" s="84">
        <v>4301207951.6899996</v>
      </c>
      <c r="P102" s="70">
        <f t="shared" si="28"/>
        <v>0.14176467903891596</v>
      </c>
      <c r="Q102" s="85">
        <v>4193127177.4400001</v>
      </c>
      <c r="R102" s="70">
        <f t="shared" si="29"/>
        <v>0.14179616139425141</v>
      </c>
      <c r="S102" s="72">
        <f t="shared" si="30"/>
        <v>-2.5128004845135006E-2</v>
      </c>
      <c r="T102" s="73">
        <f t="shared" si="31"/>
        <v>-1.8818945755939723E-3</v>
      </c>
      <c r="U102" s="73">
        <f t="shared" si="32"/>
        <v>-3.299292686478017E-2</v>
      </c>
      <c r="V102" s="74">
        <f t="shared" si="33"/>
        <v>183.96442742527401</v>
      </c>
      <c r="W102" s="74">
        <f t="shared" si="34"/>
        <v>-6.0695248997632243</v>
      </c>
      <c r="X102" s="65">
        <v>183.96</v>
      </c>
      <c r="Y102" s="65">
        <v>185.29</v>
      </c>
      <c r="Z102" s="75">
        <v>5560</v>
      </c>
      <c r="AA102" s="81">
        <v>22793141.239999998</v>
      </c>
      <c r="AB102" s="16"/>
      <c r="AC102" s="8"/>
      <c r="AD102" s="8"/>
      <c r="AE102" s="8"/>
      <c r="AF102" s="9"/>
      <c r="AG102" s="10"/>
      <c r="AH102" s="10"/>
      <c r="AI102" s="10"/>
      <c r="AJ102" s="11"/>
      <c r="AK102" s="9"/>
      <c r="AL102" s="10"/>
      <c r="AM102" s="10"/>
      <c r="AN102" s="10"/>
      <c r="AO102" s="11"/>
    </row>
    <row r="103" spans="1:41" ht="16.5" customHeight="1" x14ac:dyDescent="0.3">
      <c r="A103" s="63">
        <v>89</v>
      </c>
      <c r="B103" s="64" t="s">
        <v>94</v>
      </c>
      <c r="C103" s="121" t="s">
        <v>160</v>
      </c>
      <c r="D103" s="65">
        <v>2520439346.5</v>
      </c>
      <c r="E103" s="65">
        <v>153616956.93000001</v>
      </c>
      <c r="F103" s="65">
        <v>284912159.24000001</v>
      </c>
      <c r="G103" s="65"/>
      <c r="H103" s="65"/>
      <c r="I103" s="65">
        <v>477682614.56999999</v>
      </c>
      <c r="J103" s="65">
        <v>4719114989.2399998</v>
      </c>
      <c r="K103" s="65">
        <v>5973159.1500000004</v>
      </c>
      <c r="L103" s="79">
        <v>-140110863.16</v>
      </c>
      <c r="M103" s="65">
        <v>5196797605.0799999</v>
      </c>
      <c r="N103" s="65">
        <v>13559357.710000001</v>
      </c>
      <c r="O103" s="84">
        <v>5308087096.79</v>
      </c>
      <c r="P103" s="70">
        <f t="shared" si="28"/>
        <v>0.17495068177100784</v>
      </c>
      <c r="Q103" s="85">
        <v>5183238247.3699999</v>
      </c>
      <c r="R103" s="70">
        <f t="shared" si="29"/>
        <v>0.17527808148133611</v>
      </c>
      <c r="S103" s="72">
        <f t="shared" si="30"/>
        <v>-2.3520497524522701E-2</v>
      </c>
      <c r="T103" s="73">
        <f t="shared" si="31"/>
        <v>1.1523991113144008E-3</v>
      </c>
      <c r="U103" s="73">
        <f t="shared" si="32"/>
        <v>-2.7031530574750818E-2</v>
      </c>
      <c r="V103" s="74">
        <f t="shared" si="33"/>
        <v>161.48776539090238</v>
      </c>
      <c r="W103" s="74">
        <f t="shared" si="34"/>
        <v>-4.3652614676123642</v>
      </c>
      <c r="X103" s="65">
        <v>161.49</v>
      </c>
      <c r="Y103" s="65">
        <v>161.49</v>
      </c>
      <c r="Z103" s="75">
        <v>26</v>
      </c>
      <c r="AA103" s="92">
        <v>32096786</v>
      </c>
      <c r="AB103" s="16"/>
      <c r="AC103" s="8"/>
      <c r="AD103" s="8"/>
      <c r="AE103" s="8"/>
      <c r="AF103" s="9"/>
      <c r="AG103" s="10"/>
      <c r="AH103" s="10"/>
      <c r="AI103" s="10"/>
      <c r="AJ103" s="11"/>
      <c r="AK103" s="9"/>
      <c r="AL103" s="10"/>
      <c r="AM103" s="10"/>
      <c r="AN103" s="10"/>
      <c r="AO103" s="11"/>
    </row>
    <row r="104" spans="1:41" ht="16.5" customHeight="1" x14ac:dyDescent="0.3">
      <c r="A104" s="63">
        <v>90</v>
      </c>
      <c r="B104" s="77" t="s">
        <v>129</v>
      </c>
      <c r="C104" s="64" t="s">
        <v>161</v>
      </c>
      <c r="D104" s="67">
        <v>826477280.83000004</v>
      </c>
      <c r="E104" s="67">
        <v>271011</v>
      </c>
      <c r="F104" s="67">
        <v>419283964.88</v>
      </c>
      <c r="G104" s="67">
        <v>595934465.75</v>
      </c>
      <c r="H104" s="67">
        <v>35309000</v>
      </c>
      <c r="I104" s="65">
        <v>9306683.9299999997</v>
      </c>
      <c r="J104" s="67">
        <v>1886656336.8800001</v>
      </c>
      <c r="K104" s="65">
        <v>-5400327.6699999999</v>
      </c>
      <c r="L104" s="79">
        <v>-73170796.579999998</v>
      </c>
      <c r="M104" s="65">
        <v>1886656336.8800001</v>
      </c>
      <c r="N104" s="67">
        <v>90255486.409999996</v>
      </c>
      <c r="O104" s="84">
        <v>1872335310.0999999</v>
      </c>
      <c r="P104" s="70">
        <f t="shared" si="28"/>
        <v>6.1710807119954393E-2</v>
      </c>
      <c r="Q104" s="85">
        <v>1796400850.47</v>
      </c>
      <c r="R104" s="70">
        <f t="shared" si="29"/>
        <v>6.0747679272043609E-2</v>
      </c>
      <c r="S104" s="72">
        <f t="shared" si="30"/>
        <v>-4.0556015378433619E-2</v>
      </c>
      <c r="T104" s="73">
        <f t="shared" si="31"/>
        <v>-3.0061930045218411E-3</v>
      </c>
      <c r="U104" s="73">
        <f t="shared" si="32"/>
        <v>-4.0731887073453571E-2</v>
      </c>
      <c r="V104" s="74">
        <f t="shared" si="33"/>
        <v>1.0526829390265173</v>
      </c>
      <c r="W104" s="74">
        <f t="shared" si="34"/>
        <v>-4.2877762596579314E-2</v>
      </c>
      <c r="X104" s="86">
        <v>1.0421</v>
      </c>
      <c r="Y104" s="65">
        <v>1.0613999999999999</v>
      </c>
      <c r="Z104" s="117">
        <v>10434</v>
      </c>
      <c r="AA104" s="137">
        <v>1706497544.3900001</v>
      </c>
      <c r="AB104" s="16"/>
      <c r="AC104" s="8"/>
      <c r="AD104" s="8"/>
      <c r="AE104" s="8"/>
      <c r="AF104" s="9"/>
      <c r="AG104" s="10"/>
      <c r="AH104" s="10"/>
      <c r="AI104" s="10"/>
      <c r="AJ104" s="11"/>
      <c r="AK104" s="9"/>
      <c r="AL104" s="10"/>
      <c r="AM104" s="10"/>
      <c r="AN104" s="10"/>
      <c r="AO104" s="11"/>
    </row>
    <row r="105" spans="1:41" ht="16.5" customHeight="1" x14ac:dyDescent="0.3">
      <c r="A105" s="63">
        <v>91</v>
      </c>
      <c r="B105" s="64" t="s">
        <v>87</v>
      </c>
      <c r="C105" s="64" t="s">
        <v>162</v>
      </c>
      <c r="D105" s="65">
        <v>919803261.02999997</v>
      </c>
      <c r="E105" s="65"/>
      <c r="F105" s="65">
        <v>145804661.22999999</v>
      </c>
      <c r="G105" s="65">
        <v>733127039.63</v>
      </c>
      <c r="H105" s="65"/>
      <c r="I105" s="65">
        <v>439577274.44999999</v>
      </c>
      <c r="J105" s="65">
        <v>1798734961.8900001</v>
      </c>
      <c r="K105" s="65">
        <v>5033888.75</v>
      </c>
      <c r="L105" s="79">
        <v>13196276.5</v>
      </c>
      <c r="M105" s="65">
        <v>2238312236.3400002</v>
      </c>
      <c r="N105" s="65">
        <v>21541718.899999999</v>
      </c>
      <c r="O105" s="84">
        <v>2265600375.9400001</v>
      </c>
      <c r="P105" s="70">
        <f t="shared" si="28"/>
        <v>7.4672537048431908E-2</v>
      </c>
      <c r="Q105" s="85">
        <v>2240140610.6999998</v>
      </c>
      <c r="R105" s="70">
        <f t="shared" si="29"/>
        <v>7.5753328277193485E-2</v>
      </c>
      <c r="S105" s="72">
        <f t="shared" si="30"/>
        <v>-1.123753575889877E-2</v>
      </c>
      <c r="T105" s="73">
        <f t="shared" si="31"/>
        <v>2.2471307050797177E-3</v>
      </c>
      <c r="U105" s="73">
        <f t="shared" si="32"/>
        <v>5.8908250834649274E-3</v>
      </c>
      <c r="V105" s="74">
        <f t="shared" si="33"/>
        <v>3850.9078636499053</v>
      </c>
      <c r="W105" s="74">
        <f t="shared" si="34"/>
        <v>22.685024637301201</v>
      </c>
      <c r="X105" s="65">
        <v>3823.24</v>
      </c>
      <c r="Y105" s="65">
        <v>3873.84</v>
      </c>
      <c r="Z105" s="75">
        <v>809</v>
      </c>
      <c r="AA105" s="81">
        <v>581717.53</v>
      </c>
      <c r="AB105" s="27"/>
      <c r="AC105" s="20"/>
      <c r="AD105" s="8"/>
      <c r="AE105" s="8"/>
      <c r="AF105" s="9"/>
      <c r="AG105" s="10"/>
      <c r="AH105" s="10"/>
      <c r="AI105" s="10"/>
      <c r="AJ105" s="11"/>
      <c r="AK105" s="9"/>
      <c r="AL105" s="10"/>
      <c r="AM105" s="10"/>
      <c r="AN105" s="10"/>
      <c r="AO105" s="11"/>
    </row>
    <row r="106" spans="1:41" ht="18" customHeight="1" x14ac:dyDescent="0.35">
      <c r="A106" s="63">
        <v>92</v>
      </c>
      <c r="B106" s="64" t="s">
        <v>36</v>
      </c>
      <c r="C106" s="64" t="s">
        <v>163</v>
      </c>
      <c r="D106" s="65">
        <v>273765050</v>
      </c>
      <c r="E106" s="65"/>
      <c r="F106" s="65"/>
      <c r="G106" s="65"/>
      <c r="H106" s="65"/>
      <c r="I106" s="65">
        <v>267292450</v>
      </c>
      <c r="J106" s="65">
        <v>273765050</v>
      </c>
      <c r="K106" s="65">
        <v>-848551</v>
      </c>
      <c r="L106" s="79">
        <v>43935262</v>
      </c>
      <c r="M106" s="65">
        <v>541057500</v>
      </c>
      <c r="N106" s="65">
        <v>-7116677</v>
      </c>
      <c r="O106" s="84">
        <v>564532722</v>
      </c>
      <c r="P106" s="70">
        <f t="shared" si="28"/>
        <v>1.8606587042565671E-2</v>
      </c>
      <c r="Q106" s="85">
        <v>533940823</v>
      </c>
      <c r="R106" s="70">
        <f t="shared" si="29"/>
        <v>1.8055917674147572E-2</v>
      </c>
      <c r="S106" s="72">
        <f t="shared" si="30"/>
        <v>-5.4189771128979838E-2</v>
      </c>
      <c r="T106" s="73">
        <f t="shared" si="31"/>
        <v>-1.5892229315457305E-3</v>
      </c>
      <c r="U106" s="73">
        <f t="shared" si="32"/>
        <v>8.2284890211513195E-2</v>
      </c>
      <c r="V106" s="74">
        <f t="shared" si="33"/>
        <v>1.0727263075684088</v>
      </c>
      <c r="W106" s="74">
        <f t="shared" si="34"/>
        <v>8.8269166445268457E-2</v>
      </c>
      <c r="X106" s="65">
        <v>1.0844</v>
      </c>
      <c r="Y106" s="65">
        <v>1.1022000000000001</v>
      </c>
      <c r="Z106" s="75">
        <v>225</v>
      </c>
      <c r="AA106" s="81">
        <v>497741893</v>
      </c>
      <c r="AB106" s="21"/>
      <c r="AC106" s="22"/>
      <c r="AD106" s="29"/>
      <c r="AE106" s="8"/>
      <c r="AF106" s="9"/>
      <c r="AG106" s="10"/>
      <c r="AH106" s="10"/>
      <c r="AI106" s="10"/>
      <c r="AJ106" s="11"/>
      <c r="AK106" s="9"/>
      <c r="AL106" s="10"/>
      <c r="AM106" s="10"/>
      <c r="AN106" s="10"/>
      <c r="AO106" s="11"/>
    </row>
    <row r="107" spans="1:41" ht="16.5" customHeight="1" x14ac:dyDescent="0.3">
      <c r="A107" s="63">
        <v>93</v>
      </c>
      <c r="B107" s="77" t="s">
        <v>30</v>
      </c>
      <c r="C107" s="64" t="s">
        <v>164</v>
      </c>
      <c r="D107" s="67">
        <v>340829457.64999998</v>
      </c>
      <c r="E107" s="67">
        <v>767704563.52999997</v>
      </c>
      <c r="F107" s="67"/>
      <c r="G107" s="67"/>
      <c r="H107" s="65"/>
      <c r="I107" s="65">
        <v>7123732.0899999999</v>
      </c>
      <c r="J107" s="67">
        <v>1108534021.1800001</v>
      </c>
      <c r="K107" s="67">
        <v>1842967.69</v>
      </c>
      <c r="L107" s="68">
        <v>127933.4</v>
      </c>
      <c r="M107" s="67">
        <v>1115657753.27</v>
      </c>
      <c r="N107" s="67">
        <v>24235187.449999999</v>
      </c>
      <c r="O107" s="84">
        <v>1081535090.22</v>
      </c>
      <c r="P107" s="70">
        <f t="shared" si="28"/>
        <v>3.5646608268293696E-2</v>
      </c>
      <c r="Q107" s="85">
        <v>1091422565.8199999</v>
      </c>
      <c r="R107" s="70">
        <f t="shared" si="29"/>
        <v>3.6907902799844225E-2</v>
      </c>
      <c r="S107" s="72">
        <f t="shared" si="30"/>
        <v>9.142075638053174E-3</v>
      </c>
      <c r="T107" s="73">
        <f t="shared" si="31"/>
        <v>1.6885922535561232E-3</v>
      </c>
      <c r="U107" s="73">
        <f t="shared" si="32"/>
        <v>1.1721711095819425E-4</v>
      </c>
      <c r="V107" s="74">
        <f t="shared" si="33"/>
        <v>1463.1309951337221</v>
      </c>
      <c r="W107" s="74">
        <f t="shared" si="34"/>
        <v>0.17150398820296267</v>
      </c>
      <c r="X107" s="65">
        <v>552.20000000000005</v>
      </c>
      <c r="Y107" s="65">
        <v>552.20000000000005</v>
      </c>
      <c r="Z107" s="75">
        <v>815</v>
      </c>
      <c r="AA107" s="149">
        <v>745950</v>
      </c>
      <c r="AB107" s="33"/>
      <c r="AC107" s="45"/>
      <c r="AD107" s="8"/>
      <c r="AE107" s="8"/>
      <c r="AF107" s="9"/>
      <c r="AG107" s="10"/>
      <c r="AH107" s="10"/>
      <c r="AI107" s="10"/>
      <c r="AJ107" s="11"/>
      <c r="AK107" s="9"/>
      <c r="AL107" s="10"/>
      <c r="AM107" s="10"/>
      <c r="AN107" s="10"/>
      <c r="AO107" s="11"/>
    </row>
    <row r="108" spans="1:41" ht="16.5" customHeight="1" x14ac:dyDescent="0.3">
      <c r="A108" s="63">
        <v>94</v>
      </c>
      <c r="B108" s="77" t="s">
        <v>77</v>
      </c>
      <c r="C108" s="64" t="s">
        <v>165</v>
      </c>
      <c r="D108" s="67">
        <v>303556884</v>
      </c>
      <c r="E108" s="67"/>
      <c r="F108" s="67">
        <v>287048524.05000001</v>
      </c>
      <c r="G108" s="67">
        <v>122340461.04000001</v>
      </c>
      <c r="H108" s="65"/>
      <c r="I108" s="65">
        <v>8012306.2800000003</v>
      </c>
      <c r="J108" s="67">
        <v>712945869.08000004</v>
      </c>
      <c r="K108" s="67">
        <v>1032883.19</v>
      </c>
      <c r="L108" s="68">
        <v>-23423617.219999999</v>
      </c>
      <c r="M108" s="67">
        <v>720960662.45000005</v>
      </c>
      <c r="N108" s="67">
        <v>2885979.21</v>
      </c>
      <c r="O108" s="119">
        <v>755435609.41999996</v>
      </c>
      <c r="P108" s="70">
        <f t="shared" si="28"/>
        <v>2.489860706732757E-2</v>
      </c>
      <c r="Q108" s="120">
        <v>718074683.25</v>
      </c>
      <c r="R108" s="70">
        <f t="shared" si="29"/>
        <v>2.4282648574805818E-2</v>
      </c>
      <c r="S108" s="72">
        <f t="shared" si="30"/>
        <v>-4.9456135909034679E-2</v>
      </c>
      <c r="T108" s="73">
        <f t="shared" si="31"/>
        <v>1.4384063581314123E-3</v>
      </c>
      <c r="U108" s="73">
        <f t="shared" si="32"/>
        <v>-3.2620029317820959E-2</v>
      </c>
      <c r="V108" s="74">
        <f t="shared" si="33"/>
        <v>1.1742872258616093</v>
      </c>
      <c r="W108" s="74">
        <f t="shared" si="34"/>
        <v>-3.8305283735148341E-2</v>
      </c>
      <c r="X108" s="65">
        <v>1.1679999999999999</v>
      </c>
      <c r="Y108" s="65">
        <v>1.1788000000000001</v>
      </c>
      <c r="Z108" s="75">
        <v>86</v>
      </c>
      <c r="AA108" s="149">
        <v>611498334.85000002</v>
      </c>
      <c r="AB108" s="16"/>
      <c r="AC108" s="46"/>
      <c r="AD108" s="8"/>
      <c r="AE108" s="8"/>
      <c r="AF108" s="9"/>
      <c r="AG108" s="10"/>
      <c r="AH108" s="10"/>
      <c r="AI108" s="10"/>
      <c r="AJ108" s="11"/>
      <c r="AK108" s="9"/>
      <c r="AL108" s="10"/>
      <c r="AM108" s="10"/>
      <c r="AN108" s="10"/>
      <c r="AO108" s="11"/>
    </row>
    <row r="109" spans="1:41" ht="16.5" customHeight="1" x14ac:dyDescent="0.3">
      <c r="A109" s="63">
        <v>95</v>
      </c>
      <c r="B109" s="77" t="s">
        <v>69</v>
      </c>
      <c r="C109" s="64" t="s">
        <v>166</v>
      </c>
      <c r="D109" s="67">
        <v>168110801.25</v>
      </c>
      <c r="E109" s="67"/>
      <c r="F109" s="82">
        <v>47774783.100000001</v>
      </c>
      <c r="G109" s="82">
        <v>109895481.39</v>
      </c>
      <c r="H109" s="65"/>
      <c r="I109" s="65">
        <v>71135114.060000002</v>
      </c>
      <c r="J109" s="67">
        <v>325781065.74000001</v>
      </c>
      <c r="K109" s="67">
        <v>603077.56999999995</v>
      </c>
      <c r="L109" s="68">
        <v>4433459.5599999996</v>
      </c>
      <c r="M109" s="67">
        <v>396916179.80000001</v>
      </c>
      <c r="N109" s="67">
        <v>5430843.9299999997</v>
      </c>
      <c r="O109" s="84">
        <v>406383587.69</v>
      </c>
      <c r="P109" s="70">
        <f t="shared" si="28"/>
        <v>1.3394106846873092E-2</v>
      </c>
      <c r="Q109" s="85">
        <v>391485335.87</v>
      </c>
      <c r="R109" s="70">
        <f t="shared" si="29"/>
        <v>1.3238596283739728E-2</v>
      </c>
      <c r="S109" s="72">
        <f t="shared" si="30"/>
        <v>-3.6660564725770291E-2</v>
      </c>
      <c r="T109" s="73">
        <f t="shared" si="31"/>
        <v>1.5404857212844955E-3</v>
      </c>
      <c r="U109" s="73">
        <f t="shared" si="32"/>
        <v>1.1324714245419943E-2</v>
      </c>
      <c r="V109" s="74">
        <f t="shared" si="33"/>
        <v>129.54712924721198</v>
      </c>
      <c r="W109" s="74">
        <f t="shared" si="34"/>
        <v>1.4670842200391601</v>
      </c>
      <c r="X109" s="65">
        <v>129.88</v>
      </c>
      <c r="Y109" s="65">
        <v>130.75</v>
      </c>
      <c r="Z109" s="75">
        <v>554</v>
      </c>
      <c r="AA109" s="149">
        <v>3021953</v>
      </c>
      <c r="AB109" s="16"/>
      <c r="AC109" s="8"/>
      <c r="AD109" s="8"/>
      <c r="AE109" s="8"/>
      <c r="AF109" s="9"/>
      <c r="AG109" s="10"/>
      <c r="AH109" s="10"/>
      <c r="AI109" s="10"/>
      <c r="AJ109" s="11"/>
      <c r="AK109" s="9"/>
      <c r="AL109" s="10"/>
      <c r="AM109" s="10"/>
      <c r="AN109" s="10"/>
      <c r="AO109" s="11"/>
    </row>
    <row r="110" spans="1:41" ht="16.5" customHeight="1" x14ac:dyDescent="0.3">
      <c r="A110" s="63">
        <v>96</v>
      </c>
      <c r="B110" s="77" t="s">
        <v>67</v>
      </c>
      <c r="C110" s="64" t="s">
        <v>167</v>
      </c>
      <c r="D110" s="67">
        <v>45665012.880000003</v>
      </c>
      <c r="E110" s="67"/>
      <c r="F110" s="67">
        <v>211380208.22</v>
      </c>
      <c r="G110" s="67"/>
      <c r="H110" s="65"/>
      <c r="I110" s="65">
        <v>853983.47</v>
      </c>
      <c r="J110" s="67">
        <v>257899204.56999999</v>
      </c>
      <c r="K110" s="67">
        <v>302369.11</v>
      </c>
      <c r="L110" s="68">
        <v>90266.75</v>
      </c>
      <c r="M110" s="67">
        <v>257899204.56999999</v>
      </c>
      <c r="N110" s="67">
        <v>-637371.52</v>
      </c>
      <c r="O110" s="84">
        <v>262539717.84999999</v>
      </c>
      <c r="P110" s="70">
        <f t="shared" si="28"/>
        <v>8.6531177413426471E-3</v>
      </c>
      <c r="Q110" s="85">
        <v>257596835.46000001</v>
      </c>
      <c r="R110" s="70">
        <f t="shared" si="29"/>
        <v>8.7109789209481332E-3</v>
      </c>
      <c r="S110" s="72">
        <f t="shared" si="30"/>
        <v>-1.882717948536862E-2</v>
      </c>
      <c r="T110" s="73">
        <f t="shared" si="31"/>
        <v>1.1738075487614144E-3</v>
      </c>
      <c r="U110" s="73">
        <f t="shared" si="32"/>
        <v>3.5041870696434369E-4</v>
      </c>
      <c r="V110" s="74">
        <f t="shared" si="33"/>
        <v>128.16403969697052</v>
      </c>
      <c r="W110" s="74">
        <f t="shared" si="34"/>
        <v>4.4911077069939222E-2</v>
      </c>
      <c r="X110" s="65">
        <v>128.31</v>
      </c>
      <c r="Y110" s="65">
        <v>128.16</v>
      </c>
      <c r="Z110" s="75">
        <v>40</v>
      </c>
      <c r="AA110" s="149">
        <v>2009899.47</v>
      </c>
      <c r="AB110" s="16"/>
      <c r="AC110" s="8"/>
      <c r="AD110" s="8"/>
      <c r="AE110" s="8"/>
      <c r="AF110" s="9"/>
      <c r="AG110" s="10"/>
      <c r="AH110" s="10"/>
      <c r="AI110" s="10"/>
      <c r="AJ110" s="11"/>
      <c r="AK110" s="9"/>
      <c r="AL110" s="10"/>
      <c r="AM110" s="10"/>
      <c r="AN110" s="10"/>
      <c r="AO110" s="11"/>
    </row>
    <row r="111" spans="1:41" ht="16.5" customHeight="1" x14ac:dyDescent="0.3">
      <c r="A111" s="63">
        <v>97</v>
      </c>
      <c r="B111" s="77" t="s">
        <v>47</v>
      </c>
      <c r="C111" s="64" t="s">
        <v>168</v>
      </c>
      <c r="D111" s="65">
        <v>1082128637.1500001</v>
      </c>
      <c r="E111" s="65"/>
      <c r="F111" s="65">
        <v>311406728.64999998</v>
      </c>
      <c r="G111" s="65">
        <v>437000000</v>
      </c>
      <c r="H111" s="65">
        <v>123999999.97</v>
      </c>
      <c r="I111" s="65">
        <v>40185657.979999997</v>
      </c>
      <c r="J111" s="65">
        <v>1954535365.77</v>
      </c>
      <c r="K111" s="65">
        <v>3828066.15</v>
      </c>
      <c r="L111" s="79">
        <v>-76304526.510000005</v>
      </c>
      <c r="M111" s="65">
        <v>1994721023.75</v>
      </c>
      <c r="N111" s="65">
        <v>91075131.659999996</v>
      </c>
      <c r="O111" s="84">
        <v>1971846577.98</v>
      </c>
      <c r="P111" s="70">
        <f t="shared" si="28"/>
        <v>6.4990625977868699E-2</v>
      </c>
      <c r="Q111" s="85">
        <v>1903645892.0799999</v>
      </c>
      <c r="R111" s="70">
        <f t="shared" si="29"/>
        <v>6.4374312709417417E-2</v>
      </c>
      <c r="S111" s="72">
        <f t="shared" si="30"/>
        <v>-3.4587217211323955E-2</v>
      </c>
      <c r="T111" s="73">
        <f t="shared" si="31"/>
        <v>2.0109129360278773E-3</v>
      </c>
      <c r="U111" s="73">
        <f t="shared" si="32"/>
        <v>-4.0083361526143189E-2</v>
      </c>
      <c r="V111" s="74">
        <f t="shared" si="33"/>
        <v>2.6689136072600927</v>
      </c>
      <c r="W111" s="74">
        <f t="shared" si="34"/>
        <v>-0.10697902900184925</v>
      </c>
      <c r="X111" s="65">
        <v>2.69</v>
      </c>
      <c r="Y111" s="65">
        <v>2.76</v>
      </c>
      <c r="Z111" s="75">
        <v>2027</v>
      </c>
      <c r="AA111" s="81">
        <v>713266209.48000002</v>
      </c>
      <c r="AB111" s="16"/>
      <c r="AC111" s="8"/>
      <c r="AD111" s="8"/>
      <c r="AE111" s="8"/>
      <c r="AF111" s="9"/>
      <c r="AG111" s="10"/>
      <c r="AH111" s="10"/>
      <c r="AI111" s="10"/>
      <c r="AJ111" s="11"/>
      <c r="AK111" s="9"/>
      <c r="AL111" s="10"/>
      <c r="AM111" s="10"/>
      <c r="AN111" s="10"/>
      <c r="AO111" s="11"/>
    </row>
    <row r="112" spans="1:41" ht="16.5" customHeight="1" x14ac:dyDescent="0.3">
      <c r="A112" s="63">
        <v>98</v>
      </c>
      <c r="B112" s="77" t="s">
        <v>49</v>
      </c>
      <c r="C112" s="77" t="s">
        <v>169</v>
      </c>
      <c r="D112" s="65">
        <v>72349793.299999997</v>
      </c>
      <c r="E112" s="65"/>
      <c r="F112" s="65">
        <v>40108241.770000003</v>
      </c>
      <c r="G112" s="65">
        <v>50072164.409999996</v>
      </c>
      <c r="H112" s="65">
        <v>831600</v>
      </c>
      <c r="I112" s="65">
        <v>1067584.04</v>
      </c>
      <c r="J112" s="65">
        <v>163361799.47999999</v>
      </c>
      <c r="K112" s="65">
        <v>163938.46</v>
      </c>
      <c r="L112" s="79">
        <v>615772.32999999996</v>
      </c>
      <c r="M112" s="65">
        <v>164429383.52000001</v>
      </c>
      <c r="N112" s="65">
        <v>163888.46</v>
      </c>
      <c r="O112" s="84">
        <v>170388269.16</v>
      </c>
      <c r="P112" s="70">
        <f t="shared" si="28"/>
        <v>5.6158731595325447E-3</v>
      </c>
      <c r="Q112" s="85">
        <v>161269553.84</v>
      </c>
      <c r="R112" s="70">
        <f t="shared" si="29"/>
        <v>5.4535440296939975E-3</v>
      </c>
      <c r="S112" s="72">
        <f t="shared" si="30"/>
        <v>-5.3517271845969806E-2</v>
      </c>
      <c r="T112" s="73">
        <f t="shared" si="31"/>
        <v>1.016549349188675E-3</v>
      </c>
      <c r="U112" s="73">
        <f t="shared" si="32"/>
        <v>3.8182801113899327E-3</v>
      </c>
      <c r="V112" s="74">
        <f t="shared" si="33"/>
        <v>1.600007193355397</v>
      </c>
      <c r="W112" s="74">
        <f t="shared" si="34"/>
        <v>6.1092756444697388E-3</v>
      </c>
      <c r="X112" s="65">
        <v>1.6</v>
      </c>
      <c r="Y112" s="65">
        <v>1.6314</v>
      </c>
      <c r="Z112" s="75">
        <v>99</v>
      </c>
      <c r="AA112" s="92">
        <v>100793018</v>
      </c>
      <c r="AB112" s="16"/>
      <c r="AC112" s="8"/>
      <c r="AD112" s="8"/>
      <c r="AE112" s="8"/>
      <c r="AF112" s="9"/>
      <c r="AG112" s="10"/>
      <c r="AH112" s="10"/>
      <c r="AI112" s="10"/>
      <c r="AJ112" s="11"/>
      <c r="AK112" s="9"/>
      <c r="AL112" s="10"/>
      <c r="AM112" s="10"/>
      <c r="AN112" s="10"/>
      <c r="AO112" s="11"/>
    </row>
    <row r="113" spans="1:41" ht="16.5" customHeight="1" x14ac:dyDescent="0.3">
      <c r="A113" s="63">
        <v>99</v>
      </c>
      <c r="B113" s="77" t="s">
        <v>136</v>
      </c>
      <c r="C113" s="77" t="s">
        <v>170</v>
      </c>
      <c r="D113" s="65">
        <v>65624521.090000004</v>
      </c>
      <c r="E113" s="65"/>
      <c r="F113" s="65">
        <v>9921331.1600000001</v>
      </c>
      <c r="G113" s="65"/>
      <c r="H113" s="65"/>
      <c r="I113" s="65">
        <v>14603698.210000001</v>
      </c>
      <c r="J113" s="65">
        <v>75545852.25</v>
      </c>
      <c r="K113" s="65">
        <v>7356528.6500000004</v>
      </c>
      <c r="L113" s="79">
        <v>6978978.6799999997</v>
      </c>
      <c r="M113" s="65">
        <v>90149550.459999993</v>
      </c>
      <c r="N113" s="65">
        <v>2615125.79</v>
      </c>
      <c r="O113" s="84">
        <v>90170976.810000002</v>
      </c>
      <c r="P113" s="70">
        <f t="shared" si="28"/>
        <v>2.971969672164434E-3</v>
      </c>
      <c r="Q113" s="85">
        <v>87534424.670000002</v>
      </c>
      <c r="R113" s="70">
        <f t="shared" si="29"/>
        <v>2.9600927619939489E-3</v>
      </c>
      <c r="S113" s="72">
        <f t="shared" si="30"/>
        <v>-2.9239476306833195E-2</v>
      </c>
      <c r="T113" s="73">
        <f t="shared" si="31"/>
        <v>8.4041549113205591E-2</v>
      </c>
      <c r="U113" s="73">
        <f t="shared" si="32"/>
        <v>7.9728389217275014E-2</v>
      </c>
      <c r="V113" s="74">
        <f t="shared" si="33"/>
        <v>136.84233241272838</v>
      </c>
      <c r="W113" s="74">
        <f t="shared" si="34"/>
        <v>10.910218740001737</v>
      </c>
      <c r="X113" s="65">
        <v>145.2921</v>
      </c>
      <c r="Y113" s="65">
        <v>149.15559999999999</v>
      </c>
      <c r="Z113" s="75">
        <v>102</v>
      </c>
      <c r="AA113" s="81">
        <v>639673.57999999996</v>
      </c>
      <c r="AB113" s="16"/>
      <c r="AC113" s="8"/>
      <c r="AD113" s="8"/>
      <c r="AE113" s="8"/>
      <c r="AF113" s="9"/>
      <c r="AG113" s="10"/>
      <c r="AH113" s="10"/>
      <c r="AI113" s="10"/>
      <c r="AJ113" s="11"/>
      <c r="AK113" s="9"/>
      <c r="AL113" s="10"/>
      <c r="AM113" s="10"/>
      <c r="AN113" s="10"/>
      <c r="AO113" s="11"/>
    </row>
    <row r="114" spans="1:41" ht="16.5" customHeight="1" x14ac:dyDescent="0.3">
      <c r="A114" s="63">
        <v>100</v>
      </c>
      <c r="B114" s="77" t="s">
        <v>96</v>
      </c>
      <c r="C114" s="64" t="s">
        <v>171</v>
      </c>
      <c r="D114" s="65">
        <v>6334912</v>
      </c>
      <c r="E114" s="65"/>
      <c r="F114" s="65"/>
      <c r="G114" s="65">
        <v>3199460.6</v>
      </c>
      <c r="H114" s="65"/>
      <c r="I114" s="65">
        <v>8843586.0700000003</v>
      </c>
      <c r="J114" s="78"/>
      <c r="K114" s="78">
        <v>6292.22</v>
      </c>
      <c r="L114" s="79">
        <v>140615.46</v>
      </c>
      <c r="M114" s="65">
        <v>18568603.670000002</v>
      </c>
      <c r="N114" s="65">
        <v>3423050.51</v>
      </c>
      <c r="O114" s="84">
        <v>15162619.49</v>
      </c>
      <c r="P114" s="70">
        <f t="shared" si="28"/>
        <v>4.9974888671552983E-4</v>
      </c>
      <c r="Q114" s="85">
        <v>15145553.16</v>
      </c>
      <c r="R114" s="70">
        <f t="shared" si="29"/>
        <v>5.1216698406741901E-4</v>
      </c>
      <c r="S114" s="72">
        <f t="shared" si="30"/>
        <v>-1.1255528776710122E-3</v>
      </c>
      <c r="T114" s="73">
        <f t="shared" si="31"/>
        <v>4.1544999601718081E-4</v>
      </c>
      <c r="U114" s="73">
        <f t="shared" si="32"/>
        <v>9.2842736422048249E-3</v>
      </c>
      <c r="V114" s="74">
        <f t="shared" si="33"/>
        <v>0.99937665193005609</v>
      </c>
      <c r="W114" s="74">
        <f t="shared" si="34"/>
        <v>9.278486308149125E-3</v>
      </c>
      <c r="X114" s="65">
        <v>0.99939999999999996</v>
      </c>
      <c r="Y114" s="65">
        <v>0.99939999999999996</v>
      </c>
      <c r="Z114" s="75">
        <v>10</v>
      </c>
      <c r="AA114" s="150">
        <v>15155000</v>
      </c>
      <c r="AB114" s="16"/>
      <c r="AC114" s="8"/>
      <c r="AD114" s="8"/>
      <c r="AE114" s="8"/>
      <c r="AF114" s="9"/>
      <c r="AG114" s="10"/>
      <c r="AH114" s="10"/>
      <c r="AI114" s="10"/>
      <c r="AJ114" s="11"/>
      <c r="AK114" s="9"/>
      <c r="AL114" s="10"/>
      <c r="AM114" s="10"/>
      <c r="AN114" s="10"/>
      <c r="AO114" s="11"/>
    </row>
    <row r="115" spans="1:41" ht="16.5" customHeight="1" x14ac:dyDescent="0.3">
      <c r="A115" s="63"/>
      <c r="B115" s="105"/>
      <c r="C115" s="104" t="s">
        <v>55</v>
      </c>
      <c r="D115" s="105"/>
      <c r="E115" s="105"/>
      <c r="F115" s="105"/>
      <c r="G115" s="105"/>
      <c r="H115" s="105"/>
      <c r="I115" s="105"/>
      <c r="J115" s="105"/>
      <c r="K115" s="105"/>
      <c r="L115" s="106"/>
      <c r="M115" s="105"/>
      <c r="N115" s="105"/>
      <c r="O115" s="107">
        <f>SUM(O95:O114)</f>
        <v>30340476773.549995</v>
      </c>
      <c r="P115" s="108">
        <f>(O115/$O$124)</f>
        <v>2.0305382013160039E-2</v>
      </c>
      <c r="Q115" s="107">
        <f>SUM(Q95:Q114)</f>
        <v>29571514039.659996</v>
      </c>
      <c r="R115" s="108">
        <f>(Q115/$Q$124)</f>
        <v>1.9490987081626481E-2</v>
      </c>
      <c r="S115" s="109">
        <f t="shared" si="30"/>
        <v>-2.5344451230257536E-2</v>
      </c>
      <c r="T115" s="110"/>
      <c r="U115" s="110"/>
      <c r="V115" s="111"/>
      <c r="W115" s="111"/>
      <c r="X115" s="105"/>
      <c r="Y115" s="105"/>
      <c r="Z115" s="168">
        <f>SUM(Z95:Z114)</f>
        <v>81006</v>
      </c>
      <c r="AA115" s="151"/>
      <c r="AB115" s="16"/>
      <c r="AC115" s="8"/>
      <c r="AD115" s="8"/>
      <c r="AE115" s="8"/>
      <c r="AF115" s="9"/>
      <c r="AG115" s="10"/>
      <c r="AH115" s="10"/>
      <c r="AI115" s="10"/>
      <c r="AJ115" s="11"/>
      <c r="AK115" s="9"/>
      <c r="AL115" s="10"/>
      <c r="AM115" s="10"/>
      <c r="AN115" s="10"/>
      <c r="AO115" s="11"/>
    </row>
    <row r="116" spans="1:41" ht="16.5" customHeight="1" x14ac:dyDescent="0.3">
      <c r="A116" s="152"/>
      <c r="B116" s="127"/>
      <c r="C116" s="126" t="s">
        <v>172</v>
      </c>
      <c r="D116" s="127"/>
      <c r="E116" s="127"/>
      <c r="F116" s="127"/>
      <c r="G116" s="127"/>
      <c r="H116" s="127"/>
      <c r="I116" s="127"/>
      <c r="J116" s="127"/>
      <c r="K116" s="127"/>
      <c r="L116" s="127"/>
      <c r="M116" s="127"/>
      <c r="N116" s="127"/>
      <c r="O116" s="127"/>
      <c r="P116" s="72"/>
      <c r="Q116" s="127"/>
      <c r="R116" s="72"/>
      <c r="S116" s="72"/>
      <c r="T116" s="128"/>
      <c r="U116" s="128"/>
      <c r="V116" s="129"/>
      <c r="W116" s="129"/>
      <c r="X116" s="127"/>
      <c r="Y116" s="127"/>
      <c r="Z116" s="127"/>
      <c r="AA116" s="130"/>
      <c r="AB116" s="47"/>
      <c r="AC116" s="8"/>
      <c r="AD116" s="8"/>
      <c r="AE116" s="8"/>
      <c r="AF116" s="9"/>
      <c r="AG116" s="10"/>
      <c r="AH116" s="10"/>
      <c r="AI116" s="10"/>
      <c r="AJ116" s="11"/>
      <c r="AK116" s="9"/>
      <c r="AL116" s="10"/>
      <c r="AM116" s="10"/>
      <c r="AN116" s="10"/>
      <c r="AO116" s="11"/>
    </row>
    <row r="117" spans="1:41" ht="16.5" customHeight="1" x14ac:dyDescent="0.3">
      <c r="A117" s="63">
        <v>101</v>
      </c>
      <c r="B117" s="64" t="s">
        <v>79</v>
      </c>
      <c r="C117" s="77" t="s">
        <v>173</v>
      </c>
      <c r="D117" s="65">
        <v>235278398.09999999</v>
      </c>
      <c r="E117" s="65"/>
      <c r="F117" s="65">
        <v>27062734.149999999</v>
      </c>
      <c r="G117" s="65">
        <v>357418467.61000001</v>
      </c>
      <c r="H117" s="80"/>
      <c r="I117" s="65"/>
      <c r="J117" s="65">
        <v>619759599.86000001</v>
      </c>
      <c r="K117" s="65">
        <v>-4620492.04</v>
      </c>
      <c r="L117" s="68">
        <v>-24486281.780000001</v>
      </c>
      <c r="M117" s="65">
        <v>619759599.86000001</v>
      </c>
      <c r="N117" s="65">
        <v>-20267521.399999999</v>
      </c>
      <c r="O117" s="84">
        <v>632365869.88999999</v>
      </c>
      <c r="P117" s="70">
        <f t="shared" ref="P117:P122" si="35">(O117/$O$123)</f>
        <v>4.3407612079729749E-2</v>
      </c>
      <c r="Q117" s="85">
        <v>599492078.46000004</v>
      </c>
      <c r="R117" s="70">
        <f t="shared" ref="R117:R122" si="36">(Q117/$Q$123)</f>
        <v>4.1522634345793744E-2</v>
      </c>
      <c r="S117" s="72">
        <f t="shared" ref="S117:S124" si="37">((Q117-O117)/O117)</f>
        <v>-5.1985398003403224E-2</v>
      </c>
      <c r="T117" s="73">
        <f t="shared" ref="T117:T122" si="38">(K117/Q117)</f>
        <v>-7.707344610573188E-3</v>
      </c>
      <c r="U117" s="73">
        <f t="shared" ref="U117:U122" si="39">L117/Q117</f>
        <v>-4.0845046431474741E-2</v>
      </c>
      <c r="V117" s="74">
        <f t="shared" ref="V117:V122" si="40">Q117/AA117</f>
        <v>13.567541689238611</v>
      </c>
      <c r="W117" s="74">
        <f t="shared" ref="W117:W122" si="41">L117/AA117</f>
        <v>-0.55416687025792033</v>
      </c>
      <c r="X117" s="65">
        <v>13.5732</v>
      </c>
      <c r="Y117" s="65">
        <v>13.684799999999999</v>
      </c>
      <c r="Z117" s="75">
        <v>1577</v>
      </c>
      <c r="AA117" s="81">
        <v>44185755.399999999</v>
      </c>
      <c r="AB117" s="47"/>
      <c r="AC117" s="8"/>
      <c r="AD117" s="8"/>
      <c r="AE117" s="8"/>
      <c r="AF117" s="9"/>
      <c r="AG117" s="10"/>
      <c r="AH117" s="10"/>
      <c r="AI117" s="10"/>
      <c r="AJ117" s="11"/>
      <c r="AK117" s="9"/>
      <c r="AL117" s="10"/>
      <c r="AM117" s="10"/>
      <c r="AN117" s="10"/>
      <c r="AO117" s="11"/>
    </row>
    <row r="118" spans="1:41" ht="16.5" customHeight="1" x14ac:dyDescent="0.3">
      <c r="A118" s="63">
        <v>102</v>
      </c>
      <c r="B118" s="64" t="s">
        <v>126</v>
      </c>
      <c r="C118" s="77" t="s">
        <v>174</v>
      </c>
      <c r="D118" s="67">
        <v>1270560237.21</v>
      </c>
      <c r="E118" s="65"/>
      <c r="F118" s="67"/>
      <c r="G118" s="67">
        <v>563552893.59000003</v>
      </c>
      <c r="H118" s="65"/>
      <c r="I118" s="67">
        <v>162155822.91999999</v>
      </c>
      <c r="J118" s="65">
        <v>2831311090.5300002</v>
      </c>
      <c r="K118" s="67">
        <v>-1364544.34</v>
      </c>
      <c r="L118" s="68">
        <v>-55243071.850000001</v>
      </c>
      <c r="M118" s="67">
        <v>2993466913.4499998</v>
      </c>
      <c r="N118" s="67">
        <v>-219086317.66</v>
      </c>
      <c r="O118" s="84">
        <v>2980618534.6199999</v>
      </c>
      <c r="P118" s="70">
        <f t="shared" si="35"/>
        <v>0.20459917156968543</v>
      </c>
      <c r="Q118" s="85">
        <v>2774380595.79</v>
      </c>
      <c r="R118" s="70">
        <f t="shared" si="36"/>
        <v>0.1921619903818963</v>
      </c>
      <c r="S118" s="72">
        <f t="shared" si="37"/>
        <v>-6.9193000189235312E-2</v>
      </c>
      <c r="T118" s="73">
        <f t="shared" si="38"/>
        <v>-4.9183747250490289E-4</v>
      </c>
      <c r="U118" s="73">
        <f t="shared" si="39"/>
        <v>-1.9911857779653205E-2</v>
      </c>
      <c r="V118" s="74">
        <f t="shared" si="40"/>
        <v>1.3926106064528563</v>
      </c>
      <c r="W118" s="74">
        <f t="shared" si="41"/>
        <v>-2.7729464338125873E-2</v>
      </c>
      <c r="X118" s="65">
        <v>1.37</v>
      </c>
      <c r="Y118" s="65">
        <v>1.39</v>
      </c>
      <c r="Z118" s="75">
        <v>15121</v>
      </c>
      <c r="AA118" s="137">
        <v>1992215615</v>
      </c>
      <c r="AB118" s="16"/>
      <c r="AC118" s="8"/>
      <c r="AD118" s="8"/>
      <c r="AE118" s="8"/>
      <c r="AF118" s="9"/>
      <c r="AG118" s="10"/>
      <c r="AH118" s="10"/>
      <c r="AI118" s="10"/>
      <c r="AJ118" s="11"/>
      <c r="AK118" s="9"/>
      <c r="AL118" s="10"/>
      <c r="AM118" s="10"/>
      <c r="AN118" s="10"/>
      <c r="AO118" s="11"/>
    </row>
    <row r="119" spans="1:41" ht="16.5" customHeight="1" x14ac:dyDescent="0.3">
      <c r="A119" s="63">
        <v>103</v>
      </c>
      <c r="B119" s="64" t="s">
        <v>26</v>
      </c>
      <c r="C119" s="77" t="s">
        <v>175</v>
      </c>
      <c r="D119" s="67">
        <v>1336429574.8</v>
      </c>
      <c r="E119" s="65"/>
      <c r="F119" s="67">
        <v>259140044.81</v>
      </c>
      <c r="G119" s="65">
        <v>13702222.75</v>
      </c>
      <c r="H119" s="65"/>
      <c r="I119" s="65">
        <v>49300817.850000001</v>
      </c>
      <c r="J119" s="67">
        <v>1609271842.3599999</v>
      </c>
      <c r="K119" s="67">
        <v>-4994234.92</v>
      </c>
      <c r="L119" s="68">
        <v>75034210.739999995</v>
      </c>
      <c r="M119" s="67">
        <v>1658572660.21</v>
      </c>
      <c r="N119" s="67">
        <v>-14067965.789999999</v>
      </c>
      <c r="O119" s="84">
        <v>1644504694.4200001</v>
      </c>
      <c r="P119" s="70">
        <f t="shared" si="35"/>
        <v>0.11288405215653893</v>
      </c>
      <c r="Q119" s="85">
        <v>1644504694.4200001</v>
      </c>
      <c r="R119" s="70">
        <f t="shared" si="36"/>
        <v>0.11390336846777711</v>
      </c>
      <c r="S119" s="72">
        <f t="shared" si="37"/>
        <v>0</v>
      </c>
      <c r="T119" s="73">
        <f t="shared" si="38"/>
        <v>-3.0369234803318181E-3</v>
      </c>
      <c r="U119" s="73">
        <f t="shared" si="39"/>
        <v>4.5627240222907234E-2</v>
      </c>
      <c r="V119" s="74">
        <f t="shared" si="40"/>
        <v>1.2285088323081617</v>
      </c>
      <c r="W119" s="74">
        <f t="shared" si="41"/>
        <v>5.6053467607687757E-2</v>
      </c>
      <c r="X119" s="65">
        <v>1.22</v>
      </c>
      <c r="Y119" s="65">
        <v>1.24</v>
      </c>
      <c r="Z119" s="75">
        <v>9486</v>
      </c>
      <c r="AA119" s="81">
        <v>1338618535.8800001</v>
      </c>
      <c r="AB119" s="16"/>
      <c r="AC119" s="8"/>
      <c r="AD119" s="8"/>
      <c r="AE119" s="8"/>
      <c r="AF119" s="9"/>
      <c r="AG119" s="10"/>
      <c r="AH119" s="10"/>
      <c r="AI119" s="10"/>
      <c r="AJ119" s="11"/>
      <c r="AK119" s="9"/>
      <c r="AL119" s="10"/>
      <c r="AM119" s="10"/>
      <c r="AN119" s="10"/>
      <c r="AO119" s="11"/>
    </row>
    <row r="120" spans="1:41" ht="16.5" customHeight="1" x14ac:dyDescent="0.3">
      <c r="A120" s="63">
        <v>104</v>
      </c>
      <c r="B120" s="77" t="s">
        <v>38</v>
      </c>
      <c r="C120" s="77" t="s">
        <v>176</v>
      </c>
      <c r="D120" s="65">
        <v>114445282.5</v>
      </c>
      <c r="E120" s="65"/>
      <c r="F120" s="65"/>
      <c r="G120" s="65">
        <v>155707119.31</v>
      </c>
      <c r="H120" s="65">
        <v>37640000</v>
      </c>
      <c r="I120" s="65">
        <v>1817388.25</v>
      </c>
      <c r="J120" s="65">
        <v>442881159.83999997</v>
      </c>
      <c r="K120" s="65">
        <v>1377945.11</v>
      </c>
      <c r="L120" s="79">
        <v>-7619652.1100000003</v>
      </c>
      <c r="M120" s="65">
        <v>363001959</v>
      </c>
      <c r="N120" s="65">
        <v>-1762404</v>
      </c>
      <c r="O120" s="84">
        <v>369495238</v>
      </c>
      <c r="P120" s="70">
        <f t="shared" si="35"/>
        <v>2.5363332716234963E-2</v>
      </c>
      <c r="Q120" s="85">
        <v>361239555</v>
      </c>
      <c r="R120" s="70">
        <f t="shared" si="36"/>
        <v>2.5020544044608368E-2</v>
      </c>
      <c r="S120" s="72">
        <f t="shared" si="37"/>
        <v>-2.234313774836795E-2</v>
      </c>
      <c r="T120" s="73">
        <f t="shared" si="38"/>
        <v>3.8144912176076625E-3</v>
      </c>
      <c r="U120" s="73">
        <f t="shared" si="39"/>
        <v>-2.1093072462676464E-2</v>
      </c>
      <c r="V120" s="74">
        <f t="shared" si="40"/>
        <v>34.886146192485931</v>
      </c>
      <c r="W120" s="74">
        <f t="shared" si="41"/>
        <v>-0.73585600958163033</v>
      </c>
      <c r="X120" s="65">
        <v>35.15</v>
      </c>
      <c r="Y120" s="65">
        <v>36.21</v>
      </c>
      <c r="Z120" s="75">
        <v>2049</v>
      </c>
      <c r="AA120" s="81">
        <v>10354814</v>
      </c>
      <c r="AB120" s="16"/>
      <c r="AC120" s="8"/>
      <c r="AD120" s="8"/>
      <c r="AE120" s="8"/>
      <c r="AF120" s="9"/>
      <c r="AG120" s="10"/>
      <c r="AH120" s="10"/>
      <c r="AI120" s="10"/>
      <c r="AJ120" s="11"/>
      <c r="AK120" s="9"/>
      <c r="AL120" s="10"/>
      <c r="AM120" s="10"/>
      <c r="AN120" s="10"/>
      <c r="AO120" s="11"/>
    </row>
    <row r="121" spans="1:41" ht="16.5" customHeight="1" x14ac:dyDescent="0.3">
      <c r="A121" s="63">
        <v>105</v>
      </c>
      <c r="B121" s="64" t="s">
        <v>26</v>
      </c>
      <c r="C121" s="64" t="s">
        <v>177</v>
      </c>
      <c r="D121" s="65">
        <v>185656178.5</v>
      </c>
      <c r="E121" s="65"/>
      <c r="F121" s="65">
        <v>33328131.690000001</v>
      </c>
      <c r="G121" s="65">
        <v>27565629.829999998</v>
      </c>
      <c r="H121" s="65"/>
      <c r="I121" s="65">
        <v>21051685.629999999</v>
      </c>
      <c r="J121" s="65">
        <v>246549940.02000001</v>
      </c>
      <c r="K121" s="65">
        <v>-479370.59</v>
      </c>
      <c r="L121" s="79">
        <v>9257755.4499999993</v>
      </c>
      <c r="M121" s="65">
        <v>267601625.65000001</v>
      </c>
      <c r="N121" s="65">
        <v>-4774553.8</v>
      </c>
      <c r="O121" s="84">
        <v>262827071.84999999</v>
      </c>
      <c r="P121" s="70">
        <f t="shared" si="35"/>
        <v>1.8041289263287724E-2</v>
      </c>
      <c r="Q121" s="85">
        <v>262827071.84999999</v>
      </c>
      <c r="R121" s="70">
        <f t="shared" si="36"/>
        <v>1.8204197841342078E-2</v>
      </c>
      <c r="S121" s="72">
        <f t="shared" si="37"/>
        <v>0</v>
      </c>
      <c r="T121" s="73">
        <f t="shared" si="38"/>
        <v>-1.8239011172851525E-3</v>
      </c>
      <c r="U121" s="73">
        <f t="shared" si="39"/>
        <v>3.5223751437917179E-2</v>
      </c>
      <c r="V121" s="74">
        <f t="shared" si="40"/>
        <v>224.52068796713996</v>
      </c>
      <c r="W121" s="74">
        <f t="shared" si="41"/>
        <v>7.9084609056247013</v>
      </c>
      <c r="X121" s="65">
        <v>222.9</v>
      </c>
      <c r="Y121" s="65">
        <v>225.67</v>
      </c>
      <c r="Z121" s="75">
        <v>406</v>
      </c>
      <c r="AA121" s="81">
        <v>1170614.05</v>
      </c>
      <c r="AB121" s="16"/>
      <c r="AC121" s="8"/>
      <c r="AD121" s="8"/>
      <c r="AE121" s="8"/>
      <c r="AF121" s="9"/>
      <c r="AG121" s="10"/>
      <c r="AH121" s="10"/>
      <c r="AI121" s="10"/>
      <c r="AJ121" s="11"/>
      <c r="AK121" s="9"/>
      <c r="AL121" s="10"/>
      <c r="AM121" s="10"/>
      <c r="AN121" s="10"/>
      <c r="AO121" s="11"/>
    </row>
    <row r="122" spans="1:41" ht="16.5" customHeight="1" x14ac:dyDescent="0.3">
      <c r="A122" s="63">
        <v>106</v>
      </c>
      <c r="B122" s="64" t="s">
        <v>58</v>
      </c>
      <c r="C122" s="64" t="s">
        <v>178</v>
      </c>
      <c r="D122" s="65"/>
      <c r="E122" s="65"/>
      <c r="F122" s="65"/>
      <c r="G122" s="65">
        <v>8239105085.4099998</v>
      </c>
      <c r="H122" s="65"/>
      <c r="I122" s="65">
        <v>600919536.99000001</v>
      </c>
      <c r="J122" s="65">
        <v>8795273839.7099991</v>
      </c>
      <c r="K122" s="65">
        <v>-11796353.08</v>
      </c>
      <c r="L122" s="79">
        <v>22448626.539999999</v>
      </c>
      <c r="M122" s="65">
        <v>8839577150.0699997</v>
      </c>
      <c r="N122" s="65">
        <v>-44303310.359999999</v>
      </c>
      <c r="O122" s="84">
        <v>8678275606.2000008</v>
      </c>
      <c r="P122" s="70">
        <f t="shared" si="35"/>
        <v>0.59570454221452318</v>
      </c>
      <c r="Q122" s="85">
        <v>8795273839.7099991</v>
      </c>
      <c r="R122" s="70">
        <f t="shared" si="36"/>
        <v>0.60918726491858233</v>
      </c>
      <c r="S122" s="72">
        <f t="shared" si="37"/>
        <v>1.3481737480935906E-2</v>
      </c>
      <c r="T122" s="73">
        <f t="shared" si="38"/>
        <v>-1.3412149860235567E-3</v>
      </c>
      <c r="U122" s="73">
        <f t="shared" si="39"/>
        <v>2.5523510636640033E-3</v>
      </c>
      <c r="V122" s="74">
        <f t="shared" si="40"/>
        <v>109.60112662350414</v>
      </c>
      <c r="W122" s="74">
        <f t="shared" si="41"/>
        <v>0.27974055211627391</v>
      </c>
      <c r="X122" s="65">
        <v>110.02</v>
      </c>
      <c r="Y122" s="65">
        <v>110.02</v>
      </c>
      <c r="Z122" s="75">
        <v>473</v>
      </c>
      <c r="AA122" s="81">
        <v>80248024</v>
      </c>
      <c r="AB122" s="16"/>
      <c r="AC122" s="8"/>
      <c r="AD122" s="8"/>
      <c r="AE122" s="8"/>
      <c r="AF122" s="9"/>
      <c r="AG122" s="10"/>
      <c r="AH122" s="10"/>
      <c r="AI122" s="10"/>
      <c r="AJ122" s="11"/>
      <c r="AK122" s="9"/>
      <c r="AL122" s="10"/>
      <c r="AM122" s="10"/>
      <c r="AN122" s="10"/>
      <c r="AO122" s="11"/>
    </row>
    <row r="123" spans="1:41" ht="16.5" customHeight="1" x14ac:dyDescent="0.3">
      <c r="A123" s="102"/>
      <c r="B123" s="65"/>
      <c r="C123" s="104" t="s">
        <v>55</v>
      </c>
      <c r="D123" s="105"/>
      <c r="E123" s="105"/>
      <c r="F123" s="105"/>
      <c r="G123" s="105"/>
      <c r="H123" s="105"/>
      <c r="I123" s="105"/>
      <c r="J123" s="105"/>
      <c r="K123" s="105"/>
      <c r="L123" s="106"/>
      <c r="M123" s="105"/>
      <c r="N123" s="105"/>
      <c r="O123" s="84">
        <f>SUM(O117:O122)</f>
        <v>14568087014.980001</v>
      </c>
      <c r="P123" s="108">
        <f>(O123/$O$124)</f>
        <v>9.7497008451101486E-3</v>
      </c>
      <c r="Q123" s="84">
        <f>SUM(Q117:Q122)</f>
        <v>14437717835.23</v>
      </c>
      <c r="R123" s="108">
        <f>(Q123/$Q$124)</f>
        <v>9.5160961808457914E-3</v>
      </c>
      <c r="S123" s="109">
        <f t="shared" si="37"/>
        <v>-8.9489566897799633E-3</v>
      </c>
      <c r="T123" s="110"/>
      <c r="U123" s="110"/>
      <c r="V123" s="111"/>
      <c r="W123" s="111"/>
      <c r="X123" s="105"/>
      <c r="Y123" s="105"/>
      <c r="Z123" s="168">
        <f>SUM(Z117:Z122)</f>
        <v>29112</v>
      </c>
      <c r="AA123" s="112"/>
      <c r="AB123" s="16"/>
      <c r="AC123" s="8"/>
      <c r="AD123" s="8"/>
      <c r="AE123" s="8"/>
      <c r="AF123" s="9"/>
      <c r="AG123" s="10"/>
      <c r="AH123" s="10"/>
      <c r="AI123" s="10"/>
      <c r="AJ123" s="11"/>
      <c r="AK123" s="9"/>
      <c r="AL123" s="10"/>
      <c r="AM123" s="10"/>
      <c r="AN123" s="10"/>
      <c r="AO123" s="11"/>
    </row>
    <row r="124" spans="1:41" ht="17.25" customHeight="1" x14ac:dyDescent="0.3">
      <c r="A124" s="153"/>
      <c r="B124" s="154"/>
      <c r="C124" s="155" t="s">
        <v>179</v>
      </c>
      <c r="D124" s="156"/>
      <c r="E124" s="156"/>
      <c r="F124" s="156"/>
      <c r="G124" s="156"/>
      <c r="H124" s="156"/>
      <c r="I124" s="156"/>
      <c r="J124" s="156"/>
      <c r="K124" s="156"/>
      <c r="L124" s="156"/>
      <c r="M124" s="156"/>
      <c r="N124" s="156"/>
      <c r="O124" s="84">
        <f>(O19+O47+O59+O87+O93+O115+O123)</f>
        <v>1494208616901.9697</v>
      </c>
      <c r="P124" s="157"/>
      <c r="Q124" s="158">
        <f>(Q19+Q47+Q59+Q87+Q93+Q115+Q123)</f>
        <v>1517189145722.4399</v>
      </c>
      <c r="R124" s="157"/>
      <c r="S124" s="159">
        <f t="shared" si="37"/>
        <v>1.5379732495531375E-2</v>
      </c>
      <c r="T124" s="160"/>
      <c r="U124" s="160"/>
      <c r="V124" s="161"/>
      <c r="W124" s="161"/>
      <c r="X124" s="156"/>
      <c r="Y124" s="156"/>
      <c r="Z124" s="169">
        <f>(Z19+Z47+Z59+Z87+Z93+Z115+Z123)</f>
        <v>456859</v>
      </c>
      <c r="AA124" s="162"/>
      <c r="AB124" s="7"/>
      <c r="AC124" s="8"/>
      <c r="AD124" s="8"/>
      <c r="AE124" s="8"/>
      <c r="AF124" s="9"/>
      <c r="AG124" s="10"/>
      <c r="AH124" s="10"/>
      <c r="AI124" s="10"/>
      <c r="AJ124" s="11"/>
      <c r="AK124" s="9"/>
      <c r="AL124" s="10"/>
      <c r="AM124" s="10"/>
      <c r="AN124" s="10"/>
      <c r="AO124" s="11"/>
    </row>
    <row r="125" spans="1:41" ht="17.45" customHeight="1" x14ac:dyDescent="0.25">
      <c r="A125" s="48"/>
      <c r="B125" s="48"/>
      <c r="C125" s="48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8"/>
      <c r="AC125" s="8"/>
      <c r="AD125" s="8"/>
      <c r="AE125" s="8"/>
      <c r="AF125" s="9"/>
      <c r="AG125" s="10"/>
      <c r="AH125" s="10"/>
      <c r="AI125" s="10"/>
      <c r="AJ125" s="11"/>
      <c r="AK125" s="9"/>
      <c r="AL125" s="10"/>
      <c r="AM125" s="10"/>
      <c r="AN125" s="10"/>
      <c r="AO125" s="11"/>
    </row>
    <row r="126" spans="1:41" ht="17.100000000000001" customHeight="1" x14ac:dyDescent="0.25">
      <c r="A126" s="50"/>
      <c r="B126" s="51"/>
      <c r="C126" s="52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53"/>
      <c r="R126" s="8"/>
      <c r="S126" s="8"/>
      <c r="T126" s="8"/>
      <c r="U126" s="8"/>
      <c r="V126" s="8"/>
      <c r="W126" s="8"/>
      <c r="X126" s="8"/>
      <c r="Y126" s="8"/>
      <c r="Z126" s="8"/>
      <c r="AA126" s="36"/>
      <c r="AB126" s="8"/>
      <c r="AC126" s="8"/>
      <c r="AD126" s="8"/>
      <c r="AE126" s="8"/>
      <c r="AF126" s="9"/>
      <c r="AG126" s="10"/>
      <c r="AH126" s="10"/>
      <c r="AI126" s="10"/>
      <c r="AJ126" s="11"/>
      <c r="AK126" s="9"/>
      <c r="AL126" s="10"/>
      <c r="AM126" s="10"/>
      <c r="AN126" s="10"/>
      <c r="AO126" s="11"/>
    </row>
    <row r="127" spans="1:41" ht="17.100000000000001" customHeight="1" x14ac:dyDescent="0.25">
      <c r="A127" s="50"/>
      <c r="B127" s="54"/>
      <c r="C127" s="55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53"/>
      <c r="R127" s="36"/>
      <c r="S127" s="36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9"/>
      <c r="AG127" s="10"/>
      <c r="AH127" s="10"/>
      <c r="AI127" s="10"/>
      <c r="AJ127" s="11"/>
      <c r="AK127" s="9"/>
      <c r="AL127" s="10"/>
      <c r="AM127" s="10"/>
      <c r="AN127" s="10"/>
      <c r="AO127" s="11"/>
    </row>
    <row r="128" spans="1:41" ht="17.100000000000001" customHeight="1" x14ac:dyDescent="0.25">
      <c r="A128" s="50"/>
      <c r="B128" s="54"/>
      <c r="C128" s="55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53"/>
      <c r="R128" s="36"/>
      <c r="S128" s="36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9"/>
      <c r="AG128" s="10"/>
      <c r="AH128" s="10"/>
      <c r="AI128" s="10"/>
      <c r="AJ128" s="11"/>
      <c r="AK128" s="9"/>
      <c r="AL128" s="10"/>
      <c r="AM128" s="10"/>
      <c r="AN128" s="10"/>
      <c r="AO128" s="11"/>
    </row>
    <row r="129" spans="1:41" ht="17.100000000000001" customHeight="1" x14ac:dyDescent="0.25">
      <c r="A129" s="50"/>
      <c r="B129" s="54"/>
      <c r="C129" s="55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53"/>
      <c r="R129" s="36"/>
      <c r="S129" s="36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9"/>
      <c r="AG129" s="10"/>
      <c r="AH129" s="10"/>
      <c r="AI129" s="10"/>
      <c r="AJ129" s="11"/>
      <c r="AK129" s="9"/>
      <c r="AL129" s="10"/>
      <c r="AM129" s="10"/>
      <c r="AN129" s="10"/>
      <c r="AO129" s="11"/>
    </row>
    <row r="130" spans="1:41" ht="17.100000000000001" customHeight="1" x14ac:dyDescent="0.25">
      <c r="A130" s="50"/>
      <c r="B130" s="54"/>
      <c r="C130" s="55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53"/>
      <c r="R130" s="36"/>
      <c r="S130" s="36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56"/>
      <c r="AG130" s="57"/>
      <c r="AH130" s="57"/>
      <c r="AI130" s="57"/>
      <c r="AJ130" s="58"/>
      <c r="AK130" s="56"/>
      <c r="AL130" s="57"/>
      <c r="AM130" s="57"/>
      <c r="AN130" s="57"/>
      <c r="AO130" s="58"/>
    </row>
  </sheetData>
  <mergeCells count="1">
    <mergeCell ref="A1:AA1"/>
  </mergeCells>
  <pageMargins left="0.7" right="0.7" top="0.75" bottom="0.75" header="0.3" footer="0.3"/>
  <pageSetup orientation="portrait" r:id="rId1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workbookViewId="0">
      <selection activeCell="L3" sqref="L3"/>
    </sheetView>
  </sheetViews>
  <sheetFormatPr defaultColWidth="10" defaultRowHeight="12.95" customHeight="1" x14ac:dyDescent="0.25"/>
  <cols>
    <col min="1" max="256" width="10" style="59" customWidth="1"/>
  </cols>
  <sheetData>
    <row r="1" spans="1:11" ht="12.95" customHeight="1" x14ac:dyDescent="0.25">
      <c r="A1" s="60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2.95" customHeight="1" x14ac:dyDescent="0.25">
      <c r="A2" s="9"/>
      <c r="B2" s="10"/>
      <c r="C2" s="10"/>
      <c r="D2" s="10"/>
      <c r="E2" s="10"/>
      <c r="F2" s="10"/>
      <c r="G2" s="10"/>
      <c r="H2" s="10"/>
      <c r="I2" s="10"/>
      <c r="J2" s="10"/>
      <c r="K2" s="11"/>
    </row>
    <row r="3" spans="1:11" ht="12.95" customHeight="1" x14ac:dyDescent="0.25">
      <c r="A3" s="9"/>
      <c r="B3" s="10"/>
      <c r="C3" s="10"/>
      <c r="D3" s="10"/>
      <c r="E3" s="10"/>
      <c r="F3" s="10"/>
      <c r="G3" s="10"/>
      <c r="H3" s="10"/>
      <c r="I3" s="10"/>
      <c r="J3" s="10"/>
      <c r="K3" s="11"/>
    </row>
    <row r="4" spans="1:11" ht="12.9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1"/>
    </row>
    <row r="5" spans="1:11" ht="12.95" customHeight="1" x14ac:dyDescent="0.25">
      <c r="A5" s="9"/>
      <c r="B5" s="10"/>
      <c r="C5" s="10"/>
      <c r="D5" s="10"/>
      <c r="E5" s="10"/>
      <c r="F5" s="10"/>
      <c r="G5" s="10"/>
      <c r="H5" s="10"/>
      <c r="I5" s="10"/>
      <c r="J5" s="10"/>
      <c r="K5" s="11"/>
    </row>
    <row r="6" spans="1:11" ht="12.95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1"/>
    </row>
    <row r="7" spans="1:11" ht="12.95" customHeight="1" x14ac:dyDescent="0.25">
      <c r="A7" s="9"/>
      <c r="B7" s="10"/>
      <c r="C7" s="10"/>
      <c r="D7" s="10"/>
      <c r="E7" s="10"/>
      <c r="F7" s="10"/>
      <c r="G7" s="10"/>
      <c r="H7" s="10"/>
      <c r="I7" s="10"/>
      <c r="J7" s="10"/>
      <c r="K7" s="11"/>
    </row>
    <row r="8" spans="1:11" ht="12.95" customHeight="1" x14ac:dyDescent="0.25">
      <c r="A8" s="9"/>
      <c r="B8" s="10"/>
      <c r="C8" s="10"/>
      <c r="D8" s="10"/>
      <c r="E8" s="10"/>
      <c r="F8" s="10"/>
      <c r="G8" s="10"/>
      <c r="H8" s="10"/>
      <c r="I8" s="10"/>
      <c r="J8" s="10"/>
      <c r="K8" s="11"/>
    </row>
    <row r="9" spans="1:11" ht="12.95" customHeight="1" x14ac:dyDescent="0.25">
      <c r="A9" s="9"/>
      <c r="B9" s="10"/>
      <c r="C9" s="10"/>
      <c r="D9" s="10"/>
      <c r="E9" s="10"/>
      <c r="F9" s="10"/>
      <c r="G9" s="10"/>
      <c r="H9" s="10"/>
      <c r="I9" s="10"/>
      <c r="J9" s="10"/>
      <c r="K9" s="11"/>
    </row>
    <row r="10" spans="1:11" ht="12.95" customHeight="1" x14ac:dyDescent="0.2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1"/>
    </row>
    <row r="11" spans="1:11" ht="12.95" customHeight="1" x14ac:dyDescent="0.2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1"/>
    </row>
    <row r="12" spans="1:11" ht="12.95" customHeight="1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1"/>
    </row>
    <row r="13" spans="1:11" ht="12.95" customHeight="1" x14ac:dyDescent="0.2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1"/>
    </row>
    <row r="14" spans="1:11" ht="12.95" customHeight="1" x14ac:dyDescent="0.2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1"/>
    </row>
    <row r="15" spans="1:11" ht="12.95" customHeight="1" x14ac:dyDescent="0.2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1"/>
    </row>
    <row r="16" spans="1:11" ht="12.95" customHeight="1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1"/>
    </row>
    <row r="17" spans="1:11" ht="12.95" customHeight="1" x14ac:dyDescent="0.2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1"/>
    </row>
    <row r="18" spans="1:11" ht="12.95" customHeight="1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1"/>
    </row>
    <row r="19" spans="1:11" ht="12.95" customHeight="1" x14ac:dyDescent="0.25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1"/>
    </row>
    <row r="20" spans="1:11" ht="12.95" customHeight="1" x14ac:dyDescent="0.2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1"/>
    </row>
    <row r="21" spans="1:11" ht="12.95" customHeight="1" x14ac:dyDescent="0.25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1"/>
    </row>
    <row r="22" spans="1:11" ht="12.95" customHeight="1" x14ac:dyDescent="0.25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1"/>
    </row>
    <row r="23" spans="1:11" ht="12.95" customHeight="1" x14ac:dyDescent="0.25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1"/>
    </row>
    <row r="24" spans="1:11" ht="12.95" customHeight="1" x14ac:dyDescent="0.25">
      <c r="A24" s="56"/>
      <c r="B24" s="57"/>
      <c r="C24" s="57"/>
      <c r="D24" s="57"/>
      <c r="E24" s="57"/>
      <c r="F24" s="57"/>
      <c r="G24" s="57"/>
      <c r="H24" s="57"/>
      <c r="I24" s="57"/>
      <c r="J24" s="57"/>
      <c r="K24" s="58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workbookViewId="0">
      <selection activeCell="O10" sqref="O10"/>
    </sheetView>
  </sheetViews>
  <sheetFormatPr defaultColWidth="10" defaultRowHeight="12.95" customHeight="1" x14ac:dyDescent="0.25"/>
  <cols>
    <col min="1" max="256" width="10" style="61" customWidth="1"/>
  </cols>
  <sheetData>
    <row r="1" spans="1:14" ht="12.95" customHeight="1" x14ac:dyDescent="0.25">
      <c r="A1" s="60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2.95" customHeight="1" x14ac:dyDescent="0.2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ht="12.95" customHeight="1" x14ac:dyDescent="0.2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</row>
    <row r="4" spans="1:14" ht="12.9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</row>
    <row r="5" spans="1:14" ht="12.95" customHeight="1" x14ac:dyDescent="0.2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1"/>
    </row>
    <row r="6" spans="1:14" ht="12.95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</row>
    <row r="7" spans="1:14" ht="12.95" customHeight="1" x14ac:dyDescent="0.2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</row>
    <row r="8" spans="1:14" ht="12.95" customHeight="1" x14ac:dyDescent="0.2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</row>
    <row r="9" spans="1:14" ht="12.95" customHeight="1" x14ac:dyDescent="0.2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1:14" ht="12.95" customHeight="1" x14ac:dyDescent="0.2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1"/>
    </row>
    <row r="11" spans="1:14" ht="12.95" customHeight="1" x14ac:dyDescent="0.2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</row>
    <row r="12" spans="1:14" ht="12.95" customHeight="1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</row>
    <row r="13" spans="1:14" ht="12.95" customHeight="1" x14ac:dyDescent="0.2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spans="1:14" ht="12.95" customHeight="1" x14ac:dyDescent="0.2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 ht="12.95" customHeight="1" x14ac:dyDescent="0.2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</row>
    <row r="16" spans="1:14" ht="12.95" customHeight="1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</row>
    <row r="17" spans="1:14" ht="12.95" customHeight="1" x14ac:dyDescent="0.2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</row>
    <row r="18" spans="1:14" ht="12.95" customHeight="1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</row>
    <row r="19" spans="1:14" ht="12.95" customHeight="1" x14ac:dyDescent="0.25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/>
    </row>
    <row r="20" spans="1:14" ht="12.95" customHeight="1" x14ac:dyDescent="0.2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</row>
    <row r="21" spans="1:14" ht="12.95" customHeight="1" x14ac:dyDescent="0.25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</row>
    <row r="22" spans="1:14" ht="12.95" customHeight="1" x14ac:dyDescent="0.25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</row>
    <row r="23" spans="1:14" ht="12.95" customHeight="1" x14ac:dyDescent="0.25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</row>
    <row r="24" spans="1:14" ht="12.95" customHeight="1" x14ac:dyDescent="0.25">
      <c r="A24" s="56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8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showGridLines="0" workbookViewId="0">
      <selection activeCell="R7" sqref="R7"/>
    </sheetView>
  </sheetViews>
  <sheetFormatPr defaultColWidth="8.85546875" defaultRowHeight="15" customHeight="1" x14ac:dyDescent="0.25"/>
  <cols>
    <col min="1" max="3" width="8.85546875" style="62" customWidth="1"/>
    <col min="4" max="4" width="10.42578125" style="62" customWidth="1"/>
    <col min="5" max="256" width="8.85546875" style="62" customWidth="1"/>
  </cols>
  <sheetData>
    <row r="1" spans="1:13" ht="15" customHeight="1" x14ac:dyDescent="0.25">
      <c r="A1" s="60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15" customHeight="1" x14ac:dyDescent="0.2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</row>
    <row r="3" spans="1:13" ht="15" customHeight="1" x14ac:dyDescent="0.2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1"/>
    </row>
    <row r="4" spans="1:13" ht="1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</row>
    <row r="5" spans="1:13" ht="15" customHeight="1" x14ac:dyDescent="0.2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3" ht="15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1:13" ht="15" customHeight="1" x14ac:dyDescent="0.2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1"/>
    </row>
    <row r="8" spans="1:13" ht="15" customHeight="1" x14ac:dyDescent="0.2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1"/>
    </row>
    <row r="9" spans="1:13" ht="15" customHeight="1" x14ac:dyDescent="0.2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</row>
    <row r="10" spans="1:13" ht="15" customHeight="1" x14ac:dyDescent="0.2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1"/>
    </row>
    <row r="11" spans="1:13" ht="15" customHeight="1" x14ac:dyDescent="0.2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</row>
    <row r="12" spans="1:13" ht="15" customHeight="1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1"/>
    </row>
    <row r="13" spans="1:13" ht="15" customHeight="1" x14ac:dyDescent="0.2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1"/>
    </row>
    <row r="14" spans="1:13" ht="15" customHeight="1" x14ac:dyDescent="0.2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1"/>
    </row>
    <row r="15" spans="1:13" ht="15" customHeight="1" x14ac:dyDescent="0.2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1"/>
    </row>
    <row r="16" spans="1:13" ht="15" customHeight="1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1"/>
    </row>
    <row r="17" spans="1:13" ht="15" customHeight="1" x14ac:dyDescent="0.2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1"/>
    </row>
    <row r="18" spans="1:13" ht="15" customHeight="1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1"/>
    </row>
    <row r="19" spans="1:13" ht="15" customHeight="1" x14ac:dyDescent="0.25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1"/>
    </row>
    <row r="20" spans="1:13" ht="15" customHeight="1" x14ac:dyDescent="0.2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1"/>
    </row>
    <row r="21" spans="1:13" ht="15" customHeight="1" x14ac:dyDescent="0.25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"/>
    </row>
    <row r="22" spans="1:13" ht="15" customHeight="1" x14ac:dyDescent="0.25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8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February 2021</vt:lpstr>
      <vt:lpstr>Market Share</vt:lpstr>
      <vt:lpstr>Unit Holders</vt:lpstr>
      <vt:lpstr>NAV Comparison Previous&amp;Current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Isaac, Tunde</dc:creator>
  <cp:lastModifiedBy>Isaac, Tunde</cp:lastModifiedBy>
  <dcterms:created xsi:type="dcterms:W3CDTF">2021-03-24T11:03:16Z</dcterms:created>
  <dcterms:modified xsi:type="dcterms:W3CDTF">2021-03-31T22:47:51Z</dcterms:modified>
</cp:coreProperties>
</file>