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45" windowWidth="15960" windowHeight="18075"/>
  </bookViews>
  <sheets>
    <sheet name="January 2021" sheetId="1" r:id="rId1"/>
    <sheet name="Market Share" sheetId="2" r:id="rId2"/>
    <sheet name="Unit Holders" sheetId="3" r:id="rId3"/>
    <sheet name="NAV Comparison Previous&amp;Current" sheetId="4" r:id="rId4"/>
  </sheets>
  <calcPr calcId="162913"/>
</workbook>
</file>

<file path=xl/calcChain.xml><?xml version="1.0" encoding="utf-8"?>
<calcChain xmlns="http://schemas.openxmlformats.org/spreadsheetml/2006/main">
  <c r="Z122" i="1" l="1"/>
  <c r="Z114" i="1"/>
  <c r="Z92" i="1"/>
  <c r="Z87" i="1" l="1"/>
  <c r="Z123" i="1" s="1"/>
  <c r="Z59" i="1"/>
  <c r="Z47" i="1"/>
  <c r="Q122" i="1" l="1"/>
  <c r="O122" i="1"/>
  <c r="O114" i="1"/>
  <c r="S122" i="1" l="1"/>
  <c r="P116" i="1"/>
  <c r="W121" i="1"/>
  <c r="V121" i="1"/>
  <c r="U121" i="1"/>
  <c r="T121" i="1"/>
  <c r="S121" i="1"/>
  <c r="R121" i="1"/>
  <c r="P121" i="1"/>
  <c r="W120" i="1"/>
  <c r="V120" i="1"/>
  <c r="U120" i="1"/>
  <c r="T120" i="1"/>
  <c r="S120" i="1"/>
  <c r="R120" i="1"/>
  <c r="P120" i="1"/>
  <c r="W119" i="1"/>
  <c r="V119" i="1"/>
  <c r="U119" i="1"/>
  <c r="T119" i="1"/>
  <c r="S119" i="1"/>
  <c r="R119" i="1"/>
  <c r="P119" i="1"/>
  <c r="W118" i="1"/>
  <c r="V118" i="1"/>
  <c r="U118" i="1"/>
  <c r="T118" i="1"/>
  <c r="S118" i="1"/>
  <c r="R118" i="1"/>
  <c r="W117" i="1"/>
  <c r="V117" i="1"/>
  <c r="U117" i="1"/>
  <c r="T117" i="1"/>
  <c r="S117" i="1"/>
  <c r="R117" i="1"/>
  <c r="W116" i="1"/>
  <c r="V116" i="1"/>
  <c r="U116" i="1"/>
  <c r="T116" i="1"/>
  <c r="S116" i="1"/>
  <c r="R116" i="1"/>
  <c r="Q114" i="1"/>
  <c r="R110" i="1" s="1"/>
  <c r="W113" i="1"/>
  <c r="V113" i="1"/>
  <c r="U113" i="1"/>
  <c r="T113" i="1"/>
  <c r="S113" i="1"/>
  <c r="P113" i="1"/>
  <c r="W112" i="1"/>
  <c r="V112" i="1"/>
  <c r="U112" i="1"/>
  <c r="T112" i="1"/>
  <c r="S112" i="1"/>
  <c r="P112" i="1"/>
  <c r="W111" i="1"/>
  <c r="V111" i="1"/>
  <c r="U111" i="1"/>
  <c r="T111" i="1"/>
  <c r="S111" i="1"/>
  <c r="P111" i="1"/>
  <c r="W110" i="1"/>
  <c r="V110" i="1"/>
  <c r="U110" i="1"/>
  <c r="T110" i="1"/>
  <c r="S110" i="1"/>
  <c r="P110" i="1"/>
  <c r="W109" i="1"/>
  <c r="V109" i="1"/>
  <c r="U109" i="1"/>
  <c r="T109" i="1"/>
  <c r="S109" i="1"/>
  <c r="P109" i="1"/>
  <c r="W108" i="1"/>
  <c r="V108" i="1"/>
  <c r="U108" i="1"/>
  <c r="T108" i="1"/>
  <c r="S108" i="1"/>
  <c r="P108" i="1"/>
  <c r="W107" i="1"/>
  <c r="V107" i="1"/>
  <c r="U107" i="1"/>
  <c r="T107" i="1"/>
  <c r="S107" i="1"/>
  <c r="P107" i="1"/>
  <c r="W106" i="1"/>
  <c r="V106" i="1"/>
  <c r="U106" i="1"/>
  <c r="T106" i="1"/>
  <c r="S106" i="1"/>
  <c r="R106" i="1"/>
  <c r="P106" i="1"/>
  <c r="W105" i="1"/>
  <c r="V105" i="1"/>
  <c r="U105" i="1"/>
  <c r="T105" i="1"/>
  <c r="S105" i="1"/>
  <c r="P105" i="1"/>
  <c r="W104" i="1"/>
  <c r="V104" i="1"/>
  <c r="U104" i="1"/>
  <c r="T104" i="1"/>
  <c r="S104" i="1"/>
  <c r="P104" i="1"/>
  <c r="W103" i="1"/>
  <c r="V103" i="1"/>
  <c r="U103" i="1"/>
  <c r="T103" i="1"/>
  <c r="S103" i="1"/>
  <c r="P103" i="1"/>
  <c r="W102" i="1"/>
  <c r="V102" i="1"/>
  <c r="U102" i="1"/>
  <c r="T102" i="1"/>
  <c r="S102" i="1"/>
  <c r="P102" i="1"/>
  <c r="W101" i="1"/>
  <c r="V101" i="1"/>
  <c r="U101" i="1"/>
  <c r="T101" i="1"/>
  <c r="S101" i="1"/>
  <c r="P101" i="1"/>
  <c r="W100" i="1"/>
  <c r="V100" i="1"/>
  <c r="U100" i="1"/>
  <c r="T100" i="1"/>
  <c r="S100" i="1"/>
  <c r="P100" i="1"/>
  <c r="W99" i="1"/>
  <c r="V99" i="1"/>
  <c r="U99" i="1"/>
  <c r="T99" i="1"/>
  <c r="S99" i="1"/>
  <c r="P99" i="1"/>
  <c r="W98" i="1"/>
  <c r="V98" i="1"/>
  <c r="U98" i="1"/>
  <c r="T98" i="1"/>
  <c r="S98" i="1"/>
  <c r="P98" i="1"/>
  <c r="W97" i="1"/>
  <c r="V97" i="1"/>
  <c r="U97" i="1"/>
  <c r="T97" i="1"/>
  <c r="S97" i="1"/>
  <c r="P97" i="1"/>
  <c r="W96" i="1"/>
  <c r="V96" i="1"/>
  <c r="U96" i="1"/>
  <c r="T96" i="1"/>
  <c r="S96" i="1"/>
  <c r="P96" i="1"/>
  <c r="W95" i="1"/>
  <c r="V95" i="1"/>
  <c r="U95" i="1"/>
  <c r="T95" i="1"/>
  <c r="S95" i="1"/>
  <c r="P95" i="1"/>
  <c r="W94" i="1"/>
  <c r="V94" i="1"/>
  <c r="U94" i="1"/>
  <c r="T94" i="1"/>
  <c r="S94" i="1"/>
  <c r="P94" i="1"/>
  <c r="Q92" i="1"/>
  <c r="O92" i="1"/>
  <c r="P89" i="1" s="1"/>
  <c r="W91" i="1"/>
  <c r="V91" i="1"/>
  <c r="U91" i="1"/>
  <c r="T91" i="1"/>
  <c r="S91" i="1"/>
  <c r="W90" i="1"/>
  <c r="V90" i="1"/>
  <c r="U90" i="1"/>
  <c r="T90" i="1"/>
  <c r="S90" i="1"/>
  <c r="W89" i="1"/>
  <c r="V89" i="1"/>
  <c r="U89" i="1"/>
  <c r="T89" i="1"/>
  <c r="S89" i="1"/>
  <c r="Q87" i="1"/>
  <c r="R81" i="1" s="1"/>
  <c r="O87" i="1"/>
  <c r="P81" i="1" s="1"/>
  <c r="W86" i="1"/>
  <c r="V86" i="1"/>
  <c r="U86" i="1"/>
  <c r="T86" i="1"/>
  <c r="S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R79" i="1"/>
  <c r="W78" i="1"/>
  <c r="V78" i="1"/>
  <c r="U78" i="1"/>
  <c r="T78" i="1"/>
  <c r="S78" i="1"/>
  <c r="W77" i="1"/>
  <c r="V77" i="1"/>
  <c r="U77" i="1"/>
  <c r="T77" i="1"/>
  <c r="S77" i="1"/>
  <c r="P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P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P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R62" i="1"/>
  <c r="W61" i="1"/>
  <c r="V61" i="1"/>
  <c r="U61" i="1"/>
  <c r="T61" i="1"/>
  <c r="S61" i="1"/>
  <c r="Q59" i="1"/>
  <c r="R53" i="1" s="1"/>
  <c r="O59" i="1"/>
  <c r="P54" i="1" s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P55" i="1"/>
  <c r="W54" i="1"/>
  <c r="V54" i="1"/>
  <c r="U54" i="1"/>
  <c r="T54" i="1"/>
  <c r="S54" i="1"/>
  <c r="R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R51" i="1"/>
  <c r="W50" i="1"/>
  <c r="V50" i="1"/>
  <c r="U50" i="1"/>
  <c r="T50" i="1"/>
  <c r="S50" i="1"/>
  <c r="R50" i="1"/>
  <c r="W49" i="1"/>
  <c r="V49" i="1"/>
  <c r="U49" i="1"/>
  <c r="T49" i="1"/>
  <c r="S49" i="1"/>
  <c r="P49" i="1"/>
  <c r="Q47" i="1"/>
  <c r="R44" i="1" s="1"/>
  <c r="O47" i="1"/>
  <c r="P42" i="1" s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P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Z19" i="1"/>
  <c r="Q19" i="1"/>
  <c r="R11" i="1" s="1"/>
  <c r="O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R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R10" i="1"/>
  <c r="W9" i="1"/>
  <c r="V9" i="1"/>
  <c r="U9" i="1"/>
  <c r="T9" i="1"/>
  <c r="S9" i="1"/>
  <c r="W8" i="1"/>
  <c r="V8" i="1"/>
  <c r="U8" i="1"/>
  <c r="T8" i="1"/>
  <c r="S8" i="1"/>
  <c r="R8" i="1"/>
  <c r="W7" i="1"/>
  <c r="V7" i="1"/>
  <c r="U7" i="1"/>
  <c r="T7" i="1"/>
  <c r="S7" i="1"/>
  <c r="P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R86" i="1" l="1"/>
  <c r="R46" i="1"/>
  <c r="R25" i="1"/>
  <c r="R39" i="1"/>
  <c r="R42" i="1"/>
  <c r="R30" i="1"/>
  <c r="R43" i="1"/>
  <c r="R29" i="1"/>
  <c r="R28" i="1"/>
  <c r="R35" i="1"/>
  <c r="R38" i="1"/>
  <c r="R26" i="1"/>
  <c r="R21" i="1"/>
  <c r="R24" i="1"/>
  <c r="R31" i="1"/>
  <c r="R34" i="1"/>
  <c r="R9" i="1"/>
  <c r="R18" i="1"/>
  <c r="P24" i="1"/>
  <c r="R33" i="1"/>
  <c r="R37" i="1"/>
  <c r="R49" i="1"/>
  <c r="P72" i="1"/>
  <c r="P79" i="1"/>
  <c r="P85" i="1"/>
  <c r="S92" i="1"/>
  <c r="R45" i="1"/>
  <c r="P71" i="1"/>
  <c r="R85" i="1"/>
  <c r="P91" i="1"/>
  <c r="R99" i="1"/>
  <c r="P23" i="1"/>
  <c r="P16" i="1"/>
  <c r="O123" i="1"/>
  <c r="R23" i="1"/>
  <c r="R32" i="1"/>
  <c r="R36" i="1"/>
  <c r="P63" i="1"/>
  <c r="P70" i="1"/>
  <c r="R71" i="1"/>
  <c r="R78" i="1"/>
  <c r="R98" i="1"/>
  <c r="R41" i="1"/>
  <c r="R22" i="1"/>
  <c r="R27" i="1"/>
  <c r="P31" i="1"/>
  <c r="R40" i="1"/>
  <c r="R52" i="1"/>
  <c r="P56" i="1"/>
  <c r="P62" i="1"/>
  <c r="R63" i="1"/>
  <c r="R70" i="1"/>
  <c r="R107" i="1"/>
  <c r="R56" i="1"/>
  <c r="P50" i="1"/>
  <c r="P65" i="1"/>
  <c r="P68" i="1"/>
  <c r="P73" i="1"/>
  <c r="R57" i="1"/>
  <c r="R55" i="1"/>
  <c r="S59" i="1"/>
  <c r="R58" i="1"/>
  <c r="R91" i="1"/>
  <c r="P90" i="1"/>
  <c r="P84" i="1"/>
  <c r="P64" i="1"/>
  <c r="P76" i="1"/>
  <c r="P80" i="1"/>
  <c r="P61" i="1"/>
  <c r="P66" i="1"/>
  <c r="P78" i="1"/>
  <c r="P86" i="1"/>
  <c r="P53" i="1"/>
  <c r="P58" i="1"/>
  <c r="P51" i="1"/>
  <c r="P57" i="1"/>
  <c r="P15" i="1"/>
  <c r="S19" i="1"/>
  <c r="P4" i="1"/>
  <c r="P6" i="1"/>
  <c r="R17" i="1"/>
  <c r="P17" i="1"/>
  <c r="P11" i="1"/>
  <c r="P14" i="1"/>
  <c r="P9" i="1"/>
  <c r="P8" i="1"/>
  <c r="P25" i="1"/>
  <c r="P33" i="1"/>
  <c r="P41" i="1"/>
  <c r="R64" i="1"/>
  <c r="R72" i="1"/>
  <c r="R80" i="1"/>
  <c r="R101" i="1"/>
  <c r="R109" i="1"/>
  <c r="P32" i="1"/>
  <c r="P40" i="1"/>
  <c r="R100" i="1"/>
  <c r="R108" i="1"/>
  <c r="P30" i="1"/>
  <c r="P46" i="1"/>
  <c r="R61" i="1"/>
  <c r="R77" i="1"/>
  <c r="R84" i="1"/>
  <c r="P5" i="1"/>
  <c r="R6" i="1"/>
  <c r="P13" i="1"/>
  <c r="R14" i="1"/>
  <c r="P21" i="1"/>
  <c r="P29" i="1"/>
  <c r="P37" i="1"/>
  <c r="P45" i="1"/>
  <c r="P52" i="1"/>
  <c r="P67" i="1"/>
  <c r="R68" i="1"/>
  <c r="P75" i="1"/>
  <c r="R76" i="1"/>
  <c r="R83" i="1"/>
  <c r="R90" i="1"/>
  <c r="R97" i="1"/>
  <c r="R105" i="1"/>
  <c r="R113" i="1"/>
  <c r="P118" i="1"/>
  <c r="P59" i="1"/>
  <c r="R69" i="1"/>
  <c r="R5" i="1"/>
  <c r="P12" i="1"/>
  <c r="R13" i="1"/>
  <c r="P28" i="1"/>
  <c r="P36" i="1"/>
  <c r="P44" i="1"/>
  <c r="R67" i="1"/>
  <c r="R75" i="1"/>
  <c r="P82" i="1"/>
  <c r="R89" i="1"/>
  <c r="R96" i="1"/>
  <c r="R104" i="1"/>
  <c r="R112" i="1"/>
  <c r="S114" i="1"/>
  <c r="P117" i="1"/>
  <c r="Q123" i="1"/>
  <c r="R114" i="1" s="1"/>
  <c r="R15" i="1"/>
  <c r="P27" i="1"/>
  <c r="P35" i="1"/>
  <c r="P43" i="1"/>
  <c r="S47" i="1"/>
  <c r="R66" i="1"/>
  <c r="R74" i="1"/>
  <c r="R82" i="1"/>
  <c r="R95" i="1"/>
  <c r="R103" i="1"/>
  <c r="R111" i="1"/>
  <c r="R7" i="1"/>
  <c r="P22" i="1"/>
  <c r="P38" i="1"/>
  <c r="S87" i="1"/>
  <c r="R4" i="1"/>
  <c r="R12" i="1"/>
  <c r="P10" i="1"/>
  <c r="P18" i="1"/>
  <c r="P26" i="1"/>
  <c r="P34" i="1"/>
  <c r="R65" i="1"/>
  <c r="R73" i="1"/>
  <c r="R94" i="1"/>
  <c r="R102" i="1"/>
  <c r="P47" i="1" l="1"/>
  <c r="S123" i="1"/>
  <c r="R87" i="1"/>
  <c r="R47" i="1"/>
  <c r="R122" i="1"/>
  <c r="R19" i="1"/>
  <c r="R59" i="1"/>
  <c r="R92" i="1"/>
  <c r="P92" i="1"/>
  <c r="P114" i="1"/>
  <c r="P122" i="1"/>
  <c r="P87" i="1"/>
  <c r="P19" i="1"/>
</calcChain>
</file>

<file path=xl/sharedStrings.xml><?xml version="1.0" encoding="utf-8"?>
<sst xmlns="http://schemas.openxmlformats.org/spreadsheetml/2006/main" count="273" uniqueCount="194">
  <si>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</si>
  <si>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</si>
  <si>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</si>
  <si>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</si>
  <si>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</si>
  <si>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</si>
  <si>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</si>
  <si>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</si>
  <si>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</si>
  <si>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</si>
  <si>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</si>
  <si>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</si>
  <si>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</si>
  <si>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</si>
  <si>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</si>
  <si>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</si>
  <si>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</si>
  <si>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</si>
  <si>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</si>
  <si>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</si>
  <si>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</si>
  <si>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</si>
  <si>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</si>
  <si>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</si>
  <si>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</si>
  <si>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</si>
  <si>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</si>
  <si>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</si>
  <si>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</si>
  <si>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</si>
  <si>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</si>
  <si>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</si>
  <si>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</si>
  <si>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</si>
  <si>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</si>
  <si>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</si>
  <si>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</si>
  <si>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</si>
  <si>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</si>
  <si>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</si>
  <si>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</si>
  <si>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</si>
  <si>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</si>
  <si>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</si>
  <si>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</si>
  <si>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</si>
  <si>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</si>
  <si>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</si>
  <si>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</si>
  <si>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</si>
  <si>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</si>
  <si>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</si>
  <si>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</si>
  <si>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</si>
  <si>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</si>
  <si>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</si>
  <si>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</si>
  <si>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</si>
  <si>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</si>
  <si>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</si>
  <si>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</si>
  <si>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</si>
  <si>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</si>
  <si>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</si>
  <si>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</si>
  <si>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</si>
  <si>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</si>
  <si>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</si>
  <si>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</si>
  <si>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</si>
  <si>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</si>
  <si>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</si>
  <si>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</si>
  <si>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</si>
  <si>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</si>
  <si>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</si>
  <si>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</si>
  <si>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</si>
  <si>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</si>
  <si>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</si>
  <si>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</si>
  <si>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</si>
  <si>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</si>
  <si>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</si>
  <si>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</si>
  <si>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</si>
  <si>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</si>
  <si>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</si>
  <si>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</si>
  <si>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</si>
  <si>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</si>
  <si>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</si>
  <si>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</si>
  <si>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</si>
  <si>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</si>
  <si>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</si>
  <si>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</si>
  <si>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</si>
  <si>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</si>
  <si>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</si>
  <si>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</si>
  <si>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</si>
  <si>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</si>
  <si>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</si>
  <si>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</si>
  <si>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</si>
  <si>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</si>
  <si>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</si>
  <si>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</si>
  <si>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</si>
  <si>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</si>
  <si>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</si>
  <si>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</si>
  <si>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</si>
  <si>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</si>
  <si>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</si>
  <si>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</si>
  <si>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</si>
  <si>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-</t>
  </si>
  <si>
    <t>SFS Capital Nigeria Ltd</t>
  </si>
  <si>
    <t>SFS Fixed Income Fund</t>
  </si>
  <si>
    <t>2,868,817,179.60k</t>
  </si>
  <si>
    <t>Legacy Debt(formerly Short Maturity) Fund</t>
  </si>
  <si>
    <t>Stanbic IBTC Absolute Fund (Sub Fund)</t>
  </si>
  <si>
    <t>3956.56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</si>
  <si>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</si>
  <si>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</si>
  <si>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</si>
  <si>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</si>
  <si>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</si>
  <si>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</si>
  <si>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</si>
  <si>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</si>
  <si>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</si>
  <si>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</si>
  <si>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</si>
  <si>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</si>
  <si>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</si>
  <si>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</si>
  <si>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</si>
  <si>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</si>
  <si>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</si>
  <si>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</si>
  <si>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</si>
  <si>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</si>
  <si>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</si>
  <si>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</si>
  <si>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</si>
  <si>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</si>
  <si>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</si>
  <si>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</si>
  <si>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</si>
  <si>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</si>
  <si>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</si>
  <si>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</si>
  <si>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</si>
  <si>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</si>
  <si>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</si>
  <si>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</si>
  <si>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</si>
  <si>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</si>
  <si>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</si>
  <si>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</si>
  <si>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</si>
  <si>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</si>
  <si>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</si>
  <si>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</si>
  <si>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</si>
  <si>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</si>
  <si>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</si>
  <si>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</si>
  <si>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</si>
  <si>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</si>
  <si>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</si>
  <si>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</si>
  <si>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</si>
  <si>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</si>
  <si>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</si>
  <si>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</si>
  <si>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</si>
  <si>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103,630,518.65</t>
  </si>
  <si>
    <t>553,274,181.29</t>
  </si>
  <si>
    <t>446,874,753.56</t>
  </si>
  <si>
    <t>2,433,254,109.67</t>
  </si>
  <si>
    <t>10,566,410,608.76</t>
  </si>
  <si>
    <t>4920046.45</t>
  </si>
  <si>
    <t>17,502,633.15</t>
  </si>
  <si>
    <t>16989154.36</t>
  </si>
  <si>
    <t>20,867,373.82</t>
  </si>
  <si>
    <t>11,086,030,714.79</t>
  </si>
  <si>
    <t>1,203,768,592.13</t>
  </si>
  <si>
    <t>NET ASSET VALUE  (N) PREVIOUS (DECEMBER)</t>
  </si>
  <si>
    <t>SPREADSHEET OF REGISTERED MUTUAL FUNDS AS AT 31ST JANUARY, 2021</t>
  </si>
  <si>
    <t>Nigerian Eurobond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</si>
</sst>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19" x14ac:knownFonts="1">
    <font>
      <sz val="11"/>
      <color indexed="8"/>
      <name val="Calibri"/>
    </font>
    <font>
      <b/>
      <sz val="12"/>
      <color indexed="8"/>
      <name val="Trebuchet MS"/>
    </font>
    <font>
      <sz val="12"/>
      <color indexed="8"/>
      <name val="Calibri"/>
    </font>
    <font>
      <sz val="8"/>
      <color indexed="8"/>
      <name val="Trebuchet MS"/>
    </font>
    <font>
      <b/>
      <sz val="8"/>
      <color indexed="8"/>
      <name val="Trebuchet MS"/>
    </font>
    <font>
      <sz val="12"/>
      <color indexed="8"/>
      <name val="Trebuchet MS"/>
    </font>
    <font>
      <sz val="8"/>
      <color indexed="9"/>
      <name val="Trebuchet MS"/>
    </font>
    <font>
      <b/>
      <sz val="8"/>
      <color indexed="9"/>
      <name val="Trebuchet MS"/>
    </font>
    <font>
      <sz val="10"/>
      <color indexed="8"/>
      <name val="Tahoma"/>
    </font>
    <font>
      <b/>
      <sz val="12"/>
      <color indexed="8"/>
      <name val="Calibri"/>
    </font>
    <font>
      <b/>
      <sz val="12"/>
      <color indexed="8"/>
      <name val="Arial Narrow"/>
    </font>
    <font>
      <i/>
      <sz val="12"/>
      <color indexed="8"/>
      <name val="Arial Narrow"/>
    </font>
    <font>
      <i/>
      <sz val="12"/>
      <color indexed="8"/>
      <name val="Californian FB"/>
    </font>
    <font>
      <sz val="11"/>
      <color indexed="8"/>
      <name val="Calibri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1"/>
      <color indexed="8"/>
      <name val="Calibri"/>
      <family val="2"/>
    </font>
    <font>
      <sz val="8"/>
      <color rgb="FFFF0000"/>
      <name val="Trebuchet MS"/>
      <family val="2"/>
    </font>
    <font>
      <b/>
      <sz val="36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4">
    <xf numFmtId="0" fontId="0" fillId="0" borderId="0" applyNumberFormat="0" applyFill="0" applyBorder="0" applyProtection="0"/>
    <xf numFmtId="0" fontId="13" fillId="0" borderId="5" applyNumberFormat="0" applyFill="0" applyBorder="0" applyProtection="0"/>
    <xf numFmtId="43" fontId="16" fillId="0" borderId="5" applyFont="0" applyFill="0" applyBorder="0" applyAlignment="0" applyProtection="0"/>
    <xf numFmtId="9" fontId="16" fillId="0" borderId="5" applyFont="0" applyFill="0" applyBorder="0" applyAlignment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0" fontId="13" fillId="0" borderId="5" applyNumberFormat="0" applyFill="0" applyBorder="0" applyProtection="0"/>
    <xf numFmtId="43" fontId="13" fillId="0" borderId="0" applyFont="0" applyFill="0" applyBorder="0" applyAlignment="0" applyProtection="0"/>
  </cellStyleXfs>
  <cellXfs count="16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2" fillId="2" borderId="5" xfId="0" applyNumberFormat="1" applyFont="1" applyFill="1" applyBorder="1" applyAlignment="1"/>
    <xf numFmtId="0" fontId="2" fillId="2" borderId="6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8" xfId="0" applyNumberFormat="1" applyFont="1" applyFill="1" applyBorder="1" applyAlignment="1"/>
    <xf numFmtId="0" fontId="2" fillId="2" borderId="3" xfId="0" applyNumberFormat="1" applyFont="1" applyFill="1" applyBorder="1" applyAlignment="1"/>
    <xf numFmtId="166" fontId="2" fillId="2" borderId="3" xfId="0" applyNumberFormat="1" applyFont="1" applyFill="1" applyBorder="1" applyAlignment="1"/>
    <xf numFmtId="165" fontId="2" fillId="2" borderId="8" xfId="0" applyNumberFormat="1" applyFont="1" applyFill="1" applyBorder="1" applyAlignment="1"/>
    <xf numFmtId="3" fontId="2" fillId="2" borderId="8" xfId="0" applyNumberFormat="1" applyFont="1" applyFill="1" applyBorder="1" applyAlignment="1"/>
    <xf numFmtId="4" fontId="2" fillId="2" borderId="3" xfId="0" applyNumberFormat="1" applyFont="1" applyFill="1" applyBorder="1" applyAlignment="1"/>
    <xf numFmtId="0" fontId="9" fillId="2" borderId="3" xfId="0" applyNumberFormat="1" applyFont="1" applyFill="1" applyBorder="1" applyAlignment="1"/>
    <xf numFmtId="0" fontId="10" fillId="2" borderId="3" xfId="0" applyNumberFormat="1" applyFont="1" applyFill="1" applyBorder="1" applyAlignment="1"/>
    <xf numFmtId="0" fontId="11" fillId="2" borderId="3" xfId="0" applyNumberFormat="1" applyFont="1" applyFill="1" applyBorder="1" applyAlignment="1"/>
    <xf numFmtId="165" fontId="2" fillId="2" borderId="3" xfId="0" applyNumberFormat="1" applyFont="1" applyFill="1" applyBorder="1" applyAlignment="1"/>
    <xf numFmtId="0" fontId="12" fillId="2" borderId="3" xfId="0" applyNumberFormat="1" applyFont="1" applyFill="1" applyBorder="1" applyAlignment="1">
      <alignment horizontal="left"/>
    </xf>
    <xf numFmtId="0" fontId="12" fillId="2" borderId="3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2" borderId="14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3" fontId="17" fillId="8" borderId="15" xfId="2" applyFont="1" applyFill="1" applyBorder="1"/>
    <xf numFmtId="167" fontId="17" fillId="8" borderId="15" xfId="2" applyNumberFormat="1" applyFont="1" applyFill="1" applyBorder="1"/>
    <xf numFmtId="43" fontId="17" fillId="8" borderId="16" xfId="2" applyFont="1" applyFill="1" applyBorder="1"/>
    <xf numFmtId="165" fontId="14" fillId="9" borderId="15" xfId="6" applyNumberFormat="1" applyFont="1" applyFill="1" applyBorder="1" applyAlignment="1">
      <alignment horizontal="left"/>
    </xf>
    <xf numFmtId="165" fontId="14" fillId="9" borderId="15" xfId="6" applyNumberFormat="1" applyFont="1" applyFill="1" applyBorder="1" applyAlignment="1"/>
    <xf numFmtId="165" fontId="14" fillId="9" borderId="15" xfId="7" applyNumberFormat="1" applyFont="1" applyFill="1" applyBorder="1" applyAlignment="1"/>
    <xf numFmtId="165" fontId="14" fillId="9" borderId="15" xfId="7" applyNumberFormat="1" applyFont="1" applyFill="1" applyBorder="1" applyAlignment="1">
      <alignment horizontal="left"/>
    </xf>
    <xf numFmtId="4" fontId="14" fillId="9" borderId="15" xfId="7" applyNumberFormat="1" applyFont="1" applyFill="1" applyBorder="1" applyAlignment="1"/>
    <xf numFmtId="165" fontId="14" fillId="9" borderId="15" xfId="8" applyNumberFormat="1" applyFont="1" applyFill="1" applyBorder="1" applyAlignment="1"/>
    <xf numFmtId="165" fontId="14" fillId="9" borderId="15" xfId="8" applyNumberFormat="1" applyFont="1" applyFill="1" applyBorder="1" applyAlignment="1">
      <alignment horizontal="left"/>
    </xf>
    <xf numFmtId="165" fontId="14" fillId="9" borderId="15" xfId="9" applyNumberFormat="1" applyFont="1" applyFill="1" applyBorder="1" applyAlignment="1"/>
    <xf numFmtId="165" fontId="14" fillId="9" borderId="15" xfId="10" applyNumberFormat="1" applyFont="1" applyFill="1" applyBorder="1" applyAlignment="1"/>
    <xf numFmtId="165" fontId="14" fillId="9" borderId="15" xfId="11" applyNumberFormat="1" applyFont="1" applyFill="1" applyBorder="1" applyAlignment="1"/>
    <xf numFmtId="4" fontId="14" fillId="9" borderId="15" xfId="11" applyNumberFormat="1" applyFont="1" applyFill="1" applyBorder="1" applyAlignment="1"/>
    <xf numFmtId="165" fontId="14" fillId="9" borderId="15" xfId="12" applyNumberFormat="1" applyFont="1" applyFill="1" applyBorder="1" applyAlignment="1"/>
    <xf numFmtId="165" fontId="15" fillId="9" borderId="15" xfId="12" applyNumberFormat="1" applyFont="1" applyFill="1" applyBorder="1" applyAlignment="1"/>
    <xf numFmtId="165" fontId="14" fillId="2" borderId="15" xfId="0" applyNumberFormat="1" applyFont="1" applyFill="1" applyBorder="1" applyAlignment="1"/>
    <xf numFmtId="164" fontId="14" fillId="2" borderId="15" xfId="0" applyNumberFormat="1" applyFont="1" applyFill="1" applyBorder="1" applyAlignment="1"/>
    <xf numFmtId="165" fontId="14" fillId="2" borderId="16" xfId="0" applyNumberFormat="1" applyFont="1" applyFill="1" applyBorder="1" applyAlignment="1"/>
    <xf numFmtId="0" fontId="2" fillId="2" borderId="9" xfId="0" applyNumberFormat="1" applyFont="1" applyFill="1" applyBorder="1" applyAlignment="1"/>
    <xf numFmtId="165" fontId="5" fillId="2" borderId="9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5" xfId="0" applyNumberFormat="1" applyFont="1" applyFill="1" applyBorder="1" applyAlignment="1"/>
    <xf numFmtId="165" fontId="5" fillId="2" borderId="13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2" fillId="2" borderId="13" xfId="0" applyNumberFormat="1" applyFont="1" applyFill="1" applyBorder="1" applyAlignment="1"/>
    <xf numFmtId="4" fontId="2" fillId="2" borderId="9" xfId="0" applyNumberFormat="1" applyFont="1" applyFill="1" applyBorder="1" applyAlignment="1"/>
    <xf numFmtId="0" fontId="9" fillId="2" borderId="8" xfId="0" applyNumberFormat="1" applyFont="1" applyFill="1" applyBorder="1" applyAlignment="1"/>
    <xf numFmtId="49" fontId="1" fillId="3" borderId="15" xfId="0" applyNumberFormat="1" applyFont="1" applyFill="1" applyBorder="1" applyAlignment="1">
      <alignment horizontal="center" vertical="top" wrapText="1"/>
    </xf>
    <xf numFmtId="0" fontId="4" fillId="4" borderId="15" xfId="0" applyNumberFormat="1" applyFont="1" applyFill="1" applyBorder="1" applyAlignment="1">
      <alignment vertical="top" wrapText="1"/>
    </xf>
    <xf numFmtId="49" fontId="1" fillId="4" borderId="15" xfId="0" applyNumberFormat="1" applyFont="1" applyFill="1" applyBorder="1" applyAlignment="1">
      <alignment vertical="top" wrapText="1"/>
    </xf>
    <xf numFmtId="164" fontId="3" fillId="2" borderId="15" xfId="0" applyNumberFormat="1" applyFont="1" applyFill="1" applyBorder="1" applyAlignment="1">
      <alignment horizontal="center" wrapText="1"/>
    </xf>
    <xf numFmtId="49" fontId="3" fillId="2" borderId="15" xfId="0" applyNumberFormat="1" applyFont="1" applyFill="1" applyBorder="1" applyAlignment="1">
      <alignment wrapText="1"/>
    </xf>
    <xf numFmtId="165" fontId="3" fillId="2" borderId="15" xfId="0" applyNumberFormat="1" applyFont="1" applyFill="1" applyBorder="1" applyAlignment="1"/>
    <xf numFmtId="10" fontId="3" fillId="2" borderId="15" xfId="0" applyNumberFormat="1" applyFont="1" applyFill="1" applyBorder="1" applyAlignment="1"/>
    <xf numFmtId="4" fontId="3" fillId="2" borderId="15" xfId="0" applyNumberFormat="1" applyFont="1" applyFill="1" applyBorder="1" applyAlignment="1"/>
    <xf numFmtId="4" fontId="3" fillId="5" borderId="15" xfId="0" applyNumberFormat="1" applyFont="1" applyFill="1" applyBorder="1" applyAlignment="1"/>
    <xf numFmtId="10" fontId="3" fillId="6" borderId="15" xfId="0" applyNumberFormat="1" applyFont="1" applyFill="1" applyBorder="1" applyAlignment="1"/>
    <xf numFmtId="10" fontId="3" fillId="4" borderId="15" xfId="0" applyNumberFormat="1" applyFont="1" applyFill="1" applyBorder="1" applyAlignment="1"/>
    <xf numFmtId="10" fontId="3" fillId="3" borderId="15" xfId="0" applyNumberFormat="1" applyFont="1" applyFill="1" applyBorder="1" applyAlignment="1">
      <alignment horizontal="right" vertical="center"/>
    </xf>
    <xf numFmtId="165" fontId="3" fillId="3" borderId="15" xfId="0" applyNumberFormat="1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/>
    <xf numFmtId="49" fontId="3" fillId="2" borderId="15" xfId="0" applyNumberFormat="1" applyFont="1" applyFill="1" applyBorder="1" applyAlignment="1"/>
    <xf numFmtId="165" fontId="3" fillId="2" borderId="15" xfId="0" applyNumberFormat="1" applyFont="1" applyFill="1" applyBorder="1" applyAlignment="1">
      <alignment horizontal="left"/>
    </xf>
    <xf numFmtId="165" fontId="3" fillId="5" borderId="15" xfId="0" applyNumberFormat="1" applyFont="1" applyFill="1" applyBorder="1" applyAlignment="1"/>
    <xf numFmtId="0" fontId="3" fillId="2" borderId="15" xfId="0" applyNumberFormat="1" applyFont="1" applyFill="1" applyBorder="1" applyAlignment="1"/>
    <xf numFmtId="4" fontId="3" fillId="2" borderId="15" xfId="0" applyNumberFormat="1" applyFont="1" applyFill="1" applyBorder="1" applyAlignment="1">
      <alignment horizontal="right"/>
    </xf>
    <xf numFmtId="165" fontId="3" fillId="5" borderId="15" xfId="0" applyNumberFormat="1" applyFont="1" applyFill="1" applyBorder="1" applyAlignment="1">
      <alignment horizontal="right"/>
    </xf>
    <xf numFmtId="2" fontId="3" fillId="2" borderId="15" xfId="0" applyNumberFormat="1" applyFont="1" applyFill="1" applyBorder="1" applyAlignment="1"/>
    <xf numFmtId="0" fontId="3" fillId="5" borderId="15" xfId="0" applyNumberFormat="1" applyFont="1" applyFill="1" applyBorder="1" applyAlignment="1"/>
    <xf numFmtId="165" fontId="3" fillId="5" borderId="15" xfId="0" applyNumberFormat="1" applyFont="1" applyFill="1" applyBorder="1" applyAlignment="1">
      <alignment horizontal="left"/>
    </xf>
    <xf numFmtId="164" fontId="3" fillId="2" borderId="15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vertical="center" wrapText="1"/>
    </xf>
    <xf numFmtId="49" fontId="6" fillId="2" borderId="15" xfId="0" applyNumberFormat="1" applyFont="1" applyFill="1" applyBorder="1" applyAlignment="1">
      <alignment vertical="center" wrapText="1"/>
    </xf>
    <xf numFmtId="165" fontId="6" fillId="2" borderId="15" xfId="0" applyNumberFormat="1" applyFont="1" applyFill="1" applyBorder="1" applyAlignment="1"/>
    <xf numFmtId="165" fontId="6" fillId="5" borderId="15" xfId="0" applyNumberFormat="1" applyFont="1" applyFill="1" applyBorder="1" applyAlignment="1"/>
    <xf numFmtId="10" fontId="6" fillId="6" borderId="15" xfId="0" applyNumberFormat="1" applyFont="1" applyFill="1" applyBorder="1" applyAlignment="1"/>
    <xf numFmtId="10" fontId="6" fillId="4" borderId="15" xfId="0" applyNumberFormat="1" applyFont="1" applyFill="1" applyBorder="1" applyAlignment="1"/>
    <xf numFmtId="10" fontId="6" fillId="3" borderId="15" xfId="0" applyNumberFormat="1" applyFont="1" applyFill="1" applyBorder="1" applyAlignment="1">
      <alignment horizontal="right" vertical="center"/>
    </xf>
    <xf numFmtId="165" fontId="6" fillId="3" borderId="15" xfId="0" applyNumberFormat="1" applyFont="1" applyFill="1" applyBorder="1" applyAlignment="1">
      <alignment horizontal="right" vertical="center"/>
    </xf>
    <xf numFmtId="165" fontId="4" fillId="2" borderId="15" xfId="0" applyNumberFormat="1" applyFont="1" applyFill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right"/>
    </xf>
    <xf numFmtId="165" fontId="4" fillId="2" borderId="15" xfId="0" applyNumberFormat="1" applyFont="1" applyFill="1" applyBorder="1" applyAlignment="1"/>
    <xf numFmtId="165" fontId="4" fillId="5" borderId="15" xfId="0" applyNumberFormat="1" applyFont="1" applyFill="1" applyBorder="1" applyAlignment="1"/>
    <xf numFmtId="165" fontId="4" fillId="9" borderId="15" xfId="0" applyNumberFormat="1" applyFont="1" applyFill="1" applyBorder="1" applyAlignment="1"/>
    <xf numFmtId="10" fontId="7" fillId="6" borderId="15" xfId="0" applyNumberFormat="1" applyFont="1" applyFill="1" applyBorder="1" applyAlignment="1"/>
    <xf numFmtId="10" fontId="4" fillId="4" borderId="15" xfId="0" applyNumberFormat="1" applyFont="1" applyFill="1" applyBorder="1" applyAlignment="1"/>
    <xf numFmtId="10" fontId="4" fillId="3" borderId="15" xfId="0" applyNumberFormat="1" applyFont="1" applyFill="1" applyBorder="1" applyAlignment="1">
      <alignment horizontal="right"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3" fillId="4" borderId="15" xfId="0" applyNumberFormat="1" applyFont="1" applyFill="1" applyBorder="1" applyAlignment="1">
      <alignment vertical="top" wrapText="1"/>
    </xf>
    <xf numFmtId="3" fontId="3" fillId="2" borderId="15" xfId="0" applyNumberFormat="1" applyFont="1" applyFill="1" applyBorder="1" applyAlignment="1"/>
    <xf numFmtId="4" fontId="3" fillId="2" borderId="15" xfId="0" applyNumberFormat="1" applyFont="1" applyFill="1" applyBorder="1" applyAlignment="1">
      <alignment vertical="center"/>
    </xf>
    <xf numFmtId="4" fontId="8" fillId="2" borderId="15" xfId="0" applyNumberFormat="1" applyFont="1" applyFill="1" applyBorder="1" applyAlignment="1"/>
    <xf numFmtId="49" fontId="3" fillId="2" borderId="15" xfId="0" applyNumberFormat="1" applyFont="1" applyFill="1" applyBorder="1" applyAlignment="1">
      <alignment vertical="top" wrapText="1"/>
    </xf>
    <xf numFmtId="165" fontId="4" fillId="2" borderId="15" xfId="0" applyNumberFormat="1" applyFont="1" applyFill="1" applyBorder="1" applyAlignment="1">
      <alignment wrapText="1"/>
    </xf>
    <xf numFmtId="165" fontId="4" fillId="8" borderId="15" xfId="0" applyNumberFormat="1" applyFont="1" applyFill="1" applyBorder="1" applyAlignment="1"/>
    <xf numFmtId="165" fontId="3" fillId="4" borderId="15" xfId="0" applyNumberFormat="1" applyFont="1" applyFill="1" applyBorder="1" applyAlignment="1">
      <alignment wrapText="1"/>
    </xf>
    <xf numFmtId="49" fontId="1" fillId="4" borderId="15" xfId="0" applyNumberFormat="1" applyFont="1" applyFill="1" applyBorder="1" applyAlignment="1">
      <alignment horizontal="left" vertical="top" wrapText="1"/>
    </xf>
    <xf numFmtId="165" fontId="3" fillId="4" borderId="15" xfId="0" applyNumberFormat="1" applyFont="1" applyFill="1" applyBorder="1" applyAlignment="1"/>
    <xf numFmtId="10" fontId="3" fillId="4" borderId="15" xfId="0" applyNumberFormat="1" applyFont="1" applyFill="1" applyBorder="1" applyAlignment="1">
      <alignment horizontal="right" vertical="center"/>
    </xf>
    <xf numFmtId="165" fontId="3" fillId="4" borderId="15" xfId="0" applyNumberFormat="1" applyFont="1" applyFill="1" applyBorder="1" applyAlignment="1">
      <alignment horizontal="right" vertical="center"/>
    </xf>
    <xf numFmtId="165" fontId="6" fillId="2" borderId="15" xfId="0" applyNumberFormat="1" applyFont="1" applyFill="1" applyBorder="1" applyAlignment="1">
      <alignment horizontal="left"/>
    </xf>
    <xf numFmtId="165" fontId="3" fillId="2" borderId="15" xfId="0" applyNumberFormat="1" applyFont="1" applyFill="1" applyBorder="1" applyAlignment="1">
      <alignment horizontal="right"/>
    </xf>
    <xf numFmtId="43" fontId="3" fillId="2" borderId="15" xfId="13" applyFont="1" applyFill="1" applyBorder="1" applyAlignment="1">
      <alignment horizontal="right"/>
    </xf>
    <xf numFmtId="49" fontId="3" fillId="6" borderId="15" xfId="0" applyNumberFormat="1" applyFont="1" applyFill="1" applyBorder="1" applyAlignment="1"/>
    <xf numFmtId="2" fontId="3" fillId="2" borderId="15" xfId="0" applyNumberFormat="1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43" fontId="3" fillId="5" borderId="15" xfId="13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right"/>
    </xf>
    <xf numFmtId="43" fontId="3" fillId="2" borderId="15" xfId="13" applyFont="1" applyFill="1" applyBorder="1" applyAlignment="1"/>
    <xf numFmtId="0" fontId="4" fillId="2" borderId="15" xfId="0" applyNumberFormat="1" applyFont="1" applyFill="1" applyBorder="1" applyAlignment="1"/>
    <xf numFmtId="165" fontId="3" fillId="2" borderId="15" xfId="0" applyNumberFormat="1" applyFont="1" applyFill="1" applyBorder="1" applyAlignment="1">
      <alignment wrapText="1"/>
    </xf>
    <xf numFmtId="166" fontId="3" fillId="2" borderId="15" xfId="0" applyNumberFormat="1" applyFont="1" applyFill="1" applyBorder="1" applyAlignment="1"/>
    <xf numFmtId="165" fontId="15" fillId="8" borderId="15" xfId="0" applyNumberFormat="1" applyFont="1" applyFill="1" applyBorder="1" applyAlignment="1"/>
    <xf numFmtId="49" fontId="1" fillId="3" borderId="20" xfId="0" applyNumberFormat="1" applyFont="1" applyFill="1" applyBorder="1" applyAlignment="1">
      <alignment horizontal="center" vertical="top" wrapText="1"/>
    </xf>
    <xf numFmtId="49" fontId="1" fillId="3" borderId="16" xfId="0" applyNumberFormat="1" applyFont="1" applyFill="1" applyBorder="1" applyAlignment="1">
      <alignment horizontal="center" vertical="top" wrapText="1"/>
    </xf>
    <xf numFmtId="0" fontId="3" fillId="4" borderId="20" xfId="0" applyNumberFormat="1" applyFont="1" applyFill="1" applyBorder="1" applyAlignment="1"/>
    <xf numFmtId="0" fontId="4" fillId="4" borderId="16" xfId="0" applyNumberFormat="1" applyFont="1" applyFill="1" applyBorder="1" applyAlignment="1">
      <alignment vertical="top" wrapText="1"/>
    </xf>
    <xf numFmtId="164" fontId="3" fillId="2" borderId="20" xfId="0" applyNumberFormat="1" applyFont="1" applyFill="1" applyBorder="1" applyAlignment="1">
      <alignment horizontal="center" wrapText="1"/>
    </xf>
    <xf numFmtId="4" fontId="3" fillId="2" borderId="16" xfId="0" applyNumberFormat="1" applyFont="1" applyFill="1" applyBorder="1" applyAlignment="1"/>
    <xf numFmtId="165" fontId="3" fillId="2" borderId="16" xfId="0" applyNumberFormat="1" applyFont="1" applyFill="1" applyBorder="1" applyAlignment="1"/>
    <xf numFmtId="165" fontId="3" fillId="2" borderId="16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/>
    <xf numFmtId="164" fontId="3" fillId="2" borderId="20" xfId="0" applyNumberFormat="1" applyFont="1" applyFill="1" applyBorder="1" applyAlignment="1">
      <alignment horizontal="center"/>
    </xf>
    <xf numFmtId="165" fontId="4" fillId="2" borderId="16" xfId="0" applyNumberFormat="1" applyFont="1" applyFill="1" applyBorder="1" applyAlignment="1"/>
    <xf numFmtId="0" fontId="3" fillId="4" borderId="16" xfId="0" applyNumberFormat="1" applyFont="1" applyFill="1" applyBorder="1" applyAlignment="1">
      <alignment vertical="top" wrapText="1"/>
    </xf>
    <xf numFmtId="4" fontId="8" fillId="2" borderId="16" xfId="0" applyNumberFormat="1" applyFont="1" applyFill="1" applyBorder="1" applyAlignment="1"/>
    <xf numFmtId="49" fontId="3" fillId="2" borderId="20" xfId="0" applyNumberFormat="1" applyFont="1" applyFill="1" applyBorder="1" applyAlignment="1">
      <alignment horizontal="center" wrapText="1"/>
    </xf>
    <xf numFmtId="164" fontId="3" fillId="4" borderId="20" xfId="0" applyNumberFormat="1" applyFont="1" applyFill="1" applyBorder="1" applyAlignment="1">
      <alignment horizontal="center" wrapText="1"/>
    </xf>
    <xf numFmtId="165" fontId="3" fillId="4" borderId="16" xfId="0" applyNumberFormat="1" applyFont="1" applyFill="1" applyBorder="1" applyAlignment="1"/>
    <xf numFmtId="49" fontId="3" fillId="2" borderId="20" xfId="0" applyNumberFormat="1" applyFont="1" applyFill="1" applyBorder="1" applyAlignment="1">
      <alignment horizontal="right" wrapText="1"/>
    </xf>
    <xf numFmtId="165" fontId="3" fillId="2" borderId="16" xfId="0" applyNumberFormat="1" applyFont="1" applyFill="1" applyBorder="1" applyAlignment="1">
      <alignment horizontal="center" wrapText="1"/>
    </xf>
    <xf numFmtId="3" fontId="3" fillId="2" borderId="16" xfId="0" applyNumberFormat="1" applyFont="1" applyFill="1" applyBorder="1" applyAlignment="1"/>
    <xf numFmtId="165" fontId="3" fillId="2" borderId="16" xfId="0" applyNumberFormat="1" applyFont="1" applyFill="1" applyBorder="1" applyAlignment="1">
      <alignment horizontal="right"/>
    </xf>
    <xf numFmtId="165" fontId="3" fillId="2" borderId="16" xfId="0" applyNumberFormat="1" applyFont="1" applyFill="1" applyBorder="1" applyAlignment="1">
      <alignment wrapText="1"/>
    </xf>
    <xf numFmtId="165" fontId="4" fillId="2" borderId="16" xfId="0" applyNumberFormat="1" applyFont="1" applyFill="1" applyBorder="1" applyAlignment="1">
      <alignment wrapText="1"/>
    </xf>
    <xf numFmtId="164" fontId="3" fillId="4" borderId="20" xfId="0" applyNumberFormat="1" applyFont="1" applyFill="1" applyBorder="1" applyAlignment="1"/>
    <xf numFmtId="164" fontId="3" fillId="7" borderId="21" xfId="0" applyNumberFormat="1" applyFont="1" applyFill="1" applyBorder="1" applyAlignment="1">
      <alignment horizontal="center" wrapText="1"/>
    </xf>
    <xf numFmtId="165" fontId="3" fillId="7" borderId="22" xfId="0" applyNumberFormat="1" applyFont="1" applyFill="1" applyBorder="1" applyAlignment="1">
      <alignment wrapText="1"/>
    </xf>
    <xf numFmtId="49" fontId="4" fillId="7" borderId="22" xfId="0" applyNumberFormat="1" applyFont="1" applyFill="1" applyBorder="1" applyAlignment="1">
      <alignment horizontal="right"/>
    </xf>
    <xf numFmtId="165" fontId="4" fillId="7" borderId="22" xfId="0" applyNumberFormat="1" applyFont="1" applyFill="1" applyBorder="1" applyAlignment="1"/>
    <xf numFmtId="165" fontId="4" fillId="9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4" fillId="7" borderId="23" xfId="0" applyNumberFormat="1" applyFont="1" applyFill="1" applyBorder="1" applyAlignment="1"/>
    <xf numFmtId="165" fontId="3" fillId="10" borderId="15" xfId="0" applyNumberFormat="1" applyFont="1" applyFill="1" applyBorder="1" applyAlignment="1">
      <alignment horizontal="left"/>
    </xf>
    <xf numFmtId="165" fontId="3" fillId="10" borderId="15" xfId="0" applyNumberFormat="1" applyFont="1" applyFill="1" applyBorder="1" applyAlignment="1"/>
    <xf numFmtId="165" fontId="4" fillId="10" borderId="15" xfId="0" applyNumberFormat="1" applyFont="1" applyFill="1" applyBorder="1" applyAlignment="1"/>
    <xf numFmtId="4" fontId="3" fillId="10" borderId="15" xfId="0" applyNumberFormat="1" applyFont="1" applyFill="1" applyBorder="1" applyAlignment="1"/>
    <xf numFmtId="43" fontId="3" fillId="10" borderId="15" xfId="13" applyFont="1" applyFill="1" applyBorder="1" applyAlignment="1">
      <alignment horizontal="right"/>
    </xf>
    <xf numFmtId="165" fontId="4" fillId="10" borderId="22" xfId="0" applyNumberFormat="1" applyFont="1" applyFill="1" applyBorder="1" applyAlignment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</cellXfs>
  <cellStyles count="14">
    <cellStyle name="Comma" xfId="13" builtinId="3"/>
    <cellStyle name="Comma 2" xfId="2"/>
    <cellStyle name="Normal" xfId="0" builtinId="0"/>
    <cellStyle name="Normal 10" xfId="11"/>
    <cellStyle name="Normal 11" xfId="12"/>
    <cellStyle name="Normal 2" xfId="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  <cellStyle name="Percent 2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8CCE4"/>
      <rgbColor rgb="FFFFFF00"/>
      <rgbColor rgb="FFA5B6CA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9</xdr:col>
      <xdr:colOff>619125</xdr:colOff>
      <xdr:row>22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6496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0</xdr:rowOff>
    </xdr:from>
    <xdr:to>
      <xdr:col>11</xdr:col>
      <xdr:colOff>142875</xdr:colOff>
      <xdr:row>18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7305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12</xdr:col>
      <xdr:colOff>66675</xdr:colOff>
      <xdr:row>18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698182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9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43.5" customHeight="1" x14ac:dyDescent="0.7">
      <c r="A1" s="166" t="s">
        <v>192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8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54" customHeight="1" x14ac:dyDescent="0.25">
      <c r="A2" s="127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61" t="s">
        <v>11</v>
      </c>
      <c r="M2" s="61" t="s">
        <v>12</v>
      </c>
      <c r="N2" s="61" t="s">
        <v>13</v>
      </c>
      <c r="O2" s="61" t="s">
        <v>191</v>
      </c>
      <c r="P2" s="61" t="s">
        <v>14</v>
      </c>
      <c r="Q2" s="61" t="s">
        <v>15</v>
      </c>
      <c r="R2" s="61" t="s">
        <v>14</v>
      </c>
      <c r="S2" s="61" t="s">
        <v>16</v>
      </c>
      <c r="T2" s="61" t="s">
        <v>17</v>
      </c>
      <c r="U2" s="61" t="s">
        <v>18</v>
      </c>
      <c r="V2" s="61" t="s">
        <v>19</v>
      </c>
      <c r="W2" s="61" t="s">
        <v>20</v>
      </c>
      <c r="X2" s="61" t="s">
        <v>21</v>
      </c>
      <c r="Y2" s="61" t="s">
        <v>22</v>
      </c>
      <c r="Z2" s="61" t="s">
        <v>23</v>
      </c>
      <c r="AA2" s="128" t="s">
        <v>24</v>
      </c>
      <c r="AB2" s="52"/>
      <c r="AC2" s="4"/>
      <c r="AD2" s="4"/>
      <c r="AE2" s="4"/>
      <c r="AF2" s="5"/>
      <c r="AG2" s="6"/>
      <c r="AH2" s="6"/>
      <c r="AI2" s="6"/>
      <c r="AJ2" s="7"/>
    </row>
    <row r="3" spans="1:256" ht="18" customHeight="1" x14ac:dyDescent="0.3">
      <c r="A3" s="129"/>
      <c r="B3" s="62"/>
      <c r="C3" s="63" t="s">
        <v>25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130"/>
      <c r="AB3" s="12"/>
      <c r="AC3" s="4"/>
      <c r="AD3" s="4"/>
      <c r="AE3" s="4"/>
      <c r="AF3" s="5"/>
      <c r="AG3" s="6"/>
      <c r="AH3" s="6"/>
      <c r="AI3" s="6"/>
      <c r="AJ3" s="7"/>
    </row>
    <row r="4" spans="1:256" ht="18" customHeight="1" x14ac:dyDescent="0.35">
      <c r="A4" s="131">
        <v>1</v>
      </c>
      <c r="B4" s="65" t="s">
        <v>26</v>
      </c>
      <c r="C4" s="65" t="s">
        <v>27</v>
      </c>
      <c r="D4" s="66">
        <v>5604003732.3500004</v>
      </c>
      <c r="E4" s="67"/>
      <c r="F4" s="66">
        <v>1030688664.92</v>
      </c>
      <c r="G4" s="66">
        <v>68516406.25</v>
      </c>
      <c r="H4" s="66"/>
      <c r="I4" s="66">
        <v>78465325.739999995</v>
      </c>
      <c r="J4" s="68">
        <v>6703208803.5200005</v>
      </c>
      <c r="K4" s="68">
        <v>-41333562.630000003</v>
      </c>
      <c r="L4" s="69">
        <v>123192239.65000001</v>
      </c>
      <c r="M4" s="68">
        <v>6781674129.2600002</v>
      </c>
      <c r="N4" s="68">
        <v>-34961205.280000001</v>
      </c>
      <c r="O4" s="36">
        <v>6593195455.9499998</v>
      </c>
      <c r="P4" s="70">
        <f t="shared" ref="P4:P18" si="0">(O4/$O$19)</f>
        <v>0.43793005599846707</v>
      </c>
      <c r="Q4" s="160">
        <v>6746712923.9799995</v>
      </c>
      <c r="R4" s="70">
        <f t="shared" ref="R4:R18" si="1">(Q4/$Q$19)</f>
        <v>0.4266868347493244</v>
      </c>
      <c r="S4" s="71">
        <f t="shared" ref="S4:S19" si="2">((Q4-O4)/O4)</f>
        <v>2.3284228270748226E-2</v>
      </c>
      <c r="T4" s="72">
        <f t="shared" ref="T4:T18" si="3">(K4/Q4)</f>
        <v>-6.1264741950242396E-3</v>
      </c>
      <c r="U4" s="72">
        <f t="shared" ref="U4:U18" si="4">L4/Q4</f>
        <v>1.8259594122070164E-2</v>
      </c>
      <c r="V4" s="73">
        <f t="shared" ref="V4:V18" si="5">Q4/AA4</f>
        <v>10729.573369875548</v>
      </c>
      <c r="W4" s="73">
        <f t="shared" ref="W4:W18" si="6">L4/AA4</f>
        <v>195.91765483690014</v>
      </c>
      <c r="X4" s="66">
        <v>10638.22</v>
      </c>
      <c r="Y4" s="66">
        <v>10794.19</v>
      </c>
      <c r="Z4" s="74">
        <v>17197</v>
      </c>
      <c r="AA4" s="132">
        <v>628796.01</v>
      </c>
      <c r="AB4" s="53"/>
      <c r="AC4" s="4"/>
      <c r="AD4" s="4"/>
      <c r="AE4" s="4"/>
      <c r="AF4" s="5"/>
      <c r="AG4" s="6"/>
      <c r="AH4" s="6"/>
      <c r="AI4" s="6"/>
      <c r="AJ4" s="7"/>
    </row>
    <row r="5" spans="1:256" ht="18" customHeight="1" x14ac:dyDescent="0.35">
      <c r="A5" s="131">
        <v>2</v>
      </c>
      <c r="B5" s="75" t="s">
        <v>28</v>
      </c>
      <c r="C5" s="65" t="s">
        <v>29</v>
      </c>
      <c r="D5" s="66">
        <v>704839654.60000002</v>
      </c>
      <c r="E5" s="66"/>
      <c r="F5" s="66">
        <v>101267087.66</v>
      </c>
      <c r="G5" s="66"/>
      <c r="H5" s="66"/>
      <c r="I5" s="66">
        <v>8529951.9299999997</v>
      </c>
      <c r="J5" s="66">
        <v>814636694.19000006</v>
      </c>
      <c r="K5" s="76">
        <v>1038777.81</v>
      </c>
      <c r="L5" s="77">
        <v>-724836.99</v>
      </c>
      <c r="M5" s="76">
        <v>814636694.19000006</v>
      </c>
      <c r="N5" s="66">
        <v>-1038777.78</v>
      </c>
      <c r="O5" s="36">
        <v>757416949.40999997</v>
      </c>
      <c r="P5" s="70">
        <f t="shared" si="0"/>
        <v>5.030878415260269E-2</v>
      </c>
      <c r="Q5" s="160">
        <v>813597916.40999997</v>
      </c>
      <c r="R5" s="70">
        <f t="shared" si="1"/>
        <v>5.1454911987990404E-2</v>
      </c>
      <c r="S5" s="71">
        <f t="shared" si="2"/>
        <v>7.4174425385862983E-2</v>
      </c>
      <c r="T5" s="72">
        <f t="shared" si="3"/>
        <v>1.2767704895110918E-3</v>
      </c>
      <c r="U5" s="72">
        <f t="shared" si="4"/>
        <v>-8.9090320338864996E-4</v>
      </c>
      <c r="V5" s="73">
        <f t="shared" si="5"/>
        <v>1.6268997435742685</v>
      </c>
      <c r="W5" s="73">
        <f t="shared" si="6"/>
        <v>-1.4494101931424889E-3</v>
      </c>
      <c r="X5" s="66">
        <v>1.61</v>
      </c>
      <c r="Y5" s="78">
        <v>1.65</v>
      </c>
      <c r="Z5" s="74">
        <v>3706</v>
      </c>
      <c r="AA5" s="133">
        <v>500090998</v>
      </c>
      <c r="AB5" s="54"/>
      <c r="AC5" s="8"/>
      <c r="AD5" s="8"/>
      <c r="AE5" s="8"/>
      <c r="AF5" s="5"/>
      <c r="AG5" s="6"/>
      <c r="AH5" s="6"/>
      <c r="AI5" s="6"/>
      <c r="AJ5" s="7"/>
    </row>
    <row r="6" spans="1:256" ht="18" customHeight="1" x14ac:dyDescent="0.35">
      <c r="A6" s="131">
        <v>3</v>
      </c>
      <c r="B6" s="75" t="s">
        <v>30</v>
      </c>
      <c r="C6" s="65" t="s">
        <v>31</v>
      </c>
      <c r="D6" s="68">
        <v>149648985.34999999</v>
      </c>
      <c r="E6" s="68"/>
      <c r="F6" s="79">
        <v>76570049.799999997</v>
      </c>
      <c r="G6" s="66">
        <v>56971614.960000001</v>
      </c>
      <c r="H6" s="66"/>
      <c r="I6" s="78">
        <v>7137943.5199999996</v>
      </c>
      <c r="J6" s="66">
        <v>283190650.00999999</v>
      </c>
      <c r="K6" s="68">
        <v>645114.43000000005</v>
      </c>
      <c r="L6" s="80">
        <v>507226.3</v>
      </c>
      <c r="M6" s="68">
        <v>290328593.52999997</v>
      </c>
      <c r="N6" s="68">
        <v>20189832.629999999</v>
      </c>
      <c r="O6" s="37">
        <v>259155426.84999999</v>
      </c>
      <c r="P6" s="70">
        <f t="shared" si="0"/>
        <v>1.7213497059351827E-2</v>
      </c>
      <c r="Q6" s="161">
        <v>270138760.89999998</v>
      </c>
      <c r="R6" s="70">
        <f t="shared" si="1"/>
        <v>1.7084564606541609E-2</v>
      </c>
      <c r="S6" s="71">
        <f t="shared" si="2"/>
        <v>4.2381262022952629E-2</v>
      </c>
      <c r="T6" s="72">
        <f t="shared" si="3"/>
        <v>2.3880853967447073E-3</v>
      </c>
      <c r="U6" s="72">
        <f t="shared" si="4"/>
        <v>1.8776509461660156E-3</v>
      </c>
      <c r="V6" s="73">
        <f t="shared" si="5"/>
        <v>135.79814117461356</v>
      </c>
      <c r="W6" s="73">
        <f t="shared" si="6"/>
        <v>0.25498150826409927</v>
      </c>
      <c r="X6" s="81">
        <v>135.85</v>
      </c>
      <c r="Y6" s="78">
        <v>138.9</v>
      </c>
      <c r="Z6" s="74">
        <v>2473</v>
      </c>
      <c r="AA6" s="133">
        <v>1989267</v>
      </c>
      <c r="AB6" s="55"/>
      <c r="AC6" s="9"/>
      <c r="AD6" s="9"/>
      <c r="AE6" s="10"/>
      <c r="AF6" s="5"/>
      <c r="AG6" s="6"/>
      <c r="AH6" s="6"/>
      <c r="AI6" s="6"/>
      <c r="AJ6" s="7"/>
    </row>
    <row r="7" spans="1:256" ht="18" customHeight="1" x14ac:dyDescent="0.35">
      <c r="A7" s="131">
        <v>4</v>
      </c>
      <c r="B7" s="65" t="s">
        <v>32</v>
      </c>
      <c r="C7" s="65" t="s">
        <v>33</v>
      </c>
      <c r="D7" s="66">
        <v>529636429.19999999</v>
      </c>
      <c r="E7" s="78"/>
      <c r="F7" s="66">
        <v>45926004.549999997</v>
      </c>
      <c r="G7" s="66"/>
      <c r="H7" s="66"/>
      <c r="I7" s="66">
        <v>27025327.98</v>
      </c>
      <c r="J7" s="66">
        <v>603916692.21000004</v>
      </c>
      <c r="K7" s="66">
        <v>916254.66</v>
      </c>
      <c r="L7" s="77">
        <v>-873782.4</v>
      </c>
      <c r="M7" s="66">
        <v>603916692.21000004</v>
      </c>
      <c r="N7" s="66">
        <v>2079702.38</v>
      </c>
      <c r="O7" s="37">
        <v>557672049.63999999</v>
      </c>
      <c r="P7" s="70">
        <f t="shared" si="0"/>
        <v>3.7041424535234832E-2</v>
      </c>
      <c r="Q7" s="161">
        <v>601836989.83000004</v>
      </c>
      <c r="R7" s="70">
        <f t="shared" si="1"/>
        <v>3.8062375429209136E-2</v>
      </c>
      <c r="S7" s="71">
        <f t="shared" si="2"/>
        <v>7.9195183295469665E-2</v>
      </c>
      <c r="T7" s="72">
        <f t="shared" si="3"/>
        <v>1.5224299527664676E-3</v>
      </c>
      <c r="U7" s="72">
        <f t="shared" si="4"/>
        <v>-1.4518589165594756E-3</v>
      </c>
      <c r="V7" s="73">
        <f t="shared" si="5"/>
        <v>17.516181967509219</v>
      </c>
      <c r="W7" s="73">
        <f t="shared" si="6"/>
        <v>-2.543102497360656E-2</v>
      </c>
      <c r="X7" s="66">
        <v>17.23</v>
      </c>
      <c r="Y7" s="66">
        <v>17.559999999999999</v>
      </c>
      <c r="Z7" s="74">
        <v>8866</v>
      </c>
      <c r="AA7" s="133">
        <v>34358914</v>
      </c>
      <c r="AB7" s="56"/>
      <c r="AC7" s="11"/>
      <c r="AD7" s="11"/>
      <c r="AE7" s="11"/>
      <c r="AF7" s="5"/>
      <c r="AG7" s="6"/>
      <c r="AH7" s="6"/>
      <c r="AI7" s="6"/>
      <c r="AJ7" s="7"/>
    </row>
    <row r="8" spans="1:256" ht="16.5" customHeight="1" x14ac:dyDescent="0.3">
      <c r="A8" s="131">
        <v>5</v>
      </c>
      <c r="B8" s="65" t="s">
        <v>34</v>
      </c>
      <c r="C8" s="65" t="s">
        <v>35</v>
      </c>
      <c r="D8" s="66">
        <v>312327479.64999998</v>
      </c>
      <c r="E8" s="67"/>
      <c r="F8" s="66">
        <v>50365575.93</v>
      </c>
      <c r="G8" s="66"/>
      <c r="H8" s="66"/>
      <c r="I8" s="66">
        <v>8368588.8600000003</v>
      </c>
      <c r="J8" s="66">
        <v>362693055.57999998</v>
      </c>
      <c r="K8" s="76">
        <v>-705798.58</v>
      </c>
      <c r="L8" s="82">
        <v>-680285.14</v>
      </c>
      <c r="M8" s="66">
        <v>371061644.44</v>
      </c>
      <c r="N8" s="78">
        <v>-2538689.9300000002</v>
      </c>
      <c r="O8" s="37">
        <v>353900396.74000001</v>
      </c>
      <c r="P8" s="70">
        <f t="shared" si="0"/>
        <v>2.3506601859097573E-2</v>
      </c>
      <c r="Q8" s="161">
        <v>368522954.50999999</v>
      </c>
      <c r="R8" s="70">
        <f t="shared" si="1"/>
        <v>2.3306741336724956E-2</v>
      </c>
      <c r="S8" s="71">
        <f t="shared" si="2"/>
        <v>4.1318285892577668E-2</v>
      </c>
      <c r="T8" s="72">
        <f t="shared" si="3"/>
        <v>-1.9152092735673753E-3</v>
      </c>
      <c r="U8" s="72">
        <f t="shared" si="4"/>
        <v>-1.8459776566822792E-3</v>
      </c>
      <c r="V8" s="73">
        <f t="shared" si="5"/>
        <v>170.37720146545914</v>
      </c>
      <c r="W8" s="73">
        <f t="shared" si="6"/>
        <v>-0.31451250711329287</v>
      </c>
      <c r="X8" s="66">
        <v>170.37719999999999</v>
      </c>
      <c r="Y8" s="66">
        <v>171.55090000000001</v>
      </c>
      <c r="Z8" s="78">
        <v>1754</v>
      </c>
      <c r="AA8" s="133">
        <v>2162982.7895999998</v>
      </c>
      <c r="AB8" s="12"/>
      <c r="AC8" s="4"/>
      <c r="AD8" s="4"/>
      <c r="AE8" s="4"/>
      <c r="AF8" s="5"/>
      <c r="AG8" s="6"/>
      <c r="AH8" s="6"/>
      <c r="AI8" s="6"/>
      <c r="AJ8" s="7"/>
    </row>
    <row r="9" spans="1:256" ht="18" customHeight="1" x14ac:dyDescent="0.35">
      <c r="A9" s="131">
        <v>6</v>
      </c>
      <c r="B9" s="65" t="s">
        <v>36</v>
      </c>
      <c r="C9" s="65" t="s">
        <v>37</v>
      </c>
      <c r="D9" s="66">
        <v>1710742008</v>
      </c>
      <c r="E9" s="66"/>
      <c r="F9" s="66">
        <v>49750150</v>
      </c>
      <c r="G9" s="66"/>
      <c r="H9" s="66"/>
      <c r="I9" s="66">
        <v>243754730</v>
      </c>
      <c r="J9" s="66">
        <v>1760492159</v>
      </c>
      <c r="K9" s="66">
        <v>-3598080</v>
      </c>
      <c r="L9" s="77">
        <v>131094712</v>
      </c>
      <c r="M9" s="66">
        <v>2004246888</v>
      </c>
      <c r="N9" s="66">
        <v>-52424539</v>
      </c>
      <c r="O9" s="37">
        <v>1813744070</v>
      </c>
      <c r="P9" s="70">
        <f t="shared" si="0"/>
        <v>0.1204716358628776</v>
      </c>
      <c r="Q9" s="161">
        <v>1951822349</v>
      </c>
      <c r="R9" s="70">
        <f t="shared" si="1"/>
        <v>0.12344039378460887</v>
      </c>
      <c r="S9" s="71">
        <f t="shared" si="2"/>
        <v>7.6128865854817096E-2</v>
      </c>
      <c r="T9" s="72">
        <f t="shared" si="3"/>
        <v>-1.8434464600958415E-3</v>
      </c>
      <c r="U9" s="72">
        <f t="shared" si="4"/>
        <v>6.7165288924560834E-2</v>
      </c>
      <c r="V9" s="73">
        <f t="shared" si="5"/>
        <v>0.99464905472756027</v>
      </c>
      <c r="W9" s="73">
        <f t="shared" si="6"/>
        <v>6.6805891139317897E-2</v>
      </c>
      <c r="X9" s="66">
        <v>0.92810000000000004</v>
      </c>
      <c r="Y9" s="66">
        <v>0.95540000000000003</v>
      </c>
      <c r="Z9" s="74">
        <v>3048</v>
      </c>
      <c r="AA9" s="133">
        <v>1962322630</v>
      </c>
      <c r="AB9" s="53"/>
      <c r="AC9" s="4"/>
      <c r="AD9" s="4"/>
      <c r="AE9" s="4"/>
      <c r="AF9" s="5"/>
      <c r="AG9" s="6"/>
      <c r="AH9" s="6"/>
      <c r="AI9" s="6"/>
      <c r="AJ9" s="7"/>
    </row>
    <row r="10" spans="1:256" ht="18" customHeight="1" x14ac:dyDescent="0.35">
      <c r="A10" s="131">
        <v>7</v>
      </c>
      <c r="B10" s="75" t="s">
        <v>38</v>
      </c>
      <c r="C10" s="65" t="s">
        <v>39</v>
      </c>
      <c r="D10" s="66">
        <v>2479954809.52</v>
      </c>
      <c r="E10" s="66"/>
      <c r="F10" s="66">
        <v>179868043.09999999</v>
      </c>
      <c r="G10" s="66">
        <v>81426272.670000002</v>
      </c>
      <c r="H10" s="66"/>
      <c r="I10" s="66">
        <v>68714610.599999994</v>
      </c>
      <c r="J10" s="66">
        <v>2741249125.29</v>
      </c>
      <c r="K10" s="66">
        <v>9272972.2100000009</v>
      </c>
      <c r="L10" s="77">
        <v>-200022765.09</v>
      </c>
      <c r="M10" s="66">
        <v>2697402236</v>
      </c>
      <c r="N10" s="66">
        <v>-6310383</v>
      </c>
      <c r="O10" s="37">
        <v>2594411846</v>
      </c>
      <c r="P10" s="70">
        <f t="shared" si="0"/>
        <v>0.17232477523118689</v>
      </c>
      <c r="Q10" s="161">
        <v>2691091853</v>
      </c>
      <c r="R10" s="70">
        <f t="shared" si="1"/>
        <v>0.17019450474837902</v>
      </c>
      <c r="S10" s="71">
        <f t="shared" si="2"/>
        <v>3.7264710747084678E-2</v>
      </c>
      <c r="T10" s="72">
        <f t="shared" si="3"/>
        <v>3.4458029367011728E-3</v>
      </c>
      <c r="U10" s="72">
        <f t="shared" si="4"/>
        <v>-7.4327736107192621E-2</v>
      </c>
      <c r="V10" s="73">
        <f t="shared" si="5"/>
        <v>19.388842000697657</v>
      </c>
      <c r="W10" s="73">
        <f t="shared" si="6"/>
        <v>-1.4411287316519081</v>
      </c>
      <c r="X10" s="66">
        <v>19.29</v>
      </c>
      <c r="Y10" s="66">
        <v>19.87</v>
      </c>
      <c r="Z10" s="74">
        <v>12135</v>
      </c>
      <c r="AA10" s="133">
        <v>138795904</v>
      </c>
      <c r="AB10" s="53"/>
      <c r="AC10" s="4"/>
      <c r="AD10" s="4"/>
      <c r="AE10" s="4"/>
      <c r="AF10" s="5"/>
      <c r="AG10" s="6"/>
      <c r="AH10" s="6"/>
      <c r="AI10" s="6"/>
      <c r="AJ10" s="7"/>
    </row>
    <row r="11" spans="1:256" ht="15" customHeight="1" x14ac:dyDescent="0.35">
      <c r="A11" s="131">
        <v>8</v>
      </c>
      <c r="B11" s="65" t="s">
        <v>40</v>
      </c>
      <c r="C11" s="65" t="s">
        <v>41</v>
      </c>
      <c r="D11" s="66">
        <v>245521303.86000001</v>
      </c>
      <c r="E11" s="66"/>
      <c r="F11" s="66">
        <v>40417254.079999998</v>
      </c>
      <c r="G11" s="66"/>
      <c r="H11" s="66"/>
      <c r="I11" s="66">
        <v>19474853.609999999</v>
      </c>
      <c r="J11" s="66">
        <v>296924595.70999998</v>
      </c>
      <c r="K11" s="66">
        <v>-1325250.57</v>
      </c>
      <c r="L11" s="77">
        <v>13012013.859999999</v>
      </c>
      <c r="M11" s="66">
        <v>302853897.94999999</v>
      </c>
      <c r="N11" s="66">
        <v>-5929302.2400000002</v>
      </c>
      <c r="O11" s="37">
        <v>269350774.73000002</v>
      </c>
      <c r="P11" s="70">
        <f t="shared" si="0"/>
        <v>1.78906875503425E-2</v>
      </c>
      <c r="Q11" s="161">
        <v>296924595.70999998</v>
      </c>
      <c r="R11" s="70">
        <f t="shared" si="1"/>
        <v>1.8778598901460875E-2</v>
      </c>
      <c r="S11" s="71">
        <f t="shared" si="2"/>
        <v>0.1023714188594417</v>
      </c>
      <c r="T11" s="72">
        <f t="shared" si="3"/>
        <v>-4.4632562918241522E-3</v>
      </c>
      <c r="U11" s="72">
        <f t="shared" si="4"/>
        <v>4.3822620449767521E-2</v>
      </c>
      <c r="V11" s="73">
        <f t="shared" si="5"/>
        <v>158.48107522824134</v>
      </c>
      <c r="W11" s="73">
        <f t="shared" si="6"/>
        <v>6.9450560081982742</v>
      </c>
      <c r="X11" s="66">
        <v>158.47999999999999</v>
      </c>
      <c r="Y11" s="66">
        <v>171.19</v>
      </c>
      <c r="Z11" s="74">
        <v>1420</v>
      </c>
      <c r="AA11" s="133">
        <v>1873565</v>
      </c>
      <c r="AB11" s="57"/>
      <c r="AC11" s="4"/>
      <c r="AD11" s="4"/>
      <c r="AE11" s="4"/>
      <c r="AF11" s="5"/>
      <c r="AG11" s="6"/>
      <c r="AH11" s="6"/>
      <c r="AI11" s="6"/>
      <c r="AJ11" s="7"/>
    </row>
    <row r="12" spans="1:256" ht="16.5" customHeight="1" x14ac:dyDescent="0.3">
      <c r="A12" s="131">
        <v>9</v>
      </c>
      <c r="B12" s="65" t="s">
        <v>42</v>
      </c>
      <c r="C12" s="65" t="s">
        <v>43</v>
      </c>
      <c r="D12" s="76">
        <v>249036957.65000001</v>
      </c>
      <c r="E12" s="78"/>
      <c r="F12" s="66">
        <v>36601603.549999997</v>
      </c>
      <c r="G12" s="78"/>
      <c r="H12" s="66"/>
      <c r="I12" s="76">
        <v>23449584.16</v>
      </c>
      <c r="J12" s="76">
        <v>285638561.19999999</v>
      </c>
      <c r="K12" s="76">
        <v>483663.23</v>
      </c>
      <c r="L12" s="83">
        <v>18761683.469999999</v>
      </c>
      <c r="M12" s="76">
        <v>309088145.36000001</v>
      </c>
      <c r="N12" s="76">
        <v>2710570.33</v>
      </c>
      <c r="O12" s="36">
        <v>287752915.29000002</v>
      </c>
      <c r="P12" s="70">
        <f t="shared" si="0"/>
        <v>1.9112985675701393E-2</v>
      </c>
      <c r="Q12" s="160">
        <v>306377575.02999997</v>
      </c>
      <c r="R12" s="70">
        <f t="shared" si="1"/>
        <v>1.9376439934635028E-2</v>
      </c>
      <c r="S12" s="71">
        <f t="shared" si="2"/>
        <v>6.472448670495605E-2</v>
      </c>
      <c r="T12" s="72">
        <f t="shared" si="3"/>
        <v>1.5786508851133784E-3</v>
      </c>
      <c r="U12" s="72">
        <f t="shared" si="4"/>
        <v>6.123713025720922E-2</v>
      </c>
      <c r="V12" s="73">
        <f t="shared" si="5"/>
        <v>11.177334503782223</v>
      </c>
      <c r="W12" s="73">
        <f t="shared" si="6"/>
        <v>0.684467888936511</v>
      </c>
      <c r="X12" s="76">
        <v>11.13</v>
      </c>
      <c r="Y12" s="76">
        <v>11.26</v>
      </c>
      <c r="Z12" s="84">
        <v>113</v>
      </c>
      <c r="AA12" s="134">
        <v>27410611.620000001</v>
      </c>
      <c r="AB12" s="12"/>
      <c r="AC12" s="4"/>
      <c r="AD12" s="4"/>
      <c r="AE12" s="4"/>
      <c r="AF12" s="5"/>
      <c r="AG12" s="6"/>
      <c r="AH12" s="6"/>
      <c r="AI12" s="6"/>
      <c r="AJ12" s="7"/>
    </row>
    <row r="13" spans="1:256" ht="16.5" customHeight="1" x14ac:dyDescent="0.3">
      <c r="A13" s="131">
        <v>10</v>
      </c>
      <c r="B13" s="65" t="s">
        <v>26</v>
      </c>
      <c r="C13" s="75" t="s">
        <v>44</v>
      </c>
      <c r="D13" s="66">
        <v>297398755.91000003</v>
      </c>
      <c r="E13" s="66"/>
      <c r="F13" s="66">
        <v>46835227.979999997</v>
      </c>
      <c r="G13" s="66"/>
      <c r="H13" s="66"/>
      <c r="I13" s="66">
        <v>435597.04</v>
      </c>
      <c r="J13" s="68">
        <v>344233983.88999999</v>
      </c>
      <c r="K13" s="66">
        <v>-1071579.04</v>
      </c>
      <c r="L13" s="77">
        <v>24149105.449999999</v>
      </c>
      <c r="M13" s="68">
        <v>344669580.93000001</v>
      </c>
      <c r="N13" s="68">
        <v>-3960328.19</v>
      </c>
      <c r="O13" s="37">
        <v>317216183.98000002</v>
      </c>
      <c r="P13" s="70">
        <f t="shared" si="0"/>
        <v>2.1069980731212065E-2</v>
      </c>
      <c r="Q13" s="161">
        <v>340709252.74000001</v>
      </c>
      <c r="R13" s="70">
        <f t="shared" si="1"/>
        <v>2.1547700970753376E-2</v>
      </c>
      <c r="S13" s="71">
        <f t="shared" si="2"/>
        <v>7.4060120342035227E-2</v>
      </c>
      <c r="T13" s="72">
        <f t="shared" si="3"/>
        <v>-3.1451421743974089E-3</v>
      </c>
      <c r="U13" s="72">
        <f t="shared" si="4"/>
        <v>7.0878924642614624E-2</v>
      </c>
      <c r="V13" s="73">
        <f t="shared" si="5"/>
        <v>2696.8947034094012</v>
      </c>
      <c r="W13" s="73">
        <f t="shared" si="6"/>
        <v>191.15299645202145</v>
      </c>
      <c r="X13" s="68">
        <v>2674.28</v>
      </c>
      <c r="Y13" s="68">
        <v>2713.33</v>
      </c>
      <c r="Z13" s="74">
        <v>21</v>
      </c>
      <c r="AA13" s="133">
        <v>126333.91</v>
      </c>
      <c r="AB13" s="12"/>
      <c r="AC13" s="4"/>
      <c r="AD13" s="4"/>
      <c r="AE13" s="4"/>
      <c r="AF13" s="5"/>
      <c r="AG13" s="6"/>
      <c r="AH13" s="6"/>
      <c r="AI13" s="6"/>
      <c r="AJ13" s="7"/>
    </row>
    <row r="14" spans="1:256" ht="16.5" customHeight="1" x14ac:dyDescent="0.3">
      <c r="A14" s="131">
        <v>11</v>
      </c>
      <c r="B14" s="85" t="s">
        <v>45</v>
      </c>
      <c r="C14" s="85" t="s">
        <v>46</v>
      </c>
      <c r="D14" s="66">
        <v>321523586.18000001</v>
      </c>
      <c r="E14" s="66"/>
      <c r="F14" s="66"/>
      <c r="G14" s="66"/>
      <c r="H14" s="66"/>
      <c r="I14" s="66">
        <v>60552616.719999999</v>
      </c>
      <c r="J14" s="66">
        <v>321523586.18000001</v>
      </c>
      <c r="K14" s="66">
        <v>815105.9</v>
      </c>
      <c r="L14" s="77">
        <v>-534138.74</v>
      </c>
      <c r="M14" s="66">
        <v>382076202.91000003</v>
      </c>
      <c r="N14" s="66">
        <v>2196332.35</v>
      </c>
      <c r="O14" s="37">
        <v>286277554.07999998</v>
      </c>
      <c r="P14" s="70">
        <f t="shared" si="0"/>
        <v>1.9014989943339142E-2</v>
      </c>
      <c r="Q14" s="161">
        <v>379879870.56</v>
      </c>
      <c r="R14" s="70">
        <f t="shared" si="1"/>
        <v>2.4024994301759913E-2</v>
      </c>
      <c r="S14" s="71">
        <f t="shared" si="2"/>
        <v>0.32696351895560399</v>
      </c>
      <c r="T14" s="72">
        <f t="shared" si="3"/>
        <v>2.1456938447367885E-3</v>
      </c>
      <c r="U14" s="72">
        <f t="shared" si="4"/>
        <v>-1.40607276508913E-3</v>
      </c>
      <c r="V14" s="73">
        <f t="shared" si="5"/>
        <v>135.09473336836143</v>
      </c>
      <c r="W14" s="73">
        <f t="shared" si="6"/>
        <v>-0.1899530252962307</v>
      </c>
      <c r="X14" s="66">
        <v>134.63</v>
      </c>
      <c r="Y14" s="66">
        <v>135.57</v>
      </c>
      <c r="Z14" s="74">
        <v>540</v>
      </c>
      <c r="AA14" s="135">
        <v>2811951.74</v>
      </c>
      <c r="AB14" s="12"/>
      <c r="AC14" s="4"/>
      <c r="AD14" s="4"/>
      <c r="AE14" s="4"/>
      <c r="AF14" s="5"/>
      <c r="AG14" s="6"/>
      <c r="AH14" s="6"/>
      <c r="AI14" s="6"/>
      <c r="AJ14" s="7"/>
    </row>
    <row r="15" spans="1:256" ht="16.5" customHeight="1" x14ac:dyDescent="0.3">
      <c r="A15" s="131">
        <v>12</v>
      </c>
      <c r="B15" s="65" t="s">
        <v>47</v>
      </c>
      <c r="C15" s="75" t="s">
        <v>48</v>
      </c>
      <c r="D15" s="68">
        <v>267376713.09999999</v>
      </c>
      <c r="E15" s="66"/>
      <c r="F15" s="66">
        <v>42404210.729999997</v>
      </c>
      <c r="G15" s="66"/>
      <c r="H15" s="66"/>
      <c r="I15" s="66">
        <v>2291478.0499999998</v>
      </c>
      <c r="J15" s="66">
        <v>309780923.82999998</v>
      </c>
      <c r="K15" s="66">
        <v>-573795.83999999997</v>
      </c>
      <c r="L15" s="77">
        <v>9810897.4399999995</v>
      </c>
      <c r="M15" s="68">
        <v>312072401.88</v>
      </c>
      <c r="N15" s="68">
        <v>4611122.2</v>
      </c>
      <c r="O15" s="37">
        <v>292772075.70999998</v>
      </c>
      <c r="P15" s="70">
        <f t="shared" si="0"/>
        <v>1.944636593395117E-2</v>
      </c>
      <c r="Q15" s="161">
        <v>307461279.68000001</v>
      </c>
      <c r="R15" s="70">
        <f t="shared" si="1"/>
        <v>1.9444977385705182E-2</v>
      </c>
      <c r="S15" s="71">
        <f t="shared" si="2"/>
        <v>5.0172831320669228E-2</v>
      </c>
      <c r="T15" s="72">
        <f t="shared" si="3"/>
        <v>-1.8662377278764858E-3</v>
      </c>
      <c r="U15" s="72">
        <f t="shared" si="4"/>
        <v>3.1909375548722752E-2</v>
      </c>
      <c r="V15" s="73">
        <f t="shared" si="5"/>
        <v>1.1612919537284583</v>
      </c>
      <c r="W15" s="73">
        <f t="shared" si="6"/>
        <v>3.7056101073231339E-2</v>
      </c>
      <c r="X15" s="66">
        <v>1.23</v>
      </c>
      <c r="Y15" s="66">
        <v>1.27</v>
      </c>
      <c r="Z15" s="74">
        <v>87</v>
      </c>
      <c r="AA15" s="133">
        <v>264757952.28999999</v>
      </c>
      <c r="AB15" s="12"/>
      <c r="AC15" s="4"/>
      <c r="AD15" s="4"/>
      <c r="AE15" s="4"/>
      <c r="AF15" s="5"/>
      <c r="AG15" s="6"/>
      <c r="AH15" s="6"/>
      <c r="AI15" s="6"/>
      <c r="AJ15" s="7"/>
    </row>
    <row r="16" spans="1:256" ht="16.5" customHeight="1" x14ac:dyDescent="0.3">
      <c r="A16" s="131">
        <v>13</v>
      </c>
      <c r="B16" s="85" t="s">
        <v>49</v>
      </c>
      <c r="C16" s="85" t="s">
        <v>50</v>
      </c>
      <c r="D16" s="66">
        <v>266239354.90000001</v>
      </c>
      <c r="E16" s="66">
        <v>5422958.9000000004</v>
      </c>
      <c r="F16" s="66">
        <v>47653582.880000003</v>
      </c>
      <c r="G16" s="66"/>
      <c r="H16" s="66"/>
      <c r="I16" s="66">
        <v>3980918.87</v>
      </c>
      <c r="J16" s="66">
        <v>319315896.68000001</v>
      </c>
      <c r="K16" s="66">
        <v>386935.94</v>
      </c>
      <c r="L16" s="77">
        <v>-286831.74</v>
      </c>
      <c r="M16" s="66">
        <v>323296815.55000001</v>
      </c>
      <c r="N16" s="66">
        <v>386935.94</v>
      </c>
      <c r="O16" s="37">
        <v>282796734.52999997</v>
      </c>
      <c r="P16" s="70">
        <f t="shared" si="0"/>
        <v>1.8783788622122977E-2</v>
      </c>
      <c r="Q16" s="161">
        <v>319931828.02999997</v>
      </c>
      <c r="R16" s="70">
        <f t="shared" si="1"/>
        <v>2.0233660536004533E-2</v>
      </c>
      <c r="S16" s="71">
        <f t="shared" si="2"/>
        <v>0.13131372808005529</v>
      </c>
      <c r="T16" s="72">
        <f t="shared" si="3"/>
        <v>1.2094324668557735E-3</v>
      </c>
      <c r="U16" s="72">
        <f t="shared" si="4"/>
        <v>-8.9654018409541863E-4</v>
      </c>
      <c r="V16" s="73">
        <f t="shared" si="5"/>
        <v>1.7333364382739735</v>
      </c>
      <c r="W16" s="73">
        <f t="shared" si="6"/>
        <v>-1.5540057694694454E-3</v>
      </c>
      <c r="X16" s="66">
        <v>1.7333000000000001</v>
      </c>
      <c r="Y16" s="66">
        <v>1.7516</v>
      </c>
      <c r="Z16" s="74">
        <v>11</v>
      </c>
      <c r="AA16" s="133">
        <v>184575724</v>
      </c>
      <c r="AB16" s="12"/>
      <c r="AC16" s="4"/>
      <c r="AD16" s="4"/>
      <c r="AE16" s="4"/>
      <c r="AF16" s="5"/>
      <c r="AG16" s="6"/>
      <c r="AH16" s="6"/>
      <c r="AI16" s="6"/>
      <c r="AJ16" s="7"/>
    </row>
    <row r="17" spans="1:36" ht="18" customHeight="1" x14ac:dyDescent="0.3">
      <c r="A17" s="131">
        <v>14</v>
      </c>
      <c r="B17" s="86" t="s">
        <v>51</v>
      </c>
      <c r="C17" s="86" t="s">
        <v>52</v>
      </c>
      <c r="D17" s="87">
        <v>1705425.46</v>
      </c>
      <c r="E17" s="87"/>
      <c r="F17" s="87"/>
      <c r="G17" s="87"/>
      <c r="H17" s="87"/>
      <c r="I17" s="87"/>
      <c r="J17" s="87"/>
      <c r="K17" s="87"/>
      <c r="L17" s="88"/>
      <c r="M17" s="87"/>
      <c r="N17" s="87"/>
      <c r="O17" s="37">
        <v>3349445.32</v>
      </c>
      <c r="P17" s="70">
        <f t="shared" si="0"/>
        <v>2.2247524532700995E-4</v>
      </c>
      <c r="Q17" s="161">
        <v>3349445.32</v>
      </c>
      <c r="R17" s="89">
        <f t="shared" si="1"/>
        <v>2.1183118918207205E-4</v>
      </c>
      <c r="S17" s="90">
        <f t="shared" si="2"/>
        <v>0</v>
      </c>
      <c r="T17" s="91">
        <f t="shared" si="3"/>
        <v>0</v>
      </c>
      <c r="U17" s="91">
        <f t="shared" si="4"/>
        <v>0</v>
      </c>
      <c r="V17" s="92">
        <f t="shared" si="5"/>
        <v>0.84748882141592019</v>
      </c>
      <c r="W17" s="92">
        <f t="shared" si="6"/>
        <v>0</v>
      </c>
      <c r="X17" s="33">
        <v>0.85</v>
      </c>
      <c r="Y17" s="33">
        <v>0.91</v>
      </c>
      <c r="Z17" s="34">
        <v>2405</v>
      </c>
      <c r="AA17" s="35">
        <v>3952200</v>
      </c>
      <c r="AB17" s="12"/>
      <c r="AC17" s="4"/>
      <c r="AD17" s="4"/>
      <c r="AE17" s="4"/>
      <c r="AF17" s="5"/>
      <c r="AG17" s="6"/>
      <c r="AH17" s="6"/>
      <c r="AI17" s="6"/>
      <c r="AJ17" s="7"/>
    </row>
    <row r="18" spans="1:36" ht="16.5" customHeight="1" x14ac:dyDescent="0.3">
      <c r="A18" s="131">
        <v>15</v>
      </c>
      <c r="B18" s="65" t="s">
        <v>53</v>
      </c>
      <c r="C18" s="65" t="s">
        <v>54</v>
      </c>
      <c r="D18" s="66">
        <v>309290252.39999998</v>
      </c>
      <c r="E18" s="66"/>
      <c r="F18" s="66">
        <v>72412576.689999998</v>
      </c>
      <c r="G18" s="66"/>
      <c r="H18" s="66"/>
      <c r="I18" s="66">
        <v>27571444.850000001</v>
      </c>
      <c r="J18" s="66">
        <v>386778254.69</v>
      </c>
      <c r="K18" s="66">
        <v>1799812.31</v>
      </c>
      <c r="L18" s="77">
        <v>1615943.13</v>
      </c>
      <c r="M18" s="66">
        <v>414349699.54000002</v>
      </c>
      <c r="N18" s="66">
        <v>846288.63</v>
      </c>
      <c r="O18" s="37">
        <v>386349966.98000002</v>
      </c>
      <c r="P18" s="70">
        <f t="shared" si="0"/>
        <v>2.5661951599185294E-2</v>
      </c>
      <c r="Q18" s="161">
        <v>413503410.91000003</v>
      </c>
      <c r="R18" s="70">
        <f t="shared" si="1"/>
        <v>2.6151470137720685E-2</v>
      </c>
      <c r="S18" s="71">
        <f t="shared" si="2"/>
        <v>7.0281988483787403E-2</v>
      </c>
      <c r="T18" s="72">
        <f t="shared" si="3"/>
        <v>4.3525936244132538E-3</v>
      </c>
      <c r="U18" s="72">
        <f t="shared" si="4"/>
        <v>3.9079318026513541E-3</v>
      </c>
      <c r="V18" s="73">
        <f t="shared" si="5"/>
        <v>141.37479681515126</v>
      </c>
      <c r="W18" s="73">
        <f t="shared" si="6"/>
        <v>0.55248306456730301</v>
      </c>
      <c r="X18" s="66">
        <v>141.37</v>
      </c>
      <c r="Y18" s="66">
        <v>141.85</v>
      </c>
      <c r="Z18" s="74">
        <v>96</v>
      </c>
      <c r="AA18" s="133">
        <v>2924873.6</v>
      </c>
      <c r="AB18" s="3"/>
      <c r="AC18" s="8"/>
      <c r="AD18" s="4"/>
      <c r="AE18" s="4"/>
      <c r="AF18" s="5"/>
      <c r="AG18" s="6"/>
      <c r="AH18" s="6"/>
      <c r="AI18" s="6"/>
      <c r="AJ18" s="7"/>
    </row>
    <row r="19" spans="1:36" ht="16.5" customHeight="1" x14ac:dyDescent="0.3">
      <c r="A19" s="136"/>
      <c r="B19" s="93"/>
      <c r="C19" s="94" t="s">
        <v>55</v>
      </c>
      <c r="D19" s="95"/>
      <c r="E19" s="95"/>
      <c r="F19" s="95"/>
      <c r="G19" s="95"/>
      <c r="H19" s="95"/>
      <c r="I19" s="95"/>
      <c r="J19" s="95"/>
      <c r="K19" s="95"/>
      <c r="L19" s="96"/>
      <c r="M19" s="95"/>
      <c r="N19" s="95"/>
      <c r="O19" s="97">
        <f>SUM(O4:O18)</f>
        <v>15055361845.209999</v>
      </c>
      <c r="P19" s="98">
        <f>(O19/$O$123)</f>
        <v>1.0116067094049955E-2</v>
      </c>
      <c r="Q19" s="162">
        <f>SUM(Q4:Q18)</f>
        <v>15811861005.609999</v>
      </c>
      <c r="R19" s="98">
        <f>(Q19/$Q$123)</f>
        <v>1.0582097323460533E-2</v>
      </c>
      <c r="S19" s="99">
        <f t="shared" si="2"/>
        <v>5.0247823212610912E-2</v>
      </c>
      <c r="T19" s="100"/>
      <c r="U19" s="100"/>
      <c r="V19" s="101"/>
      <c r="W19" s="101"/>
      <c r="X19" s="95"/>
      <c r="Y19" s="95"/>
      <c r="Z19" s="95">
        <f>SUM(Z4:Z18)</f>
        <v>53872</v>
      </c>
      <c r="AA19" s="137"/>
      <c r="AB19" s="9"/>
      <c r="AC19" s="9"/>
      <c r="AD19" s="12"/>
      <c r="AE19" s="4"/>
      <c r="AF19" s="5"/>
      <c r="AG19" s="6"/>
      <c r="AH19" s="6"/>
      <c r="AI19" s="6"/>
      <c r="AJ19" s="7"/>
    </row>
    <row r="20" spans="1:36" ht="15.75" customHeight="1" x14ac:dyDescent="0.3">
      <c r="A20" s="129"/>
      <c r="B20" s="102"/>
      <c r="C20" s="63" t="s">
        <v>56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71"/>
      <c r="T20" s="102"/>
      <c r="U20" s="102"/>
      <c r="V20" s="102"/>
      <c r="W20" s="102"/>
      <c r="X20" s="102"/>
      <c r="Y20" s="102"/>
      <c r="Z20" s="102"/>
      <c r="AA20" s="138"/>
      <c r="AB20" s="9"/>
      <c r="AC20" s="9"/>
      <c r="AD20" s="12"/>
      <c r="AE20" s="4"/>
      <c r="AF20" s="5"/>
      <c r="AG20" s="6"/>
      <c r="AH20" s="6"/>
      <c r="AI20" s="6"/>
      <c r="AJ20" s="7"/>
    </row>
    <row r="21" spans="1:36" ht="18" customHeight="1" x14ac:dyDescent="0.35">
      <c r="A21" s="131">
        <v>16</v>
      </c>
      <c r="B21" s="65" t="s">
        <v>26</v>
      </c>
      <c r="C21" s="65" t="s">
        <v>57</v>
      </c>
      <c r="D21" s="66"/>
      <c r="E21" s="66"/>
      <c r="F21" s="66">
        <v>263512517620.76001</v>
      </c>
      <c r="G21" s="66">
        <v>17023424960.440001</v>
      </c>
      <c r="H21" s="66"/>
      <c r="I21" s="66">
        <v>4359504982.8000002</v>
      </c>
      <c r="J21" s="66">
        <v>280535942581.20001</v>
      </c>
      <c r="K21" s="66">
        <v>-202569203.11000001</v>
      </c>
      <c r="L21" s="77">
        <v>328832837.22000003</v>
      </c>
      <c r="M21" s="66">
        <v>284895447564</v>
      </c>
      <c r="N21" s="66">
        <v>-304017620.08999997</v>
      </c>
      <c r="O21" s="38">
        <v>301402812413.28003</v>
      </c>
      <c r="P21" s="70">
        <f t="shared" ref="P21:P46" si="7">(O21/$O$47)</f>
        <v>0.40824876577714109</v>
      </c>
      <c r="Q21" s="161">
        <v>284591429943.90997</v>
      </c>
      <c r="R21" s="70">
        <f t="shared" ref="R21:R46" si="8">(Q21/$Q$47)</f>
        <v>0.40529930572573253</v>
      </c>
      <c r="S21" s="71">
        <f t="shared" ref="S21:S47" si="9">((Q21-O21)/O21)</f>
        <v>-5.5777125418187815E-2</v>
      </c>
      <c r="T21" s="72">
        <f t="shared" ref="T21:T46" si="10">(K21/Q21)</f>
        <v>-7.117895403593998E-4</v>
      </c>
      <c r="U21" s="72">
        <f t="shared" ref="U21:U46" si="11">L21/Q21</f>
        <v>1.155455866274011E-3</v>
      </c>
      <c r="V21" s="73">
        <f t="shared" ref="V21:V46" si="12">Q21/AA21</f>
        <v>1.0459622800442676</v>
      </c>
      <c r="W21" s="73">
        <f t="shared" ref="W21:W46" si="13">L21/AA21</f>
        <v>1.2085632523784889E-3</v>
      </c>
      <c r="X21" s="66">
        <v>100</v>
      </c>
      <c r="Y21" s="66">
        <v>100</v>
      </c>
      <c r="Z21" s="74">
        <v>88779</v>
      </c>
      <c r="AA21" s="133">
        <v>272085748571.98999</v>
      </c>
      <c r="AB21" s="55"/>
      <c r="AC21" s="9"/>
      <c r="AD21" s="12"/>
      <c r="AE21" s="4"/>
      <c r="AF21" s="5"/>
      <c r="AG21" s="6"/>
      <c r="AH21" s="6"/>
      <c r="AI21" s="6"/>
      <c r="AJ21" s="7"/>
    </row>
    <row r="22" spans="1:36" ht="18" customHeight="1" x14ac:dyDescent="0.35">
      <c r="A22" s="131">
        <v>17</v>
      </c>
      <c r="B22" s="65" t="s">
        <v>58</v>
      </c>
      <c r="C22" s="65" t="s">
        <v>59</v>
      </c>
      <c r="D22" s="66"/>
      <c r="E22" s="66"/>
      <c r="F22" s="66">
        <v>209933796940.41</v>
      </c>
      <c r="G22" s="66"/>
      <c r="H22" s="66"/>
      <c r="I22" s="66">
        <v>212389023.31</v>
      </c>
      <c r="J22" s="66">
        <v>209871881802.85001</v>
      </c>
      <c r="K22" s="66">
        <v>-263990983.34</v>
      </c>
      <c r="L22" s="77">
        <v>285230054.80000001</v>
      </c>
      <c r="M22" s="66">
        <v>210330643668.76999</v>
      </c>
      <c r="N22" s="66">
        <v>-458761865.92000002</v>
      </c>
      <c r="O22" s="38">
        <v>215176725499.81</v>
      </c>
      <c r="P22" s="70">
        <f t="shared" si="7"/>
        <v>0.29145591544385197</v>
      </c>
      <c r="Q22" s="161">
        <v>209871881802.85001</v>
      </c>
      <c r="R22" s="70">
        <f t="shared" si="8"/>
        <v>0.29888787586756471</v>
      </c>
      <c r="S22" s="71">
        <f t="shared" si="9"/>
        <v>-2.4653427012786638E-2</v>
      </c>
      <c r="T22" s="72">
        <f t="shared" si="10"/>
        <v>-1.2578673287352926E-3</v>
      </c>
      <c r="U22" s="72">
        <f t="shared" si="11"/>
        <v>1.3590675051360151E-3</v>
      </c>
      <c r="V22" s="73">
        <f t="shared" si="12"/>
        <v>100.00271649430522</v>
      </c>
      <c r="W22" s="73">
        <f t="shared" si="13"/>
        <v>0.13591044241273961</v>
      </c>
      <c r="X22" s="66">
        <v>100</v>
      </c>
      <c r="Y22" s="66">
        <v>100</v>
      </c>
      <c r="Z22" s="74">
        <v>22117</v>
      </c>
      <c r="AA22" s="133">
        <v>2098661808</v>
      </c>
      <c r="AB22" s="55"/>
      <c r="AC22" s="9"/>
      <c r="AD22" s="12"/>
      <c r="AE22" s="4"/>
      <c r="AF22" s="5"/>
      <c r="AG22" s="6"/>
      <c r="AH22" s="6"/>
      <c r="AI22" s="6"/>
      <c r="AJ22" s="7"/>
    </row>
    <row r="23" spans="1:36" ht="18" customHeight="1" x14ac:dyDescent="0.35">
      <c r="A23" s="131">
        <v>18</v>
      </c>
      <c r="B23" s="65" t="s">
        <v>36</v>
      </c>
      <c r="C23" s="65" t="s">
        <v>60</v>
      </c>
      <c r="D23" s="66"/>
      <c r="E23" s="66"/>
      <c r="F23" s="66">
        <v>6036381670</v>
      </c>
      <c r="G23" s="66"/>
      <c r="H23" s="78"/>
      <c r="I23" s="66">
        <v>8208709712</v>
      </c>
      <c r="J23" s="66">
        <v>6036381670</v>
      </c>
      <c r="K23" s="66">
        <v>-12144895</v>
      </c>
      <c r="L23" s="77">
        <v>17338611</v>
      </c>
      <c r="M23" s="66">
        <v>14245091382.01</v>
      </c>
      <c r="N23" s="66">
        <v>-91290153</v>
      </c>
      <c r="O23" s="38">
        <v>13756091949</v>
      </c>
      <c r="P23" s="70">
        <f t="shared" si="7"/>
        <v>1.8632565221042629E-2</v>
      </c>
      <c r="Q23" s="161">
        <v>14153801229</v>
      </c>
      <c r="R23" s="70">
        <f t="shared" si="8"/>
        <v>2.0157057479293489E-2</v>
      </c>
      <c r="S23" s="71">
        <f t="shared" si="9"/>
        <v>2.8911502007582284E-2</v>
      </c>
      <c r="T23" s="72">
        <f t="shared" si="10"/>
        <v>-8.5806595722964427E-4</v>
      </c>
      <c r="U23" s="72">
        <f t="shared" si="11"/>
        <v>1.2250144480250706E-3</v>
      </c>
      <c r="V23" s="73">
        <f t="shared" si="12"/>
        <v>1.0545616401623765</v>
      </c>
      <c r="W23" s="73">
        <f t="shared" si="13"/>
        <v>1.2918532455319267E-3</v>
      </c>
      <c r="X23" s="78">
        <v>1</v>
      </c>
      <c r="Y23" s="66">
        <v>1</v>
      </c>
      <c r="Z23" s="74">
        <v>7533</v>
      </c>
      <c r="AA23" s="133">
        <v>13421502063</v>
      </c>
      <c r="AB23" s="55"/>
      <c r="AC23" s="9"/>
      <c r="AD23" s="12"/>
      <c r="AE23" s="4"/>
      <c r="AF23" s="5"/>
      <c r="AG23" s="6"/>
      <c r="AH23" s="6"/>
      <c r="AI23" s="6"/>
      <c r="AJ23" s="7"/>
    </row>
    <row r="24" spans="1:36" ht="18" customHeight="1" x14ac:dyDescent="0.35">
      <c r="A24" s="131">
        <v>19</v>
      </c>
      <c r="B24" s="65" t="s">
        <v>61</v>
      </c>
      <c r="C24" s="65" t="s">
        <v>62</v>
      </c>
      <c r="D24" s="66"/>
      <c r="E24" s="66"/>
      <c r="F24" s="66">
        <v>800863771.07000005</v>
      </c>
      <c r="G24" s="66"/>
      <c r="H24" s="66"/>
      <c r="I24" s="66">
        <v>25905848.539999999</v>
      </c>
      <c r="J24" s="66">
        <v>826769619.61000001</v>
      </c>
      <c r="K24" s="66">
        <v>1534927.66</v>
      </c>
      <c r="L24" s="83">
        <v>25465.119999999999</v>
      </c>
      <c r="M24" s="66">
        <v>826769619.61000001</v>
      </c>
      <c r="N24" s="66">
        <v>44577886.649999999</v>
      </c>
      <c r="O24" s="38">
        <v>862645494.30999994</v>
      </c>
      <c r="P24" s="70">
        <f t="shared" si="7"/>
        <v>1.1684494764181977E-3</v>
      </c>
      <c r="Q24" s="161">
        <v>782191732.96000004</v>
      </c>
      <c r="R24" s="70">
        <f t="shared" si="8"/>
        <v>1.1139540160277394E-3</v>
      </c>
      <c r="S24" s="71">
        <f t="shared" si="9"/>
        <v>-9.3263990689885959E-2</v>
      </c>
      <c r="T24" s="72">
        <f t="shared" si="10"/>
        <v>1.9623419621062313E-3</v>
      </c>
      <c r="U24" s="72">
        <f t="shared" si="11"/>
        <v>3.2556109873002506E-5</v>
      </c>
      <c r="V24" s="73">
        <f t="shared" si="12"/>
        <v>111.54098999450204</v>
      </c>
      <c r="W24" s="73">
        <f t="shared" si="13"/>
        <v>3.6313407256044817E-3</v>
      </c>
      <c r="X24" s="66">
        <v>100</v>
      </c>
      <c r="Y24" s="66">
        <v>100</v>
      </c>
      <c r="Z24" s="74">
        <v>712</v>
      </c>
      <c r="AA24" s="133">
        <v>7012594.5</v>
      </c>
      <c r="AB24" s="55"/>
      <c r="AC24" s="9"/>
      <c r="AD24" s="12"/>
      <c r="AE24" s="4"/>
      <c r="AF24" s="5"/>
      <c r="AG24" s="6"/>
      <c r="AH24" s="6"/>
      <c r="AI24" s="6"/>
      <c r="AJ24" s="7"/>
    </row>
    <row r="25" spans="1:36" ht="18" customHeight="1" x14ac:dyDescent="0.35">
      <c r="A25" s="131">
        <v>20</v>
      </c>
      <c r="B25" s="75" t="s">
        <v>38</v>
      </c>
      <c r="C25" s="65" t="s">
        <v>63</v>
      </c>
      <c r="D25" s="66"/>
      <c r="E25" s="66"/>
      <c r="F25" s="66">
        <v>27567005071.189999</v>
      </c>
      <c r="G25" s="66"/>
      <c r="H25" s="66"/>
      <c r="I25" s="66">
        <v>54402389195.949997</v>
      </c>
      <c r="J25" s="66">
        <v>27567005071.189999</v>
      </c>
      <c r="K25" s="66">
        <v>131331211.06999999</v>
      </c>
      <c r="L25" s="77">
        <v>35166976.020000003</v>
      </c>
      <c r="M25" s="66">
        <v>81239418228</v>
      </c>
      <c r="N25" s="66">
        <v>-131126421</v>
      </c>
      <c r="O25" s="38">
        <v>84975318535</v>
      </c>
      <c r="P25" s="70">
        <f t="shared" si="7"/>
        <v>0.115098690140506</v>
      </c>
      <c r="Q25" s="161">
        <v>81108291807</v>
      </c>
      <c r="R25" s="70">
        <f t="shared" si="8"/>
        <v>0.11550992369818083</v>
      </c>
      <c r="S25" s="71">
        <f t="shared" si="9"/>
        <v>-4.5507646157363121E-2</v>
      </c>
      <c r="T25" s="72">
        <f t="shared" si="10"/>
        <v>1.6192081986205204E-3</v>
      </c>
      <c r="U25" s="72">
        <f t="shared" si="11"/>
        <v>4.3358052840862494E-4</v>
      </c>
      <c r="V25" s="73">
        <f t="shared" si="12"/>
        <v>1</v>
      </c>
      <c r="W25" s="73">
        <f t="shared" si="13"/>
        <v>4.3358052840862494E-4</v>
      </c>
      <c r="X25" s="66">
        <v>1</v>
      </c>
      <c r="Y25" s="66">
        <v>1</v>
      </c>
      <c r="Z25" s="74">
        <v>75214</v>
      </c>
      <c r="AA25" s="133">
        <v>81108291807</v>
      </c>
      <c r="AB25" s="55"/>
      <c r="AC25" s="9"/>
      <c r="AD25" s="12"/>
      <c r="AE25" s="4"/>
      <c r="AF25" s="5"/>
      <c r="AG25" s="6"/>
      <c r="AH25" s="6"/>
      <c r="AI25" s="6"/>
      <c r="AJ25" s="7"/>
    </row>
    <row r="26" spans="1:36" ht="18" customHeight="1" x14ac:dyDescent="0.35">
      <c r="A26" s="131">
        <v>21</v>
      </c>
      <c r="B26" s="65" t="s">
        <v>42</v>
      </c>
      <c r="C26" s="65" t="s">
        <v>64</v>
      </c>
      <c r="D26" s="66"/>
      <c r="E26" s="66"/>
      <c r="F26" s="66">
        <v>820333897.80999994</v>
      </c>
      <c r="G26" s="66"/>
      <c r="H26" s="66"/>
      <c r="I26" s="66">
        <v>433956012.55000001</v>
      </c>
      <c r="J26" s="66">
        <v>1226963999.72</v>
      </c>
      <c r="K26" s="66">
        <v>2041814.74</v>
      </c>
      <c r="L26" s="77">
        <v>339423.25</v>
      </c>
      <c r="M26" s="66">
        <v>1256321060.3599999</v>
      </c>
      <c r="N26" s="66">
        <v>7786546.4100000001</v>
      </c>
      <c r="O26" s="38">
        <v>1513038896.5</v>
      </c>
      <c r="P26" s="70">
        <f t="shared" si="7"/>
        <v>2.0494044402676465E-3</v>
      </c>
      <c r="Q26" s="161">
        <v>1248534513.95</v>
      </c>
      <c r="R26" s="70">
        <f t="shared" si="8"/>
        <v>1.7780934997876894E-3</v>
      </c>
      <c r="S26" s="71">
        <f t="shared" si="9"/>
        <v>-0.17481664427917762</v>
      </c>
      <c r="T26" s="72">
        <f t="shared" si="10"/>
        <v>1.6353690804592114E-3</v>
      </c>
      <c r="U26" s="72">
        <f t="shared" si="11"/>
        <v>2.7185732249096066E-4</v>
      </c>
      <c r="V26" s="73">
        <f t="shared" si="12"/>
        <v>9.7931029457692667</v>
      </c>
      <c r="W26" s="73">
        <f t="shared" si="13"/>
        <v>2.6623267457151724E-3</v>
      </c>
      <c r="X26" s="66">
        <v>10</v>
      </c>
      <c r="Y26" s="66">
        <v>10</v>
      </c>
      <c r="Z26" s="74">
        <v>1199</v>
      </c>
      <c r="AA26" s="133">
        <v>127491206.91</v>
      </c>
      <c r="AB26" s="55"/>
      <c r="AC26" s="9"/>
      <c r="AD26" s="3"/>
      <c r="AE26" s="8"/>
      <c r="AF26" s="5"/>
      <c r="AG26" s="6"/>
      <c r="AH26" s="6"/>
      <c r="AI26" s="6"/>
      <c r="AJ26" s="7"/>
    </row>
    <row r="27" spans="1:36" ht="18" customHeight="1" x14ac:dyDescent="0.35">
      <c r="A27" s="131">
        <v>22</v>
      </c>
      <c r="B27" s="65" t="s">
        <v>65</v>
      </c>
      <c r="C27" s="65" t="s">
        <v>66</v>
      </c>
      <c r="D27" s="66"/>
      <c r="E27" s="66"/>
      <c r="F27" s="66">
        <v>10561267423.01</v>
      </c>
      <c r="G27" s="66"/>
      <c r="H27" s="66"/>
      <c r="I27" s="66">
        <v>18348795565.639999</v>
      </c>
      <c r="J27" s="66">
        <v>10561267423.01</v>
      </c>
      <c r="K27" s="66">
        <v>34731646.299999997</v>
      </c>
      <c r="L27" s="77">
        <v>27471616.879999999</v>
      </c>
      <c r="M27" s="66">
        <v>28910062988.650002</v>
      </c>
      <c r="N27" s="66">
        <v>153435824.55000001</v>
      </c>
      <c r="O27" s="38">
        <v>29431350912.860001</v>
      </c>
      <c r="P27" s="70">
        <f t="shared" si="7"/>
        <v>3.9864633608175402E-2</v>
      </c>
      <c r="Q27" s="161">
        <v>28756627164.099998</v>
      </c>
      <c r="R27" s="70">
        <f t="shared" si="8"/>
        <v>4.095359100209222E-2</v>
      </c>
      <c r="S27" s="71">
        <f t="shared" si="9"/>
        <v>-2.2925340761887427E-2</v>
      </c>
      <c r="T27" s="72">
        <f t="shared" si="10"/>
        <v>1.2077788574370522E-3</v>
      </c>
      <c r="U27" s="72">
        <f t="shared" si="11"/>
        <v>9.5531429062361607E-4</v>
      </c>
      <c r="V27" s="73">
        <f t="shared" si="12"/>
        <v>1.0009343714836794</v>
      </c>
      <c r="W27" s="73">
        <f t="shared" si="13"/>
        <v>9.5620690905472616E-4</v>
      </c>
      <c r="X27" s="66">
        <v>1</v>
      </c>
      <c r="Y27" s="66">
        <v>1</v>
      </c>
      <c r="Z27" s="103">
        <v>17798</v>
      </c>
      <c r="AA27" s="135">
        <v>28729782874.25</v>
      </c>
      <c r="AB27" s="55"/>
      <c r="AC27" s="9"/>
      <c r="AD27" s="9"/>
      <c r="AE27" s="10"/>
      <c r="AF27" s="5"/>
      <c r="AG27" s="6"/>
      <c r="AH27" s="6"/>
      <c r="AI27" s="6"/>
      <c r="AJ27" s="7"/>
    </row>
    <row r="28" spans="1:36" ht="16.5" customHeight="1" x14ac:dyDescent="0.3">
      <c r="A28" s="131">
        <v>23</v>
      </c>
      <c r="B28" s="65" t="s">
        <v>67</v>
      </c>
      <c r="C28" s="65" t="s">
        <v>68</v>
      </c>
      <c r="D28" s="66"/>
      <c r="E28" s="66"/>
      <c r="F28" s="66">
        <v>2336031570.1999998</v>
      </c>
      <c r="G28" s="66"/>
      <c r="H28" s="66"/>
      <c r="I28" s="66">
        <v>2787082808.4699998</v>
      </c>
      <c r="J28" s="66">
        <v>5123114378.6700001</v>
      </c>
      <c r="K28" s="66">
        <v>8276224.9699999997</v>
      </c>
      <c r="L28" s="77">
        <v>3891712.81</v>
      </c>
      <c r="M28" s="66">
        <v>5123114378.6700001</v>
      </c>
      <c r="N28" s="66">
        <v>8276224.9699999997</v>
      </c>
      <c r="O28" s="38">
        <v>6397530430.8400002</v>
      </c>
      <c r="P28" s="70">
        <f t="shared" si="7"/>
        <v>8.6654264487448906E-3</v>
      </c>
      <c r="Q28" s="161">
        <v>5114838153.6999998</v>
      </c>
      <c r="R28" s="70">
        <f t="shared" si="8"/>
        <v>7.2842683737970332E-3</v>
      </c>
      <c r="S28" s="71">
        <f t="shared" si="9"/>
        <v>-0.20049803451604403</v>
      </c>
      <c r="T28" s="72">
        <f t="shared" si="10"/>
        <v>1.618081495699546E-3</v>
      </c>
      <c r="U28" s="72">
        <f t="shared" si="11"/>
        <v>7.6086724409545417E-4</v>
      </c>
      <c r="V28" s="73">
        <f t="shared" si="12"/>
        <v>95.48324664399837</v>
      </c>
      <c r="W28" s="73">
        <f t="shared" si="13"/>
        <v>7.2650074731305567E-2</v>
      </c>
      <c r="X28" s="66">
        <v>100</v>
      </c>
      <c r="Y28" s="66">
        <v>100</v>
      </c>
      <c r="Z28" s="74">
        <v>691</v>
      </c>
      <c r="AA28" s="133">
        <v>53567912</v>
      </c>
      <c r="AB28" s="10"/>
      <c r="AC28" s="13"/>
      <c r="AD28" s="14"/>
      <c r="AE28" s="14"/>
      <c r="AF28" s="5"/>
      <c r="AG28" s="6"/>
      <c r="AH28" s="6"/>
      <c r="AI28" s="6"/>
      <c r="AJ28" s="7"/>
    </row>
    <row r="29" spans="1:36" ht="18" customHeight="1" x14ac:dyDescent="0.35">
      <c r="A29" s="131">
        <v>24</v>
      </c>
      <c r="B29" s="65" t="s">
        <v>69</v>
      </c>
      <c r="C29" s="65" t="s">
        <v>70</v>
      </c>
      <c r="D29" s="66"/>
      <c r="E29" s="66"/>
      <c r="F29" s="76">
        <v>3294236528.5700002</v>
      </c>
      <c r="G29" s="66"/>
      <c r="H29" s="66"/>
      <c r="I29" s="66">
        <v>4449336973.6800003</v>
      </c>
      <c r="J29" s="76">
        <v>3294236528.5700002</v>
      </c>
      <c r="K29" s="66">
        <v>7099983.9400000004</v>
      </c>
      <c r="L29" s="77">
        <v>6368276.5800000001</v>
      </c>
      <c r="M29" s="66">
        <v>7743573502.25</v>
      </c>
      <c r="N29" s="66">
        <v>14081905.15</v>
      </c>
      <c r="O29" s="38">
        <v>8639597427.8600006</v>
      </c>
      <c r="P29" s="70">
        <f t="shared" si="7"/>
        <v>1.1702296201200946E-2</v>
      </c>
      <c r="Q29" s="161">
        <v>7729491597.1000004</v>
      </c>
      <c r="R29" s="70">
        <f t="shared" si="8"/>
        <v>1.1007912566217991E-2</v>
      </c>
      <c r="S29" s="71">
        <f t="shared" si="9"/>
        <v>-0.10534123127371577</v>
      </c>
      <c r="T29" s="72">
        <f t="shared" si="10"/>
        <v>9.185576891840878E-4</v>
      </c>
      <c r="U29" s="72">
        <f t="shared" si="11"/>
        <v>8.2389333114603433E-4</v>
      </c>
      <c r="V29" s="73">
        <f t="shared" si="12"/>
        <v>100.32153801216346</v>
      </c>
      <c r="W29" s="73">
        <f t="shared" si="13"/>
        <v>8.2654246138534851E-2</v>
      </c>
      <c r="X29" s="66">
        <v>100</v>
      </c>
      <c r="Y29" s="66">
        <v>100</v>
      </c>
      <c r="Z29" s="74">
        <v>5107</v>
      </c>
      <c r="AA29" s="133">
        <v>77047180</v>
      </c>
      <c r="AB29" s="55"/>
      <c r="AC29" s="9"/>
      <c r="AD29" s="12"/>
      <c r="AE29" s="4"/>
      <c r="AF29" s="5"/>
      <c r="AG29" s="6"/>
      <c r="AH29" s="6"/>
      <c r="AI29" s="6"/>
      <c r="AJ29" s="7"/>
    </row>
    <row r="30" spans="1:36" ht="18" customHeight="1" x14ac:dyDescent="0.35">
      <c r="A30" s="131">
        <v>25</v>
      </c>
      <c r="B30" s="75" t="s">
        <v>49</v>
      </c>
      <c r="C30" s="75" t="s">
        <v>71</v>
      </c>
      <c r="D30" s="78"/>
      <c r="E30" s="66"/>
      <c r="F30" s="66">
        <v>1119105257.9100001</v>
      </c>
      <c r="G30" s="66"/>
      <c r="H30" s="78"/>
      <c r="I30" s="66">
        <v>30175151.559999999</v>
      </c>
      <c r="J30" s="66">
        <v>1119105257.9100001</v>
      </c>
      <c r="K30" s="66">
        <v>1155044.98</v>
      </c>
      <c r="L30" s="77">
        <v>697153.71</v>
      </c>
      <c r="M30" s="66">
        <v>1149280409.46</v>
      </c>
      <c r="N30" s="66">
        <v>1146098.9099999999</v>
      </c>
      <c r="O30" s="38">
        <v>1117183418.3</v>
      </c>
      <c r="P30" s="70">
        <f t="shared" si="7"/>
        <v>1.5132199597470211E-3</v>
      </c>
      <c r="Q30" s="161">
        <v>1138167249.47</v>
      </c>
      <c r="R30" s="70">
        <f t="shared" si="8"/>
        <v>1.6209145725184864E-3</v>
      </c>
      <c r="S30" s="71">
        <f t="shared" si="9"/>
        <v>1.8782798622209086E-2</v>
      </c>
      <c r="T30" s="72">
        <f t="shared" si="10"/>
        <v>1.0148288667925203E-3</v>
      </c>
      <c r="U30" s="72">
        <f t="shared" si="11"/>
        <v>6.1252308070245136E-4</v>
      </c>
      <c r="V30" s="73">
        <f t="shared" si="12"/>
        <v>9.9761494577650733</v>
      </c>
      <c r="W30" s="73">
        <f t="shared" si="13"/>
        <v>6.1106217994183528E-3</v>
      </c>
      <c r="X30" s="66">
        <v>10</v>
      </c>
      <c r="Y30" s="66">
        <v>10</v>
      </c>
      <c r="Z30" s="74">
        <v>311</v>
      </c>
      <c r="AA30" s="133">
        <v>114088833</v>
      </c>
      <c r="AB30" s="55"/>
      <c r="AC30" s="9"/>
      <c r="AD30" s="12"/>
      <c r="AE30" s="4"/>
      <c r="AF30" s="5"/>
      <c r="AG30" s="6"/>
      <c r="AH30" s="6"/>
      <c r="AI30" s="6"/>
      <c r="AJ30" s="7"/>
    </row>
    <row r="31" spans="1:36" ht="18" customHeight="1" x14ac:dyDescent="0.35">
      <c r="A31" s="131">
        <v>26</v>
      </c>
      <c r="B31" s="75" t="s">
        <v>32</v>
      </c>
      <c r="C31" s="75" t="s">
        <v>72</v>
      </c>
      <c r="D31" s="66"/>
      <c r="E31" s="66"/>
      <c r="F31" s="66">
        <v>2498232755.04</v>
      </c>
      <c r="G31" s="66"/>
      <c r="H31" s="66"/>
      <c r="I31" s="66">
        <v>38435981.840000004</v>
      </c>
      <c r="J31" s="66">
        <v>2536668736.8699999</v>
      </c>
      <c r="K31" s="66">
        <v>3658378.36</v>
      </c>
      <c r="L31" s="77">
        <v>755517.52</v>
      </c>
      <c r="M31" s="66">
        <v>2536668736.8699999</v>
      </c>
      <c r="N31" s="66">
        <v>3658378.36</v>
      </c>
      <c r="O31" s="39">
        <v>2549269819.5</v>
      </c>
      <c r="P31" s="70">
        <f t="shared" si="7"/>
        <v>3.4529746060124509E-3</v>
      </c>
      <c r="Q31" s="160">
        <v>2508299547.4000001</v>
      </c>
      <c r="R31" s="70">
        <f t="shared" si="8"/>
        <v>3.5721808816019259E-3</v>
      </c>
      <c r="S31" s="71">
        <f t="shared" si="9"/>
        <v>-1.6071375335246229E-2</v>
      </c>
      <c r="T31" s="72">
        <f t="shared" si="10"/>
        <v>1.4585093569833491E-3</v>
      </c>
      <c r="U31" s="72">
        <f t="shared" si="11"/>
        <v>3.0120705510756814E-4</v>
      </c>
      <c r="V31" s="73">
        <f t="shared" si="12"/>
        <v>100.00000001594707</v>
      </c>
      <c r="W31" s="73">
        <f t="shared" si="13"/>
        <v>3.0120705515560182E-2</v>
      </c>
      <c r="X31" s="66">
        <v>100</v>
      </c>
      <c r="Y31" s="66">
        <v>100</v>
      </c>
      <c r="Z31" s="74">
        <v>885</v>
      </c>
      <c r="AA31" s="133">
        <v>25082995.469999999</v>
      </c>
      <c r="AB31" s="55"/>
      <c r="AC31" s="9"/>
      <c r="AD31" s="12"/>
      <c r="AE31" s="4"/>
      <c r="AF31" s="5"/>
      <c r="AG31" s="6"/>
      <c r="AH31" s="6"/>
      <c r="AI31" s="6"/>
      <c r="AJ31" s="7"/>
    </row>
    <row r="32" spans="1:36" ht="16.5" customHeight="1" x14ac:dyDescent="0.3">
      <c r="A32" s="131">
        <v>27</v>
      </c>
      <c r="B32" s="65" t="s">
        <v>47</v>
      </c>
      <c r="C32" s="65" t="s">
        <v>73</v>
      </c>
      <c r="D32" s="66"/>
      <c r="E32" s="66"/>
      <c r="F32" s="66">
        <v>9174307274.6200008</v>
      </c>
      <c r="G32" s="66"/>
      <c r="H32" s="66"/>
      <c r="I32" s="66">
        <v>144000000</v>
      </c>
      <c r="J32" s="66">
        <v>9174307274.6200008</v>
      </c>
      <c r="K32" s="68">
        <v>-11889341.01</v>
      </c>
      <c r="L32" s="77">
        <v>7650795.1200000001</v>
      </c>
      <c r="M32" s="66">
        <v>9318307274.6200008</v>
      </c>
      <c r="N32" s="66">
        <v>190147544.38999999</v>
      </c>
      <c r="O32" s="38">
        <v>9176941397.7700005</v>
      </c>
      <c r="P32" s="70">
        <f t="shared" si="7"/>
        <v>1.2430126212995093E-2</v>
      </c>
      <c r="Q32" s="161">
        <v>9128159730.2299995</v>
      </c>
      <c r="R32" s="70">
        <f t="shared" si="8"/>
        <v>1.2999818026653048E-2</v>
      </c>
      <c r="S32" s="71">
        <f t="shared" si="9"/>
        <v>-5.3156782227959821E-3</v>
      </c>
      <c r="T32" s="72">
        <f t="shared" si="10"/>
        <v>-1.3024904648223578E-3</v>
      </c>
      <c r="U32" s="72">
        <f t="shared" si="11"/>
        <v>8.3815307204393376E-4</v>
      </c>
      <c r="V32" s="73">
        <f t="shared" si="12"/>
        <v>92.316483863583585</v>
      </c>
      <c r="W32" s="73">
        <f t="shared" si="13"/>
        <v>7.7375344550556821E-2</v>
      </c>
      <c r="X32" s="66">
        <v>100</v>
      </c>
      <c r="Y32" s="66">
        <v>100</v>
      </c>
      <c r="Z32" s="74">
        <v>5291</v>
      </c>
      <c r="AA32" s="133">
        <v>98878979.659999996</v>
      </c>
      <c r="AB32" s="28"/>
      <c r="AC32" s="11"/>
      <c r="AD32" s="4"/>
      <c r="AE32" s="4"/>
      <c r="AF32" s="5"/>
      <c r="AG32" s="6"/>
      <c r="AH32" s="6"/>
      <c r="AI32" s="6"/>
      <c r="AJ32" s="7"/>
    </row>
    <row r="33" spans="1:36" ht="16.5" customHeight="1" x14ac:dyDescent="0.3">
      <c r="A33" s="131">
        <v>28</v>
      </c>
      <c r="B33" s="65" t="s">
        <v>74</v>
      </c>
      <c r="C33" s="65" t="s">
        <v>75</v>
      </c>
      <c r="D33" s="66"/>
      <c r="E33" s="66"/>
      <c r="F33" s="68">
        <v>3893569940.7399998</v>
      </c>
      <c r="G33" s="66">
        <v>696214862.30999994</v>
      </c>
      <c r="H33" s="66"/>
      <c r="I33" s="66">
        <v>7752231342.4499998</v>
      </c>
      <c r="J33" s="66">
        <v>12342014116.389999</v>
      </c>
      <c r="K33" s="66">
        <v>12523184.289999999</v>
      </c>
      <c r="L33" s="77">
        <v>7935719.6799999997</v>
      </c>
      <c r="M33" s="66">
        <v>12342016145.5</v>
      </c>
      <c r="N33" s="66">
        <v>12351472.1</v>
      </c>
      <c r="O33" s="38">
        <v>13431897643.190001</v>
      </c>
      <c r="P33" s="70">
        <f t="shared" si="7"/>
        <v>1.819344547906282E-2</v>
      </c>
      <c r="Q33" s="161">
        <v>12329664673.4</v>
      </c>
      <c r="R33" s="70">
        <f t="shared" si="8"/>
        <v>1.7559223525968466E-2</v>
      </c>
      <c r="S33" s="71">
        <f t="shared" si="9"/>
        <v>-8.2060852388108785E-2</v>
      </c>
      <c r="T33" s="72">
        <f t="shared" si="10"/>
        <v>1.0156954484753749E-3</v>
      </c>
      <c r="U33" s="72">
        <f t="shared" si="11"/>
        <v>6.4362818375105608E-4</v>
      </c>
      <c r="V33" s="73">
        <f t="shared" si="12"/>
        <v>100.49871355621305</v>
      </c>
      <c r="W33" s="73">
        <f t="shared" si="13"/>
        <v>6.4683804475503037E-2</v>
      </c>
      <c r="X33" s="78">
        <v>100</v>
      </c>
      <c r="Y33" s="78">
        <v>100</v>
      </c>
      <c r="Z33" s="74">
        <v>1761</v>
      </c>
      <c r="AA33" s="133">
        <v>122684801</v>
      </c>
      <c r="AB33" s="12"/>
      <c r="AC33" s="4"/>
      <c r="AD33" s="4"/>
      <c r="AE33" s="4"/>
      <c r="AF33" s="5"/>
      <c r="AG33" s="6"/>
      <c r="AH33" s="6"/>
      <c r="AI33" s="6"/>
      <c r="AJ33" s="7"/>
    </row>
    <row r="34" spans="1:36" ht="16.5" customHeight="1" x14ac:dyDescent="0.3">
      <c r="A34" s="131">
        <v>29</v>
      </c>
      <c r="B34" s="65" t="s">
        <v>74</v>
      </c>
      <c r="C34" s="65" t="s">
        <v>76</v>
      </c>
      <c r="D34" s="66"/>
      <c r="E34" s="66"/>
      <c r="F34" s="66">
        <v>224028207.31999999</v>
      </c>
      <c r="G34" s="66"/>
      <c r="H34" s="66"/>
      <c r="I34" s="66">
        <v>73876471.230000004</v>
      </c>
      <c r="J34" s="66">
        <v>297904678.55000001</v>
      </c>
      <c r="K34" s="66">
        <v>311145.49</v>
      </c>
      <c r="L34" s="77">
        <v>212333.78</v>
      </c>
      <c r="M34" s="66">
        <v>297904678.55000001</v>
      </c>
      <c r="N34" s="66">
        <v>306949.19</v>
      </c>
      <c r="O34" s="38">
        <v>483814292.95999998</v>
      </c>
      <c r="P34" s="70">
        <f t="shared" si="7"/>
        <v>6.5532430299763663E-4</v>
      </c>
      <c r="Q34" s="161">
        <v>297597729.69</v>
      </c>
      <c r="R34" s="70">
        <f t="shared" si="8"/>
        <v>4.2382215533575063E-4</v>
      </c>
      <c r="S34" s="71">
        <f t="shared" si="9"/>
        <v>-0.38489264575198423</v>
      </c>
      <c r="T34" s="72">
        <f t="shared" si="10"/>
        <v>1.0455237354267198E-3</v>
      </c>
      <c r="U34" s="72">
        <f t="shared" si="11"/>
        <v>7.1349260702083554E-4</v>
      </c>
      <c r="V34" s="73">
        <f t="shared" si="12"/>
        <v>1022672.6106185567</v>
      </c>
      <c r="W34" s="73">
        <f t="shared" si="13"/>
        <v>729.66934707903783</v>
      </c>
      <c r="X34" s="78">
        <v>100</v>
      </c>
      <c r="Y34" s="78">
        <v>100</v>
      </c>
      <c r="Z34" s="74">
        <v>4</v>
      </c>
      <c r="AA34" s="133">
        <v>291</v>
      </c>
      <c r="AB34" s="12"/>
      <c r="AC34" s="4"/>
      <c r="AD34" s="4"/>
      <c r="AE34" s="4"/>
      <c r="AF34" s="5"/>
      <c r="AG34" s="6"/>
      <c r="AH34" s="6"/>
      <c r="AI34" s="6"/>
      <c r="AJ34" s="7"/>
    </row>
    <row r="35" spans="1:36" ht="16.5" customHeight="1" x14ac:dyDescent="0.3">
      <c r="A35" s="131">
        <v>30</v>
      </c>
      <c r="B35" s="65" t="s">
        <v>77</v>
      </c>
      <c r="C35" s="65" t="s">
        <v>78</v>
      </c>
      <c r="D35" s="66"/>
      <c r="E35" s="66"/>
      <c r="F35" s="66">
        <v>4263789213.8600001</v>
      </c>
      <c r="G35" s="66"/>
      <c r="H35" s="66"/>
      <c r="I35" s="66">
        <v>2912751391.3600001</v>
      </c>
      <c r="J35" s="66">
        <v>4263789213.8600001</v>
      </c>
      <c r="K35" s="66">
        <v>4214279.29</v>
      </c>
      <c r="L35" s="77">
        <v>8846536.9399999995</v>
      </c>
      <c r="M35" s="66">
        <v>7176540605.2299995</v>
      </c>
      <c r="N35" s="66">
        <v>13465854.6</v>
      </c>
      <c r="O35" s="38">
        <v>8492041573.9499998</v>
      </c>
      <c r="P35" s="70">
        <f t="shared" si="7"/>
        <v>1.1502432454875479E-2</v>
      </c>
      <c r="Q35" s="161">
        <v>7163074750.6199999</v>
      </c>
      <c r="R35" s="70">
        <f t="shared" si="8"/>
        <v>1.0201253157412361E-2</v>
      </c>
      <c r="S35" s="71">
        <f t="shared" si="9"/>
        <v>-0.15649556255196739</v>
      </c>
      <c r="T35" s="72">
        <f t="shared" si="10"/>
        <v>5.8833384220026929E-4</v>
      </c>
      <c r="U35" s="72">
        <f t="shared" si="11"/>
        <v>1.2350194920462455E-3</v>
      </c>
      <c r="V35" s="73">
        <f t="shared" si="12"/>
        <v>1.000831191763391</v>
      </c>
      <c r="W35" s="73">
        <f t="shared" si="13"/>
        <v>1.2360460300756618E-3</v>
      </c>
      <c r="X35" s="66">
        <v>1</v>
      </c>
      <c r="Y35" s="66">
        <v>1</v>
      </c>
      <c r="Z35" s="74">
        <v>1343</v>
      </c>
      <c r="AA35" s="133">
        <v>7157125806.6000004</v>
      </c>
      <c r="AB35" s="12"/>
      <c r="AC35" s="4"/>
      <c r="AD35" s="4"/>
      <c r="AE35" s="4"/>
      <c r="AF35" s="5"/>
      <c r="AG35" s="6"/>
      <c r="AH35" s="6"/>
      <c r="AI35" s="6"/>
      <c r="AJ35" s="7"/>
    </row>
    <row r="36" spans="1:36" ht="16.5" customHeight="1" x14ac:dyDescent="0.3">
      <c r="A36" s="131">
        <v>31</v>
      </c>
      <c r="B36" s="65" t="s">
        <v>79</v>
      </c>
      <c r="C36" s="65" t="s">
        <v>80</v>
      </c>
      <c r="D36" s="66"/>
      <c r="E36" s="66"/>
      <c r="F36" s="66">
        <v>13038398150.709999</v>
      </c>
      <c r="G36" s="66"/>
      <c r="H36" s="66"/>
      <c r="I36" s="66"/>
      <c r="J36" s="66">
        <v>13038398150.709999</v>
      </c>
      <c r="K36" s="66">
        <v>13396878.41</v>
      </c>
      <c r="L36" s="77">
        <v>12497689.189999999</v>
      </c>
      <c r="M36" s="66">
        <v>13038398150.709999</v>
      </c>
      <c r="N36" s="66">
        <v>13396878.41</v>
      </c>
      <c r="O36" s="38">
        <v>13780503821.120001</v>
      </c>
      <c r="P36" s="70">
        <f t="shared" si="7"/>
        <v>1.8665630993002429E-2</v>
      </c>
      <c r="Q36" s="161">
        <v>13025001272.299999</v>
      </c>
      <c r="R36" s="70">
        <f t="shared" si="8"/>
        <v>1.8549483284793267E-2</v>
      </c>
      <c r="S36" s="71">
        <f t="shared" si="9"/>
        <v>-5.4824015045235021E-2</v>
      </c>
      <c r="T36" s="72">
        <f t="shared" si="10"/>
        <v>1.0285510250575456E-3</v>
      </c>
      <c r="U36" s="72">
        <f t="shared" si="11"/>
        <v>9.5951539111006282E-4</v>
      </c>
      <c r="V36" s="73">
        <f t="shared" si="12"/>
        <v>1.005271493902582</v>
      </c>
      <c r="W36" s="73">
        <f t="shared" si="13"/>
        <v>9.6457347064373301E-4</v>
      </c>
      <c r="X36" s="66">
        <v>1</v>
      </c>
      <c r="Y36" s="66">
        <v>1</v>
      </c>
      <c r="Z36" s="74">
        <v>2661</v>
      </c>
      <c r="AA36" s="133">
        <v>12956700106.690001</v>
      </c>
      <c r="AB36" s="52"/>
      <c r="AC36" s="15"/>
      <c r="AD36" s="15"/>
      <c r="AE36" s="15"/>
      <c r="AF36" s="5"/>
      <c r="AG36" s="6"/>
      <c r="AH36" s="6"/>
      <c r="AI36" s="6"/>
      <c r="AJ36" s="7"/>
    </row>
    <row r="37" spans="1:36" ht="16.5" customHeight="1" x14ac:dyDescent="0.3">
      <c r="A37" s="131">
        <v>32</v>
      </c>
      <c r="B37" s="65" t="s">
        <v>34</v>
      </c>
      <c r="C37" s="65" t="s">
        <v>81</v>
      </c>
      <c r="D37" s="66"/>
      <c r="E37" s="66"/>
      <c r="F37" s="66">
        <v>539221696.41999996</v>
      </c>
      <c r="G37" s="66"/>
      <c r="H37" s="78"/>
      <c r="I37" s="66">
        <v>13485252.1</v>
      </c>
      <c r="J37" s="66">
        <v>539221696.41999996</v>
      </c>
      <c r="K37" s="68">
        <v>-1074307.26</v>
      </c>
      <c r="L37" s="77">
        <v>1422229.03</v>
      </c>
      <c r="M37" s="66">
        <v>552706948.51999998</v>
      </c>
      <c r="N37" s="66">
        <v>-16689649.960000001</v>
      </c>
      <c r="O37" s="38">
        <v>545840224.09000003</v>
      </c>
      <c r="P37" s="70">
        <f t="shared" si="7"/>
        <v>7.3933815020513791E-4</v>
      </c>
      <c r="Q37" s="161">
        <v>536017298.55000001</v>
      </c>
      <c r="R37" s="70">
        <f t="shared" si="8"/>
        <v>7.6336606131152619E-4</v>
      </c>
      <c r="S37" s="71">
        <f t="shared" si="9"/>
        <v>-1.7995972276276185E-2</v>
      </c>
      <c r="T37" s="72">
        <f t="shared" si="10"/>
        <v>-2.0042399058876419E-3</v>
      </c>
      <c r="U37" s="72">
        <f t="shared" si="11"/>
        <v>2.6533267374902335E-3</v>
      </c>
      <c r="V37" s="73">
        <f t="shared" si="12"/>
        <v>100.2660515998092</v>
      </c>
      <c r="W37" s="73">
        <f t="shared" si="13"/>
        <v>0.26603859557234916</v>
      </c>
      <c r="X37" s="78">
        <v>100</v>
      </c>
      <c r="Y37" s="78">
        <v>100</v>
      </c>
      <c r="Z37" s="74">
        <v>614</v>
      </c>
      <c r="AA37" s="133">
        <v>5345950</v>
      </c>
      <c r="AB37" s="12"/>
      <c r="AC37" s="4"/>
      <c r="AD37" s="4"/>
      <c r="AE37" s="4"/>
      <c r="AF37" s="5"/>
      <c r="AG37" s="6"/>
      <c r="AH37" s="6"/>
      <c r="AI37" s="6"/>
      <c r="AJ37" s="7"/>
    </row>
    <row r="38" spans="1:36" ht="16.5" customHeight="1" x14ac:dyDescent="0.3">
      <c r="A38" s="131">
        <v>33</v>
      </c>
      <c r="B38" s="65" t="s">
        <v>28</v>
      </c>
      <c r="C38" s="65" t="s">
        <v>82</v>
      </c>
      <c r="D38" s="66"/>
      <c r="E38" s="66"/>
      <c r="F38" s="66">
        <v>10912295049.1</v>
      </c>
      <c r="G38" s="66"/>
      <c r="H38" s="66"/>
      <c r="I38" s="103">
        <v>58042612.969999999</v>
      </c>
      <c r="J38" s="66">
        <v>10970337662.07</v>
      </c>
      <c r="K38" s="66">
        <v>11238568.49</v>
      </c>
      <c r="L38" s="77">
        <v>7797126.4900000002</v>
      </c>
      <c r="M38" s="66">
        <v>10964339773.16</v>
      </c>
      <c r="N38" s="66">
        <v>-11598276.66</v>
      </c>
      <c r="O38" s="38">
        <v>12732737091.18</v>
      </c>
      <c r="P38" s="70">
        <f t="shared" si="7"/>
        <v>1.7246435628183367E-2</v>
      </c>
      <c r="Q38" s="161">
        <v>10952741496.5</v>
      </c>
      <c r="R38" s="70">
        <f t="shared" si="8"/>
        <v>1.5598286024283229E-2</v>
      </c>
      <c r="S38" s="71">
        <f t="shared" si="9"/>
        <v>-0.13979677597466517</v>
      </c>
      <c r="T38" s="72">
        <f t="shared" si="10"/>
        <v>1.0260963881591962E-3</v>
      </c>
      <c r="U38" s="72">
        <f t="shared" si="11"/>
        <v>7.1188811426724609E-4</v>
      </c>
      <c r="V38" s="73">
        <f t="shared" si="12"/>
        <v>0.99853466338617825</v>
      </c>
      <c r="W38" s="73">
        <f t="shared" si="13"/>
        <v>7.1084495854846573E-4</v>
      </c>
      <c r="X38" s="66">
        <v>1</v>
      </c>
      <c r="Y38" s="66">
        <v>1</v>
      </c>
      <c r="Z38" s="74">
        <v>965</v>
      </c>
      <c r="AA38" s="133">
        <v>10968814502</v>
      </c>
      <c r="AB38" s="12"/>
      <c r="AC38" s="4"/>
      <c r="AD38" s="4"/>
      <c r="AE38" s="4"/>
      <c r="AF38" s="5"/>
      <c r="AG38" s="6"/>
      <c r="AH38" s="6"/>
      <c r="AI38" s="6"/>
      <c r="AJ38" s="7"/>
    </row>
    <row r="39" spans="1:36" ht="16.5" customHeight="1" x14ac:dyDescent="0.3">
      <c r="A39" s="131">
        <v>34</v>
      </c>
      <c r="B39" s="65" t="s">
        <v>83</v>
      </c>
      <c r="C39" s="65" t="s">
        <v>84</v>
      </c>
      <c r="D39" s="66"/>
      <c r="E39" s="66"/>
      <c r="F39" s="68">
        <v>99946328.319999993</v>
      </c>
      <c r="G39" s="66"/>
      <c r="H39" s="66"/>
      <c r="I39" s="66">
        <v>690014977.76999998</v>
      </c>
      <c r="J39" s="104">
        <v>791171880.25999999</v>
      </c>
      <c r="K39" s="104">
        <v>369778.08</v>
      </c>
      <c r="L39" s="82">
        <v>942506.11</v>
      </c>
      <c r="M39" s="68">
        <v>808592448.75</v>
      </c>
      <c r="N39" s="104">
        <v>3895054.31</v>
      </c>
      <c r="O39" s="38">
        <v>801928940.59000003</v>
      </c>
      <c r="P39" s="70">
        <f t="shared" si="7"/>
        <v>1.0862091750754113E-3</v>
      </c>
      <c r="Q39" s="161">
        <v>804697394.44000006</v>
      </c>
      <c r="R39" s="70">
        <f t="shared" si="8"/>
        <v>1.146005328938111E-3</v>
      </c>
      <c r="S39" s="71">
        <f t="shared" si="9"/>
        <v>3.4522433471015526E-3</v>
      </c>
      <c r="T39" s="72">
        <f t="shared" si="10"/>
        <v>4.5952439085171097E-4</v>
      </c>
      <c r="U39" s="72">
        <f t="shared" si="11"/>
        <v>1.171255327172897E-3</v>
      </c>
      <c r="V39" s="73">
        <f t="shared" si="12"/>
        <v>10.029814514014964</v>
      </c>
      <c r="W39" s="73">
        <f t="shared" si="13"/>
        <v>1.1747473680096068E-2</v>
      </c>
      <c r="X39" s="66">
        <v>10</v>
      </c>
      <c r="Y39" s="66">
        <v>10</v>
      </c>
      <c r="Z39" s="74">
        <v>287</v>
      </c>
      <c r="AA39" s="133">
        <v>80230536</v>
      </c>
      <c r="AB39" s="12"/>
      <c r="AC39" s="4"/>
      <c r="AD39" s="4"/>
      <c r="AE39" s="4"/>
      <c r="AF39" s="5"/>
      <c r="AG39" s="6"/>
      <c r="AH39" s="6"/>
      <c r="AI39" s="6"/>
      <c r="AJ39" s="7"/>
    </row>
    <row r="40" spans="1:36" ht="16.5" customHeight="1" x14ac:dyDescent="0.3">
      <c r="A40" s="131">
        <v>35</v>
      </c>
      <c r="B40" s="65" t="s">
        <v>85</v>
      </c>
      <c r="C40" s="65" t="s">
        <v>86</v>
      </c>
      <c r="D40" s="66"/>
      <c r="E40" s="66"/>
      <c r="F40" s="66">
        <v>699440873.5</v>
      </c>
      <c r="G40" s="66"/>
      <c r="H40" s="66"/>
      <c r="I40" s="66">
        <v>336384863.94</v>
      </c>
      <c r="J40" s="66">
        <v>735441485.61000001</v>
      </c>
      <c r="K40" s="66">
        <v>-653560.48</v>
      </c>
      <c r="L40" s="77">
        <v>1743028.11</v>
      </c>
      <c r="M40" s="66">
        <v>1071878836.0599999</v>
      </c>
      <c r="N40" s="66">
        <v>1342240.55</v>
      </c>
      <c r="O40" s="38">
        <v>1179057090.79</v>
      </c>
      <c r="P40" s="70">
        <f t="shared" si="7"/>
        <v>1.5970275733054027E-3</v>
      </c>
      <c r="Q40" s="161">
        <v>1069536595.51</v>
      </c>
      <c r="R40" s="70">
        <f t="shared" si="8"/>
        <v>1.5231746075203372E-3</v>
      </c>
      <c r="S40" s="71">
        <f t="shared" si="9"/>
        <v>-9.2888203748147852E-2</v>
      </c>
      <c r="T40" s="72">
        <f t="shared" si="10"/>
        <v>-6.1106883368339064E-4</v>
      </c>
      <c r="U40" s="72">
        <f t="shared" si="11"/>
        <v>1.6297040394104992E-3</v>
      </c>
      <c r="V40" s="73">
        <f t="shared" si="12"/>
        <v>1.0008364824412002</v>
      </c>
      <c r="W40" s="73">
        <f t="shared" si="13"/>
        <v>1.6310672582238192E-3</v>
      </c>
      <c r="X40" s="66">
        <v>1</v>
      </c>
      <c r="Y40" s="66">
        <v>1</v>
      </c>
      <c r="Z40" s="74">
        <v>190</v>
      </c>
      <c r="AA40" s="133">
        <v>1068642694.66</v>
      </c>
      <c r="AB40" s="12"/>
      <c r="AC40" s="4"/>
      <c r="AD40" s="4"/>
      <c r="AE40" s="4"/>
      <c r="AF40" s="5"/>
      <c r="AG40" s="6"/>
      <c r="AH40" s="6"/>
      <c r="AI40" s="6"/>
      <c r="AJ40" s="7"/>
    </row>
    <row r="41" spans="1:36" ht="16.5" customHeight="1" x14ac:dyDescent="0.3">
      <c r="A41" s="131">
        <v>36</v>
      </c>
      <c r="B41" s="65" t="s">
        <v>87</v>
      </c>
      <c r="C41" s="65" t="s">
        <v>88</v>
      </c>
      <c r="D41" s="66"/>
      <c r="E41" s="66"/>
      <c r="F41" s="66">
        <v>6174459676.4099998</v>
      </c>
      <c r="G41" s="66"/>
      <c r="H41" s="66"/>
      <c r="I41" s="66">
        <v>742360752.64999998</v>
      </c>
      <c r="J41" s="66">
        <v>6174459676.4099998</v>
      </c>
      <c r="K41" s="66">
        <v>4146235.52</v>
      </c>
      <c r="L41" s="77">
        <v>15831326.92</v>
      </c>
      <c r="M41" s="66">
        <v>6916820429.0600004</v>
      </c>
      <c r="N41" s="66">
        <v>57689877.359999999</v>
      </c>
      <c r="O41" s="40">
        <v>8673851842.2299995</v>
      </c>
      <c r="P41" s="70">
        <f t="shared" si="7"/>
        <v>1.1748693652760872E-2</v>
      </c>
      <c r="Q41" s="163">
        <v>6859130551.6999998</v>
      </c>
      <c r="R41" s="70">
        <f t="shared" si="8"/>
        <v>9.7683927131399558E-3</v>
      </c>
      <c r="S41" s="71">
        <f t="shared" si="9"/>
        <v>-0.20921746457493617</v>
      </c>
      <c r="T41" s="72">
        <f t="shared" si="10"/>
        <v>6.0448412357049788E-4</v>
      </c>
      <c r="U41" s="72">
        <f t="shared" si="11"/>
        <v>2.3080661318038752E-3</v>
      </c>
      <c r="V41" s="73">
        <f t="shared" si="12"/>
        <v>99.833960401757551</v>
      </c>
      <c r="W41" s="73">
        <f t="shared" si="13"/>
        <v>0.2304233828071458</v>
      </c>
      <c r="X41" s="66">
        <v>100</v>
      </c>
      <c r="Y41" s="66">
        <v>100</v>
      </c>
      <c r="Z41" s="74">
        <v>908</v>
      </c>
      <c r="AA41" s="133">
        <v>68705383.659999996</v>
      </c>
      <c r="AB41" s="3"/>
      <c r="AC41" s="8"/>
      <c r="AD41" s="8"/>
      <c r="AE41" s="8"/>
      <c r="AF41" s="5"/>
      <c r="AG41" s="6"/>
      <c r="AH41" s="6"/>
      <c r="AI41" s="6"/>
      <c r="AJ41" s="7"/>
    </row>
    <row r="42" spans="1:36" ht="16.5" customHeight="1" x14ac:dyDescent="0.3">
      <c r="A42" s="131">
        <v>37</v>
      </c>
      <c r="B42" s="65" t="s">
        <v>89</v>
      </c>
      <c r="C42" s="65" t="s">
        <v>90</v>
      </c>
      <c r="D42" s="66"/>
      <c r="E42" s="66"/>
      <c r="F42" s="66">
        <v>319552890.00999999</v>
      </c>
      <c r="G42" s="66"/>
      <c r="H42" s="66"/>
      <c r="I42" s="66">
        <v>355756002.02999997</v>
      </c>
      <c r="J42" s="66">
        <v>319552890.00999999</v>
      </c>
      <c r="K42" s="66">
        <v>780583.48</v>
      </c>
      <c r="L42" s="77">
        <v>892919.91</v>
      </c>
      <c r="M42" s="66">
        <v>675308892.03999996</v>
      </c>
      <c r="N42" s="66">
        <v>4942660.25</v>
      </c>
      <c r="O42" s="38">
        <v>675016778.24000001</v>
      </c>
      <c r="P42" s="70">
        <f t="shared" si="7"/>
        <v>9.1430721693955947E-4</v>
      </c>
      <c r="Q42" s="161">
        <v>670366231.78999996</v>
      </c>
      <c r="R42" s="70">
        <f t="shared" si="8"/>
        <v>9.5469834906838729E-4</v>
      </c>
      <c r="S42" s="71">
        <f t="shared" si="9"/>
        <v>-6.8895271938656331E-3</v>
      </c>
      <c r="T42" s="72">
        <f t="shared" si="10"/>
        <v>1.1644134847241631E-3</v>
      </c>
      <c r="U42" s="72">
        <f t="shared" si="11"/>
        <v>1.3319881993693824E-3</v>
      </c>
      <c r="V42" s="73">
        <f t="shared" si="12"/>
        <v>1.002745104818199</v>
      </c>
      <c r="W42" s="73">
        <f t="shared" si="13"/>
        <v>1.3356446465932553E-3</v>
      </c>
      <c r="X42" s="66">
        <v>1</v>
      </c>
      <c r="Y42" s="66">
        <v>1</v>
      </c>
      <c r="Z42" s="74">
        <v>431</v>
      </c>
      <c r="AA42" s="133">
        <v>668531044</v>
      </c>
      <c r="AB42" s="9"/>
      <c r="AC42" s="9"/>
      <c r="AD42" s="9"/>
      <c r="AE42" s="10"/>
      <c r="AF42" s="5"/>
      <c r="AG42" s="6"/>
      <c r="AH42" s="6"/>
      <c r="AI42" s="6"/>
      <c r="AJ42" s="7"/>
    </row>
    <row r="43" spans="1:36" ht="16.5" customHeight="1" x14ac:dyDescent="0.3">
      <c r="A43" s="131">
        <v>38</v>
      </c>
      <c r="B43" s="65" t="s">
        <v>53</v>
      </c>
      <c r="C43" s="65" t="s">
        <v>91</v>
      </c>
      <c r="D43" s="66"/>
      <c r="E43" s="66"/>
      <c r="F43" s="66">
        <v>271091547.91000003</v>
      </c>
      <c r="G43" s="66"/>
      <c r="H43" s="66"/>
      <c r="I43" s="66">
        <v>619676.84</v>
      </c>
      <c r="J43" s="66">
        <v>271019547.91000003</v>
      </c>
      <c r="K43" s="66">
        <v>393887.39</v>
      </c>
      <c r="L43" s="77">
        <v>185973.21</v>
      </c>
      <c r="M43" s="68">
        <v>271639224.75</v>
      </c>
      <c r="N43" s="68">
        <v>393887.39</v>
      </c>
      <c r="O43" s="38">
        <v>279381741.61000001</v>
      </c>
      <c r="P43" s="70">
        <f t="shared" si="7"/>
        <v>3.7842132354278326E-4</v>
      </c>
      <c r="Q43" s="161">
        <v>271245337.36000001</v>
      </c>
      <c r="R43" s="70">
        <f t="shared" si="8"/>
        <v>3.8629254203128064E-4</v>
      </c>
      <c r="S43" s="71">
        <f t="shared" si="9"/>
        <v>-2.9122891865131E-2</v>
      </c>
      <c r="T43" s="72">
        <f t="shared" si="10"/>
        <v>1.4521443717103533E-3</v>
      </c>
      <c r="U43" s="72">
        <f t="shared" si="11"/>
        <v>6.8562730629789282E-4</v>
      </c>
      <c r="V43" s="73">
        <f t="shared" si="12"/>
        <v>97.092512449308572</v>
      </c>
      <c r="W43" s="73">
        <f t="shared" si="13"/>
        <v>6.6569277772314056E-2</v>
      </c>
      <c r="X43" s="66">
        <v>100</v>
      </c>
      <c r="Y43" s="66">
        <v>100</v>
      </c>
      <c r="Z43" s="74">
        <v>425</v>
      </c>
      <c r="AA43" s="132">
        <v>2793679.25</v>
      </c>
      <c r="AB43" s="58"/>
      <c r="AC43" s="14"/>
      <c r="AD43" s="14"/>
      <c r="AE43" s="14"/>
      <c r="AF43" s="5"/>
      <c r="AG43" s="6"/>
      <c r="AH43" s="6"/>
      <c r="AI43" s="6"/>
      <c r="AJ43" s="7"/>
    </row>
    <row r="44" spans="1:36" ht="16.5" customHeight="1" x14ac:dyDescent="0.3">
      <c r="A44" s="131">
        <v>39</v>
      </c>
      <c r="B44" s="65" t="s">
        <v>92</v>
      </c>
      <c r="C44" s="65" t="s">
        <v>93</v>
      </c>
      <c r="D44" s="66"/>
      <c r="E44" s="66"/>
      <c r="F44" s="105">
        <v>105608606.56999999</v>
      </c>
      <c r="G44" s="66"/>
      <c r="H44" s="66"/>
      <c r="I44" s="66">
        <v>1547349.52</v>
      </c>
      <c r="J44" s="68">
        <v>105608606.56999999</v>
      </c>
      <c r="K44" s="68">
        <v>-209952.31</v>
      </c>
      <c r="L44" s="77">
        <v>294754.89</v>
      </c>
      <c r="M44" s="68">
        <v>107638195.8</v>
      </c>
      <c r="N44" s="68">
        <v>107535364.93000001</v>
      </c>
      <c r="O44" s="38">
        <v>140696474.75999999</v>
      </c>
      <c r="P44" s="70">
        <f t="shared" si="7"/>
        <v>1.905727478455137E-4</v>
      </c>
      <c r="Q44" s="161">
        <v>106206649.27</v>
      </c>
      <c r="R44" s="70">
        <f t="shared" si="8"/>
        <v>1.5125361020558908E-4</v>
      </c>
      <c r="S44" s="71">
        <f t="shared" si="9"/>
        <v>-0.24513638702627574</v>
      </c>
      <c r="T44" s="72">
        <f t="shared" si="10"/>
        <v>-1.9768283007051317E-3</v>
      </c>
      <c r="U44" s="72">
        <f t="shared" si="11"/>
        <v>2.7752960104284064E-3</v>
      </c>
      <c r="V44" s="73">
        <f t="shared" si="12"/>
        <v>0.98764391918077432</v>
      </c>
      <c r="W44" s="73">
        <f t="shared" si="13"/>
        <v>2.7410042286262785E-3</v>
      </c>
      <c r="X44" s="66">
        <v>1</v>
      </c>
      <c r="Y44" s="66">
        <v>1</v>
      </c>
      <c r="Z44" s="78">
        <v>15</v>
      </c>
      <c r="AA44" s="139">
        <v>107535364.93000001</v>
      </c>
      <c r="AB44" s="52"/>
      <c r="AC44" s="15"/>
      <c r="AD44" s="15"/>
      <c r="AE44" s="15"/>
      <c r="AF44" s="5"/>
      <c r="AG44" s="6"/>
      <c r="AH44" s="6"/>
      <c r="AI44" s="6"/>
      <c r="AJ44" s="7"/>
    </row>
    <row r="45" spans="1:36" ht="16.5" customHeight="1" x14ac:dyDescent="0.3">
      <c r="A45" s="131">
        <v>40</v>
      </c>
      <c r="B45" s="65" t="s">
        <v>94</v>
      </c>
      <c r="C45" s="106" t="s">
        <v>95</v>
      </c>
      <c r="D45" s="66"/>
      <c r="E45" s="66"/>
      <c r="F45" s="68">
        <v>815508138.66999996</v>
      </c>
      <c r="G45" s="66"/>
      <c r="H45" s="66"/>
      <c r="I45" s="68">
        <v>646622147.26999998</v>
      </c>
      <c r="J45" s="68">
        <v>1183329951.1199999</v>
      </c>
      <c r="K45" s="68">
        <v>1264423.9099999999</v>
      </c>
      <c r="L45" s="77">
        <v>587716.28</v>
      </c>
      <c r="M45" s="68">
        <v>1829952098.3699999</v>
      </c>
      <c r="N45" s="68">
        <v>5079117.78</v>
      </c>
      <c r="O45" s="38">
        <v>1933469493.97</v>
      </c>
      <c r="P45" s="70">
        <f t="shared" si="7"/>
        <v>2.6188758102849985E-3</v>
      </c>
      <c r="Q45" s="161">
        <v>1824872980.5899999</v>
      </c>
      <c r="R45" s="70">
        <f t="shared" si="8"/>
        <v>2.5988827288880292E-3</v>
      </c>
      <c r="S45" s="71">
        <f t="shared" si="9"/>
        <v>-5.6166654668555693E-2</v>
      </c>
      <c r="T45" s="72">
        <f t="shared" si="10"/>
        <v>6.928832436278381E-4</v>
      </c>
      <c r="U45" s="72">
        <f t="shared" si="11"/>
        <v>3.2205873299191783E-4</v>
      </c>
      <c r="V45" s="73">
        <f t="shared" si="12"/>
        <v>1.0003177266357568</v>
      </c>
      <c r="W45" s="73">
        <f t="shared" si="13"/>
        <v>3.2216105962966742E-4</v>
      </c>
      <c r="X45" s="66">
        <v>1</v>
      </c>
      <c r="Y45" s="66">
        <v>1</v>
      </c>
      <c r="Z45" s="74">
        <v>19</v>
      </c>
      <c r="AA45" s="132">
        <v>1824293354</v>
      </c>
      <c r="AB45" s="52"/>
      <c r="AC45" s="15"/>
      <c r="AD45" s="15"/>
      <c r="AE45" s="15"/>
      <c r="AF45" s="5"/>
      <c r="AG45" s="6"/>
      <c r="AH45" s="6"/>
      <c r="AI45" s="6"/>
      <c r="AJ45" s="7"/>
    </row>
    <row r="46" spans="1:36" ht="16.5" customHeight="1" x14ac:dyDescent="0.3">
      <c r="A46" s="131">
        <v>41</v>
      </c>
      <c r="B46" s="75" t="s">
        <v>96</v>
      </c>
      <c r="C46" s="65" t="s">
        <v>97</v>
      </c>
      <c r="D46" s="66"/>
      <c r="E46" s="66"/>
      <c r="F46" s="68">
        <v>57065521.259999998</v>
      </c>
      <c r="G46" s="66"/>
      <c r="H46" s="66"/>
      <c r="I46" s="68">
        <v>75947979.760000005</v>
      </c>
      <c r="J46" s="68"/>
      <c r="K46" s="68">
        <v>63013.27</v>
      </c>
      <c r="L46" s="77">
        <v>34117.43</v>
      </c>
      <c r="M46" s="68">
        <v>136821646.02000001</v>
      </c>
      <c r="N46" s="68">
        <v>2726960.95</v>
      </c>
      <c r="O46" s="38">
        <v>133494685.06999999</v>
      </c>
      <c r="P46" s="70">
        <f t="shared" si="7"/>
        <v>1.8081795581557876E-4</v>
      </c>
      <c r="Q46" s="161">
        <v>134094685.06999999</v>
      </c>
      <c r="R46" s="70">
        <f t="shared" si="8"/>
        <v>1.9097020163640652E-4</v>
      </c>
      <c r="S46" s="71">
        <f t="shared" si="9"/>
        <v>4.4945609608755639E-3</v>
      </c>
      <c r="T46" s="72">
        <f t="shared" si="10"/>
        <v>4.6991623841844191E-4</v>
      </c>
      <c r="U46" s="72">
        <f t="shared" si="11"/>
        <v>2.5442790653626613E-4</v>
      </c>
      <c r="V46" s="73">
        <f t="shared" si="12"/>
        <v>1.0046803406758071</v>
      </c>
      <c r="W46" s="73">
        <f t="shared" si="13"/>
        <v>2.5561871581628829E-4</v>
      </c>
      <c r="X46" s="66">
        <v>1</v>
      </c>
      <c r="Y46" s="66">
        <v>1</v>
      </c>
      <c r="Z46" s="74">
        <v>13</v>
      </c>
      <c r="AA46" s="132">
        <v>133470000</v>
      </c>
      <c r="AB46" s="52"/>
      <c r="AC46" s="15"/>
      <c r="AD46" s="15"/>
      <c r="AE46" s="15"/>
      <c r="AF46" s="5"/>
      <c r="AG46" s="6"/>
      <c r="AH46" s="6"/>
      <c r="AI46" s="6"/>
      <c r="AJ46" s="7"/>
    </row>
    <row r="47" spans="1:36" ht="16.5" customHeight="1" x14ac:dyDescent="0.3">
      <c r="A47" s="140" t="s">
        <v>98</v>
      </c>
      <c r="B47" s="107"/>
      <c r="C47" s="94" t="s">
        <v>55</v>
      </c>
      <c r="D47" s="95"/>
      <c r="E47" s="95"/>
      <c r="F47" s="95"/>
      <c r="G47" s="95"/>
      <c r="H47" s="95"/>
      <c r="I47" s="95"/>
      <c r="J47" s="95"/>
      <c r="K47" s="95"/>
      <c r="L47" s="96"/>
      <c r="M47" s="95"/>
      <c r="N47" s="95"/>
      <c r="O47" s="97">
        <f>SUM(O21:O46)</f>
        <v>738282237888.77979</v>
      </c>
      <c r="P47" s="98">
        <f>(O47/$O$123)</f>
        <v>0.49606995365604062</v>
      </c>
      <c r="Q47" s="162">
        <f>SUM(Q21:Q46)</f>
        <v>702175962118.45972</v>
      </c>
      <c r="R47" s="98">
        <f>(Q47/$Q$123)</f>
        <v>0.46993167766246874</v>
      </c>
      <c r="S47" s="99">
        <f t="shared" si="9"/>
        <v>-4.8905789571168555E-2</v>
      </c>
      <c r="T47" s="100"/>
      <c r="U47" s="100"/>
      <c r="V47" s="101"/>
      <c r="W47" s="101"/>
      <c r="X47" s="95"/>
      <c r="Y47" s="95"/>
      <c r="Z47" s="108">
        <f>SUM(Z21:Z46)</f>
        <v>235273</v>
      </c>
      <c r="AA47" s="137"/>
      <c r="AB47" s="12"/>
      <c r="AC47" s="4"/>
      <c r="AD47" s="4"/>
      <c r="AE47" s="4"/>
      <c r="AF47" s="5"/>
      <c r="AG47" s="6"/>
      <c r="AH47" s="6"/>
      <c r="AI47" s="6"/>
      <c r="AJ47" s="7"/>
    </row>
    <row r="48" spans="1:36" ht="16.5" customHeight="1" x14ac:dyDescent="0.3">
      <c r="A48" s="141"/>
      <c r="B48" s="109"/>
      <c r="C48" s="110" t="s">
        <v>99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71"/>
      <c r="Q48" s="111"/>
      <c r="R48" s="71"/>
      <c r="S48" s="71"/>
      <c r="T48" s="112"/>
      <c r="U48" s="112"/>
      <c r="V48" s="113"/>
      <c r="W48" s="113"/>
      <c r="X48" s="111"/>
      <c r="Y48" s="111"/>
      <c r="Z48" s="111"/>
      <c r="AA48" s="142"/>
      <c r="AB48" s="12"/>
      <c r="AC48" s="4"/>
      <c r="AD48" s="4"/>
      <c r="AE48" s="4"/>
      <c r="AF48" s="5"/>
      <c r="AG48" s="6"/>
      <c r="AH48" s="6"/>
      <c r="AI48" s="6"/>
      <c r="AJ48" s="7"/>
    </row>
    <row r="49" spans="1:36" ht="16.5" customHeight="1" x14ac:dyDescent="0.3">
      <c r="A49" s="131">
        <v>42</v>
      </c>
      <c r="B49" s="65" t="s">
        <v>26</v>
      </c>
      <c r="C49" s="65" t="s">
        <v>100</v>
      </c>
      <c r="D49" s="66"/>
      <c r="E49" s="66"/>
      <c r="F49" s="66">
        <v>50198718585.809998</v>
      </c>
      <c r="G49" s="66">
        <v>110295669425.34</v>
      </c>
      <c r="H49" s="66"/>
      <c r="I49" s="66">
        <v>3613863413.1999998</v>
      </c>
      <c r="J49" s="66">
        <v>160494388011.14999</v>
      </c>
      <c r="K49" s="66">
        <v>-239735990.25999999</v>
      </c>
      <c r="L49" s="77">
        <v>521623007.56999999</v>
      </c>
      <c r="M49" s="66">
        <v>164108251424.35001</v>
      </c>
      <c r="N49" s="66">
        <v>-313377019.42000002</v>
      </c>
      <c r="O49" s="41">
        <v>157147553201.16</v>
      </c>
      <c r="P49" s="70">
        <f t="shared" ref="P49:P55" si="14">(O49/$O$59)</f>
        <v>0.70596644474921455</v>
      </c>
      <c r="Q49" s="161">
        <v>163794874404.92999</v>
      </c>
      <c r="R49" s="70">
        <f t="shared" ref="R49:R55" si="15">(Q49/$Q$59)</f>
        <v>0.71390734705155534</v>
      </c>
      <c r="S49" s="71">
        <f t="shared" ref="S49:S59" si="16">((Q49-O49)/O49)</f>
        <v>4.2299870843429212E-2</v>
      </c>
      <c r="T49" s="72">
        <f t="shared" ref="T49:T58" si="17">(K49/Q49)</f>
        <v>-1.4636354839000034E-3</v>
      </c>
      <c r="U49" s="72">
        <f t="shared" ref="U49:U58" si="18">L49/Q49</f>
        <v>3.1846112979118952E-3</v>
      </c>
      <c r="V49" s="73">
        <f t="shared" ref="V49:V58" si="19">Q49/AA49</f>
        <v>225.55810544537749</v>
      </c>
      <c r="W49" s="73">
        <f t="shared" ref="W49:W58" si="20">L49/AA49</f>
        <v>0.71831489093695178</v>
      </c>
      <c r="X49" s="78">
        <v>225.56</v>
      </c>
      <c r="Y49" s="78">
        <v>225.56</v>
      </c>
      <c r="Z49" s="74">
        <v>6212</v>
      </c>
      <c r="AA49" s="133">
        <v>726175962.87</v>
      </c>
      <c r="AB49" s="12"/>
      <c r="AC49" s="4"/>
      <c r="AD49" s="4"/>
      <c r="AE49" s="4"/>
      <c r="AF49" s="5"/>
      <c r="AG49" s="6"/>
      <c r="AH49" s="6"/>
      <c r="AI49" s="6"/>
      <c r="AJ49" s="7"/>
    </row>
    <row r="50" spans="1:36" ht="16.5" customHeight="1" x14ac:dyDescent="0.3">
      <c r="A50" s="131">
        <v>43</v>
      </c>
      <c r="B50" s="65" t="s">
        <v>34</v>
      </c>
      <c r="C50" s="65" t="s">
        <v>101</v>
      </c>
      <c r="D50" s="66"/>
      <c r="E50" s="66"/>
      <c r="F50" s="66">
        <v>288741952.33999997</v>
      </c>
      <c r="G50" s="66">
        <v>1645946672.26</v>
      </c>
      <c r="H50" s="66"/>
      <c r="I50" s="66">
        <v>30093559.98</v>
      </c>
      <c r="J50" s="66">
        <v>1934688624.5999999</v>
      </c>
      <c r="K50" s="76">
        <v>-2413472.02</v>
      </c>
      <c r="L50" s="77">
        <v>12740123.550000001</v>
      </c>
      <c r="M50" s="66">
        <v>1964782184.5799999</v>
      </c>
      <c r="N50" s="78">
        <v>-6972667.2000000002</v>
      </c>
      <c r="O50" s="41">
        <v>2114023098.5599999</v>
      </c>
      <c r="P50" s="70">
        <f t="shared" si="14"/>
        <v>9.4969940072672093E-3</v>
      </c>
      <c r="Q50" s="161">
        <v>1957809517.3800001</v>
      </c>
      <c r="R50" s="70">
        <f t="shared" si="15"/>
        <v>8.5332010764249729E-3</v>
      </c>
      <c r="S50" s="71">
        <f t="shared" si="16"/>
        <v>-7.3893980291136446E-2</v>
      </c>
      <c r="T50" s="72">
        <f t="shared" si="17"/>
        <v>-1.2327409784123335E-3</v>
      </c>
      <c r="U50" s="72">
        <f t="shared" si="18"/>
        <v>6.5073355895466376E-3</v>
      </c>
      <c r="V50" s="73">
        <f t="shared" si="19"/>
        <v>377.14713427768794</v>
      </c>
      <c r="W50" s="73">
        <f t="shared" si="20"/>
        <v>2.4542229693807234</v>
      </c>
      <c r="X50" s="78">
        <v>377.14710000000002</v>
      </c>
      <c r="Y50" s="78">
        <v>377.14710000000002</v>
      </c>
      <c r="Z50" s="74">
        <v>106</v>
      </c>
      <c r="AA50" s="133">
        <v>5191102.7274000002</v>
      </c>
      <c r="AB50" s="12"/>
      <c r="AC50" s="4"/>
      <c r="AD50" s="4"/>
      <c r="AE50" s="4"/>
      <c r="AF50" s="5"/>
      <c r="AG50" s="6"/>
      <c r="AH50" s="6"/>
      <c r="AI50" s="6"/>
      <c r="AJ50" s="7"/>
    </row>
    <row r="51" spans="1:36" ht="16.5" customHeight="1" x14ac:dyDescent="0.3">
      <c r="A51" s="131">
        <v>44</v>
      </c>
      <c r="B51" s="65" t="s">
        <v>40</v>
      </c>
      <c r="C51" s="65" t="s">
        <v>102</v>
      </c>
      <c r="D51" s="66"/>
      <c r="E51" s="66"/>
      <c r="F51" s="66">
        <v>5812381944.5200005</v>
      </c>
      <c r="G51" s="66">
        <v>10658477288.309999</v>
      </c>
      <c r="H51" s="66"/>
      <c r="I51" s="66">
        <v>1472874360.6700001</v>
      </c>
      <c r="J51" s="66">
        <v>17836577259.52</v>
      </c>
      <c r="K51" s="66">
        <v>-19461701.82</v>
      </c>
      <c r="L51" s="77">
        <v>106379391.47</v>
      </c>
      <c r="M51" s="66">
        <v>17943144704.880001</v>
      </c>
      <c r="N51" s="66">
        <v>-106567445.34999999</v>
      </c>
      <c r="O51" s="41">
        <v>19442946111.57</v>
      </c>
      <c r="P51" s="70">
        <f t="shared" si="14"/>
        <v>8.7345092317570483E-2</v>
      </c>
      <c r="Q51" s="161">
        <v>17836577259.52</v>
      </c>
      <c r="R51" s="70">
        <f t="shared" si="15"/>
        <v>7.7741526394434962E-2</v>
      </c>
      <c r="S51" s="71">
        <f t="shared" si="16"/>
        <v>-8.261962167832633E-2</v>
      </c>
      <c r="T51" s="72">
        <f t="shared" si="17"/>
        <v>-1.091111906552173E-3</v>
      </c>
      <c r="U51" s="72">
        <f t="shared" si="18"/>
        <v>5.9641146348984432E-3</v>
      </c>
      <c r="V51" s="73">
        <f t="shared" si="19"/>
        <v>1358.7782345885628</v>
      </c>
      <c r="W51" s="73">
        <f t="shared" si="20"/>
        <v>8.1039091544911166</v>
      </c>
      <c r="X51" s="66">
        <v>1358.77</v>
      </c>
      <c r="Y51" s="66">
        <v>1360.11</v>
      </c>
      <c r="Z51" s="74">
        <v>1577</v>
      </c>
      <c r="AA51" s="133">
        <v>13126923</v>
      </c>
      <c r="AB51" s="12"/>
      <c r="AC51" s="4"/>
      <c r="AD51" s="4"/>
      <c r="AE51" s="4"/>
      <c r="AF51" s="5"/>
      <c r="AG51" s="6"/>
      <c r="AH51" s="6"/>
      <c r="AI51" s="6"/>
      <c r="AJ51" s="7"/>
    </row>
    <row r="52" spans="1:36" ht="15.75" customHeight="1" x14ac:dyDescent="0.3">
      <c r="A52" s="143" t="s">
        <v>103</v>
      </c>
      <c r="B52" s="65" t="s">
        <v>40</v>
      </c>
      <c r="C52" s="65" t="s">
        <v>104</v>
      </c>
      <c r="D52" s="66"/>
      <c r="E52" s="66"/>
      <c r="F52" s="114">
        <v>0</v>
      </c>
      <c r="G52" s="66">
        <v>0</v>
      </c>
      <c r="H52" s="78"/>
      <c r="I52" s="114">
        <v>0</v>
      </c>
      <c r="J52" s="76">
        <v>0</v>
      </c>
      <c r="K52" s="115">
        <v>0</v>
      </c>
      <c r="L52" s="83">
        <v>0</v>
      </c>
      <c r="M52" s="66">
        <v>0</v>
      </c>
      <c r="N52" s="78">
        <v>0</v>
      </c>
      <c r="O52" s="42">
        <v>0</v>
      </c>
      <c r="P52" s="70">
        <f t="shared" si="14"/>
        <v>0</v>
      </c>
      <c r="Q52" s="160">
        <v>0</v>
      </c>
      <c r="R52" s="70">
        <f t="shared" si="15"/>
        <v>0</v>
      </c>
      <c r="S52" s="71" t="e">
        <f t="shared" si="16"/>
        <v>#DIV/0!</v>
      </c>
      <c r="T52" s="72" t="e">
        <f t="shared" si="17"/>
        <v>#DIV/0!</v>
      </c>
      <c r="U52" s="72" t="e">
        <f t="shared" si="18"/>
        <v>#DIV/0!</v>
      </c>
      <c r="V52" s="73" t="e">
        <f t="shared" si="19"/>
        <v>#DIV/0!</v>
      </c>
      <c r="W52" s="73" t="e">
        <f t="shared" si="20"/>
        <v>#DIV/0!</v>
      </c>
      <c r="X52" s="66">
        <v>48476.97</v>
      </c>
      <c r="Y52" s="76">
        <v>48626.49</v>
      </c>
      <c r="Z52" s="74">
        <v>0</v>
      </c>
      <c r="AA52" s="133">
        <v>0</v>
      </c>
      <c r="AB52" s="3"/>
      <c r="AC52" s="8"/>
      <c r="AD52" s="8"/>
      <c r="AE52" s="8"/>
      <c r="AF52" s="5"/>
      <c r="AG52" s="6"/>
      <c r="AH52" s="6"/>
      <c r="AI52" s="6"/>
      <c r="AJ52" s="7"/>
    </row>
    <row r="53" spans="1:36" ht="15.75" customHeight="1" x14ac:dyDescent="0.3">
      <c r="A53" s="143" t="s">
        <v>105</v>
      </c>
      <c r="B53" s="65" t="s">
        <v>40</v>
      </c>
      <c r="C53" s="65" t="s">
        <v>106</v>
      </c>
      <c r="D53" s="78"/>
      <c r="E53" s="66"/>
      <c r="F53" s="76">
        <v>1345937779.3800001</v>
      </c>
      <c r="G53" s="66">
        <v>3758983307.27</v>
      </c>
      <c r="H53" s="66"/>
      <c r="I53" s="76">
        <v>147361697.86000001</v>
      </c>
      <c r="J53" s="76">
        <v>5183974558.1300001</v>
      </c>
      <c r="K53" s="76">
        <v>-7259557.54</v>
      </c>
      <c r="L53" s="83">
        <v>28872486.48</v>
      </c>
      <c r="M53" s="66">
        <v>5218236205.3900003</v>
      </c>
      <c r="N53" s="66">
        <v>-34261647.259999998</v>
      </c>
      <c r="O53" s="42">
        <v>5219245551.25</v>
      </c>
      <c r="P53" s="70">
        <f t="shared" si="14"/>
        <v>2.3446831662549353E-2</v>
      </c>
      <c r="Q53" s="160">
        <v>5183974558.1300001</v>
      </c>
      <c r="R53" s="70">
        <f t="shared" si="15"/>
        <v>2.2594586902811877E-2</v>
      </c>
      <c r="S53" s="71">
        <f t="shared" si="16"/>
        <v>-6.7578719517330521E-3</v>
      </c>
      <c r="T53" s="72">
        <f t="shared" si="17"/>
        <v>-1.4003844846450634E-3</v>
      </c>
      <c r="U53" s="72">
        <f t="shared" si="18"/>
        <v>5.5695656211737056E-3</v>
      </c>
      <c r="V53" s="73">
        <f t="shared" si="19"/>
        <v>48471.091939472171</v>
      </c>
      <c r="W53" s="73">
        <f t="shared" si="20"/>
        <v>269.96292728683414</v>
      </c>
      <c r="X53" s="76">
        <v>48421.89</v>
      </c>
      <c r="Y53" s="66">
        <v>48571.4</v>
      </c>
      <c r="Z53" s="74">
        <v>1383</v>
      </c>
      <c r="AA53" s="133">
        <v>106949.82</v>
      </c>
      <c r="AB53" s="9"/>
      <c r="AC53" s="9"/>
      <c r="AD53" s="9"/>
      <c r="AE53" s="10"/>
      <c r="AF53" s="5"/>
      <c r="AG53" s="6"/>
      <c r="AH53" s="6"/>
      <c r="AI53" s="6"/>
      <c r="AJ53" s="7"/>
    </row>
    <row r="54" spans="1:36" ht="16.5" customHeight="1" x14ac:dyDescent="0.3">
      <c r="A54" s="131">
        <v>46</v>
      </c>
      <c r="B54" s="65" t="s">
        <v>28</v>
      </c>
      <c r="C54" s="65" t="s">
        <v>107</v>
      </c>
      <c r="D54" s="66"/>
      <c r="E54" s="66"/>
      <c r="F54" s="68">
        <v>221766844.80000001</v>
      </c>
      <c r="G54" s="66">
        <v>3754153889.1999998</v>
      </c>
      <c r="H54" s="66"/>
      <c r="I54" s="66">
        <v>26130559.399999999</v>
      </c>
      <c r="J54" s="66">
        <v>4002051293.4000001</v>
      </c>
      <c r="K54" s="66">
        <v>5652519</v>
      </c>
      <c r="L54" s="77">
        <v>16359908.199999999</v>
      </c>
      <c r="M54" s="68">
        <v>4003673703.4000001</v>
      </c>
      <c r="N54" s="66">
        <v>-36090758.399999999</v>
      </c>
      <c r="O54" s="41">
        <v>3858430703.8000002</v>
      </c>
      <c r="P54" s="70">
        <f t="shared" si="14"/>
        <v>1.7333534953522835E-2</v>
      </c>
      <c r="Q54" s="161">
        <v>3967582945</v>
      </c>
      <c r="R54" s="70">
        <f t="shared" si="15"/>
        <v>1.7292889199142687E-2</v>
      </c>
      <c r="S54" s="71">
        <f t="shared" si="16"/>
        <v>2.8289283799369656E-2</v>
      </c>
      <c r="T54" s="72">
        <f t="shared" si="17"/>
        <v>1.4246756976116601E-3</v>
      </c>
      <c r="U54" s="72">
        <f t="shared" si="18"/>
        <v>4.1233941235222244E-3</v>
      </c>
      <c r="V54" s="73">
        <f t="shared" si="19"/>
        <v>1.2115555637813733</v>
      </c>
      <c r="W54" s="73">
        <f t="shared" si="20"/>
        <v>4.9957210920167699E-3</v>
      </c>
      <c r="X54" s="66">
        <v>433.2</v>
      </c>
      <c r="Y54" s="66">
        <v>433.2</v>
      </c>
      <c r="Z54" s="74">
        <v>109</v>
      </c>
      <c r="AA54" s="133">
        <v>3274784140</v>
      </c>
      <c r="AB54" s="28"/>
      <c r="AC54" s="11"/>
      <c r="AD54" s="11"/>
      <c r="AE54" s="11"/>
      <c r="AF54" s="5"/>
      <c r="AG54" s="6"/>
      <c r="AH54" s="6"/>
      <c r="AI54" s="6"/>
      <c r="AJ54" s="7"/>
    </row>
    <row r="55" spans="1:36" ht="16.5" customHeight="1" x14ac:dyDescent="0.3">
      <c r="A55" s="131">
        <v>47</v>
      </c>
      <c r="B55" s="65" t="s">
        <v>36</v>
      </c>
      <c r="C55" s="65" t="s">
        <v>193</v>
      </c>
      <c r="D55" s="87"/>
      <c r="E55" s="87"/>
      <c r="F55" s="114"/>
      <c r="G55" s="103">
        <v>23709203200</v>
      </c>
      <c r="H55" s="87"/>
      <c r="I55" s="76">
        <v>5631312720</v>
      </c>
      <c r="J55" s="76">
        <v>23709203200</v>
      </c>
      <c r="K55" s="76">
        <v>-39211440</v>
      </c>
      <c r="L55" s="83">
        <v>159339700</v>
      </c>
      <c r="M55" s="66">
        <v>29340515920</v>
      </c>
      <c r="N55" s="76">
        <v>87201260</v>
      </c>
      <c r="O55" s="42">
        <v>28349936860</v>
      </c>
      <c r="P55" s="70">
        <f t="shared" si="14"/>
        <v>0.12735867486463145</v>
      </c>
      <c r="Q55" s="160">
        <v>29850543940</v>
      </c>
      <c r="R55" s="70">
        <f t="shared" si="15"/>
        <v>0.13010494198718264</v>
      </c>
      <c r="S55" s="71">
        <f t="shared" si="16"/>
        <v>5.2931584553800662E-2</v>
      </c>
      <c r="T55" s="72">
        <f t="shared" si="17"/>
        <v>-1.3135921435406849E-3</v>
      </c>
      <c r="U55" s="72">
        <f t="shared" si="18"/>
        <v>5.3379161304489111E-3</v>
      </c>
      <c r="V55" s="73">
        <f t="shared" si="19"/>
        <v>122.40659169423465</v>
      </c>
      <c r="W55" s="73">
        <f t="shared" si="20"/>
        <v>0.65339612027792882</v>
      </c>
      <c r="X55" s="66">
        <v>44680.4</v>
      </c>
      <c r="Y55" s="66">
        <v>44680.4</v>
      </c>
      <c r="Z55" s="84">
        <v>1497</v>
      </c>
      <c r="AA55" s="134">
        <v>243863860</v>
      </c>
      <c r="AB55" s="12"/>
      <c r="AC55" s="4"/>
      <c r="AD55" s="4"/>
      <c r="AE55" s="4"/>
      <c r="AF55" s="5"/>
      <c r="AG55" s="6"/>
      <c r="AH55" s="6"/>
      <c r="AI55" s="6"/>
      <c r="AJ55" s="7"/>
    </row>
    <row r="56" spans="1:36" ht="16.5" customHeight="1" x14ac:dyDescent="0.3">
      <c r="A56" s="131">
        <v>48</v>
      </c>
      <c r="B56" s="65" t="s">
        <v>49</v>
      </c>
      <c r="C56" s="65" t="s">
        <v>108</v>
      </c>
      <c r="D56" s="66"/>
      <c r="E56" s="66"/>
      <c r="F56" s="66"/>
      <c r="G56" s="66">
        <v>571282203.60000002</v>
      </c>
      <c r="H56" s="66"/>
      <c r="I56" s="66">
        <v>9471682.4000000004</v>
      </c>
      <c r="J56" s="76">
        <v>571282203.60000002</v>
      </c>
      <c r="K56" s="66">
        <v>651137.6</v>
      </c>
      <c r="L56" s="77">
        <v>1172497.6000000001</v>
      </c>
      <c r="M56" s="66">
        <v>580753886</v>
      </c>
      <c r="N56" s="68">
        <v>651137.6</v>
      </c>
      <c r="O56" s="41">
        <v>563576233</v>
      </c>
      <c r="P56" s="70">
        <f>(O55/$O$59)</f>
        <v>0.12735867486463145</v>
      </c>
      <c r="Q56" s="161">
        <v>567446327.79999995</v>
      </c>
      <c r="R56" s="70">
        <f>(Q55/$Q$59)</f>
        <v>0.13010494198718264</v>
      </c>
      <c r="S56" s="71">
        <f t="shared" si="16"/>
        <v>6.8670298238072656E-3</v>
      </c>
      <c r="T56" s="72">
        <f t="shared" si="17"/>
        <v>1.1474875562671675E-3</v>
      </c>
      <c r="U56" s="72">
        <f t="shared" si="18"/>
        <v>2.0662704868419806E-3</v>
      </c>
      <c r="V56" s="73">
        <f t="shared" si="19"/>
        <v>41380.174126741047</v>
      </c>
      <c r="W56" s="73">
        <f t="shared" si="20"/>
        <v>85.502632538467154</v>
      </c>
      <c r="X56" s="66">
        <v>108.895</v>
      </c>
      <c r="Y56" s="66">
        <v>111.4487</v>
      </c>
      <c r="Z56" s="64">
        <v>29</v>
      </c>
      <c r="AA56" s="144">
        <v>13713</v>
      </c>
      <c r="AB56" s="12"/>
      <c r="AC56" s="4"/>
      <c r="AD56" s="4"/>
      <c r="AE56" s="4"/>
      <c r="AF56" s="5"/>
      <c r="AG56" s="6"/>
      <c r="AH56" s="6"/>
      <c r="AI56" s="6"/>
      <c r="AJ56" s="7"/>
    </row>
    <row r="57" spans="1:36" ht="16.5" customHeight="1" x14ac:dyDescent="0.3">
      <c r="A57" s="131">
        <v>49</v>
      </c>
      <c r="B57" s="65" t="s">
        <v>34</v>
      </c>
      <c r="C57" s="65" t="s">
        <v>109</v>
      </c>
      <c r="D57" s="66"/>
      <c r="E57" s="66"/>
      <c r="F57" s="66"/>
      <c r="G57" s="115">
        <v>669042497</v>
      </c>
      <c r="H57" s="66"/>
      <c r="I57" s="66">
        <v>25297952.800000001</v>
      </c>
      <c r="J57" s="115">
        <v>669042497</v>
      </c>
      <c r="K57" s="66">
        <v>1105461.8</v>
      </c>
      <c r="L57" s="77">
        <v>3300984</v>
      </c>
      <c r="M57" s="66">
        <v>694340449.79999995</v>
      </c>
      <c r="N57" s="66">
        <v>1119434.3999999999</v>
      </c>
      <c r="O57" s="41">
        <v>690397034.74000001</v>
      </c>
      <c r="P57" s="70">
        <f>(O57/$O$59)</f>
        <v>3.1015254781402478E-3</v>
      </c>
      <c r="Q57" s="161">
        <v>693221015.39999998</v>
      </c>
      <c r="R57" s="70">
        <f>(Q57/$Q$59)</f>
        <v>3.0214350590796247E-3</v>
      </c>
      <c r="S57" s="71">
        <f t="shared" si="16"/>
        <v>4.090371942375829E-3</v>
      </c>
      <c r="T57" s="72">
        <f t="shared" si="17"/>
        <v>1.5946743901901622E-3</v>
      </c>
      <c r="U57" s="72">
        <f t="shared" si="18"/>
        <v>4.7618060137650008E-3</v>
      </c>
      <c r="V57" s="73">
        <f t="shared" si="19"/>
        <v>43221.249897584894</v>
      </c>
      <c r="W57" s="73">
        <f t="shared" si="20"/>
        <v>205.81120768475964</v>
      </c>
      <c r="X57" s="66">
        <v>113.7401</v>
      </c>
      <c r="Y57" s="66">
        <v>113.7401</v>
      </c>
      <c r="Z57" s="64">
        <v>143</v>
      </c>
      <c r="AA57" s="144">
        <v>16038.8933</v>
      </c>
      <c r="AB57" s="12"/>
      <c r="AC57" s="4"/>
      <c r="AD57" s="4"/>
      <c r="AE57" s="4"/>
      <c r="AF57" s="5"/>
      <c r="AG57" s="6"/>
      <c r="AH57" s="6"/>
      <c r="AI57" s="6"/>
      <c r="AJ57" s="7"/>
    </row>
    <row r="58" spans="1:36" ht="16.5" customHeight="1" x14ac:dyDescent="0.3">
      <c r="A58" s="131">
        <v>50</v>
      </c>
      <c r="B58" s="75" t="s">
        <v>38</v>
      </c>
      <c r="C58" s="65" t="s">
        <v>110</v>
      </c>
      <c r="D58" s="87"/>
      <c r="E58" s="87"/>
      <c r="F58" s="66"/>
      <c r="G58" s="66">
        <v>4253074098.8000002</v>
      </c>
      <c r="H58" s="87"/>
      <c r="I58" s="87">
        <v>1357904714.8</v>
      </c>
      <c r="J58" s="66">
        <v>4253074098.8000002</v>
      </c>
      <c r="K58" s="66">
        <v>23208416.399999999</v>
      </c>
      <c r="L58" s="77">
        <v>640995.4</v>
      </c>
      <c r="M58" s="66">
        <v>5595328620</v>
      </c>
      <c r="N58" s="66">
        <v>13000180</v>
      </c>
      <c r="O58" s="41">
        <v>5213073320</v>
      </c>
      <c r="P58" s="70">
        <f>(O58/$O$59)</f>
        <v>2.3419103657480417E-2</v>
      </c>
      <c r="Q58" s="161">
        <v>5582328820</v>
      </c>
      <c r="R58" s="70">
        <f>(Q58/$Q$59)</f>
        <v>2.4330831918484556E-2</v>
      </c>
      <c r="S58" s="71">
        <f t="shared" si="16"/>
        <v>7.0832592855225751E-2</v>
      </c>
      <c r="T58" s="72">
        <f t="shared" si="17"/>
        <v>4.1574792794094127E-3</v>
      </c>
      <c r="U58" s="72">
        <f t="shared" si="18"/>
        <v>1.1482580490484256E-4</v>
      </c>
      <c r="V58" s="73">
        <f t="shared" si="19"/>
        <v>1.3007859523317666</v>
      </c>
      <c r="W58" s="73">
        <f t="shared" si="20"/>
        <v>1.4936379398540727E-4</v>
      </c>
      <c r="X58" s="76">
        <v>462.65</v>
      </c>
      <c r="Y58" s="66">
        <v>464.96800000000002</v>
      </c>
      <c r="Z58" s="64">
        <v>345</v>
      </c>
      <c r="AA58" s="144">
        <v>4291504540</v>
      </c>
      <c r="AB58" s="12"/>
      <c r="AC58" s="4"/>
      <c r="AD58" s="4"/>
      <c r="AE58" s="4"/>
      <c r="AF58" s="5"/>
      <c r="AG58" s="6"/>
      <c r="AH58" s="6"/>
      <c r="AI58" s="6"/>
      <c r="AJ58" s="7"/>
    </row>
    <row r="59" spans="1:36" ht="16.5" customHeight="1" x14ac:dyDescent="0.3">
      <c r="A59" s="131"/>
      <c r="B59" s="107"/>
      <c r="C59" s="94" t="s">
        <v>55</v>
      </c>
      <c r="D59" s="95"/>
      <c r="E59" s="95"/>
      <c r="F59" s="95"/>
      <c r="G59" s="95"/>
      <c r="H59" s="95"/>
      <c r="I59" s="95"/>
      <c r="J59" s="95"/>
      <c r="K59" s="95"/>
      <c r="L59" s="96"/>
      <c r="M59" s="95"/>
      <c r="N59" s="95"/>
      <c r="O59" s="97">
        <f>SUM(O49:O58)</f>
        <v>222599182114.07999</v>
      </c>
      <c r="P59" s="98">
        <f>(O59/$O$123)</f>
        <v>0.14956985321897912</v>
      </c>
      <c r="Q59" s="162">
        <f>SUM(Q49:Q58)</f>
        <v>229434358788.15997</v>
      </c>
      <c r="R59" s="98">
        <f>(Q59/$Q$123)</f>
        <v>0.15354908022405844</v>
      </c>
      <c r="S59" s="99">
        <f t="shared" si="16"/>
        <v>3.0706207494405901E-2</v>
      </c>
      <c r="T59" s="100"/>
      <c r="U59" s="100"/>
      <c r="V59" s="101"/>
      <c r="W59" s="101"/>
      <c r="X59" s="95"/>
      <c r="Y59" s="95"/>
      <c r="Z59" s="108">
        <f>SUM(Z49:Z58)</f>
        <v>11401</v>
      </c>
      <c r="AA59" s="137"/>
      <c r="AB59" s="12"/>
      <c r="AC59" s="4"/>
      <c r="AD59" s="4"/>
      <c r="AE59" s="4"/>
      <c r="AF59" s="5"/>
      <c r="AG59" s="6"/>
      <c r="AH59" s="6"/>
      <c r="AI59" s="6"/>
      <c r="AJ59" s="7"/>
    </row>
    <row r="60" spans="1:36" ht="15.75" customHeight="1" x14ac:dyDescent="0.3">
      <c r="A60" s="129"/>
      <c r="B60" s="102"/>
      <c r="C60" s="110" t="s">
        <v>111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71"/>
      <c r="T60" s="102"/>
      <c r="U60" s="102"/>
      <c r="V60" s="102"/>
      <c r="W60" s="102"/>
      <c r="X60" s="102"/>
      <c r="Y60" s="102"/>
      <c r="Z60" s="102"/>
      <c r="AA60" s="138"/>
      <c r="AB60" s="12"/>
      <c r="AC60" s="4"/>
      <c r="AD60" s="4"/>
      <c r="AE60" s="4"/>
      <c r="AF60" s="5"/>
      <c r="AG60" s="6"/>
      <c r="AH60" s="6"/>
      <c r="AI60" s="6"/>
      <c r="AJ60" s="7"/>
    </row>
    <row r="61" spans="1:36" ht="16.5" customHeight="1" x14ac:dyDescent="0.3">
      <c r="A61" s="131">
        <v>51</v>
      </c>
      <c r="B61" s="65" t="s">
        <v>87</v>
      </c>
      <c r="C61" s="75" t="s">
        <v>112</v>
      </c>
      <c r="D61" s="78"/>
      <c r="E61" s="66"/>
      <c r="F61" s="66">
        <v>3315231031.46</v>
      </c>
      <c r="G61" s="66">
        <v>18368437495.889999</v>
      </c>
      <c r="H61" s="66"/>
      <c r="I61" s="66">
        <v>649920776.99000001</v>
      </c>
      <c r="J61" s="66">
        <v>21683668527.349998</v>
      </c>
      <c r="K61" s="66">
        <v>26956600.73</v>
      </c>
      <c r="L61" s="77">
        <v>116804191.40000001</v>
      </c>
      <c r="M61" s="66">
        <v>22333589304.34</v>
      </c>
      <c r="N61" s="66">
        <v>131148787.23</v>
      </c>
      <c r="O61" s="43">
        <v>16907139286.610001</v>
      </c>
      <c r="P61" s="70">
        <f t="shared" ref="P61:P82" si="21">(O61/$O$87)</f>
        <v>3.9497703797265186E-2</v>
      </c>
      <c r="Q61" s="161">
        <v>22285407777.990002</v>
      </c>
      <c r="R61" s="70">
        <f t="shared" ref="R61:R86" si="22">(Q61/$Q$87)</f>
        <v>4.8512659198941384E-2</v>
      </c>
      <c r="S61" s="71">
        <f t="shared" ref="S61:S87" si="23">((Q61-O61)/O61)</f>
        <v>0.31810635733269466</v>
      </c>
      <c r="T61" s="72">
        <f t="shared" ref="T61:T86" si="24">(K61/Q61)</f>
        <v>1.2096076947994401E-3</v>
      </c>
      <c r="U61" s="72">
        <f t="shared" ref="U61:U86" si="25">L61/Q61</f>
        <v>5.2412858029620936E-3</v>
      </c>
      <c r="V61" s="73">
        <f t="shared" ref="V61:V86" si="26">Q61/AA61</f>
        <v>3321.7499978211899</v>
      </c>
      <c r="W61" s="73">
        <f t="shared" ref="W61:W86" si="27">L61/AA61</f>
        <v>17.410241104569568</v>
      </c>
      <c r="X61" s="66">
        <v>3321.75</v>
      </c>
      <c r="Y61" s="66">
        <v>3321.75</v>
      </c>
      <c r="Z61" s="74">
        <v>1829</v>
      </c>
      <c r="AA61" s="133">
        <v>6708935.8899999997</v>
      </c>
      <c r="AB61" s="12"/>
      <c r="AC61" s="4"/>
      <c r="AD61" s="4"/>
      <c r="AE61" s="4"/>
      <c r="AF61" s="5"/>
      <c r="AG61" s="6"/>
      <c r="AH61" s="6"/>
      <c r="AI61" s="6"/>
      <c r="AJ61" s="7"/>
    </row>
    <row r="62" spans="1:36" ht="16.5" customHeight="1" x14ac:dyDescent="0.3">
      <c r="A62" s="131">
        <v>52</v>
      </c>
      <c r="B62" s="65" t="s">
        <v>36</v>
      </c>
      <c r="C62" s="65" t="s">
        <v>113</v>
      </c>
      <c r="D62" s="66"/>
      <c r="E62" s="66"/>
      <c r="F62" s="66">
        <v>1750624155</v>
      </c>
      <c r="G62" s="66">
        <v>88112585111</v>
      </c>
      <c r="H62" s="66"/>
      <c r="I62" s="66">
        <v>47311360926</v>
      </c>
      <c r="J62" s="66">
        <v>89863209267</v>
      </c>
      <c r="K62" s="66">
        <v>-175676915</v>
      </c>
      <c r="L62" s="77">
        <v>485108604</v>
      </c>
      <c r="M62" s="66">
        <v>137174570192.82001</v>
      </c>
      <c r="N62" s="66">
        <v>-254835224.06</v>
      </c>
      <c r="O62" s="43">
        <v>122507731903</v>
      </c>
      <c r="P62" s="70">
        <f t="shared" si="21"/>
        <v>0.28619709257447518</v>
      </c>
      <c r="Q62" s="161">
        <v>137773433257</v>
      </c>
      <c r="R62" s="70">
        <f t="shared" si="22"/>
        <v>0.29991623580996768</v>
      </c>
      <c r="S62" s="71">
        <f t="shared" si="23"/>
        <v>0.12461010514901362</v>
      </c>
      <c r="T62" s="72">
        <f t="shared" si="24"/>
        <v>-1.2751145910133163E-3</v>
      </c>
      <c r="U62" s="72">
        <f t="shared" si="25"/>
        <v>3.5210605741027548E-3</v>
      </c>
      <c r="V62" s="73">
        <f t="shared" si="26"/>
        <v>1.930987946645784</v>
      </c>
      <c r="W62" s="73">
        <f t="shared" si="27"/>
        <v>6.7991255280021035E-3</v>
      </c>
      <c r="X62" s="66">
        <v>1.8972</v>
      </c>
      <c r="Y62" s="66">
        <v>1.8972</v>
      </c>
      <c r="Z62" s="74">
        <v>2781</v>
      </c>
      <c r="AA62" s="133">
        <v>71348675944</v>
      </c>
      <c r="AB62" s="12"/>
      <c r="AC62" s="4"/>
      <c r="AD62" s="4"/>
      <c r="AE62" s="4"/>
      <c r="AF62" s="5"/>
      <c r="AG62" s="6"/>
      <c r="AH62" s="6"/>
      <c r="AI62" s="6"/>
      <c r="AJ62" s="7"/>
    </row>
    <row r="63" spans="1:36" ht="16.5" customHeight="1" x14ac:dyDescent="0.3">
      <c r="A63" s="131">
        <v>53</v>
      </c>
      <c r="B63" s="65" t="s">
        <v>47</v>
      </c>
      <c r="C63" s="65" t="s">
        <v>114</v>
      </c>
      <c r="D63" s="66">
        <v>175523184.40000001</v>
      </c>
      <c r="E63" s="66"/>
      <c r="F63" s="66">
        <v>4041953157.5599999</v>
      </c>
      <c r="G63" s="66">
        <v>8610580253.1499996</v>
      </c>
      <c r="H63" s="66"/>
      <c r="I63" s="66">
        <v>153000000</v>
      </c>
      <c r="J63" s="66">
        <v>12828056595.110001</v>
      </c>
      <c r="K63" s="66">
        <v>-1525780.78</v>
      </c>
      <c r="L63" s="77">
        <v>-265069976.16</v>
      </c>
      <c r="M63" s="66">
        <v>12981118732.02</v>
      </c>
      <c r="N63" s="66">
        <v>442975238.07999998</v>
      </c>
      <c r="O63" s="43">
        <v>12327248729.389999</v>
      </c>
      <c r="P63" s="70">
        <f t="shared" si="21"/>
        <v>2.879836799678287E-2</v>
      </c>
      <c r="Q63" s="161">
        <v>12538143493.940001</v>
      </c>
      <c r="R63" s="70">
        <f t="shared" si="22"/>
        <v>2.7294034211466263E-2</v>
      </c>
      <c r="S63" s="71">
        <f t="shared" si="23"/>
        <v>1.710801567970285E-2</v>
      </c>
      <c r="T63" s="72">
        <f t="shared" si="24"/>
        <v>-1.2169112442663048E-4</v>
      </c>
      <c r="U63" s="72">
        <f t="shared" si="25"/>
        <v>-2.1141086500414911E-2</v>
      </c>
      <c r="V63" s="73">
        <f t="shared" si="26"/>
        <v>0.79748114411364024</v>
      </c>
      <c r="W63" s="73">
        <f t="shared" si="27"/>
        <v>-1.6859617850156317E-2</v>
      </c>
      <c r="X63" s="66">
        <v>1</v>
      </c>
      <c r="Y63" s="66">
        <v>1</v>
      </c>
      <c r="Z63" s="74">
        <v>4820</v>
      </c>
      <c r="AA63" s="133">
        <v>15722181755</v>
      </c>
      <c r="AB63" s="12"/>
      <c r="AC63" s="4"/>
      <c r="AD63" s="4"/>
      <c r="AE63" s="4"/>
      <c r="AF63" s="5"/>
      <c r="AG63" s="6"/>
      <c r="AH63" s="6"/>
      <c r="AI63" s="6"/>
      <c r="AJ63" s="7"/>
    </row>
    <row r="64" spans="1:36" ht="16.5" customHeight="1" x14ac:dyDescent="0.3">
      <c r="A64" s="131">
        <v>54</v>
      </c>
      <c r="B64" s="65" t="s">
        <v>115</v>
      </c>
      <c r="C64" s="65" t="s">
        <v>116</v>
      </c>
      <c r="D64" s="66"/>
      <c r="E64" s="78"/>
      <c r="F64" s="66">
        <v>83690125.109999999</v>
      </c>
      <c r="G64" s="66">
        <v>433154094.80000001</v>
      </c>
      <c r="H64" s="66"/>
      <c r="I64" s="66">
        <v>19321011.73</v>
      </c>
      <c r="J64" s="66">
        <v>516844219.91000003</v>
      </c>
      <c r="K64" s="66">
        <v>921731.33</v>
      </c>
      <c r="L64" s="77">
        <v>2461851.9900000002</v>
      </c>
      <c r="M64" s="66">
        <v>536165294.68000001</v>
      </c>
      <c r="N64" s="66">
        <v>4972473.93</v>
      </c>
      <c r="O64" s="43">
        <v>522567853.81</v>
      </c>
      <c r="P64" s="70">
        <f t="shared" si="21"/>
        <v>1.2207996843148067E-3</v>
      </c>
      <c r="Q64" s="161">
        <v>531192820.75</v>
      </c>
      <c r="R64" s="70">
        <f t="shared" si="22"/>
        <v>1.1563430446814716E-3</v>
      </c>
      <c r="S64" s="71">
        <f t="shared" si="23"/>
        <v>1.6504970363400772E-2</v>
      </c>
      <c r="T64" s="72">
        <f t="shared" si="24"/>
        <v>1.7352104433538693E-3</v>
      </c>
      <c r="U64" s="72">
        <f t="shared" si="25"/>
        <v>4.6345731603150628E-3</v>
      </c>
      <c r="V64" s="73">
        <f t="shared" si="26"/>
        <v>2.012810756686938</v>
      </c>
      <c r="W64" s="73">
        <f t="shared" si="27"/>
        <v>9.3285187097347354E-3</v>
      </c>
      <c r="X64" s="66">
        <v>2.0872999999999999</v>
      </c>
      <c r="Y64" s="66">
        <v>2.0872999999999999</v>
      </c>
      <c r="Z64" s="74">
        <v>1459</v>
      </c>
      <c r="AA64" s="133">
        <v>263905992.64500001</v>
      </c>
      <c r="AB64" s="12"/>
      <c r="AC64" s="4"/>
      <c r="AD64" s="4"/>
      <c r="AE64" s="4"/>
      <c r="AF64" s="5"/>
      <c r="AG64" s="6"/>
      <c r="AH64" s="6"/>
      <c r="AI64" s="6"/>
      <c r="AJ64" s="7"/>
    </row>
    <row r="65" spans="1:36" ht="18" customHeight="1" x14ac:dyDescent="0.3">
      <c r="A65" s="131">
        <v>55</v>
      </c>
      <c r="B65" s="65" t="s">
        <v>26</v>
      </c>
      <c r="C65" s="65" t="s">
        <v>117</v>
      </c>
      <c r="D65" s="68">
        <v>43720000</v>
      </c>
      <c r="E65" s="66"/>
      <c r="F65" s="68">
        <v>10413626824.450001</v>
      </c>
      <c r="G65" s="68">
        <v>26111470725.040001</v>
      </c>
      <c r="H65" s="66"/>
      <c r="I65" s="66">
        <v>1100600336.4400001</v>
      </c>
      <c r="J65" s="68">
        <v>36569542959.32</v>
      </c>
      <c r="K65" s="75" t="s">
        <v>118</v>
      </c>
      <c r="L65" s="77">
        <v>139023035.22999999</v>
      </c>
      <c r="M65" s="68">
        <v>37670143295.760002</v>
      </c>
      <c r="N65" s="68">
        <v>-66147744.399999999</v>
      </c>
      <c r="O65" s="43">
        <v>35754441660.199997</v>
      </c>
      <c r="P65" s="70">
        <f t="shared" si="21"/>
        <v>8.3527929958536321E-2</v>
      </c>
      <c r="Q65" s="161">
        <v>37603995551.360001</v>
      </c>
      <c r="R65" s="70">
        <f t="shared" si="22"/>
        <v>8.185938704264413E-2</v>
      </c>
      <c r="S65" s="71">
        <f t="shared" si="23"/>
        <v>5.1729346209280394E-2</v>
      </c>
      <c r="T65" s="72" t="e">
        <f t="shared" si="24"/>
        <v>#VALUE!</v>
      </c>
      <c r="U65" s="72">
        <f t="shared" si="25"/>
        <v>3.6970282862660328E-3</v>
      </c>
      <c r="V65" s="73">
        <f t="shared" si="26"/>
        <v>295.78835194950614</v>
      </c>
      <c r="W65" s="73">
        <f t="shared" si="27"/>
        <v>1.093537903905337</v>
      </c>
      <c r="X65" s="66">
        <v>295.77999999999997</v>
      </c>
      <c r="Y65" s="66">
        <v>295.79000000000002</v>
      </c>
      <c r="Z65" s="74">
        <v>9363</v>
      </c>
      <c r="AA65" s="132">
        <v>127131427.94</v>
      </c>
      <c r="AB65" s="12"/>
      <c r="AC65" s="4"/>
      <c r="AD65" s="4"/>
      <c r="AE65" s="4"/>
      <c r="AF65" s="5"/>
      <c r="AG65" s="6"/>
      <c r="AH65" s="6"/>
      <c r="AI65" s="6"/>
      <c r="AJ65" s="7"/>
    </row>
    <row r="66" spans="1:36" ht="16.5" customHeight="1" x14ac:dyDescent="0.3">
      <c r="A66" s="131">
        <v>56</v>
      </c>
      <c r="B66" s="65" t="s">
        <v>119</v>
      </c>
      <c r="C66" s="65" t="s">
        <v>120</v>
      </c>
      <c r="D66" s="66"/>
      <c r="E66" s="66"/>
      <c r="F66" s="66"/>
      <c r="G66" s="66">
        <v>3333246040.4499998</v>
      </c>
      <c r="H66" s="66"/>
      <c r="I66" s="75" t="s">
        <v>121</v>
      </c>
      <c r="J66" s="66">
        <v>3333246040.4499998</v>
      </c>
      <c r="K66" s="66">
        <v>6607049</v>
      </c>
      <c r="L66" s="77">
        <v>33321544</v>
      </c>
      <c r="M66" s="66">
        <v>6470623820</v>
      </c>
      <c r="N66" s="66">
        <v>542005032</v>
      </c>
      <c r="O66" s="43">
        <v>5268697356</v>
      </c>
      <c r="P66" s="70">
        <f t="shared" si="21"/>
        <v>1.230849548448051E-2</v>
      </c>
      <c r="Q66" s="161">
        <v>5928618787</v>
      </c>
      <c r="R66" s="70">
        <f t="shared" si="22"/>
        <v>1.2905891855307709E-2</v>
      </c>
      <c r="S66" s="71">
        <f t="shared" si="23"/>
        <v>0.12525324314718525</v>
      </c>
      <c r="T66" s="72">
        <f t="shared" si="24"/>
        <v>1.1144330977204387E-3</v>
      </c>
      <c r="U66" s="72">
        <f t="shared" si="25"/>
        <v>5.6204565004358067E-3</v>
      </c>
      <c r="V66" s="73">
        <f t="shared" si="26"/>
        <v>1.0100000000153324</v>
      </c>
      <c r="W66" s="73">
        <f t="shared" si="27"/>
        <v>5.6766610655263399E-3</v>
      </c>
      <c r="X66" s="66">
        <v>1.01</v>
      </c>
      <c r="Y66" s="66">
        <v>1.01</v>
      </c>
      <c r="Z66" s="74">
        <v>1148</v>
      </c>
      <c r="AA66" s="135">
        <v>5869919591</v>
      </c>
      <c r="AB66" s="12"/>
      <c r="AC66" s="4"/>
      <c r="AD66" s="4"/>
      <c r="AE66" s="4"/>
      <c r="AF66" s="5"/>
      <c r="AG66" s="6"/>
      <c r="AH66" s="6"/>
      <c r="AI66" s="6"/>
      <c r="AJ66" s="7"/>
    </row>
    <row r="67" spans="1:36" ht="15.75" customHeight="1" x14ac:dyDescent="0.3">
      <c r="A67" s="131">
        <v>57</v>
      </c>
      <c r="B67" s="75" t="s">
        <v>28</v>
      </c>
      <c r="C67" s="65" t="s">
        <v>122</v>
      </c>
      <c r="D67" s="66"/>
      <c r="E67" s="66"/>
      <c r="F67" s="66">
        <v>12314827195.51</v>
      </c>
      <c r="G67" s="66">
        <v>15000269412.190001</v>
      </c>
      <c r="H67" s="66"/>
      <c r="I67" s="66">
        <v>184301030.41999999</v>
      </c>
      <c r="J67" s="66">
        <v>12499128225.93</v>
      </c>
      <c r="K67" s="66">
        <v>28060609.18</v>
      </c>
      <c r="L67" s="77">
        <v>127223691.95999999</v>
      </c>
      <c r="M67" s="66">
        <v>27499397638.119999</v>
      </c>
      <c r="N67" s="66">
        <v>-28350931.640000001</v>
      </c>
      <c r="O67" s="43">
        <v>27371290153.450001</v>
      </c>
      <c r="P67" s="70">
        <f t="shared" si="21"/>
        <v>6.3943585765935798E-2</v>
      </c>
      <c r="Q67" s="161">
        <v>27471046706.48</v>
      </c>
      <c r="R67" s="70">
        <f t="shared" si="22"/>
        <v>5.9801173036011887E-2</v>
      </c>
      <c r="S67" s="71">
        <f t="shared" si="23"/>
        <v>3.6445689067172091E-3</v>
      </c>
      <c r="T67" s="72">
        <f t="shared" si="24"/>
        <v>1.0214612307939811E-3</v>
      </c>
      <c r="U67" s="72">
        <f t="shared" si="25"/>
        <v>4.6311920080566085E-3</v>
      </c>
      <c r="V67" s="73">
        <f t="shared" si="26"/>
        <v>3.8791285627382748</v>
      </c>
      <c r="W67" s="73">
        <f t="shared" si="27"/>
        <v>1.7964989197977618E-2</v>
      </c>
      <c r="X67" s="66">
        <v>3.88</v>
      </c>
      <c r="Y67" s="66">
        <v>3.88</v>
      </c>
      <c r="Z67" s="74">
        <v>1235</v>
      </c>
      <c r="AA67" s="135">
        <v>7081757220</v>
      </c>
      <c r="AB67" s="12"/>
      <c r="AC67" s="4"/>
      <c r="AD67" s="4"/>
      <c r="AE67" s="4"/>
      <c r="AF67" s="5"/>
      <c r="AG67" s="6"/>
      <c r="AH67" s="6"/>
      <c r="AI67" s="6"/>
      <c r="AJ67" s="7"/>
    </row>
    <row r="68" spans="1:36" ht="16.5" customHeight="1" x14ac:dyDescent="0.3">
      <c r="A68" s="131">
        <v>58</v>
      </c>
      <c r="B68" s="65" t="s">
        <v>26</v>
      </c>
      <c r="C68" s="75" t="s">
        <v>123</v>
      </c>
      <c r="D68" s="66"/>
      <c r="E68" s="66"/>
      <c r="F68" s="66">
        <v>23278284013</v>
      </c>
      <c r="G68" s="66">
        <v>11906709734.93</v>
      </c>
      <c r="H68" s="66"/>
      <c r="I68" s="66">
        <v>1737705929.6300001</v>
      </c>
      <c r="J68" s="66">
        <v>35184993747.93</v>
      </c>
      <c r="K68" s="68">
        <v>-37155890.490000002</v>
      </c>
      <c r="L68" s="69">
        <v>106671734.67</v>
      </c>
      <c r="M68" s="68">
        <v>36922699677.559998</v>
      </c>
      <c r="N68" s="68">
        <v>-46487331.560000002</v>
      </c>
      <c r="O68" s="43">
        <v>36443677874.279999</v>
      </c>
      <c r="P68" s="70">
        <f t="shared" si="21"/>
        <v>8.5138092823382444E-2</v>
      </c>
      <c r="Q68" s="161">
        <v>36876212346</v>
      </c>
      <c r="R68" s="70">
        <f t="shared" si="22"/>
        <v>8.0275090315203801E-2</v>
      </c>
      <c r="S68" s="71">
        <f t="shared" si="23"/>
        <v>1.1868573561980169E-2</v>
      </c>
      <c r="T68" s="72">
        <f t="shared" si="24"/>
        <v>-1.0075842426921684E-3</v>
      </c>
      <c r="U68" s="72">
        <f t="shared" si="25"/>
        <v>2.8926977008681531E-3</v>
      </c>
      <c r="V68" s="73">
        <f t="shared" si="26"/>
        <v>3956.5564477271691</v>
      </c>
      <c r="W68" s="73">
        <f t="shared" si="27"/>
        <v>11.44512173969545</v>
      </c>
      <c r="X68" s="116" t="s">
        <v>124</v>
      </c>
      <c r="Y68" s="66">
        <v>3956.56</v>
      </c>
      <c r="Z68" s="74">
        <v>290</v>
      </c>
      <c r="AA68" s="133">
        <v>9320279.5999999996</v>
      </c>
      <c r="AB68" s="12"/>
      <c r="AC68" s="4"/>
      <c r="AD68" s="4"/>
      <c r="AE68" s="4"/>
      <c r="AF68" s="5"/>
      <c r="AG68" s="6"/>
      <c r="AH68" s="6"/>
      <c r="AI68" s="6"/>
      <c r="AJ68" s="7"/>
    </row>
    <row r="69" spans="1:36" ht="16.5" customHeight="1" x14ac:dyDescent="0.3">
      <c r="A69" s="131">
        <v>59</v>
      </c>
      <c r="B69" s="65" t="s">
        <v>26</v>
      </c>
      <c r="C69" s="75" t="s">
        <v>125</v>
      </c>
      <c r="D69" s="66">
        <v>113566163.43000001</v>
      </c>
      <c r="E69" s="66"/>
      <c r="F69" s="66">
        <v>254187943.28999999</v>
      </c>
      <c r="G69" s="66">
        <v>33026229.120000001</v>
      </c>
      <c r="H69" s="66"/>
      <c r="I69" s="66">
        <v>4147384.71</v>
      </c>
      <c r="J69" s="66">
        <v>400780335.83999997</v>
      </c>
      <c r="K69" s="66">
        <v>-1011247.79</v>
      </c>
      <c r="L69" s="77">
        <v>4939968.29</v>
      </c>
      <c r="M69" s="66">
        <v>404927720.55000001</v>
      </c>
      <c r="N69" s="66">
        <v>-2847091.11</v>
      </c>
      <c r="O69" s="43">
        <v>397872816.08999997</v>
      </c>
      <c r="P69" s="70">
        <f t="shared" si="21"/>
        <v>9.2949270556684244E-4</v>
      </c>
      <c r="Q69" s="161">
        <v>402080629.44</v>
      </c>
      <c r="R69" s="70">
        <f t="shared" si="22"/>
        <v>8.7528129351904869E-4</v>
      </c>
      <c r="S69" s="71">
        <f t="shared" si="23"/>
        <v>1.0575774920617358E-2</v>
      </c>
      <c r="T69" s="72">
        <f t="shared" si="24"/>
        <v>-2.5150373232563352E-3</v>
      </c>
      <c r="U69" s="72">
        <f t="shared" si="25"/>
        <v>1.2286014118312956E-2</v>
      </c>
      <c r="V69" s="73">
        <f t="shared" si="26"/>
        <v>3607.4612229927561</v>
      </c>
      <c r="W69" s="73">
        <f t="shared" si="27"/>
        <v>44.321319516955526</v>
      </c>
      <c r="X69" s="66">
        <v>3597.02</v>
      </c>
      <c r="Y69" s="66">
        <v>3614.85</v>
      </c>
      <c r="Z69" s="74">
        <v>18</v>
      </c>
      <c r="AA69" s="133">
        <v>111458.06</v>
      </c>
      <c r="AB69" s="12"/>
      <c r="AC69" s="4"/>
      <c r="AD69" s="4"/>
      <c r="AE69" s="4"/>
      <c r="AF69" s="5"/>
      <c r="AG69" s="6"/>
      <c r="AH69" s="6"/>
      <c r="AI69" s="6"/>
      <c r="AJ69" s="7"/>
    </row>
    <row r="70" spans="1:36" ht="16.5" customHeight="1" x14ac:dyDescent="0.3">
      <c r="A70" s="131">
        <v>60</v>
      </c>
      <c r="B70" s="65" t="s">
        <v>126</v>
      </c>
      <c r="C70" s="75" t="s">
        <v>127</v>
      </c>
      <c r="D70" s="66"/>
      <c r="E70" s="66"/>
      <c r="F70" s="66"/>
      <c r="G70" s="68">
        <v>5460073939.0200005</v>
      </c>
      <c r="H70" s="66"/>
      <c r="I70" s="66">
        <v>2643287089.73</v>
      </c>
      <c r="J70" s="66">
        <v>10909592265.85</v>
      </c>
      <c r="K70" s="68">
        <v>10020790.35</v>
      </c>
      <c r="L70" s="69">
        <v>81640489.390000001</v>
      </c>
      <c r="M70" s="66">
        <v>13552879355.58</v>
      </c>
      <c r="N70" s="66">
        <v>-191260439.27000001</v>
      </c>
      <c r="O70" s="43">
        <v>12062553498.950001</v>
      </c>
      <c r="P70" s="70">
        <f t="shared" si="21"/>
        <v>2.8179998819641953E-2</v>
      </c>
      <c r="Q70" s="161">
        <v>13361618916.309999</v>
      </c>
      <c r="R70" s="70">
        <f t="shared" si="22"/>
        <v>2.9086641415342306E-2</v>
      </c>
      <c r="S70" s="71">
        <f t="shared" si="23"/>
        <v>0.10769406473290066</v>
      </c>
      <c r="T70" s="72">
        <f t="shared" si="24"/>
        <v>7.4996827950002507E-4</v>
      </c>
      <c r="U70" s="72">
        <f t="shared" si="25"/>
        <v>6.1100746774288475E-3</v>
      </c>
      <c r="V70" s="73">
        <f t="shared" si="26"/>
        <v>1131.3608401045803</v>
      </c>
      <c r="W70" s="73">
        <f t="shared" si="27"/>
        <v>6.9126992201576227</v>
      </c>
      <c r="X70" s="66">
        <v>1130.58</v>
      </c>
      <c r="Y70" s="66">
        <v>1130.58</v>
      </c>
      <c r="Z70" s="74">
        <v>5928</v>
      </c>
      <c r="AA70" s="133">
        <v>11810218.67</v>
      </c>
      <c r="AB70" s="12"/>
      <c r="AC70" s="4"/>
      <c r="AD70" s="4"/>
      <c r="AE70" s="4"/>
      <c r="AF70" s="5"/>
      <c r="AG70" s="6"/>
      <c r="AH70" s="6"/>
      <c r="AI70" s="6"/>
      <c r="AJ70" s="7"/>
    </row>
    <row r="71" spans="1:36" ht="16.5" customHeight="1" x14ac:dyDescent="0.3">
      <c r="A71" s="131">
        <v>61</v>
      </c>
      <c r="B71" s="75" t="s">
        <v>49</v>
      </c>
      <c r="C71" s="75" t="s">
        <v>128</v>
      </c>
      <c r="D71" s="66"/>
      <c r="E71" s="66"/>
      <c r="F71" s="66">
        <v>14822010.27</v>
      </c>
      <c r="G71" s="66">
        <v>48470977.630000003</v>
      </c>
      <c r="H71" s="78"/>
      <c r="I71" s="66">
        <v>1778564.53</v>
      </c>
      <c r="J71" s="66">
        <v>63292987.899999999</v>
      </c>
      <c r="K71" s="66">
        <v>71505.740000000005</v>
      </c>
      <c r="L71" s="77">
        <v>263259.90000000002</v>
      </c>
      <c r="M71" s="66">
        <v>65071552.43</v>
      </c>
      <c r="N71" s="66">
        <v>61583.57</v>
      </c>
      <c r="O71" s="43">
        <v>57163086.659999996</v>
      </c>
      <c r="P71" s="70">
        <f t="shared" si="21"/>
        <v>1.3354185038400943E-4</v>
      </c>
      <c r="Q71" s="161">
        <v>64479464.229999997</v>
      </c>
      <c r="R71" s="70">
        <f t="shared" si="22"/>
        <v>1.4036405816229819E-4</v>
      </c>
      <c r="S71" s="71">
        <f t="shared" si="23"/>
        <v>0.12799129643780507</v>
      </c>
      <c r="T71" s="72">
        <f t="shared" si="24"/>
        <v>1.108969202115841E-3</v>
      </c>
      <c r="U71" s="72">
        <f t="shared" si="25"/>
        <v>4.0828487510526576E-3</v>
      </c>
      <c r="V71" s="73">
        <f t="shared" si="26"/>
        <v>12.187432518714139</v>
      </c>
      <c r="W71" s="73">
        <f t="shared" si="27"/>
        <v>4.9759443637570573E-2</v>
      </c>
      <c r="X71" s="66">
        <v>12.1874</v>
      </c>
      <c r="Y71" s="66">
        <v>12.299300000000001</v>
      </c>
      <c r="Z71" s="74">
        <v>47</v>
      </c>
      <c r="AA71" s="133">
        <v>5290652</v>
      </c>
      <c r="AB71" s="3"/>
      <c r="AC71" s="8"/>
      <c r="AD71" s="4"/>
      <c r="AE71" s="4"/>
      <c r="AF71" s="5"/>
      <c r="AG71" s="6"/>
      <c r="AH71" s="6"/>
      <c r="AI71" s="6"/>
      <c r="AJ71" s="7"/>
    </row>
    <row r="72" spans="1:36" ht="18.75" customHeight="1" x14ac:dyDescent="0.35">
      <c r="A72" s="131">
        <v>62</v>
      </c>
      <c r="B72" s="65" t="s">
        <v>129</v>
      </c>
      <c r="C72" s="65" t="s">
        <v>130</v>
      </c>
      <c r="D72" s="78"/>
      <c r="E72" s="66"/>
      <c r="F72" s="68"/>
      <c r="G72" s="68">
        <v>15770239.73</v>
      </c>
      <c r="H72" s="66"/>
      <c r="I72" s="66">
        <v>18435611.329999998</v>
      </c>
      <c r="J72" s="68">
        <v>34205851.060000002</v>
      </c>
      <c r="K72" s="68">
        <v>255046.71</v>
      </c>
      <c r="L72" s="77">
        <v>1397646.27</v>
      </c>
      <c r="M72" s="68">
        <v>34205851.060000002</v>
      </c>
      <c r="N72" s="68">
        <v>3987820.06</v>
      </c>
      <c r="O72" s="43">
        <v>86453658.5</v>
      </c>
      <c r="P72" s="70">
        <f t="shared" si="21"/>
        <v>2.0196917631874512E-4</v>
      </c>
      <c r="Q72" s="161">
        <v>30218031</v>
      </c>
      <c r="R72" s="70">
        <f t="shared" si="22"/>
        <v>6.5781028293046819E-5</v>
      </c>
      <c r="S72" s="71">
        <f t="shared" si="23"/>
        <v>-0.6504713447146947</v>
      </c>
      <c r="T72" s="72">
        <f t="shared" si="24"/>
        <v>8.4402160418724833E-3</v>
      </c>
      <c r="U72" s="72">
        <f t="shared" si="25"/>
        <v>4.6252062882588214E-2</v>
      </c>
      <c r="V72" s="73">
        <f t="shared" si="26"/>
        <v>0.5679369065558304</v>
      </c>
      <c r="W72" s="73">
        <f t="shared" si="27"/>
        <v>2.6268253515362897E-2</v>
      </c>
      <c r="X72" s="81">
        <v>0.63009999999999999</v>
      </c>
      <c r="Y72" s="81">
        <v>0.63009999999999999</v>
      </c>
      <c r="Z72" s="74">
        <v>840</v>
      </c>
      <c r="AA72" s="145">
        <v>53206669</v>
      </c>
      <c r="AB72" s="55"/>
      <c r="AC72" s="9"/>
      <c r="AD72" s="12"/>
      <c r="AE72" s="4"/>
      <c r="AF72" s="5"/>
      <c r="AG72" s="6"/>
      <c r="AH72" s="6"/>
      <c r="AI72" s="6"/>
      <c r="AJ72" s="7"/>
    </row>
    <row r="73" spans="1:36" ht="16.5" customHeight="1" x14ac:dyDescent="0.3">
      <c r="A73" s="131">
        <v>63</v>
      </c>
      <c r="B73" s="65" t="s">
        <v>26</v>
      </c>
      <c r="C73" s="65" t="s">
        <v>131</v>
      </c>
      <c r="D73" s="66"/>
      <c r="E73" s="66"/>
      <c r="F73" s="66">
        <v>3041600685.4000001</v>
      </c>
      <c r="G73" s="66">
        <v>98642951190.800003</v>
      </c>
      <c r="H73" s="66"/>
      <c r="I73" s="66">
        <v>9528532163.2000008</v>
      </c>
      <c r="J73" s="66">
        <v>101737162978.8</v>
      </c>
      <c r="K73" s="66">
        <v>-162320883.59999999</v>
      </c>
      <c r="L73" s="77">
        <v>496690392.39999998</v>
      </c>
      <c r="M73" s="66">
        <v>11265695142</v>
      </c>
      <c r="N73" s="66">
        <v>-165694649</v>
      </c>
      <c r="O73" s="43">
        <v>109017966873.8</v>
      </c>
      <c r="P73" s="70">
        <f t="shared" si="21"/>
        <v>0.25468290591132853</v>
      </c>
      <c r="Q73" s="161">
        <v>111100000493</v>
      </c>
      <c r="R73" s="70">
        <f t="shared" si="22"/>
        <v>0.24185137263865897</v>
      </c>
      <c r="S73" s="71">
        <f t="shared" si="23"/>
        <v>1.9098077857296444E-2</v>
      </c>
      <c r="T73" s="72">
        <f t="shared" si="24"/>
        <v>-1.4610340493223242E-3</v>
      </c>
      <c r="U73" s="72">
        <f t="shared" si="25"/>
        <v>4.4706605778214612E-3</v>
      </c>
      <c r="V73" s="73">
        <f t="shared" si="26"/>
        <v>1.231602000086609</v>
      </c>
      <c r="W73" s="73">
        <f t="shared" si="27"/>
        <v>5.5060745093532667E-3</v>
      </c>
      <c r="X73" s="66">
        <v>468.00799999999998</v>
      </c>
      <c r="Y73" s="66">
        <v>468.00799999999998</v>
      </c>
      <c r="Z73" s="64">
        <v>2748</v>
      </c>
      <c r="AA73" s="144">
        <v>90207713600</v>
      </c>
      <c r="AB73" s="28"/>
      <c r="AC73" s="11"/>
      <c r="AD73" s="4"/>
      <c r="AE73" s="4"/>
      <c r="AF73" s="5"/>
      <c r="AG73" s="6"/>
      <c r="AH73" s="6"/>
      <c r="AI73" s="6"/>
      <c r="AJ73" s="7"/>
    </row>
    <row r="74" spans="1:36" ht="16.5" customHeight="1" x14ac:dyDescent="0.3">
      <c r="A74" s="131">
        <v>64</v>
      </c>
      <c r="B74" s="65" t="s">
        <v>74</v>
      </c>
      <c r="C74" s="65" t="s">
        <v>132</v>
      </c>
      <c r="D74" s="66"/>
      <c r="E74" s="78"/>
      <c r="F74" s="66">
        <v>187674264.81</v>
      </c>
      <c r="G74" s="66">
        <v>1018206963.29</v>
      </c>
      <c r="H74" s="66"/>
      <c r="I74" s="66">
        <v>131099207.67</v>
      </c>
      <c r="J74" s="66">
        <v>1335882468.8599999</v>
      </c>
      <c r="K74" s="66">
        <v>1611135.46</v>
      </c>
      <c r="L74" s="77">
        <v>5168732.37</v>
      </c>
      <c r="M74" s="66">
        <v>1336980435.78</v>
      </c>
      <c r="N74" s="66">
        <v>1611135.46</v>
      </c>
      <c r="O74" s="43">
        <v>953675676.53999996</v>
      </c>
      <c r="P74" s="70">
        <f t="shared" si="21"/>
        <v>2.2279345282537207E-3</v>
      </c>
      <c r="Q74" s="161">
        <v>1335369363.73</v>
      </c>
      <c r="R74" s="70">
        <f t="shared" si="22"/>
        <v>2.9069389033716678E-3</v>
      </c>
      <c r="S74" s="71">
        <f t="shared" si="23"/>
        <v>0.40023426892338354</v>
      </c>
      <c r="T74" s="72">
        <f t="shared" si="24"/>
        <v>1.206509227903597E-3</v>
      </c>
      <c r="U74" s="72">
        <f t="shared" si="25"/>
        <v>3.8706387239276761E-3</v>
      </c>
      <c r="V74" s="73">
        <f t="shared" si="26"/>
        <v>1199.3542017698828</v>
      </c>
      <c r="W74" s="73">
        <f t="shared" si="27"/>
        <v>4.6422668170758765</v>
      </c>
      <c r="X74" s="66">
        <v>1199.3599999999999</v>
      </c>
      <c r="Y74" s="66">
        <v>1200.8</v>
      </c>
      <c r="Z74" s="68">
        <v>149</v>
      </c>
      <c r="AA74" s="144">
        <v>1113407</v>
      </c>
      <c r="AB74" s="12"/>
      <c r="AC74" s="4"/>
      <c r="AD74" s="4"/>
      <c r="AE74" s="4"/>
      <c r="AF74" s="5"/>
      <c r="AG74" s="6"/>
      <c r="AH74" s="6"/>
      <c r="AI74" s="6"/>
      <c r="AJ74" s="7"/>
    </row>
    <row r="75" spans="1:36" ht="16.5" customHeight="1" x14ac:dyDescent="0.3">
      <c r="A75" s="131">
        <v>65</v>
      </c>
      <c r="B75" s="65" t="s">
        <v>47</v>
      </c>
      <c r="C75" s="65" t="s">
        <v>133</v>
      </c>
      <c r="D75" s="66">
        <v>14752000</v>
      </c>
      <c r="E75" s="66"/>
      <c r="F75" s="66">
        <v>206613106.31</v>
      </c>
      <c r="G75" s="66"/>
      <c r="H75" s="66"/>
      <c r="I75" s="66">
        <v>1425920.47</v>
      </c>
      <c r="J75" s="66">
        <v>221365106.31</v>
      </c>
      <c r="K75" s="66">
        <v>-361363.29</v>
      </c>
      <c r="L75" s="77">
        <v>1623739.58</v>
      </c>
      <c r="M75" s="66">
        <v>222791026.78</v>
      </c>
      <c r="N75" s="66">
        <v>5039935.0199999996</v>
      </c>
      <c r="O75" s="43">
        <v>208521241.47</v>
      </c>
      <c r="P75" s="70">
        <f t="shared" si="21"/>
        <v>4.8713801261120784E-4</v>
      </c>
      <c r="Q75" s="161">
        <v>217751091.75999999</v>
      </c>
      <c r="R75" s="70">
        <f t="shared" si="22"/>
        <v>4.740180036186472E-4</v>
      </c>
      <c r="S75" s="71">
        <f t="shared" si="23"/>
        <v>4.4263357655713424E-2</v>
      </c>
      <c r="T75" s="72">
        <f t="shared" si="24"/>
        <v>-1.6595245841443858E-3</v>
      </c>
      <c r="U75" s="72">
        <f t="shared" si="25"/>
        <v>7.4568607986115025E-3</v>
      </c>
      <c r="V75" s="73">
        <f t="shared" si="26"/>
        <v>117.5879822541805</v>
      </c>
      <c r="W75" s="73">
        <f t="shared" si="27"/>
        <v>0.87683721525902358</v>
      </c>
      <c r="X75" s="66">
        <v>155.86000000000001</v>
      </c>
      <c r="Y75" s="66">
        <v>156.38999999999999</v>
      </c>
      <c r="Z75" s="74">
        <v>17</v>
      </c>
      <c r="AA75" s="133">
        <v>1851814.17</v>
      </c>
      <c r="AB75" s="12"/>
      <c r="AC75" s="4"/>
      <c r="AD75" s="4"/>
      <c r="AE75" s="4"/>
      <c r="AF75" s="5"/>
      <c r="AG75" s="6"/>
      <c r="AH75" s="6"/>
      <c r="AI75" s="6"/>
      <c r="AJ75" s="7"/>
    </row>
    <row r="76" spans="1:36" ht="16.5" customHeight="1" x14ac:dyDescent="0.3">
      <c r="A76" s="131">
        <v>66</v>
      </c>
      <c r="B76" s="75" t="s">
        <v>79</v>
      </c>
      <c r="C76" s="75" t="s">
        <v>134</v>
      </c>
      <c r="D76" s="66"/>
      <c r="E76" s="66"/>
      <c r="F76" s="66">
        <v>6726134713.7299995</v>
      </c>
      <c r="G76" s="66">
        <v>21877258960.740002</v>
      </c>
      <c r="H76" s="66"/>
      <c r="I76" s="66"/>
      <c r="J76" s="66">
        <v>28603393674.470001</v>
      </c>
      <c r="K76" s="66">
        <v>-50843335.759999998</v>
      </c>
      <c r="L76" s="77">
        <v>157815956.81999999</v>
      </c>
      <c r="M76" s="66">
        <v>28603393674.470001</v>
      </c>
      <c r="N76" s="66">
        <v>-50843335.759999998</v>
      </c>
      <c r="O76" s="43">
        <v>26364052777.779999</v>
      </c>
      <c r="P76" s="70">
        <f t="shared" si="21"/>
        <v>6.159052278802233E-2</v>
      </c>
      <c r="Q76" s="161">
        <v>28552550338.709999</v>
      </c>
      <c r="R76" s="70">
        <f t="shared" si="22"/>
        <v>6.2155476697648697E-2</v>
      </c>
      <c r="S76" s="71">
        <f t="shared" si="23"/>
        <v>8.3010665294013422E-2</v>
      </c>
      <c r="T76" s="72">
        <f t="shared" si="24"/>
        <v>-1.780693323603719E-3</v>
      </c>
      <c r="U76" s="72">
        <f t="shared" si="25"/>
        <v>5.5272105275318145E-3</v>
      </c>
      <c r="V76" s="73">
        <f t="shared" si="26"/>
        <v>24.127215719501663</v>
      </c>
      <c r="W76" s="73">
        <f t="shared" si="27"/>
        <v>0.13335620072486068</v>
      </c>
      <c r="X76" s="66">
        <v>24.213100000000001</v>
      </c>
      <c r="Y76" s="66">
        <v>24.213100000000001</v>
      </c>
      <c r="Z76" s="74">
        <v>1653</v>
      </c>
      <c r="AA76" s="133">
        <v>1183416713.75</v>
      </c>
      <c r="AB76" s="12"/>
      <c r="AC76" s="16"/>
      <c r="AD76" s="4"/>
      <c r="AE76" s="4"/>
      <c r="AF76" s="5"/>
      <c r="AG76" s="6"/>
      <c r="AH76" s="6"/>
      <c r="AI76" s="6"/>
      <c r="AJ76" s="7"/>
    </row>
    <row r="77" spans="1:36" ht="16.5" customHeight="1" x14ac:dyDescent="0.3">
      <c r="A77" s="131">
        <v>67</v>
      </c>
      <c r="B77" s="75" t="s">
        <v>47</v>
      </c>
      <c r="C77" s="75" t="s">
        <v>135</v>
      </c>
      <c r="D77" s="78"/>
      <c r="E77" s="66"/>
      <c r="F77" s="66">
        <v>66515834.600000001</v>
      </c>
      <c r="G77" s="66">
        <v>1268440000</v>
      </c>
      <c r="H77" s="78"/>
      <c r="I77" s="66">
        <v>16658595.800000001</v>
      </c>
      <c r="J77" s="66">
        <v>1334955834.5999999</v>
      </c>
      <c r="K77" s="66">
        <v>-2385906</v>
      </c>
      <c r="L77" s="77">
        <v>9521166</v>
      </c>
      <c r="M77" s="66">
        <v>1351614430.4000001</v>
      </c>
      <c r="N77" s="66">
        <v>22029975.600000001</v>
      </c>
      <c r="O77" s="43">
        <v>1327508541.4000001</v>
      </c>
      <c r="P77" s="70">
        <f t="shared" si="21"/>
        <v>3.1012661732835374E-3</v>
      </c>
      <c r="Q77" s="161">
        <v>1329584454.8</v>
      </c>
      <c r="R77" s="70">
        <f t="shared" si="22"/>
        <v>2.8943458506344778E-3</v>
      </c>
      <c r="S77" s="71">
        <f t="shared" si="23"/>
        <v>1.5637665109187048E-3</v>
      </c>
      <c r="T77" s="72">
        <f t="shared" si="24"/>
        <v>-1.7944749514681225E-3</v>
      </c>
      <c r="U77" s="72">
        <f t="shared" si="25"/>
        <v>7.1610088141653263E-3</v>
      </c>
      <c r="V77" s="73">
        <f t="shared" si="26"/>
        <v>0.97082950592505257</v>
      </c>
      <c r="W77" s="73">
        <f t="shared" si="27"/>
        <v>6.9521186489810705E-3</v>
      </c>
      <c r="X77" s="81">
        <v>410.4</v>
      </c>
      <c r="Y77" s="81">
        <v>410.4</v>
      </c>
      <c r="Z77" s="78">
        <v>239</v>
      </c>
      <c r="AA77" s="133">
        <v>1369534451.4000001</v>
      </c>
      <c r="AB77" s="3"/>
      <c r="AC77" s="8"/>
      <c r="AD77" s="8"/>
      <c r="AE77" s="8"/>
      <c r="AF77" s="5"/>
      <c r="AG77" s="6"/>
      <c r="AH77" s="6"/>
      <c r="AI77" s="6"/>
      <c r="AJ77" s="7"/>
    </row>
    <row r="78" spans="1:36" ht="16.5" customHeight="1" x14ac:dyDescent="0.3">
      <c r="A78" s="131">
        <v>68</v>
      </c>
      <c r="B78" s="75" t="s">
        <v>136</v>
      </c>
      <c r="C78" s="75" t="s">
        <v>137</v>
      </c>
      <c r="D78" s="66"/>
      <c r="E78" s="78"/>
      <c r="F78" s="68">
        <v>184628707.63</v>
      </c>
      <c r="G78" s="68">
        <v>393407348.26999998</v>
      </c>
      <c r="H78" s="66"/>
      <c r="I78" s="66">
        <v>49125685.659999996</v>
      </c>
      <c r="J78" s="68">
        <v>578036055.89999998</v>
      </c>
      <c r="K78" s="68">
        <v>36561771.329999998</v>
      </c>
      <c r="L78" s="77">
        <v>3755862.62</v>
      </c>
      <c r="M78" s="66">
        <v>627161741.55999994</v>
      </c>
      <c r="N78" s="115">
        <v>1047279.12</v>
      </c>
      <c r="O78" s="43">
        <v>614971630.34000003</v>
      </c>
      <c r="P78" s="70">
        <f t="shared" si="21"/>
        <v>1.4366692606671539E-3</v>
      </c>
      <c r="Q78" s="161">
        <v>626114462.44000006</v>
      </c>
      <c r="R78" s="70">
        <f t="shared" si="22"/>
        <v>1.362976071089855E-3</v>
      </c>
      <c r="S78" s="71">
        <f t="shared" si="23"/>
        <v>1.8119262011874391E-2</v>
      </c>
      <c r="T78" s="72">
        <f t="shared" si="24"/>
        <v>5.8394708193637478E-2</v>
      </c>
      <c r="U78" s="72">
        <f t="shared" si="25"/>
        <v>5.9986836997235485E-3</v>
      </c>
      <c r="V78" s="73">
        <f t="shared" si="26"/>
        <v>172.24811225752941</v>
      </c>
      <c r="W78" s="73">
        <f t="shared" si="27"/>
        <v>1.0332619433073937</v>
      </c>
      <c r="X78" s="66">
        <v>172.2467</v>
      </c>
      <c r="Y78" s="66">
        <v>172.53479999999999</v>
      </c>
      <c r="Z78" s="74">
        <v>361</v>
      </c>
      <c r="AA78" s="146">
        <v>3634956.89</v>
      </c>
      <c r="AB78" s="9"/>
      <c r="AC78" s="9"/>
      <c r="AD78" s="9"/>
      <c r="AE78" s="10"/>
      <c r="AF78" s="5"/>
      <c r="AG78" s="6"/>
      <c r="AH78" s="6"/>
      <c r="AI78" s="6"/>
      <c r="AJ78" s="7"/>
    </row>
    <row r="79" spans="1:36" ht="16.5" customHeight="1" x14ac:dyDescent="0.3">
      <c r="A79" s="131">
        <v>69</v>
      </c>
      <c r="B79" s="75" t="s">
        <v>77</v>
      </c>
      <c r="C79" s="75" t="s">
        <v>138</v>
      </c>
      <c r="D79" s="66"/>
      <c r="E79" s="66"/>
      <c r="F79" s="66">
        <v>266800478.87</v>
      </c>
      <c r="G79" s="66">
        <v>1945818067.24</v>
      </c>
      <c r="H79" s="66"/>
      <c r="I79" s="66">
        <v>104434950.79000001</v>
      </c>
      <c r="J79" s="66">
        <v>2212618546.1199999</v>
      </c>
      <c r="K79" s="66">
        <v>-3608045.52</v>
      </c>
      <c r="L79" s="77">
        <v>-6330953.3799999999</v>
      </c>
      <c r="M79" s="66">
        <v>2317056226.3699999</v>
      </c>
      <c r="N79" s="66">
        <v>6879901.54</v>
      </c>
      <c r="O79" s="43">
        <v>2479650985.1599998</v>
      </c>
      <c r="P79" s="70">
        <f t="shared" si="21"/>
        <v>5.7928499003975639E-3</v>
      </c>
      <c r="Q79" s="161">
        <v>2310173073.6999998</v>
      </c>
      <c r="R79" s="70">
        <f t="shared" si="22"/>
        <v>5.0289696348148763E-3</v>
      </c>
      <c r="S79" s="71">
        <f t="shared" si="23"/>
        <v>-6.8347486188288897E-2</v>
      </c>
      <c r="T79" s="72">
        <f t="shared" si="24"/>
        <v>-1.5618074511713153E-3</v>
      </c>
      <c r="U79" s="72">
        <f t="shared" si="25"/>
        <v>-2.7404671329928853E-3</v>
      </c>
      <c r="V79" s="73">
        <f t="shared" si="26"/>
        <v>1.5669121953585108</v>
      </c>
      <c r="W79" s="73">
        <f t="shared" si="27"/>
        <v>-4.294071371665726E-3</v>
      </c>
      <c r="X79" s="66">
        <v>1.5684</v>
      </c>
      <c r="Y79" s="66">
        <v>1.5684</v>
      </c>
      <c r="Z79" s="74">
        <v>124</v>
      </c>
      <c r="AA79" s="133">
        <v>1474347497.29</v>
      </c>
      <c r="AB79" s="28"/>
      <c r="AC79" s="11"/>
      <c r="AD79" s="11"/>
      <c r="AE79" s="11"/>
      <c r="AF79" s="5"/>
      <c r="AG79" s="6"/>
      <c r="AH79" s="6"/>
      <c r="AI79" s="6"/>
      <c r="AJ79" s="7"/>
    </row>
    <row r="80" spans="1:36" ht="16.5" customHeight="1" x14ac:dyDescent="0.3">
      <c r="A80" s="131">
        <v>70</v>
      </c>
      <c r="B80" s="75" t="s">
        <v>26</v>
      </c>
      <c r="C80" s="75" t="s">
        <v>139</v>
      </c>
      <c r="D80" s="66"/>
      <c r="E80" s="66"/>
      <c r="F80" s="66">
        <v>2148667060.3200002</v>
      </c>
      <c r="G80" s="66">
        <v>9081546532.2299995</v>
      </c>
      <c r="H80" s="66"/>
      <c r="I80" s="66">
        <v>1401730321.2</v>
      </c>
      <c r="J80" s="66">
        <v>11230213592.549999</v>
      </c>
      <c r="K80" s="66">
        <v>-22281414.170000002</v>
      </c>
      <c r="L80" s="77">
        <v>36093308.920000002</v>
      </c>
      <c r="M80" s="66">
        <v>12631943913.75</v>
      </c>
      <c r="N80" s="66">
        <v>-24915375.57</v>
      </c>
      <c r="O80" s="43">
        <v>11594125667.23</v>
      </c>
      <c r="P80" s="70">
        <f t="shared" si="21"/>
        <v>2.7085678637260493E-2</v>
      </c>
      <c r="Q80" s="161">
        <v>12607028538.18</v>
      </c>
      <c r="R80" s="70">
        <f t="shared" si="22"/>
        <v>2.7443988688782114E-2</v>
      </c>
      <c r="S80" s="71">
        <f t="shared" si="23"/>
        <v>8.7363454565004522E-2</v>
      </c>
      <c r="T80" s="72">
        <f t="shared" si="24"/>
        <v>-1.767380323009615E-3</v>
      </c>
      <c r="U80" s="72">
        <f t="shared" si="25"/>
        <v>2.8629513140778985E-3</v>
      </c>
      <c r="V80" s="73">
        <f t="shared" si="26"/>
        <v>111.40964023020372</v>
      </c>
      <c r="W80" s="73">
        <f t="shared" si="27"/>
        <v>0.31896037589800769</v>
      </c>
      <c r="X80" s="66">
        <v>111.41</v>
      </c>
      <c r="Y80" s="66">
        <v>111.41</v>
      </c>
      <c r="Z80" s="74">
        <v>909</v>
      </c>
      <c r="AA80" s="133">
        <v>113159224.93000001</v>
      </c>
      <c r="AB80" s="12"/>
      <c r="AC80" s="4"/>
      <c r="AD80" s="4"/>
      <c r="AE80" s="4"/>
      <c r="AF80" s="5"/>
      <c r="AG80" s="6"/>
      <c r="AH80" s="6"/>
      <c r="AI80" s="6"/>
      <c r="AJ80" s="7"/>
    </row>
    <row r="81" spans="1:36" ht="16.5" customHeight="1" x14ac:dyDescent="0.3">
      <c r="A81" s="131">
        <v>71</v>
      </c>
      <c r="B81" s="65" t="s">
        <v>53</v>
      </c>
      <c r="C81" s="65" t="s">
        <v>140</v>
      </c>
      <c r="D81" s="66"/>
      <c r="E81" s="66"/>
      <c r="F81" s="66">
        <v>32123644.43</v>
      </c>
      <c r="G81" s="66">
        <v>388179927.31</v>
      </c>
      <c r="H81" s="66"/>
      <c r="I81" s="66">
        <v>11604516.119999999</v>
      </c>
      <c r="J81" s="66">
        <v>420312380.63999999</v>
      </c>
      <c r="K81" s="66">
        <v>596039.86</v>
      </c>
      <c r="L81" s="77">
        <v>2497319.0499999998</v>
      </c>
      <c r="M81" s="66">
        <v>431916896.75999999</v>
      </c>
      <c r="N81" s="66">
        <v>596039.86</v>
      </c>
      <c r="O81" s="43">
        <v>472753637.22000003</v>
      </c>
      <c r="P81" s="70">
        <f t="shared" si="21"/>
        <v>1.104425936017667E-3</v>
      </c>
      <c r="Q81" s="161">
        <v>431320856.89999998</v>
      </c>
      <c r="R81" s="70">
        <f t="shared" si="22"/>
        <v>9.3893376081056025E-4</v>
      </c>
      <c r="S81" s="71">
        <f t="shared" si="23"/>
        <v>-8.7641378210526477E-2</v>
      </c>
      <c r="T81" s="72">
        <f t="shared" si="24"/>
        <v>1.3818943611581239E-3</v>
      </c>
      <c r="U81" s="72">
        <f t="shared" si="25"/>
        <v>5.7899334336595585E-3</v>
      </c>
      <c r="V81" s="73">
        <f t="shared" si="26"/>
        <v>1.1956142856625995</v>
      </c>
      <c r="W81" s="73">
        <f t="shared" si="27"/>
        <v>6.922527126318875E-3</v>
      </c>
      <c r="X81" s="66">
        <v>1.21</v>
      </c>
      <c r="Y81" s="66">
        <v>1.21</v>
      </c>
      <c r="Z81" s="74">
        <v>170</v>
      </c>
      <c r="AA81" s="133">
        <v>360752511.97000003</v>
      </c>
      <c r="AB81" s="12"/>
      <c r="AC81" s="4"/>
      <c r="AD81" s="4"/>
      <c r="AE81" s="4"/>
      <c r="AF81" s="5"/>
      <c r="AG81" s="6"/>
      <c r="AH81" s="6"/>
      <c r="AI81" s="6"/>
      <c r="AJ81" s="7"/>
    </row>
    <row r="82" spans="1:36" ht="16.5" customHeight="1" x14ac:dyDescent="0.3">
      <c r="A82" s="131">
        <v>72</v>
      </c>
      <c r="B82" s="65" t="s">
        <v>69</v>
      </c>
      <c r="C82" s="65" t="s">
        <v>141</v>
      </c>
      <c r="D82" s="66"/>
      <c r="E82" s="66"/>
      <c r="F82" s="66"/>
      <c r="G82" s="68">
        <v>1713740919.8299999</v>
      </c>
      <c r="H82" s="66"/>
      <c r="I82" s="68">
        <v>170162930.24000001</v>
      </c>
      <c r="J82" s="68">
        <v>1713740919.8299999</v>
      </c>
      <c r="K82" s="66">
        <v>2556699.09</v>
      </c>
      <c r="L82" s="77">
        <v>6914755.6500000004</v>
      </c>
      <c r="M82" s="66">
        <v>1883903850.0599999</v>
      </c>
      <c r="N82" s="66">
        <v>32474308.350000001</v>
      </c>
      <c r="O82" s="43">
        <v>1501661428</v>
      </c>
      <c r="P82" s="70">
        <f t="shared" si="21"/>
        <v>3.5081143699984721E-3</v>
      </c>
      <c r="Q82" s="161">
        <v>1851429541.71</v>
      </c>
      <c r="R82" s="70">
        <f t="shared" si="22"/>
        <v>4.03034000017434E-3</v>
      </c>
      <c r="S82" s="71">
        <f t="shared" si="23"/>
        <v>0.23292075509713367</v>
      </c>
      <c r="T82" s="72">
        <f t="shared" si="24"/>
        <v>1.3809324267552766E-3</v>
      </c>
      <c r="U82" s="72">
        <f t="shared" si="25"/>
        <v>3.7348197672234713E-3</v>
      </c>
      <c r="V82" s="73">
        <f t="shared" si="26"/>
        <v>41321.94044660194</v>
      </c>
      <c r="W82" s="73">
        <f t="shared" si="27"/>
        <v>154.33000000000001</v>
      </c>
      <c r="X82" s="66">
        <v>41175.75</v>
      </c>
      <c r="Y82" s="66">
        <v>41175.75</v>
      </c>
      <c r="Z82" s="74">
        <v>278</v>
      </c>
      <c r="AA82" s="133">
        <v>44805</v>
      </c>
      <c r="AB82" s="12"/>
      <c r="AC82" s="4"/>
      <c r="AD82" s="4"/>
      <c r="AE82" s="4"/>
      <c r="AF82" s="5"/>
      <c r="AG82" s="6"/>
      <c r="AH82" s="6"/>
      <c r="AI82" s="6"/>
      <c r="AJ82" s="7"/>
    </row>
    <row r="83" spans="1:36" ht="16.5" customHeight="1" x14ac:dyDescent="0.3">
      <c r="A83" s="131">
        <v>73</v>
      </c>
      <c r="B83" s="75" t="s">
        <v>38</v>
      </c>
      <c r="C83" s="65" t="s">
        <v>142</v>
      </c>
      <c r="D83" s="66"/>
      <c r="E83" s="66"/>
      <c r="F83" s="66">
        <v>457017908.19</v>
      </c>
      <c r="G83" s="66">
        <v>1349350015.0799999</v>
      </c>
      <c r="H83" s="66"/>
      <c r="I83" s="66">
        <v>814889997.58000004</v>
      </c>
      <c r="J83" s="66">
        <v>1806367923.27</v>
      </c>
      <c r="K83" s="66">
        <v>8409014.7599999998</v>
      </c>
      <c r="L83" s="77">
        <v>-81912002.219999999</v>
      </c>
      <c r="M83" s="66">
        <v>2624058037</v>
      </c>
      <c r="N83" s="66">
        <v>-7715584</v>
      </c>
      <c r="O83" s="43">
        <v>2481009215</v>
      </c>
      <c r="P83" s="117" t="s">
        <v>98</v>
      </c>
      <c r="Q83" s="161">
        <v>2616342453</v>
      </c>
      <c r="R83" s="70">
        <f t="shared" si="22"/>
        <v>5.6954636430511475E-3</v>
      </c>
      <c r="S83" s="71">
        <f t="shared" si="23"/>
        <v>5.4547656325411913E-2</v>
      </c>
      <c r="T83" s="72">
        <f t="shared" si="24"/>
        <v>3.2140344435255012E-3</v>
      </c>
      <c r="U83" s="72">
        <f t="shared" si="25"/>
        <v>-3.1307829036706002E-2</v>
      </c>
      <c r="V83" s="73">
        <f t="shared" si="26"/>
        <v>1.0828656295842762</v>
      </c>
      <c r="W83" s="73">
        <f t="shared" si="27"/>
        <v>-3.390217200074952E-2</v>
      </c>
      <c r="X83" s="66">
        <v>1.0787</v>
      </c>
      <c r="Y83" s="66">
        <v>1.0841000000000001</v>
      </c>
      <c r="Z83" s="74">
        <v>402</v>
      </c>
      <c r="AA83" s="133">
        <v>2416128448</v>
      </c>
      <c r="AB83" s="12"/>
      <c r="AC83" s="4"/>
      <c r="AD83" s="4"/>
      <c r="AE83" s="4"/>
      <c r="AF83" s="5"/>
      <c r="AG83" s="6"/>
      <c r="AH83" s="6"/>
      <c r="AI83" s="6"/>
      <c r="AJ83" s="7"/>
    </row>
    <row r="84" spans="1:36" ht="16.5" customHeight="1" x14ac:dyDescent="0.3">
      <c r="A84" s="131">
        <v>74</v>
      </c>
      <c r="B84" s="75" t="s">
        <v>143</v>
      </c>
      <c r="C84" s="65" t="s">
        <v>144</v>
      </c>
      <c r="D84" s="66"/>
      <c r="E84" s="66"/>
      <c r="F84" s="66"/>
      <c r="G84" s="66">
        <v>346847671.39999998</v>
      </c>
      <c r="H84" s="66"/>
      <c r="I84" s="66">
        <v>80708325.400000006</v>
      </c>
      <c r="J84" s="66">
        <v>346847671.39999998</v>
      </c>
      <c r="K84" s="66">
        <v>622945.4</v>
      </c>
      <c r="L84" s="77">
        <v>2152380.7999999998</v>
      </c>
      <c r="M84" s="66">
        <v>439010329.19999999</v>
      </c>
      <c r="N84" s="66">
        <v>6248769.4000000004</v>
      </c>
      <c r="O84" s="43">
        <v>429971109.60000002</v>
      </c>
      <c r="P84" s="70">
        <f>(O84/$O$87)</f>
        <v>1.0044793054855958E-3</v>
      </c>
      <c r="Q84" s="161">
        <v>432761559.80000001</v>
      </c>
      <c r="R84" s="70">
        <f t="shared" si="22"/>
        <v>9.4206999818574784E-4</v>
      </c>
      <c r="S84" s="71">
        <f t="shared" si="23"/>
        <v>6.4898551035113263E-3</v>
      </c>
      <c r="T84" s="72">
        <f t="shared" si="24"/>
        <v>1.4394656500634972E-3</v>
      </c>
      <c r="U84" s="72">
        <f t="shared" si="25"/>
        <v>4.9735951617207374E-3</v>
      </c>
      <c r="V84" s="73">
        <f t="shared" si="26"/>
        <v>38830.108550919693</v>
      </c>
      <c r="W84" s="73">
        <f t="shared" si="27"/>
        <v>193.12524001794526</v>
      </c>
      <c r="X84" s="66">
        <v>38828.400000000001</v>
      </c>
      <c r="Y84" s="66">
        <v>38828.400000000001</v>
      </c>
      <c r="Z84" s="74">
        <v>41</v>
      </c>
      <c r="AA84" s="133">
        <v>11145</v>
      </c>
      <c r="AB84" s="12"/>
      <c r="AC84" s="4"/>
      <c r="AD84" s="4"/>
      <c r="AE84" s="4"/>
      <c r="AF84" s="5"/>
      <c r="AG84" s="6"/>
      <c r="AH84" s="6"/>
      <c r="AI84" s="6"/>
      <c r="AJ84" s="7"/>
    </row>
    <row r="85" spans="1:36" ht="16.5" customHeight="1" x14ac:dyDescent="0.3">
      <c r="A85" s="131">
        <v>75</v>
      </c>
      <c r="B85" s="75" t="s">
        <v>87</v>
      </c>
      <c r="C85" s="65" t="s">
        <v>145</v>
      </c>
      <c r="D85" s="66"/>
      <c r="E85" s="66"/>
      <c r="F85" s="66"/>
      <c r="G85" s="66">
        <v>767470078</v>
      </c>
      <c r="H85" s="66"/>
      <c r="I85" s="66">
        <v>221036610.19999999</v>
      </c>
      <c r="J85" s="66">
        <v>767470078</v>
      </c>
      <c r="K85" s="66">
        <v>777974</v>
      </c>
      <c r="L85" s="77">
        <v>3410450.6</v>
      </c>
      <c r="M85" s="66">
        <v>988506688.20000005</v>
      </c>
      <c r="N85" s="66">
        <v>25371980.600000001</v>
      </c>
      <c r="O85" s="43">
        <v>801919749.84000003</v>
      </c>
      <c r="P85" s="70">
        <f>(O85/$O$87)</f>
        <v>1.8734091090999803E-3</v>
      </c>
      <c r="Q85" s="161">
        <v>967859623.79999995</v>
      </c>
      <c r="R85" s="70">
        <f t="shared" si="22"/>
        <v>2.1069142889186079E-3</v>
      </c>
      <c r="S85" s="71">
        <f t="shared" si="23"/>
        <v>0.20692827928618598</v>
      </c>
      <c r="T85" s="72">
        <f t="shared" si="24"/>
        <v>8.0380871447610028E-4</v>
      </c>
      <c r="U85" s="72">
        <f t="shared" si="25"/>
        <v>3.5237037646119857E-3</v>
      </c>
      <c r="V85" s="73">
        <f t="shared" si="26"/>
        <v>1.1379026296564712</v>
      </c>
      <c r="W85" s="73">
        <f t="shared" si="27"/>
        <v>4.0096317798823857E-3</v>
      </c>
      <c r="X85" s="66">
        <v>433.2</v>
      </c>
      <c r="Y85" s="66">
        <v>433.2</v>
      </c>
      <c r="Z85" s="74">
        <v>118</v>
      </c>
      <c r="AA85" s="133">
        <v>850564537.39999998</v>
      </c>
      <c r="AB85" s="12"/>
      <c r="AC85" s="4"/>
      <c r="AD85" s="4"/>
      <c r="AE85" s="4"/>
      <c r="AF85" s="5"/>
      <c r="AG85" s="6"/>
      <c r="AH85" s="6"/>
      <c r="AI85" s="6"/>
      <c r="AJ85" s="7"/>
    </row>
    <row r="86" spans="1:36" ht="16.5" customHeight="1" x14ac:dyDescent="0.3">
      <c r="A86" s="131">
        <v>76</v>
      </c>
      <c r="B86" s="75" t="s">
        <v>96</v>
      </c>
      <c r="C86" s="65" t="s">
        <v>146</v>
      </c>
      <c r="D86" s="66"/>
      <c r="E86" s="66"/>
      <c r="F86" s="66"/>
      <c r="G86" s="66">
        <v>98681872.469999999</v>
      </c>
      <c r="H86" s="66"/>
      <c r="I86" s="66">
        <v>29681953.719999999</v>
      </c>
      <c r="J86" s="66"/>
      <c r="K86" s="66">
        <v>38283.230000000003</v>
      </c>
      <c r="L86" s="77">
        <v>405734.1</v>
      </c>
      <c r="M86" s="66">
        <v>128787466.29000001</v>
      </c>
      <c r="N86" s="66">
        <v>480207.01</v>
      </c>
      <c r="O86" s="43">
        <v>99099785.799999997</v>
      </c>
      <c r="P86" s="70">
        <f>(O86/$O$87)</f>
        <v>2.3151249419236633E-4</v>
      </c>
      <c r="Q86" s="161">
        <v>128307259.28</v>
      </c>
      <c r="R86" s="70">
        <f t="shared" si="22"/>
        <v>2.7930951069912442E-4</v>
      </c>
      <c r="S86" s="71">
        <f t="shared" si="23"/>
        <v>0.29472791736347026</v>
      </c>
      <c r="T86" s="72">
        <f t="shared" si="24"/>
        <v>2.9837150458070325E-4</v>
      </c>
      <c r="U86" s="72">
        <f t="shared" si="25"/>
        <v>3.1622068952044408E-3</v>
      </c>
      <c r="V86" s="73">
        <f t="shared" si="26"/>
        <v>51.582114152036816</v>
      </c>
      <c r="W86" s="73">
        <f t="shared" si="27"/>
        <v>0.16311331704079338</v>
      </c>
      <c r="X86" s="66">
        <v>410.75</v>
      </c>
      <c r="Y86" s="66">
        <v>410.75</v>
      </c>
      <c r="Z86" s="74">
        <v>6</v>
      </c>
      <c r="AA86" s="133">
        <v>2487437</v>
      </c>
      <c r="AB86" s="12"/>
      <c r="AC86" s="49"/>
      <c r="AD86" s="49"/>
      <c r="AE86" s="50"/>
      <c r="AF86" s="51"/>
      <c r="AG86" s="6"/>
      <c r="AH86" s="6"/>
      <c r="AI86" s="6"/>
      <c r="AJ86" s="7"/>
    </row>
    <row r="87" spans="1:36" ht="16.5" customHeight="1" x14ac:dyDescent="0.3">
      <c r="A87" s="131"/>
      <c r="B87" s="93"/>
      <c r="C87" s="94" t="s">
        <v>55</v>
      </c>
      <c r="D87" s="95"/>
      <c r="E87" s="95"/>
      <c r="F87" s="95"/>
      <c r="G87" s="95"/>
      <c r="H87" s="95"/>
      <c r="I87" s="95"/>
      <c r="J87" s="95"/>
      <c r="K87" s="95"/>
      <c r="L87" s="96"/>
      <c r="M87" s="95"/>
      <c r="N87" s="95"/>
      <c r="O87" s="97">
        <f>SUM(O61:O86)</f>
        <v>428053726196.12</v>
      </c>
      <c r="P87" s="98">
        <f>(O87/$O$123)</f>
        <v>0.28761980340151955</v>
      </c>
      <c r="Q87" s="162">
        <f>SUM(Q61:Q86)</f>
        <v>459373040892.31006</v>
      </c>
      <c r="R87" s="98">
        <f>(Q87/$Q$123)</f>
        <v>0.30743567912541897</v>
      </c>
      <c r="S87" s="99">
        <f t="shared" si="23"/>
        <v>7.316678439995776E-2</v>
      </c>
      <c r="T87" s="100"/>
      <c r="U87" s="100"/>
      <c r="V87" s="101"/>
      <c r="W87" s="101"/>
      <c r="X87" s="95"/>
      <c r="Y87" s="95"/>
      <c r="Z87" s="108">
        <f>SUM(Z61:Z86)</f>
        <v>36973</v>
      </c>
      <c r="AA87" s="137"/>
      <c r="AB87" s="12"/>
      <c r="AC87" s="4"/>
      <c r="AD87" s="4"/>
      <c r="AE87" s="4"/>
      <c r="AF87" s="5"/>
      <c r="AG87" s="6"/>
      <c r="AH87" s="6"/>
      <c r="AI87" s="6"/>
      <c r="AJ87" s="7"/>
    </row>
    <row r="88" spans="1:36" ht="16.5" customHeight="1" x14ac:dyDescent="0.3">
      <c r="A88" s="141"/>
      <c r="B88" s="109"/>
      <c r="C88" s="110" t="s">
        <v>147</v>
      </c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71"/>
      <c r="Q88" s="111"/>
      <c r="R88" s="71"/>
      <c r="S88" s="71"/>
      <c r="T88" s="112"/>
      <c r="U88" s="112"/>
      <c r="V88" s="113"/>
      <c r="W88" s="113"/>
      <c r="X88" s="111"/>
      <c r="Y88" s="111"/>
      <c r="Z88" s="111"/>
      <c r="AA88" s="142"/>
      <c r="AB88" s="3"/>
      <c r="AC88" s="8"/>
      <c r="AD88" s="8"/>
      <c r="AE88" s="8"/>
      <c r="AF88" s="5"/>
      <c r="AG88" s="6"/>
      <c r="AH88" s="6"/>
      <c r="AI88" s="6"/>
      <c r="AJ88" s="7"/>
    </row>
    <row r="89" spans="1:36" ht="16.5" customHeight="1" x14ac:dyDescent="0.3">
      <c r="A89" s="131">
        <v>77</v>
      </c>
      <c r="B89" s="65" t="s">
        <v>119</v>
      </c>
      <c r="C89" s="65" t="s">
        <v>148</v>
      </c>
      <c r="D89" s="66"/>
      <c r="E89" s="66"/>
      <c r="F89" s="118" t="s">
        <v>180</v>
      </c>
      <c r="G89" s="118" t="s">
        <v>181</v>
      </c>
      <c r="H89" s="66">
        <v>1775390000</v>
      </c>
      <c r="I89" s="116">
        <v>118618333.3</v>
      </c>
      <c r="J89" s="119" t="s">
        <v>183</v>
      </c>
      <c r="K89" s="116" t="s">
        <v>185</v>
      </c>
      <c r="L89" s="120" t="s">
        <v>187</v>
      </c>
      <c r="M89" s="66">
        <v>2551872443</v>
      </c>
      <c r="N89" s="66">
        <v>286711944</v>
      </c>
      <c r="O89" s="44">
        <v>2248171345</v>
      </c>
      <c r="P89" s="70">
        <f>(O89/$O$92)</f>
        <v>5.2820217948690358E-2</v>
      </c>
      <c r="Q89" s="161">
        <v>2265160499</v>
      </c>
      <c r="R89" s="70">
        <f>(Q89/$Q$92)</f>
        <v>5.3291837246217701E-2</v>
      </c>
      <c r="S89" s="71">
        <f>((Q89-O89)/O89)</f>
        <v>7.5568768536190024E-3</v>
      </c>
      <c r="T89" s="72">
        <f>(K89/Q89)</f>
        <v>2.1720520255284568E-3</v>
      </c>
      <c r="U89" s="72">
        <f>L89/Q89</f>
        <v>7.5001989340270584E-3</v>
      </c>
      <c r="V89" s="73">
        <f>Q89/AA89</f>
        <v>113.25802495000001</v>
      </c>
      <c r="W89" s="73">
        <f>L89/AA89</f>
        <v>0.84945771799999992</v>
      </c>
      <c r="X89" s="66">
        <v>69.3</v>
      </c>
      <c r="Y89" s="66">
        <v>69.3</v>
      </c>
      <c r="Z89" s="74">
        <v>2618</v>
      </c>
      <c r="AA89" s="133">
        <v>20000000</v>
      </c>
      <c r="AB89" s="9"/>
      <c r="AC89" s="9"/>
      <c r="AD89" s="9"/>
      <c r="AE89" s="10"/>
      <c r="AF89" s="5"/>
      <c r="AG89" s="6"/>
      <c r="AH89" s="6"/>
      <c r="AI89" s="6"/>
      <c r="AJ89" s="7"/>
    </row>
    <row r="90" spans="1:36" ht="16.5" customHeight="1" x14ac:dyDescent="0.3">
      <c r="A90" s="131">
        <v>78</v>
      </c>
      <c r="B90" s="65" t="s">
        <v>119</v>
      </c>
      <c r="C90" s="65" t="s">
        <v>149</v>
      </c>
      <c r="D90" s="66"/>
      <c r="E90" s="66"/>
      <c r="F90" s="66"/>
      <c r="G90" s="66">
        <v>507477874.94</v>
      </c>
      <c r="H90" s="115">
        <v>9932058627.3999996</v>
      </c>
      <c r="I90" s="116" t="s">
        <v>182</v>
      </c>
      <c r="J90" s="119" t="s">
        <v>184</v>
      </c>
      <c r="K90" s="116" t="s">
        <v>186</v>
      </c>
      <c r="L90" s="120" t="s">
        <v>188</v>
      </c>
      <c r="M90" s="116" t="s">
        <v>189</v>
      </c>
      <c r="N90" s="121" t="s">
        <v>190</v>
      </c>
      <c r="O90" s="44">
        <v>9861272149</v>
      </c>
      <c r="P90" s="70">
        <f>(O90/$O$92)</f>
        <v>0.23168809856062381</v>
      </c>
      <c r="Q90" s="164">
        <v>9882262122.6599998</v>
      </c>
      <c r="R90" s="70">
        <f>(Q90/$Q$92)</f>
        <v>0.23249739031638417</v>
      </c>
      <c r="S90" s="71">
        <f>((Q90-O90)/O90)</f>
        <v>2.1285259490712236E-3</v>
      </c>
      <c r="T90" s="72">
        <f>(K90/Q90)</f>
        <v>1.7711160595372702E-3</v>
      </c>
      <c r="U90" s="72">
        <f>L90/Q90</f>
        <v>2.1115988992187495E-3</v>
      </c>
      <c r="V90" s="73">
        <f>Q90/AA90</f>
        <v>52.529720113000643</v>
      </c>
      <c r="W90" s="73">
        <f>L90/AA90</f>
        <v>0.11092169916688117</v>
      </c>
      <c r="X90" s="66">
        <v>40.65</v>
      </c>
      <c r="Y90" s="66">
        <v>40.65</v>
      </c>
      <c r="Z90" s="74">
        <v>5230</v>
      </c>
      <c r="AA90" s="133">
        <v>188127066</v>
      </c>
      <c r="AB90" s="28"/>
      <c r="AC90" s="17"/>
      <c r="AD90" s="11"/>
      <c r="AE90" s="11"/>
      <c r="AF90" s="5"/>
      <c r="AG90" s="6"/>
      <c r="AH90" s="6"/>
      <c r="AI90" s="6"/>
      <c r="AJ90" s="7"/>
    </row>
    <row r="91" spans="1:36" ht="16.5" customHeight="1" x14ac:dyDescent="0.3">
      <c r="A91" s="131">
        <v>79</v>
      </c>
      <c r="B91" s="75" t="s">
        <v>87</v>
      </c>
      <c r="C91" s="65" t="s">
        <v>150</v>
      </c>
      <c r="D91" s="66"/>
      <c r="E91" s="66"/>
      <c r="F91" s="115">
        <v>2850059764.1100001</v>
      </c>
      <c r="G91" s="66">
        <v>485178003.47000003</v>
      </c>
      <c r="H91" s="66">
        <v>26241412000</v>
      </c>
      <c r="I91" s="122">
        <v>1243949811.4000001</v>
      </c>
      <c r="J91" s="66">
        <v>29576649767.580002</v>
      </c>
      <c r="K91" s="78">
        <v>31209372.07</v>
      </c>
      <c r="L91" s="77">
        <v>102194649.63</v>
      </c>
      <c r="M91" s="122">
        <v>30820599578.98</v>
      </c>
      <c r="N91" s="66">
        <v>463191891.74000001</v>
      </c>
      <c r="O91" s="44">
        <v>30453261324.52</v>
      </c>
      <c r="P91" s="70">
        <f>(O91/$O$92)</f>
        <v>0.7154916834906857</v>
      </c>
      <c r="Q91" s="161">
        <v>30357407687.240002</v>
      </c>
      <c r="R91" s="70">
        <f>(Q91/$Q$92)</f>
        <v>0.71421077243739817</v>
      </c>
      <c r="S91" s="71">
        <f>((Q91-O91)/O91)</f>
        <v>-3.1475655844722442E-3</v>
      </c>
      <c r="T91" s="72">
        <f>(K91/Q91)</f>
        <v>1.0280644642499596E-3</v>
      </c>
      <c r="U91" s="72">
        <f>L91/Q91</f>
        <v>3.3663826201126863E-3</v>
      </c>
      <c r="V91" s="73">
        <f>Q91/AA91</f>
        <v>11.37718948076272</v>
      </c>
      <c r="W91" s="73">
        <f>L91/AA91</f>
        <v>3.8299972933768495E-2</v>
      </c>
      <c r="X91" s="66">
        <v>11.38</v>
      </c>
      <c r="Y91" s="66">
        <v>11.38</v>
      </c>
      <c r="Z91" s="74">
        <v>894</v>
      </c>
      <c r="AA91" s="133">
        <v>2668269500</v>
      </c>
      <c r="AB91" s="12"/>
      <c r="AC91" s="4"/>
      <c r="AD91" s="4"/>
      <c r="AE91" s="4"/>
      <c r="AF91" s="5"/>
      <c r="AG91" s="6"/>
      <c r="AH91" s="6"/>
      <c r="AI91" s="6"/>
      <c r="AJ91" s="7"/>
    </row>
    <row r="92" spans="1:36" ht="16.5" customHeight="1" x14ac:dyDescent="0.3">
      <c r="A92" s="131"/>
      <c r="B92" s="107"/>
      <c r="C92" s="94" t="s">
        <v>55</v>
      </c>
      <c r="D92" s="95"/>
      <c r="E92" s="95"/>
      <c r="F92" s="95"/>
      <c r="G92" s="95"/>
      <c r="H92" s="95"/>
      <c r="I92" s="95"/>
      <c r="J92" s="123"/>
      <c r="K92" s="95"/>
      <c r="L92" s="96"/>
      <c r="M92" s="95"/>
      <c r="N92" s="95"/>
      <c r="O92" s="97">
        <f>SUM(O89:O91)</f>
        <v>42562704818.520004</v>
      </c>
      <c r="P92" s="98">
        <f>(O92/$O$123)</f>
        <v>2.8598925889342246E-2</v>
      </c>
      <c r="Q92" s="162">
        <f>SUM(Q89:Q91)</f>
        <v>42504830308.900002</v>
      </c>
      <c r="R92" s="98">
        <f>(Q92/$Q$123)</f>
        <v>2.8446382806323094E-2</v>
      </c>
      <c r="S92" s="99">
        <f>((Q92-O92)/O92)</f>
        <v>-1.3597469866346518E-3</v>
      </c>
      <c r="T92" s="100"/>
      <c r="U92" s="100"/>
      <c r="V92" s="101"/>
      <c r="W92" s="101"/>
      <c r="X92" s="95"/>
      <c r="Y92" s="95"/>
      <c r="Z92" s="108">
        <f>SUM(Z89:Z91)</f>
        <v>8742</v>
      </c>
      <c r="AA92" s="137"/>
      <c r="AB92" s="12"/>
      <c r="AC92" s="4"/>
      <c r="AD92" s="4"/>
      <c r="AE92" s="4"/>
      <c r="AF92" s="5"/>
      <c r="AG92" s="6"/>
      <c r="AH92" s="6"/>
      <c r="AI92" s="6"/>
      <c r="AJ92" s="7"/>
    </row>
    <row r="93" spans="1:36" ht="16.5" customHeight="1" x14ac:dyDescent="0.3">
      <c r="A93" s="141"/>
      <c r="B93" s="109"/>
      <c r="C93" s="110" t="s">
        <v>151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71"/>
      <c r="Q93" s="111"/>
      <c r="R93" s="71"/>
      <c r="S93" s="71"/>
      <c r="T93" s="112"/>
      <c r="U93" s="112"/>
      <c r="V93" s="113"/>
      <c r="W93" s="113"/>
      <c r="X93" s="111"/>
      <c r="Y93" s="111"/>
      <c r="Z93" s="111"/>
      <c r="AA93" s="142"/>
      <c r="AB93" s="3"/>
      <c r="AC93" s="8"/>
      <c r="AD93" s="8"/>
      <c r="AE93" s="8"/>
      <c r="AF93" s="5"/>
      <c r="AG93" s="6"/>
      <c r="AH93" s="6"/>
      <c r="AI93" s="6"/>
      <c r="AJ93" s="7"/>
    </row>
    <row r="94" spans="1:36" ht="16.5" customHeight="1" x14ac:dyDescent="0.3">
      <c r="A94" s="131">
        <v>80</v>
      </c>
      <c r="B94" s="65" t="s">
        <v>26</v>
      </c>
      <c r="C94" s="65" t="s">
        <v>152</v>
      </c>
      <c r="D94" s="66">
        <v>952287632.70000005</v>
      </c>
      <c r="E94" s="66"/>
      <c r="F94" s="66">
        <v>457879028.56</v>
      </c>
      <c r="G94" s="66">
        <v>405495383.19</v>
      </c>
      <c r="H94" s="78"/>
      <c r="I94" s="66">
        <v>76806995.010000005</v>
      </c>
      <c r="J94" s="66">
        <v>1816240681.75</v>
      </c>
      <c r="K94" s="66">
        <v>-2685242.22</v>
      </c>
      <c r="L94" s="77">
        <v>64589904.5</v>
      </c>
      <c r="M94" s="66">
        <v>1893047636.76</v>
      </c>
      <c r="N94" s="66">
        <v>-5919965.96</v>
      </c>
      <c r="O94" s="45">
        <v>1666505230.26</v>
      </c>
      <c r="P94" s="70">
        <f t="shared" ref="P94:P113" si="28">(O94/$O$114)</f>
        <v>5.6918111722971017E-2</v>
      </c>
      <c r="Q94" s="161">
        <v>1887127670.8</v>
      </c>
      <c r="R94" s="70">
        <f t="shared" ref="R94:R113" si="29">(Q94/$Q$114)</f>
        <v>6.2198352546824404E-2</v>
      </c>
      <c r="S94" s="71">
        <f t="shared" ref="S94:S114" si="30">((Q94-O94)/O94)</f>
        <v>0.13238628750392792</v>
      </c>
      <c r="T94" s="72">
        <f t="shared" ref="T94:T113" si="31">(K94/Q94)</f>
        <v>-1.4229255717826763E-3</v>
      </c>
      <c r="U94" s="72">
        <f t="shared" ref="U94:U113" si="32">L94/Q94</f>
        <v>3.4226568503772058E-2</v>
      </c>
      <c r="V94" s="73">
        <f t="shared" ref="V94:V113" si="33">Q94/AA94</f>
        <v>3303.4395560911735</v>
      </c>
      <c r="W94" s="73">
        <f t="shared" ref="W94:W113" si="34">L94/AA94</f>
        <v>113.0654002646249</v>
      </c>
      <c r="X94" s="66">
        <v>3286.35</v>
      </c>
      <c r="Y94" s="66">
        <v>3315.53</v>
      </c>
      <c r="Z94" s="74">
        <v>1193</v>
      </c>
      <c r="AA94" s="133">
        <v>571261.44999999995</v>
      </c>
      <c r="AB94" s="9"/>
      <c r="AC94" s="9"/>
      <c r="AD94" s="9"/>
      <c r="AE94" s="10"/>
      <c r="AF94" s="5"/>
      <c r="AG94" s="6"/>
      <c r="AH94" s="6"/>
      <c r="AI94" s="6"/>
      <c r="AJ94" s="7"/>
    </row>
    <row r="95" spans="1:36" ht="16.5" customHeight="1" x14ac:dyDescent="0.3">
      <c r="A95" s="131">
        <v>81</v>
      </c>
      <c r="B95" s="65" t="s">
        <v>32</v>
      </c>
      <c r="C95" s="65" t="s">
        <v>153</v>
      </c>
      <c r="D95" s="66">
        <v>103571460.09999999</v>
      </c>
      <c r="E95" s="66"/>
      <c r="F95" s="66">
        <v>32406165.949999999</v>
      </c>
      <c r="G95" s="124">
        <v>52000000</v>
      </c>
      <c r="H95" s="66"/>
      <c r="I95" s="66">
        <v>1225907.6299999999</v>
      </c>
      <c r="J95" s="66">
        <v>190021979.47</v>
      </c>
      <c r="K95" s="66">
        <v>327271.76</v>
      </c>
      <c r="L95" s="77">
        <v>133850.9</v>
      </c>
      <c r="M95" s="124">
        <v>190021979.47</v>
      </c>
      <c r="N95" s="66">
        <v>884329.94</v>
      </c>
      <c r="O95" s="45">
        <v>181526624.38</v>
      </c>
      <c r="P95" s="70">
        <f t="shared" si="28"/>
        <v>6.1998921452785733E-3</v>
      </c>
      <c r="Q95" s="161">
        <v>189137649.53999999</v>
      </c>
      <c r="R95" s="70">
        <f t="shared" si="29"/>
        <v>6.2338390708772604E-3</v>
      </c>
      <c r="S95" s="71">
        <f t="shared" si="30"/>
        <v>4.192787248699896E-2</v>
      </c>
      <c r="T95" s="72">
        <f t="shared" si="31"/>
        <v>1.7303364020646063E-3</v>
      </c>
      <c r="U95" s="72">
        <f t="shared" si="32"/>
        <v>7.0769040603781207E-4</v>
      </c>
      <c r="V95" s="73">
        <f t="shared" si="33"/>
        <v>140.0697984462827</v>
      </c>
      <c r="W95" s="73">
        <f t="shared" si="34"/>
        <v>9.9126052536084308E-2</v>
      </c>
      <c r="X95" s="66">
        <v>139.16999999999999</v>
      </c>
      <c r="Y95" s="66">
        <v>140.82</v>
      </c>
      <c r="Z95" s="74">
        <v>739</v>
      </c>
      <c r="AA95" s="133">
        <v>1350310</v>
      </c>
      <c r="AB95" s="28"/>
      <c r="AC95" s="11"/>
      <c r="AD95" s="11"/>
      <c r="AE95" s="11"/>
      <c r="AF95" s="5"/>
      <c r="AG95" s="6"/>
      <c r="AH95" s="6"/>
      <c r="AI95" s="6"/>
      <c r="AJ95" s="7"/>
    </row>
    <row r="96" spans="1:36" ht="16.5" customHeight="1" x14ac:dyDescent="0.3">
      <c r="A96" s="131">
        <v>82</v>
      </c>
      <c r="B96" s="65" t="s">
        <v>36</v>
      </c>
      <c r="C96" s="65" t="s">
        <v>154</v>
      </c>
      <c r="D96" s="66">
        <v>637856009.26999998</v>
      </c>
      <c r="E96" s="66"/>
      <c r="F96" s="66">
        <v>59700180</v>
      </c>
      <c r="G96" s="66">
        <v>297061575</v>
      </c>
      <c r="H96" s="66"/>
      <c r="I96" s="66">
        <v>63343340</v>
      </c>
      <c r="J96" s="66">
        <v>994617764</v>
      </c>
      <c r="K96" s="66">
        <v>-1762297</v>
      </c>
      <c r="L96" s="77">
        <v>61492976</v>
      </c>
      <c r="M96" s="66">
        <v>1057961104</v>
      </c>
      <c r="N96" s="66">
        <v>69509577</v>
      </c>
      <c r="O96" s="45">
        <v>1037333406.23</v>
      </c>
      <c r="P96" s="70">
        <f t="shared" si="28"/>
        <v>3.5429266969991817E-2</v>
      </c>
      <c r="Q96" s="161">
        <v>993896685.21000004</v>
      </c>
      <c r="R96" s="70">
        <f t="shared" si="29"/>
        <v>3.2758110316725549E-2</v>
      </c>
      <c r="S96" s="71">
        <f t="shared" si="30"/>
        <v>-4.1873442770789443E-2</v>
      </c>
      <c r="T96" s="72">
        <f t="shared" si="31"/>
        <v>-1.7731189028240345E-3</v>
      </c>
      <c r="U96" s="72">
        <f t="shared" si="32"/>
        <v>6.1870591697372621E-2</v>
      </c>
      <c r="V96" s="73">
        <f t="shared" si="33"/>
        <v>1.461613232345929</v>
      </c>
      <c r="W96" s="73">
        <f t="shared" si="34"/>
        <v>9.0430875517951995E-2</v>
      </c>
      <c r="X96" s="66">
        <v>1.4440999999999999</v>
      </c>
      <c r="Y96" s="66">
        <v>1.4735</v>
      </c>
      <c r="Z96" s="74">
        <v>1546</v>
      </c>
      <c r="AA96" s="133">
        <v>679999786</v>
      </c>
      <c r="AB96" s="12"/>
      <c r="AC96" s="4"/>
      <c r="AD96" s="4"/>
      <c r="AE96" s="4"/>
      <c r="AF96" s="5"/>
      <c r="AG96" s="6"/>
      <c r="AH96" s="6"/>
      <c r="AI96" s="6"/>
      <c r="AJ96" s="7"/>
    </row>
    <row r="97" spans="1:36" ht="16.5" customHeight="1" x14ac:dyDescent="0.3">
      <c r="A97" s="131">
        <v>83</v>
      </c>
      <c r="B97" s="75" t="s">
        <v>38</v>
      </c>
      <c r="C97" s="65" t="s">
        <v>155</v>
      </c>
      <c r="D97" s="66">
        <v>2501981033.3899999</v>
      </c>
      <c r="E97" s="78"/>
      <c r="F97" s="66">
        <v>229201147.21000001</v>
      </c>
      <c r="G97" s="66">
        <v>567600723.62</v>
      </c>
      <c r="H97" s="66">
        <v>58000000</v>
      </c>
      <c r="I97" s="66">
        <v>1026334313.73</v>
      </c>
      <c r="J97" s="68">
        <v>3356782904.2199998</v>
      </c>
      <c r="K97" s="76">
        <v>20323927.050000001</v>
      </c>
      <c r="L97" s="83">
        <v>-218498127.94</v>
      </c>
      <c r="M97" s="66">
        <v>4143888287.6500001</v>
      </c>
      <c r="N97" s="66">
        <v>-9697124</v>
      </c>
      <c r="O97" s="45">
        <v>4160714699</v>
      </c>
      <c r="P97" s="70">
        <f t="shared" si="28"/>
        <v>0.14210577907885846</v>
      </c>
      <c r="Q97" s="161">
        <v>4134191163</v>
      </c>
      <c r="R97" s="70">
        <f t="shared" si="29"/>
        <v>0.13625992741828222</v>
      </c>
      <c r="S97" s="71">
        <f t="shared" si="30"/>
        <v>-6.3747548002689907E-3</v>
      </c>
      <c r="T97" s="72">
        <f t="shared" si="31"/>
        <v>4.9160588489216891E-3</v>
      </c>
      <c r="U97" s="72">
        <f t="shared" si="32"/>
        <v>-5.2851481541420921E-2</v>
      </c>
      <c r="V97" s="73">
        <f t="shared" si="33"/>
        <v>407.68229261478331</v>
      </c>
      <c r="W97" s="73">
        <f t="shared" si="34"/>
        <v>-21.546613162894381</v>
      </c>
      <c r="X97" s="66">
        <v>405.55</v>
      </c>
      <c r="Y97" s="66">
        <v>417.78</v>
      </c>
      <c r="Z97" s="103">
        <v>35534</v>
      </c>
      <c r="AA97" s="133">
        <v>10140718</v>
      </c>
      <c r="AB97" s="12"/>
      <c r="AC97" s="4"/>
      <c r="AD97" s="4"/>
      <c r="AE97" s="4"/>
      <c r="AF97" s="5"/>
      <c r="AG97" s="6"/>
      <c r="AH97" s="6"/>
      <c r="AI97" s="6"/>
      <c r="AJ97" s="7"/>
    </row>
    <row r="98" spans="1:36" ht="16.5" customHeight="1" x14ac:dyDescent="0.3">
      <c r="A98" s="131">
        <v>84</v>
      </c>
      <c r="B98" s="65" t="s">
        <v>79</v>
      </c>
      <c r="C98" s="65" t="s">
        <v>156</v>
      </c>
      <c r="D98" s="66">
        <v>1338233371.75</v>
      </c>
      <c r="E98" s="67"/>
      <c r="F98" s="66">
        <v>387159742.47000003</v>
      </c>
      <c r="G98" s="66">
        <v>631284882.40999997</v>
      </c>
      <c r="H98" s="66"/>
      <c r="I98" s="66">
        <v>281123928.94</v>
      </c>
      <c r="J98" s="66">
        <v>2356677996.6300001</v>
      </c>
      <c r="K98" s="66">
        <v>-24340797.84</v>
      </c>
      <c r="L98" s="77">
        <v>61047652.93</v>
      </c>
      <c r="M98" s="66">
        <v>2637801925.5700002</v>
      </c>
      <c r="N98" s="125">
        <v>-8012670.1399999997</v>
      </c>
      <c r="O98" s="45">
        <v>2477456716.7399998</v>
      </c>
      <c r="P98" s="70">
        <f t="shared" si="28"/>
        <v>8.4615490927821599E-2</v>
      </c>
      <c r="Q98" s="161">
        <v>2629789255.4299998</v>
      </c>
      <c r="R98" s="70">
        <f t="shared" si="29"/>
        <v>8.6675937067758238E-2</v>
      </c>
      <c r="S98" s="71">
        <f t="shared" si="30"/>
        <v>6.1487467232303139E-2</v>
      </c>
      <c r="T98" s="72">
        <f t="shared" si="31"/>
        <v>-9.2557978894092056E-3</v>
      </c>
      <c r="U98" s="72">
        <f t="shared" si="32"/>
        <v>2.3213895487613143E-2</v>
      </c>
      <c r="V98" s="73">
        <f t="shared" si="33"/>
        <v>13.163938389735259</v>
      </c>
      <c r="W98" s="73">
        <f t="shared" si="34"/>
        <v>0.30558628998469273</v>
      </c>
      <c r="X98" s="66">
        <v>13.1624</v>
      </c>
      <c r="Y98" s="66">
        <v>13.1624</v>
      </c>
      <c r="Z98" s="74">
        <v>6566</v>
      </c>
      <c r="AA98" s="133">
        <v>199772224.50999999</v>
      </c>
      <c r="AB98" s="12"/>
      <c r="AC98" s="4"/>
      <c r="AD98" s="4"/>
      <c r="AE98" s="4"/>
      <c r="AF98" s="5"/>
      <c r="AG98" s="6"/>
      <c r="AH98" s="6"/>
      <c r="AI98" s="6"/>
      <c r="AJ98" s="7"/>
    </row>
    <row r="99" spans="1:36" ht="16.5" customHeight="1" x14ac:dyDescent="0.3">
      <c r="A99" s="131">
        <v>85</v>
      </c>
      <c r="B99" s="65" t="s">
        <v>115</v>
      </c>
      <c r="C99" s="65" t="s">
        <v>157</v>
      </c>
      <c r="D99" s="66">
        <v>618284499.38</v>
      </c>
      <c r="E99" s="66"/>
      <c r="F99" s="66">
        <v>127363965.37</v>
      </c>
      <c r="G99" s="66">
        <v>500027004.32999998</v>
      </c>
      <c r="H99" s="66">
        <v>30810664.010000002</v>
      </c>
      <c r="I99" s="66">
        <v>27999338.510000002</v>
      </c>
      <c r="J99" s="66">
        <v>1276486133.0899999</v>
      </c>
      <c r="K99" s="66">
        <v>1749880.24</v>
      </c>
      <c r="L99" s="77">
        <v>67981468.209999993</v>
      </c>
      <c r="M99" s="66">
        <v>1304485471.74</v>
      </c>
      <c r="N99" s="66">
        <v>26795471.219999999</v>
      </c>
      <c r="O99" s="45">
        <v>1207108374.29</v>
      </c>
      <c r="P99" s="70">
        <f t="shared" si="28"/>
        <v>4.122779098560219E-2</v>
      </c>
      <c r="Q99" s="161">
        <v>1277690341.1500001</v>
      </c>
      <c r="R99" s="70">
        <f t="shared" si="29"/>
        <v>4.2111742366021616E-2</v>
      </c>
      <c r="S99" s="71">
        <f t="shared" si="30"/>
        <v>5.8471938695243676E-2</v>
      </c>
      <c r="T99" s="72">
        <f t="shared" si="31"/>
        <v>1.3695652096931403E-3</v>
      </c>
      <c r="U99" s="72">
        <f t="shared" si="32"/>
        <v>5.3206529016109241E-2</v>
      </c>
      <c r="V99" s="73">
        <f t="shared" si="33"/>
        <v>2.2244128196820143</v>
      </c>
      <c r="W99" s="73">
        <f t="shared" si="34"/>
        <v>0.11835328523421647</v>
      </c>
      <c r="X99" s="66">
        <v>2.2995000000000001</v>
      </c>
      <c r="Y99" s="66">
        <v>2.3469000000000002</v>
      </c>
      <c r="Z99" s="74">
        <v>2804</v>
      </c>
      <c r="AA99" s="133">
        <v>574394433.37349999</v>
      </c>
      <c r="AB99" s="12"/>
      <c r="AC99" s="4"/>
      <c r="AD99" s="4"/>
      <c r="AE99" s="4"/>
      <c r="AF99" s="5"/>
      <c r="AG99" s="6"/>
      <c r="AH99" s="6"/>
      <c r="AI99" s="6"/>
      <c r="AJ99" s="7"/>
    </row>
    <row r="100" spans="1:36" ht="16.5" customHeight="1" x14ac:dyDescent="0.3">
      <c r="A100" s="131">
        <v>86</v>
      </c>
      <c r="B100" s="65" t="s">
        <v>61</v>
      </c>
      <c r="C100" s="65" t="s">
        <v>158</v>
      </c>
      <c r="D100" s="66">
        <v>92649361.849999994</v>
      </c>
      <c r="E100" s="66"/>
      <c r="F100" s="66">
        <v>31642036.690000001</v>
      </c>
      <c r="G100" s="66">
        <v>42445519.990000002</v>
      </c>
      <c r="H100" s="66"/>
      <c r="I100" s="66">
        <v>3944954.13</v>
      </c>
      <c r="J100" s="66">
        <v>170681872.66</v>
      </c>
      <c r="K100" s="66">
        <v>593771.15</v>
      </c>
      <c r="L100" s="77">
        <v>18390886.260000002</v>
      </c>
      <c r="M100" s="66"/>
      <c r="N100" s="66">
        <v>7263769.3799999999</v>
      </c>
      <c r="O100" s="45">
        <v>164930624.93000001</v>
      </c>
      <c r="P100" s="70">
        <f t="shared" si="28"/>
        <v>5.6330694712794695E-3</v>
      </c>
      <c r="Q100" s="161">
        <v>163418103.28</v>
      </c>
      <c r="R100" s="70">
        <f t="shared" si="29"/>
        <v>5.3861415725168652E-3</v>
      </c>
      <c r="S100" s="71">
        <f t="shared" si="30"/>
        <v>-9.1706537257222644E-3</v>
      </c>
      <c r="T100" s="72">
        <f t="shared" si="31"/>
        <v>3.6334478131999528E-3</v>
      </c>
      <c r="U100" s="72">
        <f t="shared" si="32"/>
        <v>0.11253885518723175</v>
      </c>
      <c r="V100" s="73">
        <f t="shared" si="33"/>
        <v>3.5276530989430368</v>
      </c>
      <c r="W100" s="73">
        <f t="shared" si="34"/>
        <v>0.39699804125273974</v>
      </c>
      <c r="X100" s="66">
        <v>3.5644</v>
      </c>
      <c r="Y100" s="66">
        <v>3.7172000000000001</v>
      </c>
      <c r="Z100" s="74">
        <v>11836</v>
      </c>
      <c r="AA100" s="133">
        <v>46324879.090000004</v>
      </c>
      <c r="AB100" s="12"/>
      <c r="AC100" s="4"/>
      <c r="AD100" s="4"/>
      <c r="AE100" s="4"/>
      <c r="AF100" s="5"/>
      <c r="AG100" s="6"/>
      <c r="AH100" s="6"/>
      <c r="AI100" s="6"/>
      <c r="AJ100" s="7"/>
    </row>
    <row r="101" spans="1:36" ht="16.5" customHeight="1" x14ac:dyDescent="0.3">
      <c r="A101" s="131">
        <v>87</v>
      </c>
      <c r="B101" s="75" t="s">
        <v>58</v>
      </c>
      <c r="C101" s="75" t="s">
        <v>159</v>
      </c>
      <c r="D101" s="66">
        <v>2003183376.7</v>
      </c>
      <c r="E101" s="66"/>
      <c r="F101" s="66">
        <v>1330075852.6600001</v>
      </c>
      <c r="G101" s="66">
        <v>946400115.00999999</v>
      </c>
      <c r="H101" s="66"/>
      <c r="I101" s="66">
        <v>67020690.270000003</v>
      </c>
      <c r="J101" s="66">
        <v>4301207951.6899996</v>
      </c>
      <c r="K101" s="66">
        <v>-8412146.5700000003</v>
      </c>
      <c r="L101" s="77">
        <v>123440252.93000001</v>
      </c>
      <c r="M101" s="66">
        <v>4327148996.7200003</v>
      </c>
      <c r="N101" s="66">
        <v>-25941045.02</v>
      </c>
      <c r="O101" s="45">
        <v>4050428700.5</v>
      </c>
      <c r="P101" s="70">
        <f t="shared" si="28"/>
        <v>0.1383390517562427</v>
      </c>
      <c r="Q101" s="161">
        <v>4301207951.6899996</v>
      </c>
      <c r="R101" s="70">
        <f t="shared" si="29"/>
        <v>0.14176467903891596</v>
      </c>
      <c r="S101" s="71">
        <f t="shared" si="30"/>
        <v>6.1914249017404617E-2</v>
      </c>
      <c r="T101" s="72">
        <f t="shared" si="31"/>
        <v>-1.9557637446231263E-3</v>
      </c>
      <c r="U101" s="72">
        <f t="shared" si="32"/>
        <v>2.8698973478252489E-2</v>
      </c>
      <c r="V101" s="73">
        <f t="shared" si="33"/>
        <v>190.98546343642877</v>
      </c>
      <c r="W101" s="73">
        <f t="shared" si="34"/>
        <v>5.4810867498938292</v>
      </c>
      <c r="X101" s="66">
        <v>190.99</v>
      </c>
      <c r="Y101" s="66">
        <v>192.45</v>
      </c>
      <c r="Z101" s="74">
        <v>5544</v>
      </c>
      <c r="AA101" s="133">
        <v>22521127.390000001</v>
      </c>
      <c r="AB101" s="12"/>
      <c r="AC101" s="4"/>
      <c r="AD101" s="4"/>
      <c r="AE101" s="4"/>
      <c r="AF101" s="5"/>
      <c r="AG101" s="6"/>
      <c r="AH101" s="6"/>
      <c r="AI101" s="6"/>
      <c r="AJ101" s="7"/>
    </row>
    <row r="102" spans="1:36" ht="16.5" customHeight="1" x14ac:dyDescent="0.3">
      <c r="A102" s="131">
        <v>88</v>
      </c>
      <c r="B102" s="65" t="s">
        <v>94</v>
      </c>
      <c r="C102" s="106" t="s">
        <v>160</v>
      </c>
      <c r="D102" s="66">
        <v>2666313786.25</v>
      </c>
      <c r="E102" s="66">
        <v>155816446.13999999</v>
      </c>
      <c r="F102" s="66">
        <v>364225364.83999997</v>
      </c>
      <c r="G102" s="66"/>
      <c r="H102" s="66"/>
      <c r="I102" s="66">
        <v>415035487.17000002</v>
      </c>
      <c r="J102" s="66">
        <v>4919026569.29</v>
      </c>
      <c r="K102" s="66">
        <v>7219895.8200000003</v>
      </c>
      <c r="L102" s="77">
        <v>164587534.37</v>
      </c>
      <c r="M102" s="66">
        <v>5334062056.4499998</v>
      </c>
      <c r="N102" s="66">
        <v>25974959.66</v>
      </c>
      <c r="O102" s="45">
        <v>5180797659.8900003</v>
      </c>
      <c r="P102" s="70">
        <f t="shared" si="28"/>
        <v>0.17694587131521927</v>
      </c>
      <c r="Q102" s="161">
        <v>5308087096.79</v>
      </c>
      <c r="R102" s="70">
        <f t="shared" si="29"/>
        <v>0.17495068177100784</v>
      </c>
      <c r="S102" s="71">
        <f t="shared" si="30"/>
        <v>2.4569466953994541E-2</v>
      </c>
      <c r="T102" s="72">
        <f t="shared" si="31"/>
        <v>1.3601690568276739E-3</v>
      </c>
      <c r="U102" s="72">
        <f t="shared" si="32"/>
        <v>3.1006939292599831E-2</v>
      </c>
      <c r="V102" s="73">
        <f t="shared" si="33"/>
        <v>165.37752710785435</v>
      </c>
      <c r="W102" s="73">
        <f t="shared" si="34"/>
        <v>5.1278509433935229</v>
      </c>
      <c r="X102" s="66">
        <v>165.38</v>
      </c>
      <c r="Y102" s="66">
        <v>165.38</v>
      </c>
      <c r="Z102" s="74">
        <v>26</v>
      </c>
      <c r="AA102" s="135">
        <v>32096786</v>
      </c>
      <c r="AB102" s="12"/>
      <c r="AC102" s="4"/>
      <c r="AD102" s="4"/>
      <c r="AE102" s="4"/>
      <c r="AF102" s="5"/>
      <c r="AG102" s="6"/>
      <c r="AH102" s="6"/>
      <c r="AI102" s="6"/>
      <c r="AJ102" s="7"/>
    </row>
    <row r="103" spans="1:36" ht="16.5" customHeight="1" x14ac:dyDescent="0.3">
      <c r="A103" s="131">
        <v>89</v>
      </c>
      <c r="B103" s="75" t="s">
        <v>129</v>
      </c>
      <c r="C103" s="65" t="s">
        <v>161</v>
      </c>
      <c r="D103" s="68">
        <v>899009195.83000004</v>
      </c>
      <c r="E103" s="68">
        <v>271011</v>
      </c>
      <c r="F103" s="68">
        <v>403553725.11000001</v>
      </c>
      <c r="G103" s="68">
        <v>613686034.25</v>
      </c>
      <c r="H103" s="68">
        <v>35309000</v>
      </c>
      <c r="I103" s="66"/>
      <c r="J103" s="68">
        <v>1956972486.23</v>
      </c>
      <c r="K103" s="66">
        <v>-5968066.0499999998</v>
      </c>
      <c r="L103" s="77">
        <v>87350749.739999995</v>
      </c>
      <c r="M103" s="66">
        <v>1956972486.23</v>
      </c>
      <c r="N103" s="68">
        <v>84637176.129999995</v>
      </c>
      <c r="O103" s="45">
        <v>1797643920.3900001</v>
      </c>
      <c r="P103" s="70">
        <f t="shared" si="28"/>
        <v>6.1397045530372812E-2</v>
      </c>
      <c r="Q103" s="161">
        <v>1872335310.0999999</v>
      </c>
      <c r="R103" s="70">
        <f t="shared" si="29"/>
        <v>6.1710807119954393E-2</v>
      </c>
      <c r="S103" s="71">
        <f t="shared" si="30"/>
        <v>4.1549602155801495E-2</v>
      </c>
      <c r="T103" s="72">
        <f t="shared" si="31"/>
        <v>-3.1874985307419378E-3</v>
      </c>
      <c r="U103" s="72">
        <f t="shared" si="32"/>
        <v>4.6653368800343063E-2</v>
      </c>
      <c r="V103" s="73">
        <f t="shared" si="33"/>
        <v>1.0952906319472888</v>
      </c>
      <c r="W103" s="73">
        <f t="shared" si="34"/>
        <v>5.1098997795797685E-2</v>
      </c>
      <c r="X103" s="81">
        <v>1.0838000000000001</v>
      </c>
      <c r="Y103" s="66">
        <v>1.1048</v>
      </c>
      <c r="Z103" s="103">
        <v>10434</v>
      </c>
      <c r="AA103" s="145">
        <v>1709441545</v>
      </c>
      <c r="AB103" s="12"/>
      <c r="AC103" s="4"/>
      <c r="AD103" s="4"/>
      <c r="AE103" s="4"/>
      <c r="AF103" s="5"/>
      <c r="AG103" s="6"/>
      <c r="AH103" s="6"/>
      <c r="AI103" s="6"/>
      <c r="AJ103" s="7"/>
    </row>
    <row r="104" spans="1:36" ht="16.5" customHeight="1" x14ac:dyDescent="0.3">
      <c r="A104" s="131">
        <v>90</v>
      </c>
      <c r="B104" s="65" t="s">
        <v>87</v>
      </c>
      <c r="C104" s="65" t="s">
        <v>162</v>
      </c>
      <c r="D104" s="66">
        <v>962658355.60000002</v>
      </c>
      <c r="E104" s="66"/>
      <c r="F104" s="66">
        <v>546741154.99000001</v>
      </c>
      <c r="G104" s="66">
        <v>739887315.65999997</v>
      </c>
      <c r="H104" s="66"/>
      <c r="I104" s="66">
        <v>13385823.34</v>
      </c>
      <c r="J104" s="66">
        <v>2249286826.25</v>
      </c>
      <c r="K104" s="66">
        <v>5444927.0800000001</v>
      </c>
      <c r="L104" s="77">
        <v>1210627.05</v>
      </c>
      <c r="M104" s="66">
        <v>2262672649.5900002</v>
      </c>
      <c r="N104" s="66">
        <v>20442366.91</v>
      </c>
      <c r="O104" s="45">
        <v>2170698191.6300001</v>
      </c>
      <c r="P104" s="70">
        <f t="shared" si="28"/>
        <v>7.413840649559289E-2</v>
      </c>
      <c r="Q104" s="161">
        <v>2265600375.9400001</v>
      </c>
      <c r="R104" s="70">
        <f t="shared" si="29"/>
        <v>7.4672537048431908E-2</v>
      </c>
      <c r="S104" s="71">
        <f t="shared" si="30"/>
        <v>4.3719658806522933E-2</v>
      </c>
      <c r="T104" s="72">
        <f t="shared" si="31"/>
        <v>2.4033042798824985E-3</v>
      </c>
      <c r="U104" s="72">
        <f t="shared" si="32"/>
        <v>5.3435154004055532E-4</v>
      </c>
      <c r="V104" s="73">
        <f t="shared" si="33"/>
        <v>3980.7322050002249</v>
      </c>
      <c r="W104" s="73">
        <f t="shared" si="34"/>
        <v>2.1271103842309054</v>
      </c>
      <c r="X104" s="66">
        <v>3967.21</v>
      </c>
      <c r="Y104" s="66">
        <v>4021.34</v>
      </c>
      <c r="Z104" s="74">
        <v>807</v>
      </c>
      <c r="AA104" s="133">
        <v>569141.62</v>
      </c>
      <c r="AB104" s="3"/>
      <c r="AC104" s="8"/>
      <c r="AD104" s="4"/>
      <c r="AE104" s="4"/>
      <c r="AF104" s="5"/>
      <c r="AG104" s="6"/>
      <c r="AH104" s="6"/>
      <c r="AI104" s="6"/>
      <c r="AJ104" s="7"/>
    </row>
    <row r="105" spans="1:36" ht="18" customHeight="1" x14ac:dyDescent="0.35">
      <c r="A105" s="131">
        <v>91</v>
      </c>
      <c r="B105" s="65" t="s">
        <v>36</v>
      </c>
      <c r="C105" s="65" t="s">
        <v>163</v>
      </c>
      <c r="D105" s="66">
        <v>251089358</v>
      </c>
      <c r="E105" s="66"/>
      <c r="F105" s="66">
        <v>27632691</v>
      </c>
      <c r="G105" s="66"/>
      <c r="H105" s="66"/>
      <c r="I105" s="66">
        <v>292927349</v>
      </c>
      <c r="J105" s="66">
        <v>278722049</v>
      </c>
      <c r="K105" s="66">
        <v>-940321</v>
      </c>
      <c r="L105" s="77">
        <v>35674278</v>
      </c>
      <c r="M105" s="66">
        <v>571649399</v>
      </c>
      <c r="N105" s="66">
        <v>7116677</v>
      </c>
      <c r="O105" s="45">
        <v>518986886</v>
      </c>
      <c r="P105" s="70">
        <f t="shared" si="28"/>
        <v>1.7725569067368708E-2</v>
      </c>
      <c r="Q105" s="161">
        <v>564532722</v>
      </c>
      <c r="R105" s="70">
        <f t="shared" si="29"/>
        <v>1.8606587042565671E-2</v>
      </c>
      <c r="S105" s="71">
        <f t="shared" si="30"/>
        <v>8.7759126923295711E-2</v>
      </c>
      <c r="T105" s="72">
        <f t="shared" si="31"/>
        <v>-1.665662526467332E-3</v>
      </c>
      <c r="U105" s="72">
        <f t="shared" si="32"/>
        <v>6.3192577878594614E-2</v>
      </c>
      <c r="V105" s="73">
        <f t="shared" si="33"/>
        <v>1.1340925268711215</v>
      </c>
      <c r="W105" s="73">
        <f t="shared" si="34"/>
        <v>7.1666230325835495E-2</v>
      </c>
      <c r="X105" s="66">
        <v>1.1123000000000001</v>
      </c>
      <c r="Y105" s="66">
        <v>1.1281000000000001</v>
      </c>
      <c r="Z105" s="74">
        <v>225</v>
      </c>
      <c r="AA105" s="133">
        <v>497783654</v>
      </c>
      <c r="AB105" s="55"/>
      <c r="AC105" s="9"/>
      <c r="AD105" s="12"/>
      <c r="AE105" s="4"/>
      <c r="AF105" s="5"/>
      <c r="AG105" s="6"/>
      <c r="AH105" s="6"/>
      <c r="AI105" s="6"/>
      <c r="AJ105" s="7"/>
    </row>
    <row r="106" spans="1:36" ht="16.5" customHeight="1" x14ac:dyDescent="0.3">
      <c r="A106" s="131">
        <v>92</v>
      </c>
      <c r="B106" s="75" t="s">
        <v>30</v>
      </c>
      <c r="C106" s="65" t="s">
        <v>164</v>
      </c>
      <c r="D106" s="68">
        <v>319091270.80000001</v>
      </c>
      <c r="E106" s="68"/>
      <c r="F106" s="68">
        <v>796000997.16999996</v>
      </c>
      <c r="G106" s="68"/>
      <c r="H106" s="66"/>
      <c r="I106" s="66"/>
      <c r="J106" s="68">
        <v>1115092267.97</v>
      </c>
      <c r="K106" s="68">
        <v>1824439.48</v>
      </c>
      <c r="L106" s="69">
        <v>491732.59</v>
      </c>
      <c r="M106" s="68">
        <v>1116475912.26</v>
      </c>
      <c r="N106" s="68">
        <v>34940353.030000001</v>
      </c>
      <c r="O106" s="45">
        <v>1048845379.73</v>
      </c>
      <c r="P106" s="70">
        <f t="shared" si="28"/>
        <v>3.582244893061648E-2</v>
      </c>
      <c r="Q106" s="161">
        <v>1081535090.22</v>
      </c>
      <c r="R106" s="70">
        <f t="shared" si="29"/>
        <v>3.5646608268293696E-2</v>
      </c>
      <c r="S106" s="71">
        <f t="shared" si="30"/>
        <v>3.11673304013745E-2</v>
      </c>
      <c r="T106" s="72">
        <f t="shared" si="31"/>
        <v>1.6868980918861194E-3</v>
      </c>
      <c r="U106" s="72">
        <f t="shared" si="32"/>
        <v>4.5466170672277907E-4</v>
      </c>
      <c r="V106" s="73">
        <f t="shared" si="33"/>
        <v>1449.8761179971848</v>
      </c>
      <c r="W106" s="73">
        <f t="shared" si="34"/>
        <v>0.65920315034519739</v>
      </c>
      <c r="X106" s="66">
        <v>552.20000000000005</v>
      </c>
      <c r="Y106" s="66">
        <v>552.20000000000005</v>
      </c>
      <c r="Z106" s="74">
        <v>815</v>
      </c>
      <c r="AA106" s="147">
        <v>745950</v>
      </c>
      <c r="AB106" s="28"/>
      <c r="AC106" s="18"/>
      <c r="AD106" s="4"/>
      <c r="AE106" s="4"/>
      <c r="AF106" s="5"/>
      <c r="AG106" s="6"/>
      <c r="AH106" s="6"/>
      <c r="AI106" s="6"/>
      <c r="AJ106" s="7"/>
    </row>
    <row r="107" spans="1:36" ht="16.5" customHeight="1" x14ac:dyDescent="0.3">
      <c r="A107" s="131">
        <v>93</v>
      </c>
      <c r="B107" s="75" t="s">
        <v>77</v>
      </c>
      <c r="C107" s="65" t="s">
        <v>165</v>
      </c>
      <c r="D107" s="68">
        <v>322104988.75</v>
      </c>
      <c r="E107" s="68"/>
      <c r="F107" s="68">
        <v>227724564.34</v>
      </c>
      <c r="G107" s="68">
        <v>127431429.73999999</v>
      </c>
      <c r="H107" s="66"/>
      <c r="I107" s="66">
        <v>80025301.629999995</v>
      </c>
      <c r="J107" s="68">
        <v>677260982.83000004</v>
      </c>
      <c r="K107" s="68">
        <v>-1509608.73</v>
      </c>
      <c r="L107" s="69">
        <v>3677362.05</v>
      </c>
      <c r="M107" s="68">
        <v>757288771.55999994</v>
      </c>
      <c r="N107" s="68">
        <v>1853162.14</v>
      </c>
      <c r="O107" s="46">
        <v>658994400.20000005</v>
      </c>
      <c r="P107" s="70">
        <f t="shared" si="28"/>
        <v>2.2507410246497668E-2</v>
      </c>
      <c r="Q107" s="163">
        <v>755435609.41999996</v>
      </c>
      <c r="R107" s="70">
        <f t="shared" si="29"/>
        <v>2.489860706732757E-2</v>
      </c>
      <c r="S107" s="71">
        <f t="shared" si="30"/>
        <v>0.1463460223497054</v>
      </c>
      <c r="T107" s="72">
        <f t="shared" si="31"/>
        <v>-1.9983287935804758E-3</v>
      </c>
      <c r="U107" s="72">
        <f t="shared" si="32"/>
        <v>4.8678696160793433E-3</v>
      </c>
      <c r="V107" s="73">
        <f t="shared" si="33"/>
        <v>1.2124861438243419</v>
      </c>
      <c r="W107" s="73">
        <f t="shared" si="34"/>
        <v>5.9022244594397226E-3</v>
      </c>
      <c r="X107" s="66">
        <v>1.206</v>
      </c>
      <c r="Y107" s="66">
        <v>1.2172000000000001</v>
      </c>
      <c r="Z107" s="74">
        <v>86</v>
      </c>
      <c r="AA107" s="147">
        <v>623046797.90999997</v>
      </c>
      <c r="AB107" s="12"/>
      <c r="AC107" s="19"/>
      <c r="AD107" s="4"/>
      <c r="AE107" s="4"/>
      <c r="AF107" s="5"/>
      <c r="AG107" s="6"/>
      <c r="AH107" s="6"/>
      <c r="AI107" s="6"/>
      <c r="AJ107" s="7"/>
    </row>
    <row r="108" spans="1:36" ht="16.5" customHeight="1" x14ac:dyDescent="0.3">
      <c r="A108" s="131">
        <v>94</v>
      </c>
      <c r="B108" s="75" t="s">
        <v>69</v>
      </c>
      <c r="C108" s="65" t="s">
        <v>166</v>
      </c>
      <c r="D108" s="68">
        <v>182313825.5</v>
      </c>
      <c r="E108" s="68"/>
      <c r="F108" s="79"/>
      <c r="G108" s="79">
        <v>108937567.61</v>
      </c>
      <c r="H108" s="66"/>
      <c r="I108" s="66">
        <v>126218087.47</v>
      </c>
      <c r="J108" s="68">
        <v>291251393.11000001</v>
      </c>
      <c r="K108" s="68">
        <v>625338.51</v>
      </c>
      <c r="L108" s="69">
        <v>843984.53</v>
      </c>
      <c r="M108" s="68">
        <v>417469480.57999998</v>
      </c>
      <c r="N108" s="68">
        <v>11085892.890000001</v>
      </c>
      <c r="O108" s="45">
        <v>392999813.5</v>
      </c>
      <c r="P108" s="70">
        <f t="shared" si="28"/>
        <v>1.3422584511426887E-2</v>
      </c>
      <c r="Q108" s="161">
        <v>406383587.69</v>
      </c>
      <c r="R108" s="70">
        <f t="shared" si="29"/>
        <v>1.3394106846873092E-2</v>
      </c>
      <c r="S108" s="71">
        <f t="shared" si="30"/>
        <v>3.4055421224773681E-2</v>
      </c>
      <c r="T108" s="72">
        <f t="shared" si="31"/>
        <v>1.5387887920243091E-3</v>
      </c>
      <c r="U108" s="72">
        <f t="shared" si="32"/>
        <v>2.0768174590845272E-3</v>
      </c>
      <c r="V108" s="73">
        <f t="shared" si="33"/>
        <v>134.49079994479831</v>
      </c>
      <c r="W108" s="73">
        <f t="shared" si="34"/>
        <v>0.27931284141160151</v>
      </c>
      <c r="X108" s="66">
        <v>135.28</v>
      </c>
      <c r="Y108" s="66">
        <v>136.22999999999999</v>
      </c>
      <c r="Z108" s="74">
        <v>548</v>
      </c>
      <c r="AA108" s="147">
        <v>3021646</v>
      </c>
      <c r="AB108" s="12"/>
      <c r="AC108" s="4"/>
      <c r="AD108" s="4"/>
      <c r="AE108" s="4"/>
      <c r="AF108" s="5"/>
      <c r="AG108" s="6"/>
      <c r="AH108" s="6"/>
      <c r="AI108" s="6"/>
      <c r="AJ108" s="7"/>
    </row>
    <row r="109" spans="1:36" ht="16.5" customHeight="1" x14ac:dyDescent="0.3">
      <c r="A109" s="131">
        <v>95</v>
      </c>
      <c r="B109" s="75" t="s">
        <v>67</v>
      </c>
      <c r="C109" s="65" t="s">
        <v>167</v>
      </c>
      <c r="D109" s="68">
        <v>51033602.539999999</v>
      </c>
      <c r="E109" s="68"/>
      <c r="F109" s="68">
        <v>210987134.25</v>
      </c>
      <c r="G109" s="68"/>
      <c r="H109" s="66"/>
      <c r="I109" s="66">
        <v>853983.47</v>
      </c>
      <c r="J109" s="68">
        <v>262874720.25999999</v>
      </c>
      <c r="K109" s="68">
        <v>335002.40999999997</v>
      </c>
      <c r="L109" s="69">
        <v>99701.58</v>
      </c>
      <c r="M109" s="68">
        <v>262874720.25999999</v>
      </c>
      <c r="N109" s="68">
        <v>335002.40999999997</v>
      </c>
      <c r="O109" s="45">
        <v>253310151.49000001</v>
      </c>
      <c r="P109" s="70">
        <f t="shared" si="28"/>
        <v>8.651599311705201E-3</v>
      </c>
      <c r="Q109" s="161">
        <v>262539717.84999999</v>
      </c>
      <c r="R109" s="70">
        <f t="shared" si="29"/>
        <v>8.6531177413426471E-3</v>
      </c>
      <c r="S109" s="71">
        <f t="shared" si="30"/>
        <v>3.6435832933305642E-2</v>
      </c>
      <c r="T109" s="72">
        <f t="shared" si="31"/>
        <v>1.2760065895682914E-3</v>
      </c>
      <c r="U109" s="72">
        <f t="shared" si="32"/>
        <v>3.7975808314444717E-4</v>
      </c>
      <c r="V109" s="73">
        <f t="shared" si="33"/>
        <v>130.62330816476108</v>
      </c>
      <c r="W109" s="73">
        <f t="shared" si="34"/>
        <v>4.9605257122636089E-2</v>
      </c>
      <c r="X109" s="66">
        <v>130.62</v>
      </c>
      <c r="Y109" s="66">
        <v>130.79</v>
      </c>
      <c r="Z109" s="74">
        <v>40</v>
      </c>
      <c r="AA109" s="147">
        <v>2009899.47</v>
      </c>
      <c r="AB109" s="12"/>
      <c r="AC109" s="4"/>
      <c r="AD109" s="4"/>
      <c r="AE109" s="4"/>
      <c r="AF109" s="5"/>
      <c r="AG109" s="6"/>
      <c r="AH109" s="6"/>
      <c r="AI109" s="6"/>
      <c r="AJ109" s="7"/>
    </row>
    <row r="110" spans="1:36" ht="16.5" customHeight="1" x14ac:dyDescent="0.3">
      <c r="A110" s="131">
        <v>96</v>
      </c>
      <c r="B110" s="75" t="s">
        <v>47</v>
      </c>
      <c r="C110" s="65" t="s">
        <v>168</v>
      </c>
      <c r="D110" s="66">
        <v>1161462089.9000001</v>
      </c>
      <c r="E110" s="66"/>
      <c r="F110" s="66">
        <v>328597934.98000002</v>
      </c>
      <c r="G110" s="66">
        <v>437000000</v>
      </c>
      <c r="H110" s="66">
        <v>123999999.97</v>
      </c>
      <c r="I110" s="66">
        <v>8262253.9900000002</v>
      </c>
      <c r="J110" s="66">
        <v>2051060024.8499999</v>
      </c>
      <c r="K110" s="66">
        <v>-4417011.1100000003</v>
      </c>
      <c r="L110" s="77">
        <v>-21032727.440000001</v>
      </c>
      <c r="M110" s="66">
        <v>2059322278.8399999</v>
      </c>
      <c r="N110" s="66">
        <v>87475700.859999999</v>
      </c>
      <c r="O110" s="45">
        <v>1985195666.6300001</v>
      </c>
      <c r="P110" s="70">
        <f t="shared" si="28"/>
        <v>6.7802720743682016E-2</v>
      </c>
      <c r="Q110" s="161">
        <v>1971846577.98</v>
      </c>
      <c r="R110" s="70">
        <f t="shared" si="29"/>
        <v>6.4990625977868699E-2</v>
      </c>
      <c r="S110" s="71">
        <f t="shared" si="30"/>
        <v>-6.7243188540004467E-3</v>
      </c>
      <c r="T110" s="72">
        <f t="shared" si="31"/>
        <v>-2.2400379214720027E-3</v>
      </c>
      <c r="U110" s="72">
        <f t="shared" si="32"/>
        <v>-1.0666513142998355E-2</v>
      </c>
      <c r="V110" s="73">
        <f t="shared" si="33"/>
        <v>2.7682770987291736</v>
      </c>
      <c r="W110" s="73">
        <f t="shared" si="34"/>
        <v>-2.9527864057056086E-2</v>
      </c>
      <c r="X110" s="66">
        <v>2.87</v>
      </c>
      <c r="Y110" s="66">
        <v>2.93</v>
      </c>
      <c r="Z110" s="74">
        <v>1937</v>
      </c>
      <c r="AA110" s="133">
        <v>712301011.65999997</v>
      </c>
      <c r="AB110" s="12"/>
      <c r="AC110" s="4"/>
      <c r="AD110" s="4"/>
      <c r="AE110" s="4"/>
      <c r="AF110" s="5"/>
      <c r="AG110" s="6"/>
      <c r="AH110" s="6"/>
      <c r="AI110" s="6"/>
      <c r="AJ110" s="7"/>
    </row>
    <row r="111" spans="1:36" ht="16.5" customHeight="1" x14ac:dyDescent="0.3">
      <c r="A111" s="131">
        <v>97</v>
      </c>
      <c r="B111" s="75" t="s">
        <v>49</v>
      </c>
      <c r="C111" s="75" t="s">
        <v>169</v>
      </c>
      <c r="D111" s="66">
        <v>79187616.799999997</v>
      </c>
      <c r="E111" s="66"/>
      <c r="F111" s="66"/>
      <c r="G111" s="66">
        <v>37210719.579999998</v>
      </c>
      <c r="H111" s="66">
        <v>831600</v>
      </c>
      <c r="I111" s="66">
        <v>7139971.71</v>
      </c>
      <c r="J111" s="66">
        <v>166439530.72</v>
      </c>
      <c r="K111" s="66">
        <v>183492.4</v>
      </c>
      <c r="L111" s="77">
        <v>496733.41</v>
      </c>
      <c r="M111" s="66">
        <v>173579502.43000001</v>
      </c>
      <c r="N111" s="66">
        <v>183142.39999999999</v>
      </c>
      <c r="O111" s="45">
        <v>159608712.03</v>
      </c>
      <c r="P111" s="70">
        <f t="shared" si="28"/>
        <v>5.4513039253202399E-3</v>
      </c>
      <c r="Q111" s="161">
        <v>170388269.16</v>
      </c>
      <c r="R111" s="70">
        <f t="shared" si="29"/>
        <v>5.6158731595325447E-3</v>
      </c>
      <c r="S111" s="71">
        <f t="shared" si="30"/>
        <v>6.7537398133842921E-2</v>
      </c>
      <c r="T111" s="72">
        <f t="shared" si="31"/>
        <v>1.0769074708288444E-3</v>
      </c>
      <c r="U111" s="72">
        <f t="shared" si="32"/>
        <v>2.9153028694337609E-3</v>
      </c>
      <c r="V111" s="73">
        <f t="shared" si="33"/>
        <v>1.6940561494992148</v>
      </c>
      <c r="W111" s="73">
        <f t="shared" si="34"/>
        <v>4.9386867536169695E-3</v>
      </c>
      <c r="X111" s="66">
        <v>1.6940999999999999</v>
      </c>
      <c r="Y111" s="66">
        <v>1.7258</v>
      </c>
      <c r="Z111" s="74">
        <v>99</v>
      </c>
      <c r="AA111" s="135">
        <v>100580060</v>
      </c>
      <c r="AB111" s="12"/>
      <c r="AC111" s="4"/>
      <c r="AD111" s="4"/>
      <c r="AE111" s="4"/>
      <c r="AF111" s="5"/>
      <c r="AG111" s="6"/>
      <c r="AH111" s="6"/>
      <c r="AI111" s="6"/>
      <c r="AJ111" s="7"/>
    </row>
    <row r="112" spans="1:36" ht="16.5" customHeight="1" x14ac:dyDescent="0.3">
      <c r="A112" s="131">
        <v>98</v>
      </c>
      <c r="B112" s="75" t="s">
        <v>136</v>
      </c>
      <c r="C112" s="75" t="s">
        <v>170</v>
      </c>
      <c r="D112" s="66">
        <v>68650929.519999996</v>
      </c>
      <c r="E112" s="66"/>
      <c r="F112" s="66">
        <v>19055055.550000001</v>
      </c>
      <c r="G112" s="66"/>
      <c r="H112" s="66"/>
      <c r="I112" s="66">
        <v>4935606.8</v>
      </c>
      <c r="J112" s="66">
        <v>87705985.069999993</v>
      </c>
      <c r="K112" s="66">
        <v>7180240.4100000001</v>
      </c>
      <c r="L112" s="77">
        <v>6416834.8399999999</v>
      </c>
      <c r="M112" s="66">
        <v>92641591.859999999</v>
      </c>
      <c r="N112" s="66">
        <v>2470615.06</v>
      </c>
      <c r="O112" s="45">
        <v>149914939.12</v>
      </c>
      <c r="P112" s="70">
        <f t="shared" si="28"/>
        <v>5.1202211063227816E-3</v>
      </c>
      <c r="Q112" s="161">
        <v>90170976.810000002</v>
      </c>
      <c r="R112" s="70">
        <f t="shared" si="29"/>
        <v>2.971969672164434E-3</v>
      </c>
      <c r="S112" s="71">
        <f t="shared" si="30"/>
        <v>-0.39851907128600245</v>
      </c>
      <c r="T112" s="72">
        <f t="shared" si="31"/>
        <v>7.9629174087018514E-2</v>
      </c>
      <c r="U112" s="72">
        <f t="shared" si="32"/>
        <v>7.116297357542177E-2</v>
      </c>
      <c r="V112" s="73">
        <f t="shared" si="33"/>
        <v>141.66434813275859</v>
      </c>
      <c r="W112" s="73">
        <f t="shared" si="34"/>
        <v>10.08125626275085</v>
      </c>
      <c r="X112" s="66">
        <v>145.2921</v>
      </c>
      <c r="Y112" s="66">
        <v>149.15559999999999</v>
      </c>
      <c r="Z112" s="74">
        <v>100</v>
      </c>
      <c r="AA112" s="146">
        <v>636511.43000000005</v>
      </c>
      <c r="AB112" s="12"/>
      <c r="AC112" s="4"/>
      <c r="AD112" s="4"/>
      <c r="AE112" s="4"/>
      <c r="AF112" s="5"/>
      <c r="AG112" s="6"/>
      <c r="AH112" s="6"/>
      <c r="AI112" s="6"/>
      <c r="AJ112" s="7"/>
    </row>
    <row r="113" spans="1:36" ht="16.5" customHeight="1" x14ac:dyDescent="0.3">
      <c r="A113" s="131">
        <v>99</v>
      </c>
      <c r="B113" s="75" t="s">
        <v>96</v>
      </c>
      <c r="C113" s="65" t="s">
        <v>171</v>
      </c>
      <c r="D113" s="66">
        <v>2419250</v>
      </c>
      <c r="E113" s="66"/>
      <c r="F113" s="66"/>
      <c r="G113" s="66"/>
      <c r="H113" s="66"/>
      <c r="I113" s="66">
        <v>12768828.73</v>
      </c>
      <c r="J113" s="76"/>
      <c r="K113" s="76">
        <v>15618.11</v>
      </c>
      <c r="L113" s="77">
        <v>61158.46</v>
      </c>
      <c r="M113" s="66">
        <v>15378723.73</v>
      </c>
      <c r="N113" s="66">
        <v>216104.24</v>
      </c>
      <c r="O113" s="45">
        <v>15997041.460000001</v>
      </c>
      <c r="P113" s="70">
        <f t="shared" si="28"/>
        <v>5.4636575782916947E-4</v>
      </c>
      <c r="Q113" s="161">
        <v>15162619.49</v>
      </c>
      <c r="R113" s="70">
        <f t="shared" si="29"/>
        <v>4.9974888671552983E-4</v>
      </c>
      <c r="S113" s="71">
        <f t="shared" si="30"/>
        <v>-5.2161018153665563E-2</v>
      </c>
      <c r="T113" s="72">
        <f t="shared" si="31"/>
        <v>1.0300403574923453E-3</v>
      </c>
      <c r="U113" s="72">
        <f t="shared" si="32"/>
        <v>4.0335022612903414E-3</v>
      </c>
      <c r="V113" s="73">
        <f t="shared" si="33"/>
        <v>1.0074830225913622</v>
      </c>
      <c r="W113" s="73">
        <f t="shared" si="34"/>
        <v>4.0636850498338871E-3</v>
      </c>
      <c r="X113" s="66">
        <v>0.99450000000000005</v>
      </c>
      <c r="Y113" s="66">
        <v>0.99450000000000005</v>
      </c>
      <c r="Z113" s="74">
        <v>10</v>
      </c>
      <c r="AA113" s="146">
        <v>15050000</v>
      </c>
      <c r="AB113" s="12"/>
      <c r="AC113" s="4"/>
      <c r="AD113" s="4"/>
      <c r="AE113" s="4"/>
      <c r="AF113" s="5"/>
      <c r="AG113" s="6"/>
      <c r="AH113" s="6"/>
      <c r="AI113" s="6"/>
      <c r="AJ113" s="7"/>
    </row>
    <row r="114" spans="1:36" ht="16.5" customHeight="1" x14ac:dyDescent="0.3">
      <c r="A114" s="131"/>
      <c r="B114" s="95"/>
      <c r="C114" s="94" t="s">
        <v>55</v>
      </c>
      <c r="D114" s="95"/>
      <c r="E114" s="95"/>
      <c r="F114" s="95"/>
      <c r="G114" s="95"/>
      <c r="H114" s="95"/>
      <c r="I114" s="95"/>
      <c r="J114" s="95"/>
      <c r="K114" s="95"/>
      <c r="L114" s="96"/>
      <c r="M114" s="95"/>
      <c r="N114" s="95"/>
      <c r="O114" s="97">
        <f>SUM(O94:O113)</f>
        <v>29278997138.400002</v>
      </c>
      <c r="P114" s="98">
        <f>(O114/$O$123)</f>
        <v>1.9673276706583181E-2</v>
      </c>
      <c r="Q114" s="162">
        <f>SUM(Q94:Q113)</f>
        <v>30340476773.549995</v>
      </c>
      <c r="R114" s="98">
        <f>(Q114/$Q$123)</f>
        <v>2.0305382013160039E-2</v>
      </c>
      <c r="S114" s="99">
        <f t="shared" si="30"/>
        <v>3.6253961504639165E-2</v>
      </c>
      <c r="T114" s="100"/>
      <c r="U114" s="100"/>
      <c r="V114" s="101"/>
      <c r="W114" s="101"/>
      <c r="X114" s="95"/>
      <c r="Y114" s="95"/>
      <c r="Z114" s="108">
        <f>SUM(Z94:Z113)</f>
        <v>80889</v>
      </c>
      <c r="AA114" s="148"/>
      <c r="AB114" s="12"/>
      <c r="AC114" s="4"/>
      <c r="AD114" s="4"/>
      <c r="AE114" s="4"/>
      <c r="AF114" s="5"/>
      <c r="AG114" s="6"/>
      <c r="AH114" s="6"/>
      <c r="AI114" s="6"/>
      <c r="AJ114" s="7"/>
    </row>
    <row r="115" spans="1:36" ht="16.5" customHeight="1" x14ac:dyDescent="0.3">
      <c r="A115" s="149"/>
      <c r="B115" s="111"/>
      <c r="C115" s="110" t="s">
        <v>172</v>
      </c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71"/>
      <c r="Q115" s="111"/>
      <c r="R115" s="71"/>
      <c r="S115" s="71"/>
      <c r="T115" s="112"/>
      <c r="U115" s="112"/>
      <c r="V115" s="113"/>
      <c r="W115" s="113"/>
      <c r="X115" s="111"/>
      <c r="Y115" s="111"/>
      <c r="Z115" s="111"/>
      <c r="AA115" s="142"/>
      <c r="AB115" s="59"/>
      <c r="AC115" s="4"/>
      <c r="AD115" s="4"/>
      <c r="AE115" s="4"/>
      <c r="AF115" s="5"/>
      <c r="AG115" s="6"/>
      <c r="AH115" s="6"/>
      <c r="AI115" s="6"/>
      <c r="AJ115" s="7"/>
    </row>
    <row r="116" spans="1:36" ht="16.5" customHeight="1" x14ac:dyDescent="0.3">
      <c r="A116" s="131">
        <v>100</v>
      </c>
      <c r="B116" s="65" t="s">
        <v>79</v>
      </c>
      <c r="C116" s="75" t="s">
        <v>173</v>
      </c>
      <c r="D116" s="66">
        <v>266518825.5</v>
      </c>
      <c r="E116" s="66"/>
      <c r="F116" s="66">
        <v>193889388.88999999</v>
      </c>
      <c r="G116" s="66">
        <v>177173780.31</v>
      </c>
      <c r="H116" s="78"/>
      <c r="I116" s="66"/>
      <c r="J116" s="66">
        <v>637581994.70000005</v>
      </c>
      <c r="K116" s="66">
        <v>-5216124.8099999996</v>
      </c>
      <c r="L116" s="69">
        <v>15704434.92</v>
      </c>
      <c r="M116" s="66">
        <v>637581994.70000005</v>
      </c>
      <c r="N116" s="66">
        <v>-5216124.8099999996</v>
      </c>
      <c r="O116" s="47">
        <v>601232604.28999996</v>
      </c>
      <c r="P116" s="70">
        <f t="shared" ref="P116:P121" si="35">(O116/$O$122)</f>
        <v>4.8368909919528622E-2</v>
      </c>
      <c r="Q116" s="161">
        <v>632365869.88999999</v>
      </c>
      <c r="R116" s="70">
        <f t="shared" ref="R116:R121" si="36">(Q116/$Q$122)</f>
        <v>4.3407612079729749E-2</v>
      </c>
      <c r="S116" s="71">
        <f t="shared" ref="S116:S123" si="37">((Q116-O116)/O116)</f>
        <v>5.1782397324851549E-2</v>
      </c>
      <c r="T116" s="72">
        <f t="shared" ref="T116:T121" si="38">(K116/Q116)</f>
        <v>-8.2485868677690411E-3</v>
      </c>
      <c r="U116" s="72">
        <f t="shared" ref="U116:U121" si="39">L116/Q116</f>
        <v>2.483441258892069E-2</v>
      </c>
      <c r="V116" s="73">
        <f t="shared" ref="V116:V121" si="40">Q116/AA116</f>
        <v>14.289636924085571</v>
      </c>
      <c r="W116" s="73">
        <f t="shared" ref="W116:W121" si="41">L116/AA116</f>
        <v>0.35487473911861667</v>
      </c>
      <c r="X116" s="66">
        <v>13.9861</v>
      </c>
      <c r="Y116" s="66">
        <v>13.9861</v>
      </c>
      <c r="Z116" s="74">
        <v>1582</v>
      </c>
      <c r="AA116" s="133">
        <v>44253459.57</v>
      </c>
      <c r="AB116" s="59"/>
      <c r="AC116" s="4"/>
      <c r="AD116" s="4"/>
      <c r="AE116" s="4"/>
      <c r="AF116" s="5"/>
      <c r="AG116" s="6"/>
      <c r="AH116" s="6"/>
      <c r="AI116" s="6"/>
      <c r="AJ116" s="7"/>
    </row>
    <row r="117" spans="1:36" ht="16.5" customHeight="1" x14ac:dyDescent="0.3">
      <c r="A117" s="131">
        <v>101</v>
      </c>
      <c r="B117" s="65" t="s">
        <v>126</v>
      </c>
      <c r="C117" s="75" t="s">
        <v>174</v>
      </c>
      <c r="D117" s="68">
        <v>1349278591.1300001</v>
      </c>
      <c r="E117" s="66"/>
      <c r="F117" s="68"/>
      <c r="G117" s="68">
        <v>557913661.36000001</v>
      </c>
      <c r="H117" s="66"/>
      <c r="I117" s="68">
        <v>189905051.55000001</v>
      </c>
      <c r="J117" s="66">
        <v>2889910007.4299998</v>
      </c>
      <c r="K117" s="68">
        <v>-2422.6</v>
      </c>
      <c r="L117" s="69">
        <v>55809062.049999997</v>
      </c>
      <c r="M117" s="68">
        <v>3079815058.98</v>
      </c>
      <c r="N117" s="68">
        <v>-99196524.359999999</v>
      </c>
      <c r="O117" s="47">
        <v>2924144255.71</v>
      </c>
      <c r="P117" s="70">
        <f t="shared" si="35"/>
        <v>0.23524617442057863</v>
      </c>
      <c r="Q117" s="161">
        <v>2980618534.6199999</v>
      </c>
      <c r="R117" s="70">
        <f t="shared" si="36"/>
        <v>0.20459917156968543</v>
      </c>
      <c r="S117" s="71">
        <f t="shared" si="37"/>
        <v>1.931309606211187E-2</v>
      </c>
      <c r="T117" s="72">
        <f t="shared" si="38"/>
        <v>-8.1278431703400048E-7</v>
      </c>
      <c r="U117" s="72">
        <f t="shared" si="39"/>
        <v>1.8723986783875754E-2</v>
      </c>
      <c r="V117" s="73">
        <f t="shared" si="40"/>
        <v>1.4804852020317243</v>
      </c>
      <c r="W117" s="73">
        <f t="shared" si="41"/>
        <v>2.772058535656563E-2</v>
      </c>
      <c r="X117" s="66">
        <v>1.47</v>
      </c>
      <c r="Y117" s="66">
        <v>1.49</v>
      </c>
      <c r="Z117" s="74">
        <v>15129</v>
      </c>
      <c r="AA117" s="145">
        <v>2013271413</v>
      </c>
      <c r="AB117" s="12"/>
      <c r="AC117" s="4"/>
      <c r="AD117" s="4"/>
      <c r="AE117" s="4"/>
      <c r="AF117" s="5"/>
      <c r="AG117" s="6"/>
      <c r="AH117" s="6"/>
      <c r="AI117" s="6"/>
      <c r="AJ117" s="7"/>
    </row>
    <row r="118" spans="1:36" ht="16.5" customHeight="1" x14ac:dyDescent="0.3">
      <c r="A118" s="131">
        <v>102</v>
      </c>
      <c r="B118" s="65" t="s">
        <v>26</v>
      </c>
      <c r="C118" s="75" t="s">
        <v>175</v>
      </c>
      <c r="D118" s="68">
        <v>1336429574.8</v>
      </c>
      <c r="E118" s="66"/>
      <c r="F118" s="68">
        <v>259140044.81</v>
      </c>
      <c r="G118" s="66">
        <v>13702222.75</v>
      </c>
      <c r="H118" s="66"/>
      <c r="I118" s="66">
        <v>49300817.850000001</v>
      </c>
      <c r="J118" s="68">
        <v>1609271842.3599999</v>
      </c>
      <c r="K118" s="68">
        <v>-4994234.92</v>
      </c>
      <c r="L118" s="69">
        <v>75034210.739999995</v>
      </c>
      <c r="M118" s="68">
        <v>1658572660.21</v>
      </c>
      <c r="N118" s="68">
        <v>-14067965.789999999</v>
      </c>
      <c r="O118" s="47">
        <v>1566587657.9000001</v>
      </c>
      <c r="P118" s="70">
        <f t="shared" si="35"/>
        <v>0.12603131760542605</v>
      </c>
      <c r="Q118" s="161">
        <v>1644504694.4200001</v>
      </c>
      <c r="R118" s="70">
        <f t="shared" si="36"/>
        <v>0.11288405215653893</v>
      </c>
      <c r="S118" s="71">
        <f t="shared" si="37"/>
        <v>4.9736786912037353E-2</v>
      </c>
      <c r="T118" s="72">
        <f t="shared" si="38"/>
        <v>-3.0369234803318181E-3</v>
      </c>
      <c r="U118" s="72">
        <f t="shared" si="39"/>
        <v>4.5627240222907234E-2</v>
      </c>
      <c r="V118" s="73">
        <f t="shared" si="40"/>
        <v>1.2285088323081617</v>
      </c>
      <c r="W118" s="73">
        <f t="shared" si="41"/>
        <v>5.6053467607687757E-2</v>
      </c>
      <c r="X118" s="66">
        <v>1.22</v>
      </c>
      <c r="Y118" s="66">
        <v>1.24</v>
      </c>
      <c r="Z118" s="74">
        <v>9486</v>
      </c>
      <c r="AA118" s="133">
        <v>1338618535.8800001</v>
      </c>
      <c r="AB118" s="12"/>
      <c r="AC118" s="4"/>
      <c r="AD118" s="4"/>
      <c r="AE118" s="4"/>
      <c r="AF118" s="5"/>
      <c r="AG118" s="6"/>
      <c r="AH118" s="6"/>
      <c r="AI118" s="6"/>
      <c r="AJ118" s="7"/>
    </row>
    <row r="119" spans="1:36" ht="16.5" customHeight="1" x14ac:dyDescent="0.3">
      <c r="A119" s="131">
        <v>103</v>
      </c>
      <c r="B119" s="75" t="s">
        <v>38</v>
      </c>
      <c r="C119" s="75" t="s">
        <v>176</v>
      </c>
      <c r="D119" s="66">
        <v>122327601</v>
      </c>
      <c r="E119" s="66"/>
      <c r="F119" s="66"/>
      <c r="G119" s="66">
        <v>154069463.65000001</v>
      </c>
      <c r="H119" s="66">
        <v>37640000</v>
      </c>
      <c r="I119" s="66">
        <v>1739305.81</v>
      </c>
      <c r="J119" s="66">
        <v>418945507.67000002</v>
      </c>
      <c r="K119" s="66">
        <v>1335242.6399999999</v>
      </c>
      <c r="L119" s="77">
        <v>-19344964.73</v>
      </c>
      <c r="M119" s="66">
        <v>370433269</v>
      </c>
      <c r="N119" s="66">
        <v>-938031</v>
      </c>
      <c r="O119" s="47">
        <v>356098660</v>
      </c>
      <c r="P119" s="70">
        <f t="shared" si="35"/>
        <v>2.8647987293278818E-2</v>
      </c>
      <c r="Q119" s="161">
        <v>369495238</v>
      </c>
      <c r="R119" s="70">
        <f t="shared" si="36"/>
        <v>2.5363332716234963E-2</v>
      </c>
      <c r="S119" s="71">
        <f t="shared" si="37"/>
        <v>3.7620411152347495E-2</v>
      </c>
      <c r="T119" s="72">
        <f t="shared" si="38"/>
        <v>3.6136937710683024E-3</v>
      </c>
      <c r="U119" s="72">
        <f t="shared" si="39"/>
        <v>-5.2355112435846875E-2</v>
      </c>
      <c r="V119" s="73">
        <f t="shared" si="40"/>
        <v>36.039669897728928</v>
      </c>
      <c r="W119" s="73">
        <f t="shared" si="41"/>
        <v>-1.8868609696464038</v>
      </c>
      <c r="X119" s="66">
        <v>35.869999999999997</v>
      </c>
      <c r="Y119" s="66">
        <v>36.950000000000003</v>
      </c>
      <c r="Z119" s="74">
        <v>2047</v>
      </c>
      <c r="AA119" s="133">
        <v>10252459</v>
      </c>
      <c r="AB119" s="12"/>
      <c r="AC119" s="4"/>
      <c r="AD119" s="4"/>
      <c r="AE119" s="4"/>
      <c r="AF119" s="5"/>
      <c r="AG119" s="6"/>
      <c r="AH119" s="6"/>
      <c r="AI119" s="6"/>
      <c r="AJ119" s="7"/>
    </row>
    <row r="120" spans="1:36" ht="16.5" customHeight="1" x14ac:dyDescent="0.3">
      <c r="A120" s="131">
        <v>104</v>
      </c>
      <c r="B120" s="65" t="s">
        <v>26</v>
      </c>
      <c r="C120" s="65" t="s">
        <v>177</v>
      </c>
      <c r="D120" s="66">
        <v>185656178.5</v>
      </c>
      <c r="E120" s="66"/>
      <c r="F120" s="66">
        <v>33328131.690000001</v>
      </c>
      <c r="G120" s="66">
        <v>27565629.829999998</v>
      </c>
      <c r="H120" s="66"/>
      <c r="I120" s="66">
        <v>21051685.629999999</v>
      </c>
      <c r="J120" s="66">
        <v>246549940.02000001</v>
      </c>
      <c r="K120" s="66">
        <v>-479370.59</v>
      </c>
      <c r="L120" s="77">
        <v>9257755.4499999993</v>
      </c>
      <c r="M120" s="66">
        <v>267601625.65000001</v>
      </c>
      <c r="N120" s="66">
        <v>-4774553.8</v>
      </c>
      <c r="O120" s="47">
        <v>231578959.25999999</v>
      </c>
      <c r="P120" s="70">
        <f t="shared" si="35"/>
        <v>1.8630429786709146E-2</v>
      </c>
      <c r="Q120" s="161">
        <v>262827071.84999999</v>
      </c>
      <c r="R120" s="70">
        <f t="shared" si="36"/>
        <v>1.8041289263287724E-2</v>
      </c>
      <c r="S120" s="71">
        <f t="shared" si="37"/>
        <v>0.13493502470972288</v>
      </c>
      <c r="T120" s="72">
        <f t="shared" si="38"/>
        <v>-1.8239011172851525E-3</v>
      </c>
      <c r="U120" s="72">
        <f t="shared" si="39"/>
        <v>3.5223751437917179E-2</v>
      </c>
      <c r="V120" s="73">
        <f t="shared" si="40"/>
        <v>224.52068796713996</v>
      </c>
      <c r="W120" s="73">
        <f t="shared" si="41"/>
        <v>7.9084609056247013</v>
      </c>
      <c r="X120" s="66">
        <v>222.9</v>
      </c>
      <c r="Y120" s="66">
        <v>225.67</v>
      </c>
      <c r="Z120" s="74">
        <v>406</v>
      </c>
      <c r="AA120" s="133">
        <v>1170614.05</v>
      </c>
      <c r="AB120" s="12"/>
      <c r="AC120" s="4"/>
      <c r="AD120" s="4"/>
      <c r="AE120" s="4"/>
      <c r="AF120" s="5"/>
      <c r="AG120" s="6"/>
      <c r="AH120" s="6"/>
      <c r="AI120" s="6"/>
      <c r="AJ120" s="7"/>
    </row>
    <row r="121" spans="1:36" ht="16.5" customHeight="1" x14ac:dyDescent="0.3">
      <c r="A121" s="131">
        <v>105</v>
      </c>
      <c r="B121" s="65" t="s">
        <v>58</v>
      </c>
      <c r="C121" s="65" t="s">
        <v>178</v>
      </c>
      <c r="D121" s="66"/>
      <c r="E121" s="66"/>
      <c r="F121" s="66"/>
      <c r="G121" s="66">
        <v>8619506153.7600002</v>
      </c>
      <c r="H121" s="66"/>
      <c r="I121" s="66">
        <v>101833651.29000001</v>
      </c>
      <c r="J121" s="66">
        <v>8678275606.2000008</v>
      </c>
      <c r="K121" s="66">
        <v>-11895920.050000001</v>
      </c>
      <c r="L121" s="77">
        <v>63236031.950000003</v>
      </c>
      <c r="M121" s="66">
        <v>8720897175.0300007</v>
      </c>
      <c r="N121" s="66">
        <v>-42621568.829999998</v>
      </c>
      <c r="O121" s="47">
        <v>6750503700.1199999</v>
      </c>
      <c r="P121" s="70">
        <f t="shared" si="35"/>
        <v>0.54307518097447882</v>
      </c>
      <c r="Q121" s="161">
        <v>8678275606.2000008</v>
      </c>
      <c r="R121" s="70">
        <f t="shared" si="36"/>
        <v>0.59570454221452318</v>
      </c>
      <c r="S121" s="71">
        <f t="shared" si="37"/>
        <v>0.28557452772683201</v>
      </c>
      <c r="T121" s="72">
        <f t="shared" si="38"/>
        <v>-1.3707700227336898E-3</v>
      </c>
      <c r="U121" s="72">
        <f t="shared" si="39"/>
        <v>7.2867047348464517E-3</v>
      </c>
      <c r="V121" s="73">
        <f t="shared" si="40"/>
        <v>110.02420260596182</v>
      </c>
      <c r="W121" s="73">
        <f t="shared" si="41"/>
        <v>0.80171387807656724</v>
      </c>
      <c r="X121" s="66">
        <v>110.97</v>
      </c>
      <c r="Y121" s="66">
        <v>100</v>
      </c>
      <c r="Z121" s="74">
        <v>430</v>
      </c>
      <c r="AA121" s="133">
        <v>78876060</v>
      </c>
      <c r="AB121" s="12"/>
      <c r="AC121" s="4"/>
      <c r="AD121" s="4"/>
      <c r="AE121" s="4"/>
      <c r="AF121" s="5"/>
      <c r="AG121" s="6"/>
      <c r="AH121" s="6"/>
      <c r="AI121" s="6"/>
      <c r="AJ121" s="7"/>
    </row>
    <row r="122" spans="1:36" ht="16.5" customHeight="1" x14ac:dyDescent="0.3">
      <c r="A122" s="136"/>
      <c r="B122" s="66"/>
      <c r="C122" s="94" t="s">
        <v>55</v>
      </c>
      <c r="D122" s="95"/>
      <c r="E122" s="95"/>
      <c r="F122" s="95"/>
      <c r="G122" s="95"/>
      <c r="H122" s="95"/>
      <c r="I122" s="95"/>
      <c r="J122" s="95"/>
      <c r="K122" s="95"/>
      <c r="L122" s="96"/>
      <c r="M122" s="95"/>
      <c r="N122" s="95"/>
      <c r="O122" s="48">
        <f>SUM(O116:O121)</f>
        <v>12430145837.279999</v>
      </c>
      <c r="P122" s="98">
        <f>(O122/$O$123)</f>
        <v>8.3521200334854048E-3</v>
      </c>
      <c r="Q122" s="161">
        <f>SUM(Q116:Q121)</f>
        <v>14568087014.980001</v>
      </c>
      <c r="R122" s="98">
        <f>(Q122/$Q$123)</f>
        <v>9.7497008451101486E-3</v>
      </c>
      <c r="S122" s="99">
        <f t="shared" si="37"/>
        <v>0.17199646775566982</v>
      </c>
      <c r="T122" s="100"/>
      <c r="U122" s="100"/>
      <c r="V122" s="101"/>
      <c r="W122" s="101"/>
      <c r="X122" s="95"/>
      <c r="Y122" s="95"/>
      <c r="Z122" s="126">
        <f>SUM(Z116:Z121)</f>
        <v>29080</v>
      </c>
      <c r="AA122" s="137"/>
      <c r="AB122" s="12"/>
      <c r="AC122" s="4"/>
      <c r="AD122" s="4"/>
      <c r="AE122" s="4"/>
      <c r="AF122" s="5"/>
      <c r="AG122" s="6"/>
      <c r="AH122" s="6"/>
      <c r="AI122" s="6"/>
      <c r="AJ122" s="7"/>
    </row>
    <row r="123" spans="1:36" ht="17.25" customHeight="1" thickBot="1" x14ac:dyDescent="0.35">
      <c r="A123" s="150"/>
      <c r="B123" s="151"/>
      <c r="C123" s="152" t="s">
        <v>179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4">
        <f>(O19+O47+O59+O87+O92+O114+O122)</f>
        <v>1488262355838.3896</v>
      </c>
      <c r="P123" s="155"/>
      <c r="Q123" s="165">
        <f>(Q19+Q47+Q59+Q87+Q92+Q114+Q122)</f>
        <v>1494208616901.9697</v>
      </c>
      <c r="R123" s="155"/>
      <c r="S123" s="156">
        <f t="shared" si="37"/>
        <v>3.9954387344765859E-3</v>
      </c>
      <c r="T123" s="157"/>
      <c r="U123" s="157"/>
      <c r="V123" s="158"/>
      <c r="W123" s="158"/>
      <c r="X123" s="153"/>
      <c r="Y123" s="153"/>
      <c r="Z123" s="153">
        <f>(Z19+Z47+Z59+Z87+Z92+Z114+Z122)</f>
        <v>456230</v>
      </c>
      <c r="AA123" s="159"/>
      <c r="AB123" s="52"/>
      <c r="AC123" s="4"/>
      <c r="AD123" s="4"/>
      <c r="AE123" s="4"/>
      <c r="AF123" s="5"/>
      <c r="AG123" s="6"/>
      <c r="AH123" s="6"/>
      <c r="AI123" s="6"/>
      <c r="AJ123" s="7"/>
    </row>
    <row r="124" spans="1:36" ht="17.45" customHeight="1" x14ac:dyDescent="0.25">
      <c r="A124" s="60"/>
      <c r="B124" s="60"/>
      <c r="C124" s="6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4"/>
      <c r="AC124" s="4"/>
      <c r="AD124" s="4"/>
      <c r="AE124" s="4"/>
      <c r="AF124" s="5"/>
      <c r="AG124" s="6"/>
      <c r="AH124" s="6"/>
      <c r="AI124" s="6"/>
      <c r="AJ124" s="7"/>
    </row>
    <row r="125" spans="1:36" ht="17.100000000000001" customHeight="1" x14ac:dyDescent="0.25">
      <c r="A125" s="20"/>
      <c r="B125" s="21"/>
      <c r="C125" s="2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23"/>
      <c r="R125" s="4"/>
      <c r="S125" s="4"/>
      <c r="T125" s="4"/>
      <c r="U125" s="4"/>
      <c r="V125" s="4"/>
      <c r="W125" s="4"/>
      <c r="X125" s="4"/>
      <c r="Y125" s="4"/>
      <c r="Z125" s="4"/>
      <c r="AA125" s="16"/>
      <c r="AB125" s="4"/>
      <c r="AC125" s="4"/>
      <c r="AD125" s="4"/>
      <c r="AE125" s="4"/>
      <c r="AF125" s="5"/>
      <c r="AG125" s="6"/>
      <c r="AH125" s="6"/>
      <c r="AI125" s="6"/>
      <c r="AJ125" s="7"/>
    </row>
    <row r="126" spans="1:36" ht="17.100000000000001" customHeight="1" x14ac:dyDescent="0.25">
      <c r="A126" s="20"/>
      <c r="B126" s="24"/>
      <c r="C126" s="2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23"/>
      <c r="R126" s="16"/>
      <c r="S126" s="1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6"/>
      <c r="AH126" s="6"/>
      <c r="AI126" s="6"/>
      <c r="AJ126" s="7"/>
    </row>
    <row r="127" spans="1:36" ht="17.100000000000001" customHeight="1" x14ac:dyDescent="0.25">
      <c r="A127" s="20"/>
      <c r="B127" s="24"/>
      <c r="C127" s="2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23"/>
      <c r="R127" s="16"/>
      <c r="S127" s="16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6"/>
      <c r="AH127" s="6"/>
      <c r="AI127" s="6"/>
      <c r="AJ127" s="7"/>
    </row>
    <row r="128" spans="1:36" ht="17.100000000000001" customHeight="1" x14ac:dyDescent="0.25">
      <c r="A128" s="20"/>
      <c r="B128" s="24"/>
      <c r="C128" s="2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23"/>
      <c r="R128" s="16"/>
      <c r="S128" s="16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6"/>
      <c r="AH128" s="6"/>
      <c r="AI128" s="6"/>
      <c r="AJ128" s="7"/>
    </row>
    <row r="129" spans="1:36" ht="17.100000000000001" customHeight="1" x14ac:dyDescent="0.25">
      <c r="A129" s="20"/>
      <c r="B129" s="24"/>
      <c r="C129" s="2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23"/>
      <c r="R129" s="16"/>
      <c r="S129" s="16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26"/>
      <c r="AG129" s="27"/>
      <c r="AH129" s="27"/>
      <c r="AI129" s="27"/>
      <c r="AJ129" s="28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L2" sqref="L2"/>
    </sheetView>
  </sheetViews>
  <sheetFormatPr defaultColWidth="10" defaultRowHeight="12.95" customHeight="1" x14ac:dyDescent="0.25"/>
  <cols>
    <col min="1" max="256" width="10" style="29" customWidth="1"/>
  </cols>
  <sheetData>
    <row r="1" spans="1:11" ht="12.95" customHeight="1" x14ac:dyDescent="0.25">
      <c r="A1" s="30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</row>
    <row r="14" spans="1:11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</row>
    <row r="15" spans="1:11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11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</row>
    <row r="17" spans="1:11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</row>
    <row r="18" spans="1:11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</row>
    <row r="21" spans="1:11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</row>
    <row r="22" spans="1:11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</row>
    <row r="23" spans="1:11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1" ht="12.95" customHeigh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F24" sqref="F24"/>
    </sheetView>
  </sheetViews>
  <sheetFormatPr defaultColWidth="10" defaultRowHeight="12.95" customHeight="1" x14ac:dyDescent="0.25"/>
  <cols>
    <col min="1" max="256" width="10" style="31" customWidth="1"/>
  </cols>
  <sheetData>
    <row r="1" spans="1:14" ht="12.95" customHeight="1" x14ac:dyDescent="0.25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O1" sqref="O1"/>
    </sheetView>
  </sheetViews>
  <sheetFormatPr defaultColWidth="8.85546875" defaultRowHeight="15" customHeight="1" x14ac:dyDescent="0.25"/>
  <cols>
    <col min="1" max="3" width="8.85546875" style="32" customWidth="1"/>
    <col min="4" max="4" width="10.42578125" style="32" customWidth="1"/>
    <col min="5" max="256" width="8.85546875" style="32" customWidth="1"/>
  </cols>
  <sheetData>
    <row r="1" spans="1:13" ht="15" customHeight="1" x14ac:dyDescent="0.25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ht="15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2021</vt:lpstr>
      <vt:lpstr>Market Share</vt:lpstr>
      <vt:lpstr>Unit Holders</vt:lpstr>
      <vt:lpstr>NAV Comparison Previous&amp;Current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2021-02-25T12:08:29Z</dcterms:created>
  <dcterms:modified xsi:type="dcterms:W3CDTF">2021-03-04T13:20:22Z</dcterms:modified>
</cp:coreProperties>
</file>