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0" windowWidth="14955" windowHeight="3105"/>
  </bookViews>
  <sheets>
    <sheet name="August 2020" sheetId="9" r:id="rId1"/>
  </sheets>
  <definedNames>
    <definedName name="_Hlk50391038" localSheetId="0">'August 2020'!$J$38</definedName>
    <definedName name="_xlnm.Print_Area" localSheetId="0">'August 2020'!$A$1:$W$124</definedName>
  </definedNames>
  <calcPr calcId="162913"/>
</workbook>
</file>

<file path=xl/calcChain.xml><?xml version="1.0" encoding="utf-8"?>
<calcChain xmlns="http://schemas.openxmlformats.org/spreadsheetml/2006/main">
  <c r="W56" i="9" l="1"/>
  <c r="O56" i="9"/>
  <c r="T79" i="9" l="1"/>
  <c r="S79" i="9"/>
  <c r="R79" i="9"/>
  <c r="Q79" i="9"/>
  <c r="T80" i="9" l="1"/>
  <c r="S80" i="9"/>
  <c r="R80" i="9"/>
  <c r="Q80" i="9"/>
  <c r="T78" i="9"/>
  <c r="S78" i="9"/>
  <c r="R78" i="9"/>
  <c r="Q78" i="9"/>
  <c r="T77" i="9"/>
  <c r="S77" i="9"/>
  <c r="R77" i="9"/>
  <c r="Q77" i="9"/>
  <c r="S54" i="9" l="1"/>
  <c r="T54" i="9"/>
  <c r="R54" i="9"/>
  <c r="P55" i="9"/>
  <c r="Q54" i="9"/>
  <c r="R55" i="9"/>
  <c r="T55" i="9"/>
  <c r="S55" i="9"/>
  <c r="Q55" i="9"/>
  <c r="S116" i="9" l="1"/>
  <c r="T116" i="9"/>
  <c r="W117" i="9"/>
  <c r="O117" i="9"/>
  <c r="P116" i="9" s="1"/>
  <c r="Q116" i="9"/>
  <c r="R116" i="9"/>
  <c r="F39" i="9" l="1"/>
  <c r="S100" i="9" l="1"/>
  <c r="E12" i="9" l="1"/>
  <c r="E61" i="9" l="1"/>
  <c r="T16" i="9" l="1"/>
  <c r="S16" i="9"/>
  <c r="R16" i="9"/>
  <c r="Q16" i="9"/>
  <c r="W109" i="9" l="1"/>
  <c r="W86" i="9"/>
  <c r="W81" i="9"/>
  <c r="W43" i="9"/>
  <c r="W18" i="9"/>
  <c r="T53" i="9"/>
  <c r="S53" i="9"/>
  <c r="R53" i="9"/>
  <c r="Q53" i="9"/>
  <c r="T52" i="9"/>
  <c r="S52" i="9"/>
  <c r="R52" i="9"/>
  <c r="Q52" i="9"/>
  <c r="T51" i="9"/>
  <c r="T50" i="9"/>
  <c r="S50" i="9"/>
  <c r="R50" i="9"/>
  <c r="Q50" i="9"/>
  <c r="T49" i="9"/>
  <c r="S49" i="9"/>
  <c r="R49" i="9"/>
  <c r="Q49" i="9"/>
  <c r="T48" i="9"/>
  <c r="S48" i="9"/>
  <c r="R48" i="9"/>
  <c r="Q48" i="9"/>
  <c r="T47" i="9"/>
  <c r="S47" i="9"/>
  <c r="R47" i="9"/>
  <c r="Q47" i="9"/>
  <c r="T46" i="9"/>
  <c r="S46" i="9"/>
  <c r="R46" i="9"/>
  <c r="Q46" i="9"/>
  <c r="T45" i="9"/>
  <c r="S45" i="9"/>
  <c r="R45" i="9"/>
  <c r="Q45" i="9"/>
  <c r="O43" i="9"/>
  <c r="P41" i="9" s="1"/>
  <c r="T42" i="9"/>
  <c r="S42" i="9"/>
  <c r="R42" i="9"/>
  <c r="Q42" i="9"/>
  <c r="T41" i="9"/>
  <c r="S41" i="9"/>
  <c r="R41" i="9"/>
  <c r="Q41" i="9"/>
  <c r="T40" i="9"/>
  <c r="S40" i="9"/>
  <c r="R40" i="9"/>
  <c r="Q40" i="9"/>
  <c r="T39" i="9"/>
  <c r="S39" i="9"/>
  <c r="R39" i="9"/>
  <c r="Q39" i="9"/>
  <c r="T38" i="9"/>
  <c r="S38" i="9"/>
  <c r="R38" i="9"/>
  <c r="Q38" i="9"/>
  <c r="T37" i="9"/>
  <c r="S37" i="9"/>
  <c r="R37" i="9"/>
  <c r="Q37" i="9"/>
  <c r="T36" i="9"/>
  <c r="S36" i="9"/>
  <c r="R36" i="9"/>
  <c r="Q36" i="9"/>
  <c r="T35" i="9"/>
  <c r="S35" i="9"/>
  <c r="R35" i="9"/>
  <c r="Q35" i="9"/>
  <c r="T34" i="9"/>
  <c r="S34" i="9"/>
  <c r="R34" i="9"/>
  <c r="Q34" i="9"/>
  <c r="T33" i="9"/>
  <c r="S33" i="9"/>
  <c r="R33" i="9"/>
  <c r="Q33" i="9"/>
  <c r="T32" i="9"/>
  <c r="S32" i="9"/>
  <c r="R32" i="9"/>
  <c r="Q32" i="9"/>
  <c r="T31" i="9"/>
  <c r="S31" i="9"/>
  <c r="R31" i="9"/>
  <c r="Q31" i="9"/>
  <c r="T30" i="9"/>
  <c r="S30" i="9"/>
  <c r="R30" i="9"/>
  <c r="Q30" i="9"/>
  <c r="T29" i="9"/>
  <c r="S29" i="9"/>
  <c r="R29" i="9"/>
  <c r="Q29" i="9"/>
  <c r="T28" i="9"/>
  <c r="S28" i="9"/>
  <c r="R28" i="9"/>
  <c r="Q28" i="9"/>
  <c r="T27" i="9"/>
  <c r="S27" i="9"/>
  <c r="R27" i="9"/>
  <c r="Q27" i="9"/>
  <c r="T26" i="9"/>
  <c r="S26" i="9"/>
  <c r="R26" i="9"/>
  <c r="Q26" i="9"/>
  <c r="T25" i="9"/>
  <c r="S25" i="9"/>
  <c r="R25" i="9"/>
  <c r="Q25" i="9"/>
  <c r="T24" i="9"/>
  <c r="S24" i="9"/>
  <c r="R24" i="9"/>
  <c r="Q24" i="9"/>
  <c r="T23" i="9"/>
  <c r="S23" i="9"/>
  <c r="R23" i="9"/>
  <c r="Q23" i="9"/>
  <c r="T22" i="9"/>
  <c r="S22" i="9"/>
  <c r="R22" i="9"/>
  <c r="Q22" i="9"/>
  <c r="T21" i="9"/>
  <c r="S21" i="9"/>
  <c r="R21" i="9"/>
  <c r="Q21" i="9"/>
  <c r="T20" i="9"/>
  <c r="S20" i="9"/>
  <c r="R20" i="9"/>
  <c r="Q20" i="9"/>
  <c r="O18" i="9"/>
  <c r="P16" i="9" s="1"/>
  <c r="T17" i="9"/>
  <c r="S17" i="9"/>
  <c r="R17" i="9"/>
  <c r="Q17" i="9"/>
  <c r="T15" i="9"/>
  <c r="S15" i="9"/>
  <c r="R15" i="9"/>
  <c r="Q15" i="9"/>
  <c r="T14" i="9"/>
  <c r="S14" i="9"/>
  <c r="R14" i="9"/>
  <c r="Q14" i="9"/>
  <c r="T13" i="9"/>
  <c r="S13" i="9"/>
  <c r="R13" i="9"/>
  <c r="Q13" i="9"/>
  <c r="T12" i="9"/>
  <c r="S12" i="9"/>
  <c r="R12" i="9"/>
  <c r="Q12" i="9"/>
  <c r="T11" i="9"/>
  <c r="S11" i="9"/>
  <c r="R11" i="9"/>
  <c r="Q11" i="9"/>
  <c r="T10" i="9"/>
  <c r="S10" i="9"/>
  <c r="R10" i="9"/>
  <c r="Q10" i="9"/>
  <c r="T9" i="9"/>
  <c r="S9" i="9"/>
  <c r="R9" i="9"/>
  <c r="Q9" i="9"/>
  <c r="T8" i="9"/>
  <c r="S8" i="9"/>
  <c r="R8" i="9"/>
  <c r="Q8" i="9"/>
  <c r="T7" i="9"/>
  <c r="S7" i="9"/>
  <c r="R7" i="9"/>
  <c r="Q7" i="9"/>
  <c r="T6" i="9"/>
  <c r="S6" i="9"/>
  <c r="R6" i="9"/>
  <c r="Q6" i="9"/>
  <c r="T5" i="9"/>
  <c r="S5" i="9"/>
  <c r="R5" i="9"/>
  <c r="Q5" i="9"/>
  <c r="T4" i="9"/>
  <c r="S4" i="9"/>
  <c r="R4" i="9"/>
  <c r="Q4" i="9"/>
  <c r="P30" i="9" l="1"/>
  <c r="P38" i="9"/>
  <c r="P22" i="9"/>
  <c r="P24" i="9"/>
  <c r="P29" i="9"/>
  <c r="P20" i="9"/>
  <c r="P27" i="9"/>
  <c r="P32" i="9"/>
  <c r="P21" i="9"/>
  <c r="P28" i="9"/>
  <c r="P35" i="9"/>
  <c r="P40" i="9"/>
  <c r="P15" i="9"/>
  <c r="P17" i="9"/>
  <c r="P37" i="9"/>
  <c r="W118" i="9"/>
  <c r="P9" i="9"/>
  <c r="P7" i="9"/>
  <c r="P4" i="9"/>
  <c r="P12" i="9"/>
  <c r="P6" i="9"/>
  <c r="P14" i="9"/>
  <c r="P11" i="9"/>
  <c r="P13" i="9"/>
  <c r="P8" i="9"/>
  <c r="P5" i="9"/>
  <c r="P10" i="9"/>
  <c r="R51" i="9"/>
  <c r="P26" i="9"/>
  <c r="P34" i="9"/>
  <c r="P42" i="9"/>
  <c r="S51" i="9"/>
  <c r="P23" i="9"/>
  <c r="P31" i="9"/>
  <c r="P39" i="9"/>
  <c r="Q51" i="9"/>
  <c r="P36" i="9"/>
  <c r="P25" i="9"/>
  <c r="P33" i="9"/>
  <c r="P51" i="9" l="1"/>
  <c r="P54" i="9"/>
  <c r="P48" i="9"/>
  <c r="P52" i="9"/>
  <c r="P46" i="9"/>
  <c r="P49" i="9"/>
  <c r="P53" i="9"/>
  <c r="P47" i="9"/>
  <c r="P50" i="9"/>
  <c r="P45" i="9"/>
  <c r="Q61" i="9" l="1"/>
  <c r="Q60" i="9"/>
  <c r="R111" i="9" l="1"/>
  <c r="T106" i="9"/>
  <c r="S106" i="9"/>
  <c r="Q103" i="9"/>
  <c r="S62" i="9"/>
  <c r="T62" i="9"/>
  <c r="T58" i="9"/>
  <c r="R84" i="9"/>
  <c r="T111" i="9" l="1"/>
  <c r="T76" i="9" l="1"/>
  <c r="S76" i="9"/>
  <c r="R76" i="9"/>
  <c r="Q76" i="9"/>
  <c r="S93" i="9"/>
  <c r="R99" i="9" l="1"/>
  <c r="Q95" i="9" l="1"/>
  <c r="Q83" i="9"/>
  <c r="R83" i="9" l="1"/>
  <c r="S83" i="9"/>
  <c r="T83" i="9"/>
  <c r="O109" i="9" l="1"/>
  <c r="P94" i="9" s="1"/>
  <c r="O86" i="9"/>
  <c r="P83" i="9" s="1"/>
  <c r="O81" i="9"/>
  <c r="P79" i="9" s="1"/>
  <c r="P78" i="9" l="1"/>
  <c r="P80" i="9"/>
  <c r="P76" i="9"/>
  <c r="P77" i="9"/>
  <c r="P74" i="9"/>
  <c r="S70" i="9" l="1"/>
  <c r="P58" i="9" l="1"/>
  <c r="Q58" i="9"/>
  <c r="R58" i="9"/>
  <c r="S58" i="9"/>
  <c r="Q59" i="9"/>
  <c r="R59" i="9"/>
  <c r="S59" i="9"/>
  <c r="T59" i="9"/>
  <c r="R60" i="9"/>
  <c r="S60" i="9"/>
  <c r="T60" i="9"/>
  <c r="R61" i="9"/>
  <c r="S61" i="9"/>
  <c r="T61" i="9"/>
  <c r="P62" i="9"/>
  <c r="Q62" i="9"/>
  <c r="R62" i="9"/>
  <c r="Q63" i="9"/>
  <c r="R63" i="9"/>
  <c r="S63" i="9"/>
  <c r="T63" i="9"/>
  <c r="Q64" i="9"/>
  <c r="R64" i="9"/>
  <c r="S64" i="9"/>
  <c r="T64" i="9"/>
  <c r="Q65" i="9"/>
  <c r="R65" i="9"/>
  <c r="S65" i="9"/>
  <c r="T65" i="9"/>
  <c r="P66" i="9"/>
  <c r="Q66" i="9"/>
  <c r="R66" i="9"/>
  <c r="S66" i="9"/>
  <c r="T66" i="9"/>
  <c r="Q67" i="9"/>
  <c r="R67" i="9"/>
  <c r="S67" i="9"/>
  <c r="T67" i="9"/>
  <c r="Q68" i="9"/>
  <c r="R68" i="9"/>
  <c r="S68" i="9"/>
  <c r="T68" i="9"/>
  <c r="Q69" i="9"/>
  <c r="R69" i="9"/>
  <c r="S69" i="9"/>
  <c r="T69" i="9"/>
  <c r="P70" i="9"/>
  <c r="Q70" i="9"/>
  <c r="R70" i="9"/>
  <c r="T70" i="9"/>
  <c r="Q71" i="9"/>
  <c r="R71" i="9"/>
  <c r="S71" i="9"/>
  <c r="T71" i="9"/>
  <c r="Q72" i="9"/>
  <c r="R72" i="9"/>
  <c r="S72" i="9"/>
  <c r="T72" i="9"/>
  <c r="Q73" i="9"/>
  <c r="R73" i="9"/>
  <c r="S73" i="9"/>
  <c r="T73" i="9"/>
  <c r="Q74" i="9"/>
  <c r="R74" i="9"/>
  <c r="S74" i="9"/>
  <c r="T74" i="9"/>
  <c r="Q75" i="9"/>
  <c r="R75" i="9"/>
  <c r="S75" i="9"/>
  <c r="T75" i="9"/>
  <c r="P59" i="9"/>
  <c r="Q84" i="9"/>
  <c r="S84" i="9"/>
  <c r="T84" i="9"/>
  <c r="Q85" i="9"/>
  <c r="R85" i="9"/>
  <c r="S85" i="9"/>
  <c r="T85" i="9"/>
  <c r="P84" i="9"/>
  <c r="Q88" i="9"/>
  <c r="R88" i="9"/>
  <c r="S88" i="9"/>
  <c r="T88" i="9"/>
  <c r="Q89" i="9"/>
  <c r="R89" i="9"/>
  <c r="S89" i="9"/>
  <c r="T89" i="9"/>
  <c r="Q90" i="9"/>
  <c r="R90" i="9"/>
  <c r="S90" i="9"/>
  <c r="T90" i="9"/>
  <c r="P91" i="9"/>
  <c r="Q91" i="9"/>
  <c r="R91" i="9"/>
  <c r="S91" i="9"/>
  <c r="T91" i="9"/>
  <c r="Q92" i="9"/>
  <c r="R92" i="9"/>
  <c r="S92" i="9"/>
  <c r="T92" i="9"/>
  <c r="Q93" i="9"/>
  <c r="R93" i="9"/>
  <c r="T93" i="9"/>
  <c r="Q94" i="9"/>
  <c r="R94" i="9"/>
  <c r="S94" i="9"/>
  <c r="T94" i="9"/>
  <c r="P95" i="9"/>
  <c r="R95" i="9"/>
  <c r="S95" i="9"/>
  <c r="T95" i="9"/>
  <c r="Q96" i="9"/>
  <c r="R96" i="9"/>
  <c r="S96" i="9"/>
  <c r="T96" i="9"/>
  <c r="Q97" i="9"/>
  <c r="R97" i="9"/>
  <c r="S97" i="9"/>
  <c r="T97" i="9"/>
  <c r="Q98" i="9"/>
  <c r="R98" i="9"/>
  <c r="S98" i="9"/>
  <c r="T98" i="9"/>
  <c r="P99" i="9"/>
  <c r="Q99" i="9"/>
  <c r="S99" i="9"/>
  <c r="T99" i="9"/>
  <c r="Q100" i="9"/>
  <c r="R100" i="9"/>
  <c r="T100" i="9"/>
  <c r="Q101" i="9"/>
  <c r="R101" i="9"/>
  <c r="S101" i="9"/>
  <c r="T101" i="9"/>
  <c r="Q102" i="9"/>
  <c r="R102" i="9"/>
  <c r="S102" i="9"/>
  <c r="T102" i="9"/>
  <c r="P103" i="9"/>
  <c r="R103" i="9"/>
  <c r="S103" i="9"/>
  <c r="T103" i="9"/>
  <c r="Q104" i="9"/>
  <c r="R104" i="9"/>
  <c r="S104" i="9"/>
  <c r="T104" i="9"/>
  <c r="Q105" i="9"/>
  <c r="R105" i="9"/>
  <c r="S105" i="9"/>
  <c r="T105" i="9"/>
  <c r="R106" i="9"/>
  <c r="P107" i="9"/>
  <c r="Q107" i="9"/>
  <c r="R107" i="9"/>
  <c r="S107" i="9"/>
  <c r="T107" i="9"/>
  <c r="Q108" i="9"/>
  <c r="R108" i="9"/>
  <c r="S108" i="9"/>
  <c r="T108" i="9"/>
  <c r="Q111" i="9"/>
  <c r="S111" i="9"/>
  <c r="Q112" i="9"/>
  <c r="R112" i="9"/>
  <c r="S112" i="9"/>
  <c r="T112" i="9"/>
  <c r="Q113" i="9"/>
  <c r="R113" i="9"/>
  <c r="S113" i="9"/>
  <c r="T113" i="9"/>
  <c r="Q114" i="9"/>
  <c r="R114" i="9"/>
  <c r="S114" i="9"/>
  <c r="T114" i="9"/>
  <c r="Q115" i="9"/>
  <c r="R115" i="9"/>
  <c r="S115" i="9"/>
  <c r="T115" i="9"/>
  <c r="P112" i="9"/>
  <c r="P115" i="9" l="1"/>
  <c r="P111" i="9"/>
  <c r="P114" i="9"/>
  <c r="P106" i="9"/>
  <c r="P102" i="9"/>
  <c r="P98" i="9"/>
  <c r="P90" i="9"/>
  <c r="P73" i="9"/>
  <c r="P69" i="9"/>
  <c r="P65" i="9"/>
  <c r="P61" i="9"/>
  <c r="P113" i="9"/>
  <c r="P105" i="9"/>
  <c r="P101" i="9"/>
  <c r="P97" i="9"/>
  <c r="P93" i="9"/>
  <c r="P89" i="9"/>
  <c r="P85" i="9"/>
  <c r="P72" i="9"/>
  <c r="P68" i="9"/>
  <c r="P64" i="9"/>
  <c r="P60" i="9"/>
  <c r="P108" i="9"/>
  <c r="P104" i="9"/>
  <c r="P100" i="9"/>
  <c r="P96" i="9"/>
  <c r="P92" i="9"/>
  <c r="P75" i="9"/>
  <c r="P71" i="9"/>
  <c r="P67" i="9"/>
  <c r="P63" i="9"/>
  <c r="X118" i="9"/>
  <c r="V118" i="9"/>
  <c r="U118" i="9"/>
  <c r="N118" i="9"/>
  <c r="M118" i="9"/>
  <c r="L118" i="9"/>
  <c r="K118" i="9"/>
  <c r="J118" i="9"/>
  <c r="I118" i="9"/>
  <c r="H118" i="9"/>
  <c r="G118" i="9"/>
  <c r="F118" i="9"/>
  <c r="E118" i="9"/>
  <c r="D118" i="9"/>
  <c r="O118" i="9" l="1"/>
  <c r="P18" i="9" l="1"/>
  <c r="P43" i="9"/>
  <c r="P56" i="9"/>
  <c r="P81" i="9"/>
  <c r="P86" i="9"/>
  <c r="P117" i="9"/>
  <c r="P109" i="9"/>
</calcChain>
</file>

<file path=xl/sharedStrings.xml><?xml version="1.0" encoding="utf-8"?>
<sst xmlns="http://schemas.openxmlformats.org/spreadsheetml/2006/main" count="247" uniqueCount="171">
  <si>
    <t>EQUITY BASED FUNDS</t>
  </si>
  <si>
    <t>Stanbic IBTC Asset Mgt. Limited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</si>
  <si>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</si>
  <si>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</si>
  <si>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</si>
  <si>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</si>
  <si>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</si>
  <si>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</si>
  <si>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United Capital Asset Mgt. Ltd</t>
  </si>
  <si>
    <t>ARM Aggressive Growth Fund</t>
  </si>
  <si>
    <t>Stanbic IBTC Balanced Fund</t>
  </si>
  <si>
    <t>FBN Capital Asset Mgt</t>
  </si>
  <si>
    <t>Meristem Wealth Management Limited</t>
  </si>
  <si>
    <t>Meristem Equity Market Fund</t>
  </si>
  <si>
    <t>Stanbic IBTC Money Market Fund</t>
  </si>
  <si>
    <t>FBN Money Market Fund</t>
  </si>
  <si>
    <t>AIICO Capital Ltd</t>
  </si>
  <si>
    <t>ARM Money Market Fund</t>
  </si>
  <si>
    <t>Meristem Money Market Fund</t>
  </si>
  <si>
    <t>BOND FUNDS</t>
  </si>
  <si>
    <t>Stanbic IBTC Bond Fund</t>
  </si>
  <si>
    <t>Nigeria International Debt Fund</t>
  </si>
  <si>
    <t>FBN Fixed Income Fund</t>
  </si>
  <si>
    <t>FIXED INCOME FUNDS</t>
  </si>
  <si>
    <t>FSDH Asset Management Ltd</t>
  </si>
  <si>
    <t>Coral Income Fund</t>
  </si>
  <si>
    <t>Investment One Funds Management Limited</t>
  </si>
  <si>
    <t>Vantage Guaranteed Income Fund</t>
  </si>
  <si>
    <t>Zenith Asset Management Ltd</t>
  </si>
  <si>
    <t>SFS Capital Nigeria Ltd</t>
  </si>
  <si>
    <t>SFS Fixed Income Fund</t>
  </si>
  <si>
    <t>REAL ESTATE FUNDS</t>
  </si>
  <si>
    <t>Union Homes REITS</t>
  </si>
  <si>
    <t>UPDC Real Estate Investment Fund</t>
  </si>
  <si>
    <t>MIXED FUNDS</t>
  </si>
  <si>
    <t>Women Investment Fund</t>
  </si>
  <si>
    <t>ARM Discovery Fund</t>
  </si>
  <si>
    <t>Zenith Equity Fund</t>
  </si>
  <si>
    <t>FBN Capital Asset Mgt. Limited</t>
  </si>
  <si>
    <t>Afrinvest Equity Fund</t>
  </si>
  <si>
    <t>Alternative Cap. Partners Ltd</t>
  </si>
  <si>
    <t>ACAP Canary Growth Fund</t>
  </si>
  <si>
    <t>Coral Growth Fund</t>
  </si>
  <si>
    <t>Nigeria Energy Sector Fund</t>
  </si>
  <si>
    <t>Vantage Balanced Fund</t>
  </si>
  <si>
    <t>PACAM Balanced Fund</t>
  </si>
  <si>
    <t>Zenith Ethical Fund</t>
  </si>
  <si>
    <t>Lotus Capital Limited</t>
  </si>
  <si>
    <t>Lotus Halal Inv. Fund</t>
  </si>
  <si>
    <t>Stanbic IBTC Ethical Fund</t>
  </si>
  <si>
    <t>ARM Ethical Fund</t>
  </si>
  <si>
    <t>S/NO</t>
  </si>
  <si>
    <t>TOTAL LIABILITIES (N)</t>
  </si>
  <si>
    <t xml:space="preserve">TOTAL VALUE OF INVESTMENT (N)               </t>
  </si>
  <si>
    <t>EQUITIES</t>
  </si>
  <si>
    <t>BONDS</t>
  </si>
  <si>
    <t>REAL ESTATE</t>
  </si>
  <si>
    <t>OTHERS</t>
  </si>
  <si>
    <t>MONEY MARKET</t>
  </si>
  <si>
    <t>Sub Total</t>
  </si>
  <si>
    <t>Grand Total</t>
  </si>
  <si>
    <t xml:space="preserve">ARM Investment Managers Limited </t>
  </si>
  <si>
    <t>FBN Nigeria Smart Beta Equity Fund</t>
  </si>
  <si>
    <t>PAC Asset Management Ltd.</t>
  </si>
  <si>
    <t>Afrinvest Asset Management Ltd.</t>
  </si>
  <si>
    <t>TOTAL EXPENSES (N)</t>
  </si>
  <si>
    <t>EXPENSE RATIO (%)</t>
  </si>
  <si>
    <t>% ON TOTAL</t>
  </si>
  <si>
    <t>ETHICAL FUNDS</t>
  </si>
  <si>
    <t>Stanbic IBTC Conservative Fund (Sub Fund)</t>
  </si>
  <si>
    <t>Stanbic IBTC Absolute Fund (Sub Fund)</t>
  </si>
  <si>
    <t>Stanbic IBTC Aggressive Fund (Sub Fund)</t>
  </si>
  <si>
    <t>Lotus Halal Fixed Income Fund</t>
  </si>
  <si>
    <t>Cordros Asset Management Limited</t>
  </si>
  <si>
    <t>Cordros Money Market Fund</t>
  </si>
  <si>
    <t>PACAM Fixed Income Fund</t>
  </si>
  <si>
    <t>AXA Mansard Investments Limited</t>
  </si>
  <si>
    <t>AXA Mansard Equity Income Fund</t>
  </si>
  <si>
    <t xml:space="preserve"> AXA Mansard Investments Limited </t>
  </si>
  <si>
    <t>PACAM Money Market Fund</t>
  </si>
  <si>
    <t>UNQUOTED EQUITIES</t>
  </si>
  <si>
    <t>Stanbic IBTC Imaan Fund</t>
  </si>
  <si>
    <t>Kedari Investment Fund</t>
  </si>
  <si>
    <t>Abacus Money Market Fund</t>
  </si>
  <si>
    <t>EDC Fund Management</t>
  </si>
  <si>
    <t>EDC Money Market ClassA</t>
  </si>
  <si>
    <t xml:space="preserve">Greenwich Asst Management Ltd </t>
  </si>
  <si>
    <t>Stanbic IBTC Dollar Fund</t>
  </si>
  <si>
    <t>EDC Nigeria Fixed Income Fund</t>
  </si>
  <si>
    <t>Lead Asset Mgt Ltd</t>
  </si>
  <si>
    <t xml:space="preserve">Lead Fixed Income Fund </t>
  </si>
  <si>
    <t>ACAP Income Fund(Fmrl BGL Nubian)</t>
  </si>
  <si>
    <t>Capital Express Assset &amp; Trust Limited</t>
  </si>
  <si>
    <t>Wealth For Women Fund</t>
  </si>
  <si>
    <t>EDC Money Market Class B</t>
  </si>
  <si>
    <t>Chapel Hill Denham Money Market Fund(Frml NGIF)</t>
  </si>
  <si>
    <t>CEAT Fixed Income Fund(Frml BGL Sapphire)</t>
  </si>
  <si>
    <t>AIICO money market fund</t>
  </si>
  <si>
    <t>Coronation Asset Management Limited</t>
  </si>
  <si>
    <t>Coronation Money Market Fund</t>
  </si>
  <si>
    <t>Coronation Fixed Income Fund</t>
  </si>
  <si>
    <t>Greenwich Plus Money Market</t>
  </si>
  <si>
    <t>AIICO Balanced Fund</t>
  </si>
  <si>
    <t>Coronation Balanced Fund</t>
  </si>
  <si>
    <t>Zenith Money Market Fund</t>
  </si>
  <si>
    <t>Zenith Income Fund</t>
  </si>
  <si>
    <t>Cordros Milestone Fune 2023</t>
  </si>
  <si>
    <t>Cordros Milestone Fune 2028</t>
  </si>
  <si>
    <t>Afrinvest Plutus Fund</t>
  </si>
  <si>
    <t>Valualliance Asset Management Limited</t>
  </si>
  <si>
    <t>Valualliance Value Fund</t>
  </si>
  <si>
    <t>Nigeria Entertainment Fund</t>
  </si>
  <si>
    <t>United Capital Bond Fund</t>
  </si>
  <si>
    <t>United Capital Equity Fund</t>
  </si>
  <si>
    <t>United Capital Money Market Fund</t>
  </si>
  <si>
    <t>United Capital Balanced Fund</t>
  </si>
  <si>
    <t>Legacy USD Bond Fund</t>
  </si>
  <si>
    <t>Legacy Debt(formerly Short Maturity) Fund</t>
  </si>
  <si>
    <t xml:space="preserve">Growth and Development Asset Management Limited </t>
  </si>
  <si>
    <t>GDL Money Market Fund</t>
  </si>
  <si>
    <t>Stanbic IBTC Nigerian Equity Fund</t>
  </si>
  <si>
    <t>FBN Nigeria Eurobond (USD) Fund - Retail</t>
  </si>
  <si>
    <t>FBN Nigeria Eurobond (USD) Fund - Institutional</t>
  </si>
  <si>
    <t>Union Trustees Mixed Fund</t>
  </si>
  <si>
    <t>Vantage Dollar Fund</t>
  </si>
  <si>
    <t>Vantage Equity Income Fund</t>
  </si>
  <si>
    <t>Return on Equity (RoE)</t>
  </si>
  <si>
    <t>Net Asset Per Unit</t>
  </si>
  <si>
    <t>FUND MANAGER</t>
  </si>
  <si>
    <t>FUND</t>
  </si>
  <si>
    <t>NUMBER OF UNITS</t>
  </si>
  <si>
    <t>NUMBER OF UNIT HOLDERS</t>
  </si>
  <si>
    <t>AXA Mansard Money Market Fund</t>
  </si>
  <si>
    <t>NET ASSET VALUE  (N)</t>
  </si>
  <si>
    <t>Earnings Per Unit (EPU)</t>
  </si>
  <si>
    <t>BID PRICE (N)</t>
  </si>
  <si>
    <t>OFFER PRICE (N)</t>
  </si>
  <si>
    <t>GROSS ASSET VALUE (N)</t>
  </si>
  <si>
    <t>NET INCOME/LOSS</t>
  </si>
  <si>
    <t>Legacy Money Market Fund</t>
  </si>
  <si>
    <t>Pacam Equity Fund</t>
  </si>
  <si>
    <t>FBN Balanced Fund</t>
  </si>
  <si>
    <t>Pacam Eurobond Fund</t>
  </si>
  <si>
    <t>Stanbic IBTC Shariah Fixed Income Fund</t>
  </si>
  <si>
    <t>Vetiva Fund Managers Limited</t>
  </si>
  <si>
    <t>Vetiva Money Market Fund</t>
  </si>
  <si>
    <t>First Allay Asset Management Limited</t>
  </si>
  <si>
    <t>First Allay Asset Management Money Market Fund</t>
  </si>
  <si>
    <t>Global Asset Management Nig. Ltd</t>
  </si>
  <si>
    <t>Continental Unit Trust Fund (Inactive)</t>
  </si>
  <si>
    <t>FSDH Treasury Bill Fund</t>
  </si>
  <si>
    <t xml:space="preserve"> </t>
  </si>
  <si>
    <t xml:space="preserve">Lead Balanced Fund </t>
  </si>
  <si>
    <t>SFS Real Estate Investment Trust Fund</t>
  </si>
  <si>
    <t>Anchoria Money Market Fund</t>
  </si>
  <si>
    <t>Anchoria Asset Management Limited</t>
  </si>
  <si>
    <t>Anchoria Equity Fund</t>
  </si>
  <si>
    <t>Anchoria Fixed Income Fund</t>
  </si>
  <si>
    <t>42a</t>
  </si>
  <si>
    <t>42b</t>
  </si>
  <si>
    <t>Stanbic IBTC Guaranteed Investment Fund</t>
  </si>
  <si>
    <t>Nigeria Eurobond Fund</t>
  </si>
  <si>
    <t>MONEY MARKET FUNDS</t>
  </si>
  <si>
    <t>SCHEDULE OF REGISTERED UNIT TRUST SCHEMES AS AT 31ST AUGUST 2020</t>
  </si>
  <si>
    <t>FBN Nigeria Halal Fund</t>
  </si>
  <si>
    <t>Afrinvest Dollar Fund</t>
  </si>
  <si>
    <t>ARM Eurobond Fund</t>
  </si>
  <si>
    <t>Cordros Dollar Fund</t>
  </si>
  <si>
    <t>ARM Fixed Income Fund</t>
  </si>
  <si>
    <t>AVA Global Asset Managers Limited</t>
  </si>
  <si>
    <t>AVA GAM Fixed Income Dollar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</si>
</sst>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b/>
      <sz val="26"/>
      <color rgb="FFFF0000"/>
      <name val="Trebuchet MS"/>
      <family val="2"/>
    </font>
    <font>
      <i/>
      <sz val="8"/>
      <color theme="1"/>
      <name val="Arial Narrow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 Narrow"/>
      <family val="2"/>
    </font>
    <font>
      <sz val="11"/>
      <name val="Calibri"/>
      <family val="2"/>
      <scheme val="minor"/>
    </font>
    <font>
      <sz val="8"/>
      <color rgb="FFFF0000"/>
      <name val="Trebuchet MS"/>
      <family val="2"/>
    </font>
    <font>
      <b/>
      <sz val="8"/>
      <name val="Trebuchet MS"/>
      <family val="2"/>
    </font>
    <font>
      <b/>
      <sz val="8"/>
      <color rgb="FFFF0000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  <font>
      <sz val="10"/>
      <name val="Arial"/>
      <family val="2"/>
    </font>
    <font>
      <sz val="8"/>
      <color rgb="FF000000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7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8" fillId="0" borderId="0" applyFont="0" applyFill="0" applyBorder="0" applyAlignment="0" applyProtection="0"/>
  </cellStyleXfs>
  <cellXfs count="142">
    <xf numFmtId="0" fontId="0" fillId="0" borderId="0" xfId="0"/>
    <xf numFmtId="43" fontId="4" fillId="3" borderId="1" xfId="1" applyFont="1" applyFill="1" applyBorder="1"/>
    <xf numFmtId="43" fontId="2" fillId="0" borderId="1" xfId="1" applyFont="1" applyBorder="1"/>
    <xf numFmtId="43" fontId="2" fillId="3" borderId="1" xfId="1" applyFont="1" applyFill="1" applyBorder="1"/>
    <xf numFmtId="43" fontId="3" fillId="5" borderId="1" xfId="1" applyFont="1" applyFill="1" applyBorder="1"/>
    <xf numFmtId="43" fontId="3" fillId="0" borderId="1" xfId="1" applyFont="1" applyBorder="1"/>
    <xf numFmtId="10" fontId="3" fillId="7" borderId="1" xfId="2" applyNumberFormat="1" applyFont="1" applyFill="1" applyBorder="1"/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0" xfId="0" applyFont="1"/>
    <xf numFmtId="43" fontId="4" fillId="0" borderId="1" xfId="1" applyFont="1" applyFill="1" applyBorder="1"/>
    <xf numFmtId="0" fontId="0" fillId="2" borderId="0" xfId="0" applyFill="1" applyBorder="1"/>
    <xf numFmtId="43" fontId="4" fillId="2" borderId="0" xfId="1" applyFont="1" applyFill="1" applyBorder="1"/>
    <xf numFmtId="4" fontId="0" fillId="0" borderId="0" xfId="0" applyNumberFormat="1"/>
    <xf numFmtId="4" fontId="4" fillId="0" borderId="1" xfId="0" applyNumberFormat="1" applyFont="1" applyBorder="1"/>
    <xf numFmtId="10" fontId="2" fillId="7" borderId="1" xfId="2" applyNumberFormat="1" applyFont="1" applyFill="1" applyBorder="1"/>
    <xf numFmtId="43" fontId="2" fillId="5" borderId="1" xfId="1" applyFont="1" applyFill="1" applyBorder="1"/>
    <xf numFmtId="0" fontId="4" fillId="0" borderId="1" xfId="0" applyFont="1" applyBorder="1"/>
    <xf numFmtId="43" fontId="4" fillId="0" borderId="0" xfId="1" applyFont="1" applyBorder="1"/>
    <xf numFmtId="43" fontId="0" fillId="0" borderId="0" xfId="1" applyFont="1"/>
    <xf numFmtId="43" fontId="0" fillId="0" borderId="0" xfId="0" applyNumberFormat="1"/>
    <xf numFmtId="43" fontId="3" fillId="0" borderId="0" xfId="1" applyFont="1" applyBorder="1"/>
    <xf numFmtId="0" fontId="11" fillId="0" borderId="0" xfId="0" applyFont="1" applyBorder="1"/>
    <xf numFmtId="164" fontId="0" fillId="0" borderId="0" xfId="0" applyNumberFormat="1"/>
    <xf numFmtId="10" fontId="2" fillId="4" borderId="1" xfId="2" applyNumberFormat="1" applyFont="1" applyFill="1" applyBorder="1" applyAlignment="1">
      <alignment horizontal="right" vertical="center"/>
    </xf>
    <xf numFmtId="0" fontId="12" fillId="0" borderId="0" xfId="0" applyFont="1"/>
    <xf numFmtId="0" fontId="0" fillId="0" borderId="0" xfId="0" applyBorder="1"/>
    <xf numFmtId="43" fontId="4" fillId="2" borderId="1" xfId="1" applyFont="1" applyFill="1" applyBorder="1"/>
    <xf numFmtId="10" fontId="15" fillId="7" borderId="1" xfId="2" applyNumberFormat="1" applyFont="1" applyFill="1" applyBorder="1"/>
    <xf numFmtId="165" fontId="4" fillId="0" borderId="1" xfId="1" applyNumberFormat="1" applyFont="1" applyBorder="1"/>
    <xf numFmtId="165" fontId="2" fillId="0" borderId="1" xfId="1" applyNumberFormat="1" applyFont="1" applyBorder="1"/>
    <xf numFmtId="4" fontId="4" fillId="8" borderId="1" xfId="0" applyNumberFormat="1" applyFont="1" applyFill="1" applyBorder="1"/>
    <xf numFmtId="43" fontId="2" fillId="8" borderId="1" xfId="1" applyFont="1" applyFill="1" applyBorder="1"/>
    <xf numFmtId="43" fontId="13" fillId="2" borderId="1" xfId="1" applyFont="1" applyFill="1" applyBorder="1"/>
    <xf numFmtId="165" fontId="13" fillId="2" borderId="1" xfId="1" applyNumberFormat="1" applyFont="1" applyFill="1" applyBorder="1"/>
    <xf numFmtId="43" fontId="2" fillId="2" borderId="1" xfId="1" applyFont="1" applyFill="1" applyBorder="1"/>
    <xf numFmtId="43" fontId="14" fillId="0" borderId="1" xfId="1" applyFont="1" applyBorder="1" applyAlignment="1">
      <alignment horizontal="right"/>
    </xf>
    <xf numFmtId="43" fontId="4" fillId="0" borderId="1" xfId="1" applyNumberFormat="1" applyFont="1" applyBorder="1"/>
    <xf numFmtId="165" fontId="4" fillId="2" borderId="1" xfId="1" applyNumberFormat="1" applyFont="1" applyFill="1" applyBorder="1"/>
    <xf numFmtId="0" fontId="0" fillId="2" borderId="0" xfId="0" applyFill="1"/>
    <xf numFmtId="43" fontId="2" fillId="4" borderId="1" xfId="1" applyFont="1" applyFill="1" applyBorder="1" applyAlignment="1">
      <alignment horizontal="right" vertical="center"/>
    </xf>
    <xf numFmtId="4" fontId="4" fillId="2" borderId="1" xfId="0" applyNumberFormat="1" applyFont="1" applyFill="1" applyBorder="1"/>
    <xf numFmtId="2" fontId="4" fillId="2" borderId="1" xfId="0" applyNumberFormat="1" applyFont="1" applyFill="1" applyBorder="1"/>
    <xf numFmtId="0" fontId="4" fillId="2" borderId="1" xfId="0" applyFont="1" applyFill="1" applyBorder="1"/>
    <xf numFmtId="165" fontId="4" fillId="2" borderId="1" xfId="0" applyNumberFormat="1" applyFont="1" applyFill="1" applyBorder="1"/>
    <xf numFmtId="165" fontId="2" fillId="2" borderId="1" xfId="1" applyNumberFormat="1" applyFont="1" applyFill="1" applyBorder="1"/>
    <xf numFmtId="0" fontId="1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2" fillId="0" borderId="1" xfId="0" applyFont="1" applyBorder="1"/>
    <xf numFmtId="165" fontId="4" fillId="0" borderId="1" xfId="0" applyNumberFormat="1" applyFont="1" applyBorder="1"/>
    <xf numFmtId="164" fontId="4" fillId="0" borderId="1" xfId="0" applyNumberFormat="1" applyFont="1" applyBorder="1"/>
    <xf numFmtId="4" fontId="4" fillId="2" borderId="1" xfId="0" applyNumberFormat="1" applyFont="1" applyFill="1" applyBorder="1" applyAlignment="1">
      <alignment horizontal="right"/>
    </xf>
    <xf numFmtId="0" fontId="0" fillId="2" borderId="0" xfId="0" applyFont="1" applyFill="1" applyBorder="1"/>
    <xf numFmtId="0" fontId="0" fillId="0" borderId="0" xfId="0" applyFont="1"/>
    <xf numFmtId="0" fontId="0" fillId="2" borderId="0" xfId="0" applyFont="1" applyFill="1"/>
    <xf numFmtId="43" fontId="4" fillId="0" borderId="4" xfId="1" applyFont="1" applyBorder="1"/>
    <xf numFmtId="43" fontId="4" fillId="0" borderId="4" xfId="1" applyFont="1" applyBorder="1" applyAlignment="1">
      <alignment wrapText="1"/>
    </xf>
    <xf numFmtId="43" fontId="4" fillId="8" borderId="1" xfId="1" applyFont="1" applyFill="1" applyBorder="1" applyAlignment="1">
      <alignment horizontal="right"/>
    </xf>
    <xf numFmtId="43" fontId="3" fillId="0" borderId="1" xfId="1" applyFont="1" applyBorder="1" applyAlignment="1">
      <alignment wrapText="1"/>
    </xf>
    <xf numFmtId="43" fontId="3" fillId="0" borderId="1" xfId="1" applyFont="1" applyBorder="1" applyAlignment="1">
      <alignment vertical="top" wrapText="1"/>
    </xf>
    <xf numFmtId="43" fontId="3" fillId="3" borderId="1" xfId="1" applyFont="1" applyFill="1" applyBorder="1" applyAlignment="1">
      <alignment wrapText="1"/>
    </xf>
    <xf numFmtId="43" fontId="3" fillId="3" borderId="1" xfId="1" applyFont="1" applyFill="1" applyBorder="1"/>
    <xf numFmtId="43" fontId="2" fillId="2" borderId="1" xfId="1" applyFont="1" applyFill="1" applyBorder="1" applyAlignment="1">
      <alignment wrapText="1"/>
    </xf>
    <xf numFmtId="43" fontId="4" fillId="2" borderId="1" xfId="1" applyFont="1" applyFill="1" applyBorder="1" applyAlignment="1">
      <alignment wrapText="1"/>
    </xf>
    <xf numFmtId="43" fontId="2" fillId="0" borderId="1" xfId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2" fontId="4" fillId="0" borderId="1" xfId="0" applyNumberFormat="1" applyFont="1" applyBorder="1"/>
    <xf numFmtId="3" fontId="0" fillId="0" borderId="0" xfId="0" applyNumberFormat="1"/>
    <xf numFmtId="43" fontId="13" fillId="8" borderId="1" xfId="1" applyFont="1" applyFill="1" applyBorder="1"/>
    <xf numFmtId="43" fontId="13" fillId="5" borderId="1" xfId="1" applyFont="1" applyFill="1" applyBorder="1"/>
    <xf numFmtId="10" fontId="13" fillId="7" borderId="1" xfId="2" applyNumberFormat="1" applyFont="1" applyFill="1" applyBorder="1"/>
    <xf numFmtId="10" fontId="13" fillId="4" borderId="1" xfId="2" applyNumberFormat="1" applyFont="1" applyFill="1" applyBorder="1" applyAlignment="1">
      <alignment horizontal="right" vertical="center"/>
    </xf>
    <xf numFmtId="43" fontId="13" fillId="2" borderId="4" xfId="1" applyFont="1" applyFill="1" applyBorder="1"/>
    <xf numFmtId="0" fontId="16" fillId="4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0" fillId="0" borderId="1" xfId="0" applyBorder="1"/>
    <xf numFmtId="0" fontId="16" fillId="4" borderId="4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vertical="top" wrapText="1"/>
    </xf>
    <xf numFmtId="4" fontId="4" fillId="0" borderId="4" xfId="0" applyNumberFormat="1" applyFont="1" applyBorder="1"/>
    <xf numFmtId="43" fontId="4" fillId="2" borderId="4" xfId="1" applyFont="1" applyFill="1" applyBorder="1"/>
    <xf numFmtId="165" fontId="4" fillId="0" borderId="4" xfId="1" applyNumberFormat="1" applyFont="1" applyBorder="1"/>
    <xf numFmtId="43" fontId="2" fillId="2" borderId="4" xfId="1" applyFont="1" applyFill="1" applyBorder="1"/>
    <xf numFmtId="0" fontId="3" fillId="3" borderId="4" xfId="0" applyFont="1" applyFill="1" applyBorder="1" applyAlignment="1">
      <alignment vertical="top" wrapText="1"/>
    </xf>
    <xf numFmtId="165" fontId="4" fillId="2" borderId="4" xfId="1" applyNumberFormat="1" applyFont="1" applyFill="1" applyBorder="1"/>
    <xf numFmtId="43" fontId="2" fillId="0" borderId="4" xfId="1" applyFont="1" applyBorder="1"/>
    <xf numFmtId="43" fontId="4" fillId="3" borderId="4" xfId="1" applyFont="1" applyFill="1" applyBorder="1"/>
    <xf numFmtId="43" fontId="4" fillId="0" borderId="4" xfId="1" quotePrefix="1" applyFont="1" applyBorder="1" applyAlignment="1">
      <alignment horizontal="center" wrapText="1"/>
    </xf>
    <xf numFmtId="43" fontId="4" fillId="2" borderId="4" xfId="1" applyFont="1" applyFill="1" applyBorder="1" applyAlignment="1">
      <alignment horizontal="right"/>
    </xf>
    <xf numFmtId="43" fontId="4" fillId="0" borderId="4" xfId="1" applyFont="1" applyBorder="1" applyAlignment="1">
      <alignment horizontal="right"/>
    </xf>
    <xf numFmtId="3" fontId="4" fillId="0" borderId="4" xfId="0" applyNumberFormat="1" applyFont="1" applyBorder="1"/>
    <xf numFmtId="165" fontId="3" fillId="6" borderId="6" xfId="1" applyNumberFormat="1" applyFont="1" applyFill="1" applyBorder="1" applyAlignment="1">
      <alignment horizontal="center" wrapText="1"/>
    </xf>
    <xf numFmtId="43" fontId="3" fillId="6" borderId="7" xfId="1" applyFont="1" applyFill="1" applyBorder="1" applyAlignment="1">
      <alignment wrapText="1"/>
    </xf>
    <xf numFmtId="43" fontId="14" fillId="6" borderId="7" xfId="1" applyFont="1" applyFill="1" applyBorder="1" applyAlignment="1">
      <alignment horizontal="right"/>
    </xf>
    <xf numFmtId="43" fontId="3" fillId="6" borderId="7" xfId="1" applyFont="1" applyFill="1" applyBorder="1"/>
    <xf numFmtId="43" fontId="3" fillId="5" borderId="7" xfId="1" applyFont="1" applyFill="1" applyBorder="1"/>
    <xf numFmtId="10" fontId="3" fillId="7" borderId="7" xfId="2" applyNumberFormat="1" applyFont="1" applyFill="1" applyBorder="1"/>
    <xf numFmtId="10" fontId="4" fillId="4" borderId="7" xfId="2" applyNumberFormat="1" applyFont="1" applyFill="1" applyBorder="1" applyAlignment="1">
      <alignment horizontal="right" vertical="center"/>
    </xf>
    <xf numFmtId="43" fontId="4" fillId="4" borderId="7" xfId="1" applyFont="1" applyFill="1" applyBorder="1" applyAlignment="1">
      <alignment horizontal="right" vertical="center"/>
    </xf>
    <xf numFmtId="43" fontId="3" fillId="6" borderId="8" xfId="1" applyFont="1" applyFill="1" applyBorder="1"/>
    <xf numFmtId="3" fontId="4" fillId="0" borderId="1" xfId="0" applyNumberFormat="1" applyFont="1" applyBorder="1"/>
    <xf numFmtId="4" fontId="4" fillId="0" borderId="0" xfId="0" applyNumberFormat="1" applyFont="1"/>
    <xf numFmtId="4" fontId="19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19" fillId="0" borderId="1" xfId="0" applyNumberFormat="1" applyFont="1" applyBorder="1"/>
    <xf numFmtId="43" fontId="3" fillId="2" borderId="1" xfId="1" applyFont="1" applyFill="1" applyBorder="1"/>
    <xf numFmtId="4" fontId="2" fillId="5" borderId="1" xfId="0" applyNumberFormat="1" applyFont="1" applyFill="1" applyBorder="1"/>
    <xf numFmtId="43" fontId="2" fillId="2" borderId="1" xfId="1" applyFont="1" applyFill="1" applyBorder="1" applyAlignment="1">
      <alignment vertical="top" wrapText="1"/>
    </xf>
    <xf numFmtId="43" fontId="15" fillId="2" borderId="1" xfId="1" applyFont="1" applyFill="1" applyBorder="1" applyAlignment="1">
      <alignment vertical="center" wrapText="1"/>
    </xf>
    <xf numFmtId="0" fontId="0" fillId="0" borderId="0" xfId="0"/>
    <xf numFmtId="43" fontId="4" fillId="0" borderId="1" xfId="1" applyFont="1" applyBorder="1" applyAlignment="1">
      <alignment wrapText="1"/>
    </xf>
    <xf numFmtId="165" fontId="4" fillId="0" borderId="1" xfId="1" applyNumberFormat="1" applyFont="1" applyBorder="1"/>
    <xf numFmtId="43" fontId="4" fillId="0" borderId="4" xfId="1" applyFont="1" applyBorder="1"/>
    <xf numFmtId="43" fontId="4" fillId="0" borderId="4" xfId="1" quotePrefix="1" applyFont="1" applyBorder="1" applyAlignment="1">
      <alignment horizontal="center" wrapText="1"/>
    </xf>
    <xf numFmtId="0" fontId="0" fillId="0" borderId="0" xfId="0"/>
    <xf numFmtId="43" fontId="4" fillId="5" borderId="1" xfId="1" applyFont="1" applyFill="1" applyBorder="1"/>
    <xf numFmtId="10" fontId="4" fillId="7" borderId="1" xfId="2" applyNumberFormat="1" applyFont="1" applyFill="1" applyBorder="1"/>
    <xf numFmtId="10" fontId="4" fillId="4" borderId="1" xfId="2" applyNumberFormat="1" applyFont="1" applyFill="1" applyBorder="1" applyAlignment="1">
      <alignment horizontal="right" vertical="center"/>
    </xf>
    <xf numFmtId="43" fontId="2" fillId="0" borderId="1" xfId="1" applyFont="1" applyBorder="1" applyAlignment="1">
      <alignment wrapText="1"/>
    </xf>
    <xf numFmtId="43" fontId="4" fillId="4" borderId="1" xfId="1" applyFont="1" applyFill="1" applyBorder="1" applyAlignment="1">
      <alignment horizontal="right" vertical="center"/>
    </xf>
    <xf numFmtId="165" fontId="4" fillId="0" borderId="1" xfId="1" quotePrefix="1" applyNumberFormat="1" applyFont="1" applyBorder="1" applyAlignment="1">
      <alignment horizontal="center" wrapText="1"/>
    </xf>
    <xf numFmtId="43" fontId="4" fillId="8" borderId="1" xfId="1" applyFont="1" applyFill="1" applyBorder="1"/>
    <xf numFmtId="43" fontId="4" fillId="0" borderId="4" xfId="1" quotePrefix="1" applyFont="1" applyBorder="1" applyAlignment="1">
      <alignment horizontal="center" wrapText="1"/>
    </xf>
    <xf numFmtId="43" fontId="4" fillId="0" borderId="1" xfId="1" applyFont="1" applyBorder="1"/>
    <xf numFmtId="43" fontId="13" fillId="0" borderId="1" xfId="1" applyFont="1" applyBorder="1"/>
    <xf numFmtId="43" fontId="2" fillId="5" borderId="1" xfId="1" applyFont="1" applyFill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3" borderId="1" xfId="0" applyFill="1" applyBorder="1"/>
    <xf numFmtId="165" fontId="4" fillId="0" borderId="1" xfId="1" applyNumberFormat="1" applyFont="1" applyBorder="1" applyAlignment="1">
      <alignment horizontal="center" wrapText="1"/>
    </xf>
    <xf numFmtId="165" fontId="4" fillId="2" borderId="1" xfId="1" applyNumberFormat="1" applyFont="1" applyFill="1" applyBorder="1" applyAlignment="1">
      <alignment horizontal="center" wrapText="1"/>
    </xf>
    <xf numFmtId="165" fontId="2" fillId="0" borderId="1" xfId="1" applyNumberFormat="1" applyFont="1" applyBorder="1" applyAlignment="1">
      <alignment horizontal="center" wrapText="1"/>
    </xf>
    <xf numFmtId="165" fontId="3" fillId="0" borderId="1" xfId="1" applyNumberFormat="1" applyFont="1" applyBorder="1" applyAlignment="1">
      <alignment horizontal="center"/>
    </xf>
    <xf numFmtId="0" fontId="3" fillId="3" borderId="1" xfId="0" applyFont="1" applyFill="1" applyBorder="1"/>
    <xf numFmtId="4" fontId="4" fillId="5" borderId="1" xfId="0" applyNumberFormat="1" applyFont="1" applyFill="1" applyBorder="1"/>
    <xf numFmtId="165" fontId="3" fillId="0" borderId="1" xfId="1" applyNumberFormat="1" applyFont="1" applyBorder="1" applyAlignment="1">
      <alignment horizontal="center" wrapText="1"/>
    </xf>
    <xf numFmtId="165" fontId="3" fillId="3" borderId="1" xfId="1" applyNumberFormat="1" applyFont="1" applyFill="1" applyBorder="1" applyAlignment="1">
      <alignment horizontal="center" wrapText="1"/>
    </xf>
    <xf numFmtId="165" fontId="4" fillId="0" borderId="1" xfId="1" applyNumberFormat="1" applyFont="1" applyBorder="1" applyAlignment="1">
      <alignment horizontal="right" wrapText="1"/>
    </xf>
    <xf numFmtId="165" fontId="4" fillId="2" borderId="1" xfId="1" applyNumberFormat="1" applyFont="1" applyFill="1" applyBorder="1" applyAlignment="1">
      <alignment horizontal="right" wrapText="1"/>
    </xf>
    <xf numFmtId="0" fontId="0" fillId="2" borderId="1" xfId="0" applyFill="1" applyBorder="1"/>
    <xf numFmtId="165" fontId="3" fillId="3" borderId="1" xfId="1" applyNumberFormat="1" applyFont="1" applyFill="1" applyBorder="1"/>
  </cellXfs>
  <cellStyles count="172">
    <cellStyle name="Comma" xfId="1" builtinId="3"/>
    <cellStyle name="Comma 2 3" xfId="17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4"/>
  <sheetViews>
    <sheetView tabSelected="1" zoomScale="110" zoomScaleNormal="110" workbookViewId="0">
      <pane ySplit="2" topLeftCell="A3" activePane="bottomLeft" state="frozen"/>
      <selection pane="bottomLeft" activeCell="A10" sqref="A10"/>
    </sheetView>
  </sheetViews>
  <sheetFormatPr defaultColWidth="8.85546875" defaultRowHeight="15" x14ac:dyDescent="0.25"/>
  <cols>
    <col min="1" max="1" width="6.5703125" customWidth="1"/>
    <col min="2" max="2" width="44.42578125" customWidth="1"/>
    <col min="3" max="3" width="37.85546875" customWidth="1"/>
    <col min="4" max="4" width="18.85546875" customWidth="1"/>
    <col min="5" max="5" width="16.85546875" customWidth="1"/>
    <col min="6" max="6" width="18.85546875" customWidth="1"/>
    <col min="7" max="7" width="18.42578125" customWidth="1"/>
    <col min="8" max="8" width="18.5703125" customWidth="1"/>
    <col min="9" max="9" width="18" customWidth="1"/>
    <col min="10" max="10" width="19.28515625" customWidth="1"/>
    <col min="11" max="11" width="20.28515625" customWidth="1"/>
    <col min="12" max="12" width="18.140625" customWidth="1"/>
    <col min="13" max="13" width="19.5703125" customWidth="1"/>
    <col min="14" max="14" width="18.140625" customWidth="1"/>
    <col min="15" max="15" width="20.140625" customWidth="1"/>
    <col min="16" max="16" width="10.5703125" customWidth="1"/>
    <col min="17" max="17" width="11" customWidth="1"/>
    <col min="18" max="18" width="12.140625" customWidth="1"/>
    <col min="19" max="19" width="11.85546875" customWidth="1"/>
    <col min="20" max="20" width="11" customWidth="1"/>
    <col min="21" max="21" width="13.5703125" customWidth="1"/>
    <col min="22" max="22" width="12.42578125" customWidth="1"/>
    <col min="23" max="23" width="17" customWidth="1"/>
    <col min="24" max="24" width="18.42578125" customWidth="1"/>
    <col min="25" max="25" width="18.140625" customWidth="1"/>
    <col min="26" max="26" width="18.5703125" customWidth="1"/>
  </cols>
  <sheetData>
    <row r="1" spans="1:25" ht="33.75" x14ac:dyDescent="0.5">
      <c r="A1" s="126" t="s">
        <v>163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8"/>
    </row>
    <row r="2" spans="1:25" ht="54" customHeight="1" x14ac:dyDescent="0.25">
      <c r="A2" s="74" t="s">
        <v>51</v>
      </c>
      <c r="B2" s="74" t="s">
        <v>128</v>
      </c>
      <c r="C2" s="74" t="s">
        <v>129</v>
      </c>
      <c r="D2" s="74" t="s">
        <v>54</v>
      </c>
      <c r="E2" s="74" t="s">
        <v>80</v>
      </c>
      <c r="F2" s="74" t="s">
        <v>58</v>
      </c>
      <c r="G2" s="74" t="s">
        <v>55</v>
      </c>
      <c r="H2" s="74" t="s">
        <v>56</v>
      </c>
      <c r="I2" s="74" t="s">
        <v>57</v>
      </c>
      <c r="J2" s="74" t="s">
        <v>53</v>
      </c>
      <c r="K2" s="74" t="s">
        <v>65</v>
      </c>
      <c r="L2" s="74" t="s">
        <v>138</v>
      </c>
      <c r="M2" s="74" t="s">
        <v>137</v>
      </c>
      <c r="N2" s="74" t="s">
        <v>52</v>
      </c>
      <c r="O2" s="74" t="s">
        <v>133</v>
      </c>
      <c r="P2" s="74" t="s">
        <v>67</v>
      </c>
      <c r="Q2" s="74" t="s">
        <v>66</v>
      </c>
      <c r="R2" s="74" t="s">
        <v>126</v>
      </c>
      <c r="S2" s="74" t="s">
        <v>127</v>
      </c>
      <c r="T2" s="74" t="s">
        <v>134</v>
      </c>
      <c r="U2" s="74" t="s">
        <v>135</v>
      </c>
      <c r="V2" s="74" t="s">
        <v>136</v>
      </c>
      <c r="W2" s="74" t="s">
        <v>131</v>
      </c>
      <c r="X2" s="77" t="s">
        <v>130</v>
      </c>
      <c r="Y2" s="27"/>
    </row>
    <row r="3" spans="1:25" ht="18" customHeight="1" x14ac:dyDescent="0.25">
      <c r="A3" s="129"/>
      <c r="B3" s="75"/>
      <c r="C3" s="75" t="s">
        <v>0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8"/>
    </row>
    <row r="4" spans="1:25" ht="15.75" x14ac:dyDescent="0.3">
      <c r="A4" s="130">
        <v>1</v>
      </c>
      <c r="B4" s="110" t="s">
        <v>1</v>
      </c>
      <c r="C4" s="118" t="s">
        <v>120</v>
      </c>
      <c r="D4" s="123">
        <v>3381314298.5</v>
      </c>
      <c r="E4" s="123">
        <v>16143351.52</v>
      </c>
      <c r="F4" s="123">
        <v>1218479987.02</v>
      </c>
      <c r="G4" s="123">
        <v>53404726.009999998</v>
      </c>
      <c r="H4" s="123"/>
      <c r="I4" s="123"/>
      <c r="J4" s="15">
        <v>4669342363.0500002</v>
      </c>
      <c r="K4" s="15">
        <v>17147278.210000001</v>
      </c>
      <c r="L4" s="32">
        <v>63324329.590000004</v>
      </c>
      <c r="M4" s="15">
        <v>4845711417.4799995</v>
      </c>
      <c r="N4" s="15">
        <v>41100922.880000003</v>
      </c>
      <c r="O4" s="115">
        <v>4804610494.6000004</v>
      </c>
      <c r="P4" s="116">
        <f t="shared" ref="P4:P17" si="0">(O4/$O$18)</f>
        <v>0.43815230225222646</v>
      </c>
      <c r="Q4" s="117">
        <f t="shared" ref="Q4:Q14" si="1">(K4/O4)</f>
        <v>3.5689216075417926E-3</v>
      </c>
      <c r="R4" s="117">
        <f>L4/O4</f>
        <v>1.3179909102136688E-2</v>
      </c>
      <c r="S4" s="119">
        <f>O4/X4</f>
        <v>7657.9323478000042</v>
      </c>
      <c r="T4" s="119">
        <f>L4/X4</f>
        <v>100.93085225431625</v>
      </c>
      <c r="U4" s="123">
        <v>7602.69</v>
      </c>
      <c r="V4" s="123">
        <v>7697.01</v>
      </c>
      <c r="W4" s="111">
        <v>17202</v>
      </c>
      <c r="X4" s="79">
        <v>627403.1</v>
      </c>
      <c r="Y4" s="19"/>
    </row>
    <row r="5" spans="1:25" ht="15.75" x14ac:dyDescent="0.3">
      <c r="A5" s="130">
        <v>2</v>
      </c>
      <c r="B5" s="123" t="s">
        <v>2</v>
      </c>
      <c r="C5" s="118" t="s">
        <v>3</v>
      </c>
      <c r="D5" s="123">
        <v>409299343</v>
      </c>
      <c r="E5" s="123"/>
      <c r="F5" s="123">
        <v>118076553.34</v>
      </c>
      <c r="G5" s="123"/>
      <c r="H5" s="123"/>
      <c r="I5" s="123"/>
      <c r="J5" s="123">
        <v>573593544.27999997</v>
      </c>
      <c r="K5" s="123">
        <v>806716.3</v>
      </c>
      <c r="L5" s="121">
        <v>345185.73</v>
      </c>
      <c r="M5" s="123">
        <v>573593544.27999997</v>
      </c>
      <c r="N5" s="123">
        <v>1584003.2</v>
      </c>
      <c r="O5" s="115">
        <v>572009541.08000004</v>
      </c>
      <c r="P5" s="116">
        <f t="shared" si="0"/>
        <v>5.216391580881044E-2</v>
      </c>
      <c r="Q5" s="117">
        <f t="shared" si="1"/>
        <v>1.4103196573904252E-3</v>
      </c>
      <c r="R5" s="117">
        <f t="shared" ref="R5:R52" si="2">L5/O5</f>
        <v>6.0346149007980097E-4</v>
      </c>
      <c r="S5" s="119">
        <f t="shared" ref="S5:S52" si="3">O5/X5</f>
        <v>1.147784782681984</v>
      </c>
      <c r="T5" s="119">
        <f t="shared" ref="T5:T53" si="4">L5/X5</f>
        <v>6.9264391524819066E-4</v>
      </c>
      <c r="U5" s="123">
        <v>1.1299999999999999</v>
      </c>
      <c r="V5" s="18">
        <v>1.1499999999999999</v>
      </c>
      <c r="W5" s="111">
        <v>3731</v>
      </c>
      <c r="X5" s="56">
        <v>498359579</v>
      </c>
      <c r="Y5" s="19"/>
    </row>
    <row r="6" spans="1:25" s="40" customFormat="1" ht="15.75" x14ac:dyDescent="0.3">
      <c r="A6" s="131">
        <v>3</v>
      </c>
      <c r="B6" s="36" t="s">
        <v>4</v>
      </c>
      <c r="C6" s="63" t="s">
        <v>5</v>
      </c>
      <c r="D6" s="42">
        <v>83060184.700000003</v>
      </c>
      <c r="E6" s="42"/>
      <c r="F6" s="52">
        <v>210499045.59</v>
      </c>
      <c r="G6" s="28"/>
      <c r="H6" s="28"/>
      <c r="I6" s="28"/>
      <c r="J6" s="28">
        <v>210499045.59</v>
      </c>
      <c r="K6" s="42">
        <v>554622.06000000006</v>
      </c>
      <c r="L6" s="58">
        <v>3704732.03</v>
      </c>
      <c r="M6" s="42">
        <v>244179650.09</v>
      </c>
      <c r="N6" s="42">
        <v>16109929.52</v>
      </c>
      <c r="O6" s="115">
        <v>227539720.56999999</v>
      </c>
      <c r="P6" s="116">
        <f t="shared" si="0"/>
        <v>2.0750288193730863E-2</v>
      </c>
      <c r="Q6" s="117">
        <f t="shared" si="1"/>
        <v>2.4374735919101952E-3</v>
      </c>
      <c r="R6" s="117">
        <f t="shared" si="2"/>
        <v>1.6281693678446271E-2</v>
      </c>
      <c r="S6" s="119">
        <f t="shared" si="3"/>
        <v>114.33898257074588</v>
      </c>
      <c r="T6" s="119">
        <f t="shared" si="4"/>
        <v>1.8616322897220916</v>
      </c>
      <c r="U6" s="43">
        <v>114.34</v>
      </c>
      <c r="V6" s="44">
        <v>116.14</v>
      </c>
      <c r="W6" s="45">
        <v>2473</v>
      </c>
      <c r="X6" s="80">
        <v>1990045</v>
      </c>
      <c r="Y6" s="13"/>
    </row>
    <row r="7" spans="1:25" ht="15.75" x14ac:dyDescent="0.3">
      <c r="A7" s="130">
        <v>4</v>
      </c>
      <c r="B7" s="110" t="s">
        <v>6</v>
      </c>
      <c r="C7" s="118" t="s">
        <v>7</v>
      </c>
      <c r="D7" s="123">
        <v>345748530.10000002</v>
      </c>
      <c r="E7" s="18"/>
      <c r="F7" s="123">
        <v>24705092.75</v>
      </c>
      <c r="G7" s="123"/>
      <c r="H7" s="123"/>
      <c r="I7" s="123"/>
      <c r="J7" s="123">
        <v>394668596.62</v>
      </c>
      <c r="K7" s="123">
        <v>661407.34</v>
      </c>
      <c r="L7" s="121">
        <v>964029.45</v>
      </c>
      <c r="M7" s="123">
        <v>394668596.62</v>
      </c>
      <c r="N7" s="123">
        <v>2115260.13</v>
      </c>
      <c r="O7" s="115">
        <v>392553336.49000001</v>
      </c>
      <c r="P7" s="116">
        <f t="shared" si="0"/>
        <v>3.5798562304519513E-2</v>
      </c>
      <c r="Q7" s="117">
        <f t="shared" si="1"/>
        <v>1.6848852844149722E-3</v>
      </c>
      <c r="R7" s="117">
        <f t="shared" si="2"/>
        <v>2.4557922717453654E-3</v>
      </c>
      <c r="S7" s="119">
        <f t="shared" si="3"/>
        <v>11.46399093337587</v>
      </c>
      <c r="T7" s="119">
        <f t="shared" si="4"/>
        <v>2.8153180337543399E-2</v>
      </c>
      <c r="U7" s="123">
        <v>11.35</v>
      </c>
      <c r="V7" s="123">
        <v>11.35</v>
      </c>
      <c r="W7" s="111">
        <v>8866</v>
      </c>
      <c r="X7" s="56">
        <v>34242293</v>
      </c>
      <c r="Y7" s="19"/>
    </row>
    <row r="8" spans="1:25" ht="15.75" x14ac:dyDescent="0.3">
      <c r="A8" s="130">
        <v>5</v>
      </c>
      <c r="B8" s="110" t="s">
        <v>8</v>
      </c>
      <c r="C8" s="118" t="s">
        <v>113</v>
      </c>
      <c r="D8" s="123">
        <v>1068104335</v>
      </c>
      <c r="E8" s="123"/>
      <c r="F8" s="123">
        <v>48558158</v>
      </c>
      <c r="G8" s="123"/>
      <c r="H8" s="123"/>
      <c r="I8" s="123"/>
      <c r="J8" s="123">
        <v>1116662493</v>
      </c>
      <c r="K8" s="123">
        <v>1832989</v>
      </c>
      <c r="L8" s="121">
        <v>46826283</v>
      </c>
      <c r="M8" s="123">
        <v>1253703805</v>
      </c>
      <c r="N8" s="123">
        <v>59988402.93</v>
      </c>
      <c r="O8" s="115">
        <v>1193715402</v>
      </c>
      <c r="P8" s="116">
        <f t="shared" si="0"/>
        <v>0.10885984456140307</v>
      </c>
      <c r="Q8" s="117">
        <f t="shared" si="1"/>
        <v>1.5355326712958002E-3</v>
      </c>
      <c r="R8" s="117">
        <f t="shared" si="2"/>
        <v>3.9227342565527186E-2</v>
      </c>
      <c r="S8" s="119">
        <f t="shared" si="3"/>
        <v>0.66172278850079302</v>
      </c>
      <c r="T8" s="119">
        <f t="shared" si="4"/>
        <v>2.5957626507936506E-2</v>
      </c>
      <c r="U8" s="38">
        <v>0.6583</v>
      </c>
      <c r="V8" s="38">
        <v>0.67700000000000005</v>
      </c>
      <c r="W8" s="111">
        <v>7002</v>
      </c>
      <c r="X8" s="56">
        <v>1803950873</v>
      </c>
      <c r="Y8" s="19"/>
    </row>
    <row r="9" spans="1:25" ht="15.75" x14ac:dyDescent="0.3">
      <c r="A9" s="130">
        <v>6</v>
      </c>
      <c r="B9" s="18" t="s">
        <v>61</v>
      </c>
      <c r="C9" s="118" t="s">
        <v>9</v>
      </c>
      <c r="D9" s="123">
        <v>1595611011.3599999</v>
      </c>
      <c r="E9" s="123"/>
      <c r="F9" s="123">
        <v>161221234.55000001</v>
      </c>
      <c r="G9" s="123">
        <v>82505888.609999999</v>
      </c>
      <c r="H9" s="123"/>
      <c r="I9" s="123"/>
      <c r="J9" s="123">
        <v>1838338134.52</v>
      </c>
      <c r="K9" s="123">
        <v>5726047.8600000003</v>
      </c>
      <c r="L9" s="121">
        <v>49339001.509999998</v>
      </c>
      <c r="M9" s="123">
        <v>2192591912</v>
      </c>
      <c r="N9" s="123">
        <v>16510403</v>
      </c>
      <c r="O9" s="115">
        <v>2176081510</v>
      </c>
      <c r="P9" s="116">
        <f t="shared" si="0"/>
        <v>0.19844587288951082</v>
      </c>
      <c r="Q9" s="117">
        <f t="shared" si="1"/>
        <v>2.6313572509515052E-3</v>
      </c>
      <c r="R9" s="117">
        <f t="shared" si="2"/>
        <v>2.2673324176170219E-2</v>
      </c>
      <c r="S9" s="119">
        <f t="shared" si="3"/>
        <v>14.488363603291505</v>
      </c>
      <c r="T9" s="119">
        <f t="shared" si="4"/>
        <v>0.32849936475965397</v>
      </c>
      <c r="U9" s="123">
        <v>14.4</v>
      </c>
      <c r="V9" s="123">
        <v>14.84</v>
      </c>
      <c r="W9" s="111">
        <v>12096</v>
      </c>
      <c r="X9" s="56">
        <v>150195120</v>
      </c>
      <c r="Y9" s="19"/>
    </row>
    <row r="10" spans="1:25" ht="15.75" x14ac:dyDescent="0.3">
      <c r="A10" s="132">
        <v>7</v>
      </c>
      <c r="B10" s="118" t="s">
        <v>11</v>
      </c>
      <c r="C10" s="118" t="s">
        <v>62</v>
      </c>
      <c r="D10" s="123">
        <v>173622500.75</v>
      </c>
      <c r="E10" s="123"/>
      <c r="F10" s="123">
        <v>26207039.420000002</v>
      </c>
      <c r="G10" s="123"/>
      <c r="H10" s="123"/>
      <c r="I10" s="123"/>
      <c r="J10" s="2">
        <v>196039429.13</v>
      </c>
      <c r="K10" s="123">
        <v>1176591.67</v>
      </c>
      <c r="L10" s="121">
        <v>6216567.1600000001</v>
      </c>
      <c r="M10" s="123">
        <v>200437089.09</v>
      </c>
      <c r="N10" s="123">
        <v>4397659.96</v>
      </c>
      <c r="O10" s="115">
        <v>196039429.13</v>
      </c>
      <c r="P10" s="116">
        <f t="shared" si="0"/>
        <v>1.787764633617251E-2</v>
      </c>
      <c r="Q10" s="117">
        <f t="shared" si="1"/>
        <v>6.0018113459194191E-3</v>
      </c>
      <c r="R10" s="117">
        <f t="shared" si="2"/>
        <v>3.1710800156827618E-2</v>
      </c>
      <c r="S10" s="119">
        <f t="shared" si="3"/>
        <v>115.47245188830169</v>
      </c>
      <c r="T10" s="119">
        <f t="shared" si="4"/>
        <v>3.6617238454488268</v>
      </c>
      <c r="U10" s="123">
        <v>115.47</v>
      </c>
      <c r="V10" s="123">
        <v>117.27</v>
      </c>
      <c r="W10" s="111">
        <v>1378</v>
      </c>
      <c r="X10" s="56">
        <v>1697716</v>
      </c>
      <c r="Y10" s="22"/>
    </row>
    <row r="11" spans="1:25" ht="15.75" x14ac:dyDescent="0.3">
      <c r="A11" s="130">
        <v>8</v>
      </c>
      <c r="B11" s="110" t="s">
        <v>12</v>
      </c>
      <c r="C11" s="118" t="s">
        <v>13</v>
      </c>
      <c r="D11" s="11">
        <v>183009462.15000001</v>
      </c>
      <c r="E11" s="76"/>
      <c r="F11" s="123">
        <v>44939384.409999996</v>
      </c>
      <c r="G11" s="18"/>
      <c r="H11" s="123"/>
      <c r="I11" s="123"/>
      <c r="J11" s="123">
        <v>227948846.56</v>
      </c>
      <c r="K11" s="123">
        <v>391031.14</v>
      </c>
      <c r="L11" s="121">
        <v>4445586.37</v>
      </c>
      <c r="M11" s="123">
        <v>229953338.52000001</v>
      </c>
      <c r="N11" s="123">
        <v>2868189.77</v>
      </c>
      <c r="O11" s="115">
        <v>227085148.75</v>
      </c>
      <c r="P11" s="116">
        <f t="shared" si="0"/>
        <v>2.0708833909414612E-2</v>
      </c>
      <c r="Q11" s="117">
        <f t="shared" si="1"/>
        <v>1.7219582264734079E-3</v>
      </c>
      <c r="R11" s="117">
        <f t="shared" si="2"/>
        <v>1.9576737600283074E-2</v>
      </c>
      <c r="S11" s="119">
        <f t="shared" si="3"/>
        <v>7.9491919735227112</v>
      </c>
      <c r="T11" s="119">
        <f t="shared" si="4"/>
        <v>0.15561924539993047</v>
      </c>
      <c r="U11" s="123">
        <v>7.7013999999999996</v>
      </c>
      <c r="V11" s="123">
        <v>7.6311999999999998</v>
      </c>
      <c r="W11" s="111">
        <v>123</v>
      </c>
      <c r="X11" s="56">
        <v>28567073.170000002</v>
      </c>
    </row>
    <row r="12" spans="1:25" ht="15.75" x14ac:dyDescent="0.3">
      <c r="A12" s="130">
        <v>9</v>
      </c>
      <c r="B12" s="110" t="s">
        <v>12</v>
      </c>
      <c r="C12" s="2" t="s">
        <v>71</v>
      </c>
      <c r="D12" s="123">
        <v>230292700.41999999</v>
      </c>
      <c r="E12" s="123">
        <f>SUM(2660422.5+62015.52)</f>
        <v>2722438.02</v>
      </c>
      <c r="F12" s="123">
        <v>89050678.260000005</v>
      </c>
      <c r="G12" s="123"/>
      <c r="H12" s="123"/>
      <c r="I12" s="123"/>
      <c r="J12" s="15">
        <v>322065816.69999999</v>
      </c>
      <c r="K12" s="123">
        <v>313703.09000000003</v>
      </c>
      <c r="L12" s="121">
        <v>5453528.21</v>
      </c>
      <c r="M12" s="15">
        <v>324950179.42000002</v>
      </c>
      <c r="N12" s="15">
        <v>2525460.9700000002</v>
      </c>
      <c r="O12" s="115">
        <v>322424718.44999999</v>
      </c>
      <c r="P12" s="116">
        <f t="shared" si="0"/>
        <v>2.9403243582527848E-2</v>
      </c>
      <c r="Q12" s="117">
        <f t="shared" si="1"/>
        <v>9.7294987651093357E-4</v>
      </c>
      <c r="R12" s="117">
        <f t="shared" si="2"/>
        <v>1.6914113273377041E-2</v>
      </c>
      <c r="S12" s="119">
        <f t="shared" si="3"/>
        <v>1888.175734280956</v>
      </c>
      <c r="T12" s="119">
        <f t="shared" si="4"/>
        <v>31.936818249669958</v>
      </c>
      <c r="U12" s="15">
        <v>1874.74</v>
      </c>
      <c r="V12" s="15">
        <v>1897.79</v>
      </c>
      <c r="W12" s="111">
        <v>23</v>
      </c>
      <c r="X12" s="56">
        <v>170759.91</v>
      </c>
    </row>
    <row r="13" spans="1:25" ht="15.75" x14ac:dyDescent="0.3">
      <c r="A13" s="130">
        <v>10</v>
      </c>
      <c r="B13" s="110" t="s">
        <v>26</v>
      </c>
      <c r="C13" s="36" t="s">
        <v>125</v>
      </c>
      <c r="D13" s="15">
        <v>185485718.40000001</v>
      </c>
      <c r="E13" s="123"/>
      <c r="F13" s="123">
        <v>36431238.149999999</v>
      </c>
      <c r="G13" s="123"/>
      <c r="H13" s="123"/>
      <c r="I13" s="123"/>
      <c r="J13" s="123">
        <v>221916956.55000001</v>
      </c>
      <c r="K13" s="123">
        <v>533809.38</v>
      </c>
      <c r="L13" s="121">
        <v>8089701.3399999999</v>
      </c>
      <c r="M13" s="15">
        <v>222629882.94999999</v>
      </c>
      <c r="N13" s="15">
        <v>3450510.43</v>
      </c>
      <c r="O13" s="115">
        <v>219179372.52000001</v>
      </c>
      <c r="P13" s="116">
        <f t="shared" si="0"/>
        <v>1.9987873477729547E-2</v>
      </c>
      <c r="Q13" s="117">
        <f t="shared" si="1"/>
        <v>2.435490958216381E-3</v>
      </c>
      <c r="R13" s="117">
        <f t="shared" si="2"/>
        <v>3.6909045075680276E-2</v>
      </c>
      <c r="S13" s="119">
        <f t="shared" si="3"/>
        <v>0.82524584040047844</v>
      </c>
      <c r="T13" s="119">
        <f t="shared" si="4"/>
        <v>3.0459035921858911E-2</v>
      </c>
      <c r="U13" s="38">
        <v>0.98</v>
      </c>
      <c r="V13" s="123">
        <v>1.02</v>
      </c>
      <c r="W13" s="111">
        <v>93</v>
      </c>
      <c r="X13" s="56">
        <v>265592823.12</v>
      </c>
    </row>
    <row r="14" spans="1:25" ht="15.75" x14ac:dyDescent="0.3">
      <c r="A14" s="130">
        <v>11</v>
      </c>
      <c r="B14" s="66" t="s">
        <v>76</v>
      </c>
      <c r="C14" s="65" t="s">
        <v>77</v>
      </c>
      <c r="D14" s="123">
        <v>85917351.810000002</v>
      </c>
      <c r="E14" s="123"/>
      <c r="F14" s="123">
        <v>34622409.719999999</v>
      </c>
      <c r="G14" s="123"/>
      <c r="H14" s="123"/>
      <c r="I14" s="123"/>
      <c r="J14" s="123">
        <v>120539761.53</v>
      </c>
      <c r="K14" s="123">
        <v>291009.96000000002</v>
      </c>
      <c r="L14" s="121">
        <v>247667.46</v>
      </c>
      <c r="M14" s="123">
        <v>142984916.38</v>
      </c>
      <c r="N14" s="123">
        <v>1992279.94</v>
      </c>
      <c r="O14" s="115">
        <v>140992636.44</v>
      </c>
      <c r="P14" s="116">
        <f t="shared" si="0"/>
        <v>1.2857701644332821E-2</v>
      </c>
      <c r="Q14" s="117">
        <f t="shared" si="1"/>
        <v>2.0640082159456641E-3</v>
      </c>
      <c r="R14" s="117">
        <f t="shared" si="2"/>
        <v>1.7565985448140472E-3</v>
      </c>
      <c r="S14" s="119">
        <f t="shared" si="3"/>
        <v>96.971922094878977</v>
      </c>
      <c r="T14" s="119">
        <f t="shared" si="4"/>
        <v>0.17034073723968557</v>
      </c>
      <c r="U14" s="123">
        <v>96.63</v>
      </c>
      <c r="V14" s="123">
        <v>97.31</v>
      </c>
      <c r="W14" s="111">
        <v>476</v>
      </c>
      <c r="X14" s="81">
        <v>1453953.2</v>
      </c>
    </row>
    <row r="15" spans="1:25" ht="15.75" x14ac:dyDescent="0.3">
      <c r="A15" s="130">
        <v>12</v>
      </c>
      <c r="B15" s="66" t="s">
        <v>63</v>
      </c>
      <c r="C15" s="65" t="s">
        <v>140</v>
      </c>
      <c r="D15" s="123">
        <v>149595565.80000001</v>
      </c>
      <c r="E15" s="123"/>
      <c r="F15" s="123">
        <v>33972594.829999998</v>
      </c>
      <c r="G15" s="123"/>
      <c r="H15" s="123"/>
      <c r="I15" s="123"/>
      <c r="J15" s="123">
        <v>189509201.72999999</v>
      </c>
      <c r="K15" s="123">
        <v>259690.18</v>
      </c>
      <c r="L15" s="121">
        <v>6694267.0700000003</v>
      </c>
      <c r="M15" s="123">
        <v>202642024.08000001</v>
      </c>
      <c r="N15" s="123">
        <v>259577.43</v>
      </c>
      <c r="O15" s="115">
        <v>200185603.44</v>
      </c>
      <c r="P15" s="116">
        <f t="shared" si="0"/>
        <v>1.8255753119543881E-2</v>
      </c>
      <c r="Q15" s="117">
        <f>(K15/O15)</f>
        <v>1.2972470324412455E-3</v>
      </c>
      <c r="R15" s="117">
        <f>L15/O15</f>
        <v>3.3440302174408951E-2</v>
      </c>
      <c r="S15" s="119">
        <f>O15/X15</f>
        <v>1.0880235931784841</v>
      </c>
      <c r="T15" s="119">
        <f>L15/X15</f>
        <v>3.6383837728774703E-2</v>
      </c>
      <c r="U15" s="123">
        <v>1.0880000000000001</v>
      </c>
      <c r="V15" s="123">
        <v>1.1013999999999999</v>
      </c>
      <c r="W15" s="111">
        <v>11</v>
      </c>
      <c r="X15" s="56">
        <v>183990131</v>
      </c>
    </row>
    <row r="16" spans="1:25" ht="15.75" x14ac:dyDescent="0.3">
      <c r="A16" s="130">
        <v>13</v>
      </c>
      <c r="B16" s="108" t="s">
        <v>148</v>
      </c>
      <c r="C16" s="108" t="s">
        <v>149</v>
      </c>
      <c r="D16" s="34">
        <v>1888865.52</v>
      </c>
      <c r="E16" s="34"/>
      <c r="F16" s="34"/>
      <c r="G16" s="34"/>
      <c r="H16" s="34"/>
      <c r="I16" s="34"/>
      <c r="J16" s="34">
        <v>1888865.52</v>
      </c>
      <c r="K16" s="34"/>
      <c r="L16" s="69">
        <v>0</v>
      </c>
      <c r="M16" s="34">
        <v>4251345.7</v>
      </c>
      <c r="N16" s="34">
        <v>0</v>
      </c>
      <c r="O16" s="70">
        <v>4251345.7</v>
      </c>
      <c r="P16" s="71">
        <f t="shared" si="0"/>
        <v>3.8769779740078228E-4</v>
      </c>
      <c r="Q16" s="72">
        <f>(K16/O16)</f>
        <v>0</v>
      </c>
      <c r="R16" s="72">
        <f>L16/O16</f>
        <v>0</v>
      </c>
      <c r="S16" s="72">
        <f>O16/X16</f>
        <v>1.0756909316330145</v>
      </c>
      <c r="T16" s="72">
        <f>L16/X16</f>
        <v>0</v>
      </c>
      <c r="U16" s="34">
        <v>1.08</v>
      </c>
      <c r="V16" s="34">
        <v>1.1399999999999999</v>
      </c>
      <c r="W16" s="35">
        <v>2420</v>
      </c>
      <c r="X16" s="73">
        <v>3952200</v>
      </c>
    </row>
    <row r="17" spans="1:26" ht="15.75" x14ac:dyDescent="0.3">
      <c r="A17" s="131">
        <v>14</v>
      </c>
      <c r="B17" s="64" t="s">
        <v>155</v>
      </c>
      <c r="C17" s="63" t="s">
        <v>156</v>
      </c>
      <c r="D17" s="36">
        <v>212879362.44999999</v>
      </c>
      <c r="E17" s="36">
        <v>5536506.4000000004</v>
      </c>
      <c r="F17" s="36">
        <v>71329472.849999994</v>
      </c>
      <c r="G17" s="36"/>
      <c r="H17" s="36"/>
      <c r="I17" s="36"/>
      <c r="J17" s="36">
        <v>289745341.69999999</v>
      </c>
      <c r="K17" s="36">
        <v>381993.18</v>
      </c>
      <c r="L17" s="33">
        <v>3002.69</v>
      </c>
      <c r="M17" s="36">
        <v>289966058.42000002</v>
      </c>
      <c r="N17" s="36">
        <v>1016951.43</v>
      </c>
      <c r="O17" s="17">
        <v>288949106.99000001</v>
      </c>
      <c r="P17" s="16">
        <f t="shared" si="0"/>
        <v>2.6350464122676727E-2</v>
      </c>
      <c r="Q17" s="25">
        <f>(K17/O17)</f>
        <v>1.3220085155453347E-3</v>
      </c>
      <c r="R17" s="25">
        <f>L17/O17</f>
        <v>1.0391760788878013E-5</v>
      </c>
      <c r="S17" s="25">
        <f>O17/X17</f>
        <v>99.075391435240434</v>
      </c>
      <c r="T17" s="25">
        <f>L17/X17</f>
        <v>1.0295677678594721E-3</v>
      </c>
      <c r="U17" s="36">
        <v>99.08</v>
      </c>
      <c r="V17" s="36">
        <v>99.42</v>
      </c>
      <c r="W17" s="46">
        <v>98</v>
      </c>
      <c r="X17" s="82">
        <v>2916456.88</v>
      </c>
    </row>
    <row r="18" spans="1:26" ht="15.75" x14ac:dyDescent="0.3">
      <c r="A18" s="133"/>
      <c r="B18" s="60"/>
      <c r="C18" s="37" t="s">
        <v>59</v>
      </c>
      <c r="D18" s="123"/>
      <c r="E18" s="123"/>
      <c r="F18" s="123"/>
      <c r="G18" s="123"/>
      <c r="H18" s="123"/>
      <c r="I18" s="123"/>
      <c r="J18" s="123"/>
      <c r="K18" s="123"/>
      <c r="L18" s="121"/>
      <c r="M18" s="123"/>
      <c r="N18" s="123"/>
      <c r="O18" s="4">
        <f>SUM(O4:O17)</f>
        <v>10965617366.160002</v>
      </c>
      <c r="P18" s="29">
        <f>(O18/$O$118)</f>
        <v>8.2334381199444615E-3</v>
      </c>
      <c r="Q18" s="117"/>
      <c r="R18" s="117"/>
      <c r="S18" s="119"/>
      <c r="T18" s="119"/>
      <c r="U18" s="123"/>
      <c r="V18" s="123"/>
      <c r="W18" s="105">
        <f>SUM(W4:W17)</f>
        <v>55992</v>
      </c>
      <c r="X18" s="56"/>
      <c r="Y18" s="12"/>
      <c r="Z18" s="12"/>
    </row>
    <row r="19" spans="1:26" ht="15.75" customHeight="1" x14ac:dyDescent="0.3">
      <c r="A19" s="134"/>
      <c r="B19" s="48"/>
      <c r="C19" s="48" t="s">
        <v>162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83"/>
      <c r="Y19" s="12"/>
      <c r="Z19" s="12"/>
    </row>
    <row r="20" spans="1:26" s="54" customFormat="1" ht="15.75" x14ac:dyDescent="0.3">
      <c r="A20" s="130">
        <v>15</v>
      </c>
      <c r="B20" s="110" t="s">
        <v>1</v>
      </c>
      <c r="C20" s="118" t="s">
        <v>14</v>
      </c>
      <c r="D20" s="123"/>
      <c r="E20" s="123"/>
      <c r="F20" s="123">
        <v>324328766003.85999</v>
      </c>
      <c r="G20" s="123">
        <v>477505237.52999997</v>
      </c>
      <c r="H20" s="123"/>
      <c r="I20" s="123"/>
      <c r="J20" s="123">
        <v>324806271241.39001</v>
      </c>
      <c r="K20" s="123">
        <v>460396847.04000002</v>
      </c>
      <c r="L20" s="121">
        <v>1154025002.9300001</v>
      </c>
      <c r="M20" s="123">
        <v>328973769992.72998</v>
      </c>
      <c r="N20" s="123">
        <v>1000413772.0599999</v>
      </c>
      <c r="O20" s="115">
        <v>325575162525.96002</v>
      </c>
      <c r="P20" s="116">
        <f t="shared" ref="P20:P42" si="5">(O20/$O$43)</f>
        <v>0.4053996627685954</v>
      </c>
      <c r="Q20" s="117">
        <f t="shared" ref="Q20:Q42" si="6">(K20/O20)</f>
        <v>1.4141031013177791E-3</v>
      </c>
      <c r="R20" s="117">
        <f t="shared" si="2"/>
        <v>3.5445732222831429E-3</v>
      </c>
      <c r="S20" s="119">
        <f t="shared" si="3"/>
        <v>104.29740819709653</v>
      </c>
      <c r="T20" s="119">
        <f t="shared" si="4"/>
        <v>0.36968980024896275</v>
      </c>
      <c r="U20" s="123">
        <v>100</v>
      </c>
      <c r="V20" s="123">
        <v>100</v>
      </c>
      <c r="W20" s="111">
        <v>97916</v>
      </c>
      <c r="X20" s="56">
        <v>3121603577.25</v>
      </c>
      <c r="Y20" s="13"/>
      <c r="Z20" s="53"/>
    </row>
    <row r="21" spans="1:26" ht="15.75" x14ac:dyDescent="0.3">
      <c r="A21" s="130">
        <v>16</v>
      </c>
      <c r="B21" s="110" t="s">
        <v>38</v>
      </c>
      <c r="C21" s="118" t="s">
        <v>15</v>
      </c>
      <c r="D21" s="123"/>
      <c r="E21" s="123"/>
      <c r="F21" s="123">
        <v>225107007087.10001</v>
      </c>
      <c r="G21" s="123"/>
      <c r="H21" s="123"/>
      <c r="I21" s="123"/>
      <c r="J21" s="123">
        <v>223053207817.10999</v>
      </c>
      <c r="K21" s="123">
        <v>277715875.06</v>
      </c>
      <c r="L21" s="121">
        <v>857702527.88999999</v>
      </c>
      <c r="M21" s="123">
        <v>225090026330.87</v>
      </c>
      <c r="N21" s="123">
        <v>2036818513.76</v>
      </c>
      <c r="O21" s="115">
        <v>223053207817.10999</v>
      </c>
      <c r="P21" s="116">
        <f t="shared" si="5"/>
        <v>0.2777413809055525</v>
      </c>
      <c r="Q21" s="117">
        <f t="shared" si="6"/>
        <v>1.2450655956838337E-3</v>
      </c>
      <c r="R21" s="117">
        <f t="shared" si="2"/>
        <v>3.8452821920107226E-3</v>
      </c>
      <c r="S21" s="119">
        <f t="shared" si="3"/>
        <v>100.01240621018511</v>
      </c>
      <c r="T21" s="119">
        <f t="shared" si="4"/>
        <v>0.38457592458016743</v>
      </c>
      <c r="U21" s="123">
        <v>100</v>
      </c>
      <c r="V21" s="123">
        <v>100</v>
      </c>
      <c r="W21" s="111">
        <v>22641</v>
      </c>
      <c r="X21" s="56">
        <v>2230255388</v>
      </c>
      <c r="Y21" s="13"/>
      <c r="Z21" s="12"/>
    </row>
    <row r="22" spans="1:26" ht="15.75" x14ac:dyDescent="0.3">
      <c r="A22" s="130">
        <v>17</v>
      </c>
      <c r="B22" s="110" t="s">
        <v>8</v>
      </c>
      <c r="C22" s="118" t="s">
        <v>114</v>
      </c>
      <c r="D22" s="123"/>
      <c r="E22" s="123"/>
      <c r="F22" s="123">
        <v>8877641790</v>
      </c>
      <c r="G22" s="123"/>
      <c r="H22" s="18"/>
      <c r="I22" s="123"/>
      <c r="J22" s="123">
        <v>8877641790</v>
      </c>
      <c r="K22" s="123">
        <v>19190220</v>
      </c>
      <c r="L22" s="121">
        <v>82304833</v>
      </c>
      <c r="M22" s="123">
        <v>21043786806.599998</v>
      </c>
      <c r="N22" s="123">
        <v>345084782.81999999</v>
      </c>
      <c r="O22" s="115">
        <v>20698702024</v>
      </c>
      <c r="P22" s="116">
        <f t="shared" si="5"/>
        <v>2.5773608635173945E-2</v>
      </c>
      <c r="Q22" s="117">
        <f t="shared" si="6"/>
        <v>9.2712190251104023E-4</v>
      </c>
      <c r="R22" s="117">
        <f t="shared" si="2"/>
        <v>3.9763282211883683E-3</v>
      </c>
      <c r="S22" s="119">
        <f t="shared" si="3"/>
        <v>1.0452402153141569</v>
      </c>
      <c r="T22" s="119">
        <f t="shared" si="4"/>
        <v>4.1562181660746893E-3</v>
      </c>
      <c r="U22" s="123">
        <v>1</v>
      </c>
      <c r="V22" s="123">
        <v>1</v>
      </c>
      <c r="W22" s="111">
        <v>6615</v>
      </c>
      <c r="X22" s="56">
        <v>19802818262</v>
      </c>
      <c r="Y22" s="13"/>
      <c r="Z22" s="12"/>
    </row>
    <row r="23" spans="1:26" ht="15.75" x14ac:dyDescent="0.3">
      <c r="A23" s="130">
        <v>18</v>
      </c>
      <c r="B23" s="110" t="s">
        <v>16</v>
      </c>
      <c r="C23" s="118" t="s">
        <v>97</v>
      </c>
      <c r="D23" s="123">
        <v>0</v>
      </c>
      <c r="E23" s="123"/>
      <c r="F23" s="123">
        <v>891054130.22000003</v>
      </c>
      <c r="G23" s="123"/>
      <c r="H23" s="123"/>
      <c r="I23" s="123"/>
      <c r="J23" s="123">
        <v>926475428.65999997</v>
      </c>
      <c r="K23" s="123">
        <v>1918641.42</v>
      </c>
      <c r="L23" s="121">
        <v>2448795.4900000002</v>
      </c>
      <c r="M23" s="123">
        <v>926475428.65999997</v>
      </c>
      <c r="N23" s="123">
        <v>36243243.75</v>
      </c>
      <c r="O23" s="115">
        <v>890232184.90999997</v>
      </c>
      <c r="P23" s="116">
        <f t="shared" si="5"/>
        <v>1.1084992624997528E-3</v>
      </c>
      <c r="Q23" s="117">
        <f t="shared" si="6"/>
        <v>2.1552146198735439E-3</v>
      </c>
      <c r="R23" s="117">
        <f t="shared" si="2"/>
        <v>2.7507379889298955E-3</v>
      </c>
      <c r="S23" s="119">
        <f t="shared" si="3"/>
        <v>100.50878626836871</v>
      </c>
      <c r="T23" s="119">
        <f t="shared" si="4"/>
        <v>0.27647333660963724</v>
      </c>
      <c r="U23" s="123">
        <v>100</v>
      </c>
      <c r="V23" s="123">
        <v>100</v>
      </c>
      <c r="W23" s="111">
        <v>715</v>
      </c>
      <c r="X23" s="56">
        <v>8857257.3399999999</v>
      </c>
      <c r="Y23" s="13"/>
      <c r="Z23" s="12"/>
    </row>
    <row r="24" spans="1:26" ht="15.75" x14ac:dyDescent="0.3">
      <c r="A24" s="130">
        <v>19</v>
      </c>
      <c r="B24" s="18" t="s">
        <v>61</v>
      </c>
      <c r="C24" s="118" t="s">
        <v>17</v>
      </c>
      <c r="D24" s="123"/>
      <c r="E24" s="123"/>
      <c r="F24" s="123">
        <v>35746399400.769997</v>
      </c>
      <c r="G24" s="123"/>
      <c r="H24" s="123"/>
      <c r="I24" s="123"/>
      <c r="J24" s="123">
        <v>35746399400.769997</v>
      </c>
      <c r="K24" s="123">
        <v>146470315.59999999</v>
      </c>
      <c r="L24" s="121">
        <v>351663950.89999998</v>
      </c>
      <c r="M24" s="123">
        <v>93575733094</v>
      </c>
      <c r="N24" s="123">
        <v>346775349</v>
      </c>
      <c r="O24" s="115">
        <v>93228957745</v>
      </c>
      <c r="P24" s="116">
        <f t="shared" si="5"/>
        <v>0.1160868284203867</v>
      </c>
      <c r="Q24" s="117">
        <f t="shared" si="6"/>
        <v>1.5710817662536339E-3</v>
      </c>
      <c r="R24" s="117">
        <f t="shared" si="2"/>
        <v>3.7720463620527838E-3</v>
      </c>
      <c r="S24" s="119">
        <f t="shared" si="3"/>
        <v>1</v>
      </c>
      <c r="T24" s="119">
        <f t="shared" si="4"/>
        <v>3.7720463620527838E-3</v>
      </c>
      <c r="U24" s="123"/>
      <c r="V24" s="123"/>
      <c r="W24" s="111">
        <v>74251</v>
      </c>
      <c r="X24" s="56">
        <v>93228957745</v>
      </c>
      <c r="Y24" s="13"/>
      <c r="Z24" s="12"/>
    </row>
    <row r="25" spans="1:26" ht="15.75" x14ac:dyDescent="0.3">
      <c r="A25" s="130">
        <v>20</v>
      </c>
      <c r="B25" s="110" t="s">
        <v>12</v>
      </c>
      <c r="C25" s="118" t="s">
        <v>18</v>
      </c>
      <c r="D25" s="123"/>
      <c r="E25" s="123"/>
      <c r="F25" s="123">
        <v>1159277574.5999999</v>
      </c>
      <c r="G25" s="123"/>
      <c r="H25" s="123"/>
      <c r="I25" s="123"/>
      <c r="J25" s="123">
        <v>1159277574.5999999</v>
      </c>
      <c r="K25" s="123">
        <v>1942141.69</v>
      </c>
      <c r="L25" s="121">
        <v>5827371.0999999996</v>
      </c>
      <c r="M25" s="123">
        <v>1271261335.1300001</v>
      </c>
      <c r="N25" s="123">
        <v>5418416.5</v>
      </c>
      <c r="O25" s="115">
        <v>1265842918.6300001</v>
      </c>
      <c r="P25" s="116">
        <f t="shared" si="5"/>
        <v>1.5762022150252275E-3</v>
      </c>
      <c r="Q25" s="117">
        <f t="shared" si="6"/>
        <v>1.534267531473768E-3</v>
      </c>
      <c r="R25" s="117">
        <f t="shared" si="2"/>
        <v>4.6035499462341364E-3</v>
      </c>
      <c r="S25" s="119">
        <f t="shared" si="3"/>
        <v>9.8292896201004432</v>
      </c>
      <c r="T25" s="119">
        <f t="shared" si="4"/>
        <v>4.5249625702133152E-2</v>
      </c>
      <c r="U25" s="123">
        <v>10</v>
      </c>
      <c r="V25" s="123">
        <v>10</v>
      </c>
      <c r="W25" s="111">
        <v>1146</v>
      </c>
      <c r="X25" s="56">
        <v>128782747.03</v>
      </c>
      <c r="Y25" s="13"/>
      <c r="Z25" s="12"/>
    </row>
    <row r="26" spans="1:26" ht="15.75" x14ac:dyDescent="0.3">
      <c r="A26" s="130">
        <v>21</v>
      </c>
      <c r="B26" s="110" t="s">
        <v>73</v>
      </c>
      <c r="C26" s="118" t="s">
        <v>74</v>
      </c>
      <c r="D26" s="123"/>
      <c r="E26" s="123"/>
      <c r="F26" s="123">
        <v>5647803516.7700005</v>
      </c>
      <c r="G26" s="123"/>
      <c r="H26" s="123"/>
      <c r="I26" s="123"/>
      <c r="J26" s="123">
        <v>5647803516.7700005</v>
      </c>
      <c r="K26" s="11">
        <v>8816111.4600000009</v>
      </c>
      <c r="L26" s="121">
        <v>37057581.280000001</v>
      </c>
      <c r="M26" s="123">
        <v>9021591421.6399994</v>
      </c>
      <c r="N26" s="121">
        <v>93535457.780000001</v>
      </c>
      <c r="O26" s="115">
        <v>8928055963.8600006</v>
      </c>
      <c r="P26" s="116">
        <f t="shared" si="5"/>
        <v>1.1117036228583293E-2</v>
      </c>
      <c r="Q26" s="117">
        <f>(M26/O26)</f>
        <v>1.0104765761055512</v>
      </c>
      <c r="R26" s="117">
        <f>N26/O26</f>
        <v>1.0476576105551248E-2</v>
      </c>
      <c r="S26" s="119">
        <f t="shared" si="3"/>
        <v>99.562240728971247</v>
      </c>
      <c r="T26" s="119">
        <f>N26/X26</f>
        <v>1.0430713922362815</v>
      </c>
      <c r="U26" s="123">
        <v>100</v>
      </c>
      <c r="V26" s="123">
        <v>100</v>
      </c>
      <c r="W26" s="111">
        <v>4582</v>
      </c>
      <c r="X26" s="56">
        <v>89673112</v>
      </c>
      <c r="Y26" s="13"/>
      <c r="Z26" s="12"/>
    </row>
    <row r="27" spans="1:26" s="55" customFormat="1" ht="15.75" x14ac:dyDescent="0.3">
      <c r="A27" s="130">
        <v>22</v>
      </c>
      <c r="B27" s="64" t="s">
        <v>78</v>
      </c>
      <c r="C27" s="63" t="s">
        <v>132</v>
      </c>
      <c r="D27" s="28"/>
      <c r="E27" s="28"/>
      <c r="F27" s="28">
        <v>11425860419.98</v>
      </c>
      <c r="G27" s="28"/>
      <c r="H27" s="28"/>
      <c r="I27" s="28"/>
      <c r="J27" s="28">
        <v>11425860419.98</v>
      </c>
      <c r="K27" s="28">
        <v>40085011.140000001</v>
      </c>
      <c r="L27" s="121">
        <v>138130359.02000001</v>
      </c>
      <c r="M27" s="28">
        <v>34678660189.480003</v>
      </c>
      <c r="N27" s="28">
        <v>82739175.530000001</v>
      </c>
      <c r="O27" s="115">
        <v>34595921013.940002</v>
      </c>
      <c r="P27" s="116">
        <f t="shared" si="5"/>
        <v>4.3078147004232646E-2</v>
      </c>
      <c r="Q27" s="117">
        <f t="shared" si="6"/>
        <v>1.1586629280327075E-3</v>
      </c>
      <c r="R27" s="117">
        <f t="shared" si="2"/>
        <v>3.9926776039389753E-3</v>
      </c>
      <c r="S27" s="119">
        <f t="shared" si="3"/>
        <v>1.0081183638122448</v>
      </c>
      <c r="T27" s="119">
        <f t="shared" si="4"/>
        <v>4.0250916133127545E-3</v>
      </c>
      <c r="U27" s="28">
        <v>1</v>
      </c>
      <c r="V27" s="28">
        <v>1</v>
      </c>
      <c r="W27" s="39">
        <v>16695</v>
      </c>
      <c r="X27" s="84">
        <v>34317320520.889999</v>
      </c>
      <c r="Y27" s="13"/>
      <c r="Z27" s="53"/>
    </row>
    <row r="28" spans="1:26" ht="15.75" x14ac:dyDescent="0.3">
      <c r="A28" s="130">
        <v>23</v>
      </c>
      <c r="B28" s="123" t="s">
        <v>63</v>
      </c>
      <c r="C28" s="2" t="s">
        <v>79</v>
      </c>
      <c r="D28" s="18" t="s">
        <v>151</v>
      </c>
      <c r="E28" s="123"/>
      <c r="F28" s="123">
        <v>945153337.90999997</v>
      </c>
      <c r="G28" s="123"/>
      <c r="H28" s="18"/>
      <c r="I28" s="123"/>
      <c r="J28" s="123">
        <v>945153337.90999997</v>
      </c>
      <c r="K28" s="123">
        <v>1323686.25</v>
      </c>
      <c r="L28" s="121">
        <v>2649957.44</v>
      </c>
      <c r="M28" s="123">
        <v>949504065.25999999</v>
      </c>
      <c r="N28" s="123">
        <v>920116.82</v>
      </c>
      <c r="O28" s="115">
        <v>942734032.62</v>
      </c>
      <c r="P28" s="116">
        <f t="shared" si="5"/>
        <v>1.1738735103116234E-3</v>
      </c>
      <c r="Q28" s="117">
        <f t="shared" si="6"/>
        <v>1.4040929935681609E-3</v>
      </c>
      <c r="R28" s="117">
        <f t="shared" si="2"/>
        <v>2.8109279481884925E-3</v>
      </c>
      <c r="S28" s="119">
        <f t="shared" si="3"/>
        <v>10.038434974080275</v>
      </c>
      <c r="T28" s="119">
        <f t="shared" si="4"/>
        <v>2.8217317424715067E-2</v>
      </c>
      <c r="U28" s="123">
        <v>10</v>
      </c>
      <c r="V28" s="123">
        <v>10</v>
      </c>
      <c r="W28" s="111">
        <v>311</v>
      </c>
      <c r="X28" s="56">
        <v>93912451</v>
      </c>
      <c r="Y28" s="13"/>
      <c r="Z28" s="12"/>
    </row>
    <row r="29" spans="1:26" ht="15.75" x14ac:dyDescent="0.3">
      <c r="A29" s="130">
        <v>24</v>
      </c>
      <c r="B29" s="123" t="s">
        <v>6</v>
      </c>
      <c r="C29" s="2" t="s">
        <v>95</v>
      </c>
      <c r="D29" s="123"/>
      <c r="E29" s="123"/>
      <c r="F29" s="123">
        <v>3061829927.8600001</v>
      </c>
      <c r="G29" s="123"/>
      <c r="H29" s="123"/>
      <c r="I29" s="123"/>
      <c r="J29" s="123">
        <v>3076500784.3400002</v>
      </c>
      <c r="K29" s="123">
        <v>4248848.83</v>
      </c>
      <c r="L29" s="121">
        <v>9341289.0800000001</v>
      </c>
      <c r="M29" s="123">
        <v>3076500784.3400002</v>
      </c>
      <c r="N29" s="123">
        <v>31828628.309999999</v>
      </c>
      <c r="O29" s="115">
        <v>3050569352.9299998</v>
      </c>
      <c r="P29" s="116">
        <f t="shared" si="5"/>
        <v>3.7985077772369228E-3</v>
      </c>
      <c r="Q29" s="117">
        <f t="shared" si="6"/>
        <v>1.3928051909126672E-3</v>
      </c>
      <c r="R29" s="117">
        <f t="shared" si="2"/>
        <v>3.0621461108654726E-3</v>
      </c>
      <c r="S29" s="119">
        <f t="shared" si="3"/>
        <v>100.00000003048611</v>
      </c>
      <c r="T29" s="119">
        <f t="shared" si="4"/>
        <v>0.30621461117990018</v>
      </c>
      <c r="U29" s="123">
        <v>100</v>
      </c>
      <c r="V29" s="123">
        <v>100</v>
      </c>
      <c r="W29" s="111">
        <v>798</v>
      </c>
      <c r="X29" s="56">
        <v>30505693.52</v>
      </c>
      <c r="Y29" s="13"/>
      <c r="Z29" s="12"/>
    </row>
    <row r="30" spans="1:26" ht="15.75" x14ac:dyDescent="0.3">
      <c r="A30" s="130">
        <v>25</v>
      </c>
      <c r="B30" s="110" t="s">
        <v>26</v>
      </c>
      <c r="C30" s="118" t="s">
        <v>83</v>
      </c>
      <c r="D30" s="123"/>
      <c r="E30" s="123"/>
      <c r="F30" s="123">
        <v>11001536305.82</v>
      </c>
      <c r="G30" s="123"/>
      <c r="H30" s="123"/>
      <c r="I30" s="123"/>
      <c r="J30" s="123">
        <v>11001536305.82</v>
      </c>
      <c r="K30" s="123">
        <v>16928759.77</v>
      </c>
      <c r="L30" s="121">
        <v>39199496.57</v>
      </c>
      <c r="M30" s="123">
        <v>11048532695.77</v>
      </c>
      <c r="N30" s="123">
        <v>143665888.74000001</v>
      </c>
      <c r="O30" s="115">
        <v>10904866807.030001</v>
      </c>
      <c r="P30" s="116">
        <f t="shared" si="5"/>
        <v>1.3578521444349777E-2</v>
      </c>
      <c r="Q30" s="117">
        <f t="shared" si="6"/>
        <v>1.552404084301754E-3</v>
      </c>
      <c r="R30" s="117">
        <f t="shared" si="2"/>
        <v>3.5946790789530233E-3</v>
      </c>
      <c r="S30" s="119">
        <f t="shared" si="3"/>
        <v>95.330533347948176</v>
      </c>
      <c r="T30" s="119">
        <f t="shared" si="4"/>
        <v>0.34268267381130285</v>
      </c>
      <c r="U30" s="123">
        <v>100</v>
      </c>
      <c r="V30" s="123">
        <v>100</v>
      </c>
      <c r="W30" s="111">
        <v>5694</v>
      </c>
      <c r="X30" s="56">
        <v>114390074.45</v>
      </c>
    </row>
    <row r="31" spans="1:26" ht="15.75" x14ac:dyDescent="0.3">
      <c r="A31" s="130">
        <v>26</v>
      </c>
      <c r="B31" s="110" t="s">
        <v>84</v>
      </c>
      <c r="C31" s="118" t="s">
        <v>85</v>
      </c>
      <c r="D31" s="123"/>
      <c r="E31" s="123"/>
      <c r="F31" s="123">
        <v>8655207269.8400002</v>
      </c>
      <c r="G31" s="123">
        <v>170322226.75999999</v>
      </c>
      <c r="H31" s="123"/>
      <c r="I31" s="123"/>
      <c r="J31" s="123">
        <v>14143031608.58</v>
      </c>
      <c r="K31" s="123">
        <v>13593926.289999999</v>
      </c>
      <c r="L31" s="121">
        <v>45560472.32</v>
      </c>
      <c r="M31" s="123">
        <v>14143031608.58</v>
      </c>
      <c r="N31" s="123">
        <v>100915089.17</v>
      </c>
      <c r="O31" s="115">
        <v>14042116519.42</v>
      </c>
      <c r="P31" s="116">
        <f t="shared" si="5"/>
        <v>1.7484961866758741E-2</v>
      </c>
      <c r="Q31" s="117">
        <f t="shared" si="6"/>
        <v>9.6808243053672421E-4</v>
      </c>
      <c r="R31" s="117">
        <f t="shared" si="2"/>
        <v>3.244558771250094E-3</v>
      </c>
      <c r="S31" s="119">
        <f t="shared" si="3"/>
        <v>103.38817373993248</v>
      </c>
      <c r="T31" s="119">
        <f t="shared" si="4"/>
        <v>0.33544900595142657</v>
      </c>
      <c r="U31" s="123">
        <v>100</v>
      </c>
      <c r="V31" s="123">
        <v>100</v>
      </c>
      <c r="W31" s="111">
        <v>2059</v>
      </c>
      <c r="X31" s="56">
        <v>135819369</v>
      </c>
    </row>
    <row r="32" spans="1:26" ht="15.75" x14ac:dyDescent="0.3">
      <c r="A32" s="130">
        <v>27</v>
      </c>
      <c r="B32" s="110" t="s">
        <v>84</v>
      </c>
      <c r="C32" s="118" t="s">
        <v>94</v>
      </c>
      <c r="D32" s="123"/>
      <c r="E32" s="123"/>
      <c r="F32" s="123">
        <v>359274380.56</v>
      </c>
      <c r="G32" s="123"/>
      <c r="H32" s="123"/>
      <c r="I32" s="123"/>
      <c r="J32" s="123">
        <v>610750808.55999994</v>
      </c>
      <c r="K32" s="123">
        <v>454193.3</v>
      </c>
      <c r="L32" s="121">
        <v>2075256.98</v>
      </c>
      <c r="M32" s="123">
        <v>610750808.55999994</v>
      </c>
      <c r="N32" s="123">
        <v>3625823.16</v>
      </c>
      <c r="O32" s="115">
        <v>607124984.84000003</v>
      </c>
      <c r="P32" s="116">
        <f t="shared" si="5"/>
        <v>7.5597985486039454E-4</v>
      </c>
      <c r="Q32" s="117">
        <f t="shared" si="6"/>
        <v>7.481051041239833E-4</v>
      </c>
      <c r="R32" s="117">
        <f t="shared" si="2"/>
        <v>3.4181709397891231E-3</v>
      </c>
      <c r="S32" s="119">
        <f t="shared" si="3"/>
        <v>1011723.2162508958</v>
      </c>
      <c r="T32" s="119">
        <f t="shared" si="4"/>
        <v>3458.2428968987983</v>
      </c>
      <c r="U32" s="123">
        <v>1000000</v>
      </c>
      <c r="V32" s="123">
        <v>1000000</v>
      </c>
      <c r="W32" s="111">
        <v>7</v>
      </c>
      <c r="X32" s="56">
        <v>600.09</v>
      </c>
    </row>
    <row r="33" spans="1:28" ht="15.75" x14ac:dyDescent="0.3">
      <c r="A33" s="130">
        <v>28</v>
      </c>
      <c r="B33" s="110" t="s">
        <v>64</v>
      </c>
      <c r="C33" s="118" t="s">
        <v>108</v>
      </c>
      <c r="D33" s="123"/>
      <c r="E33" s="123"/>
      <c r="F33" s="123">
        <v>643978816.01999998</v>
      </c>
      <c r="G33" s="123"/>
      <c r="H33" s="18"/>
      <c r="I33" s="123"/>
      <c r="J33" s="123">
        <v>643978816.01999998</v>
      </c>
      <c r="K33" s="15">
        <v>1306607.81</v>
      </c>
      <c r="L33" s="121">
        <v>83401.33</v>
      </c>
      <c r="M33" s="123">
        <v>664786817.85000002</v>
      </c>
      <c r="N33" s="123">
        <v>22659695.91</v>
      </c>
      <c r="O33" s="115">
        <v>642127121.94000006</v>
      </c>
      <c r="P33" s="116">
        <f t="shared" si="5"/>
        <v>7.9956381398807745E-4</v>
      </c>
      <c r="Q33" s="117">
        <f t="shared" si="6"/>
        <v>2.0348117457684471E-3</v>
      </c>
      <c r="R33" s="117">
        <f t="shared" si="2"/>
        <v>1.298828956920978E-4</v>
      </c>
      <c r="S33" s="119">
        <f t="shared" si="3"/>
        <v>100.16724336289398</v>
      </c>
      <c r="T33" s="119">
        <f t="shared" si="4"/>
        <v>1.3010011621467737E-2</v>
      </c>
      <c r="U33" s="123">
        <v>100</v>
      </c>
      <c r="V33" s="123">
        <v>100</v>
      </c>
      <c r="W33" s="111">
        <v>670</v>
      </c>
      <c r="X33" s="56">
        <v>6410550</v>
      </c>
    </row>
    <row r="34" spans="1:28" ht="15.75" x14ac:dyDescent="0.3">
      <c r="A34" s="130">
        <v>29</v>
      </c>
      <c r="B34" s="110" t="s">
        <v>2</v>
      </c>
      <c r="C34" s="118" t="s">
        <v>139</v>
      </c>
      <c r="D34" s="123"/>
      <c r="E34" s="123"/>
      <c r="F34" s="123">
        <v>17943317067.349998</v>
      </c>
      <c r="G34" s="123"/>
      <c r="H34" s="123"/>
      <c r="I34" s="100">
        <v>81637538</v>
      </c>
      <c r="J34" s="123">
        <v>18188233288.290001</v>
      </c>
      <c r="K34" s="123">
        <v>18170553.140000001</v>
      </c>
      <c r="L34" s="121">
        <v>43666494.100000001</v>
      </c>
      <c r="M34" s="11">
        <v>18106595750.369999</v>
      </c>
      <c r="N34" s="123">
        <v>36667559.609999999</v>
      </c>
      <c r="O34" s="115">
        <v>18069928190.759998</v>
      </c>
      <c r="P34" s="116">
        <f t="shared" si="5"/>
        <v>2.2500312179688248E-2</v>
      </c>
      <c r="Q34" s="117">
        <f t="shared" si="6"/>
        <v>1.0055686413458719E-3</v>
      </c>
      <c r="R34" s="117">
        <f t="shared" si="2"/>
        <v>2.4165283690683798E-3</v>
      </c>
      <c r="S34" s="119">
        <f t="shared" si="3"/>
        <v>0.99912511992492004</v>
      </c>
      <c r="T34" s="119">
        <f t="shared" si="4"/>
        <v>2.4144141965474165E-3</v>
      </c>
      <c r="U34" s="123">
        <v>1</v>
      </c>
      <c r="V34" s="123">
        <v>1</v>
      </c>
      <c r="W34" s="111">
        <v>1146</v>
      </c>
      <c r="X34" s="56">
        <v>18085751054</v>
      </c>
    </row>
    <row r="35" spans="1:28" ht="15.75" x14ac:dyDescent="0.3">
      <c r="A35" s="130">
        <v>30</v>
      </c>
      <c r="B35" s="110" t="s">
        <v>28</v>
      </c>
      <c r="C35" s="118" t="s">
        <v>104</v>
      </c>
      <c r="D35" s="123">
        <v>0</v>
      </c>
      <c r="E35" s="123"/>
      <c r="F35" s="123">
        <v>16196815595.4</v>
      </c>
      <c r="G35" s="123"/>
      <c r="H35" s="123"/>
      <c r="I35" s="123"/>
      <c r="J35" s="15">
        <v>16196815595.4</v>
      </c>
      <c r="K35" s="123">
        <v>16954760.960000001</v>
      </c>
      <c r="L35" s="121">
        <v>499436836.22000003</v>
      </c>
      <c r="M35" s="123">
        <v>16196815595.4</v>
      </c>
      <c r="N35" s="123">
        <v>16954760.960000001</v>
      </c>
      <c r="O35" s="115">
        <v>16179860834.440001</v>
      </c>
      <c r="P35" s="116">
        <f t="shared" si="5"/>
        <v>2.0146838214053778E-2</v>
      </c>
      <c r="Q35" s="117">
        <f t="shared" si="6"/>
        <v>1.0478928795178862E-3</v>
      </c>
      <c r="R35" s="117">
        <f t="shared" si="2"/>
        <v>3.0867807908267833E-2</v>
      </c>
      <c r="S35" s="119">
        <f t="shared" si="3"/>
        <v>1.0111660165792371</v>
      </c>
      <c r="T35" s="119">
        <f t="shared" si="4"/>
        <v>3.1212478363136256E-2</v>
      </c>
      <c r="U35" s="123">
        <v>1</v>
      </c>
      <c r="V35" s="123">
        <v>1</v>
      </c>
      <c r="W35" s="111">
        <v>1919</v>
      </c>
      <c r="X35" s="56">
        <v>16001191267.459999</v>
      </c>
      <c r="Y35" s="26"/>
      <c r="Z35" s="26"/>
      <c r="AA35" s="26"/>
      <c r="AB35" s="26"/>
    </row>
    <row r="36" spans="1:28" s="26" customFormat="1" ht="15.75" x14ac:dyDescent="0.3">
      <c r="A36" s="130">
        <v>31</v>
      </c>
      <c r="B36" s="118" t="s">
        <v>86</v>
      </c>
      <c r="C36" s="118" t="s">
        <v>101</v>
      </c>
      <c r="D36" s="2"/>
      <c r="E36" s="2"/>
      <c r="F36" s="2">
        <v>2710268200.9099998</v>
      </c>
      <c r="G36" s="2"/>
      <c r="H36" s="2"/>
      <c r="I36" s="2"/>
      <c r="J36" s="2">
        <v>6981151367.7399998</v>
      </c>
      <c r="K36" s="2">
        <v>9847538.6999999993</v>
      </c>
      <c r="L36" s="33">
        <v>24962740.16</v>
      </c>
      <c r="M36" s="2">
        <v>698151367.74000001</v>
      </c>
      <c r="N36" s="2">
        <v>9847538.6999999993</v>
      </c>
      <c r="O36" s="17">
        <v>6971303829.04</v>
      </c>
      <c r="P36" s="16">
        <f t="shared" si="5"/>
        <v>8.680527714164582E-3</v>
      </c>
      <c r="Q36" s="25">
        <f t="shared" si="6"/>
        <v>1.4125820565987408E-3</v>
      </c>
      <c r="R36" s="25">
        <f t="shared" si="2"/>
        <v>3.5807849969203757E-3</v>
      </c>
      <c r="S36" s="41">
        <f t="shared" si="3"/>
        <v>100.47949343477067</v>
      </c>
      <c r="T36" s="41">
        <f t="shared" si="4"/>
        <v>0.35979546258938622</v>
      </c>
      <c r="U36" s="2">
        <v>100</v>
      </c>
      <c r="V36" s="2">
        <v>100</v>
      </c>
      <c r="W36" s="31">
        <v>714</v>
      </c>
      <c r="X36" s="85">
        <v>69380364</v>
      </c>
      <c r="Y36"/>
      <c r="Z36"/>
      <c r="AA36"/>
      <c r="AB36"/>
    </row>
    <row r="37" spans="1:28" ht="15.75" x14ac:dyDescent="0.3">
      <c r="A37" s="130">
        <v>32</v>
      </c>
      <c r="B37" s="110" t="s">
        <v>98</v>
      </c>
      <c r="C37" s="118" t="s">
        <v>99</v>
      </c>
      <c r="D37" s="123"/>
      <c r="E37" s="123"/>
      <c r="F37" s="123">
        <v>9208671421.1499996</v>
      </c>
      <c r="G37" s="123"/>
      <c r="H37" s="123"/>
      <c r="I37" s="123"/>
      <c r="J37" s="123">
        <v>9208671421.1499996</v>
      </c>
      <c r="K37" s="123">
        <v>10033770.1</v>
      </c>
      <c r="L37" s="121">
        <v>26934985.629999999</v>
      </c>
      <c r="M37" s="123">
        <v>9231026469.8199997</v>
      </c>
      <c r="N37" s="123">
        <v>27971149.59</v>
      </c>
      <c r="O37" s="115">
        <v>9203055320.2399998</v>
      </c>
      <c r="P37" s="116">
        <f t="shared" si="5"/>
        <v>1.145945991186762E-2</v>
      </c>
      <c r="Q37" s="117">
        <f t="shared" si="6"/>
        <v>1.0902651077118958E-3</v>
      </c>
      <c r="R37" s="117">
        <f t="shared" si="2"/>
        <v>2.926743857636355E-3</v>
      </c>
      <c r="S37" s="119">
        <f t="shared" si="3"/>
        <v>1.006414511647107</v>
      </c>
      <c r="T37" s="119">
        <f t="shared" si="4"/>
        <v>2.9455174901992626E-3</v>
      </c>
      <c r="U37" s="123">
        <v>1</v>
      </c>
      <c r="V37" s="123">
        <v>1</v>
      </c>
      <c r="W37" s="111">
        <v>1322</v>
      </c>
      <c r="X37" s="56">
        <v>9144398469.75</v>
      </c>
    </row>
    <row r="38" spans="1:28" ht="16.5" customHeight="1" x14ac:dyDescent="0.3">
      <c r="A38" s="130">
        <v>33</v>
      </c>
      <c r="B38" s="110" t="s">
        <v>118</v>
      </c>
      <c r="C38" s="63" t="s">
        <v>119</v>
      </c>
      <c r="D38" s="28"/>
      <c r="E38" s="123"/>
      <c r="F38" s="15">
        <v>542522767.07000005</v>
      </c>
      <c r="G38" s="123"/>
      <c r="H38" s="123"/>
      <c r="I38" s="123"/>
      <c r="J38" s="102">
        <v>831262794.53999996</v>
      </c>
      <c r="K38" s="103">
        <v>1485788.41</v>
      </c>
      <c r="L38" s="121">
        <v>3059804.69</v>
      </c>
      <c r="M38" s="104">
        <v>871222403.87</v>
      </c>
      <c r="N38" s="103">
        <v>17836827.719999999</v>
      </c>
      <c r="O38" s="115">
        <v>853385576.14999998</v>
      </c>
      <c r="P38" s="116">
        <f t="shared" si="5"/>
        <v>1.0626186042530436E-3</v>
      </c>
      <c r="Q38" s="117">
        <f t="shared" si="6"/>
        <v>1.7410517022130242E-3</v>
      </c>
      <c r="R38" s="117">
        <f t="shared" si="2"/>
        <v>3.585489110097376E-3</v>
      </c>
      <c r="S38" s="119">
        <f t="shared" si="3"/>
        <v>9.8325872467620954</v>
      </c>
      <c r="T38" s="119">
        <f t="shared" si="4"/>
        <v>3.5254634497347836E-2</v>
      </c>
      <c r="U38" s="123">
        <v>10</v>
      </c>
      <c r="V38" s="123">
        <v>10</v>
      </c>
      <c r="W38" s="111">
        <v>303</v>
      </c>
      <c r="X38" s="56">
        <v>86791559</v>
      </c>
    </row>
    <row r="39" spans="1:28" ht="16.5" customHeight="1" x14ac:dyDescent="0.3">
      <c r="A39" s="130">
        <v>34</v>
      </c>
      <c r="B39" s="110" t="s">
        <v>144</v>
      </c>
      <c r="C39" s="63" t="s">
        <v>145</v>
      </c>
      <c r="D39" s="28"/>
      <c r="E39" s="123"/>
      <c r="F39" s="123">
        <f>SUM(885201981.97+60022022.95)</f>
        <v>945224004.92000008</v>
      </c>
      <c r="G39" s="123"/>
      <c r="H39" s="123"/>
      <c r="I39" s="123"/>
      <c r="J39" s="123">
        <v>945224004.91999996</v>
      </c>
      <c r="K39" s="123">
        <v>1768711.63</v>
      </c>
      <c r="L39" s="121">
        <v>4092244.06</v>
      </c>
      <c r="M39" s="123">
        <v>1286359424.45</v>
      </c>
      <c r="N39" s="123">
        <v>4807809.32</v>
      </c>
      <c r="O39" s="115">
        <v>1280801615.1300001</v>
      </c>
      <c r="P39" s="116">
        <f t="shared" si="5"/>
        <v>1.5948284839012331E-3</v>
      </c>
      <c r="Q39" s="117">
        <f t="shared" si="6"/>
        <v>1.3809411302315366E-3</v>
      </c>
      <c r="R39" s="117">
        <f t="shared" si="2"/>
        <v>3.195064724824415E-3</v>
      </c>
      <c r="S39" s="119">
        <f t="shared" si="3"/>
        <v>1.0070350754856583</v>
      </c>
      <c r="T39" s="119">
        <f t="shared" si="4"/>
        <v>3.2175422463451187E-3</v>
      </c>
      <c r="U39" s="123"/>
      <c r="V39" s="123"/>
      <c r="W39" s="111">
        <v>190</v>
      </c>
      <c r="X39" s="56">
        <v>1271854026.05</v>
      </c>
    </row>
    <row r="40" spans="1:28" ht="16.5" customHeight="1" x14ac:dyDescent="0.3">
      <c r="A40" s="130">
        <v>35</v>
      </c>
      <c r="B40" s="110" t="s">
        <v>24</v>
      </c>
      <c r="C40" s="63" t="s">
        <v>150</v>
      </c>
      <c r="D40" s="28"/>
      <c r="E40" s="123"/>
      <c r="F40" s="123">
        <v>11138548964.34</v>
      </c>
      <c r="G40" s="123"/>
      <c r="H40" s="123"/>
      <c r="I40" s="123"/>
      <c r="J40" s="123">
        <v>11138548964.34</v>
      </c>
      <c r="K40" s="123">
        <v>5639636.1200000001</v>
      </c>
      <c r="L40" s="121">
        <v>42565457.68</v>
      </c>
      <c r="M40" s="123">
        <v>11203862452.84</v>
      </c>
      <c r="N40" s="123">
        <v>109228029.39</v>
      </c>
      <c r="O40" s="135">
        <v>11094634423.450001</v>
      </c>
      <c r="P40" s="116">
        <f t="shared" si="5"/>
        <v>1.3814816274410514E-2</v>
      </c>
      <c r="Q40" s="117">
        <f t="shared" si="6"/>
        <v>5.0832104103221924E-4</v>
      </c>
      <c r="R40" s="117">
        <f t="shared" si="2"/>
        <v>3.8365804636187185E-3</v>
      </c>
      <c r="S40" s="119">
        <f t="shared" si="3"/>
        <v>99.891280010510286</v>
      </c>
      <c r="T40" s="119">
        <f t="shared" si="4"/>
        <v>0.3832409333741908</v>
      </c>
      <c r="U40" s="123">
        <v>100</v>
      </c>
      <c r="V40" s="123">
        <v>100</v>
      </c>
      <c r="W40" s="111">
        <v>1024</v>
      </c>
      <c r="X40" s="56">
        <v>111067096.37</v>
      </c>
    </row>
    <row r="41" spans="1:28" ht="16.5" customHeight="1" x14ac:dyDescent="0.3">
      <c r="A41" s="130">
        <v>36</v>
      </c>
      <c r="B41" s="64" t="s">
        <v>146</v>
      </c>
      <c r="C41" s="63" t="s">
        <v>147</v>
      </c>
      <c r="D41" s="28"/>
      <c r="E41" s="28"/>
      <c r="F41" s="28">
        <v>471161624.77999997</v>
      </c>
      <c r="G41" s="28"/>
      <c r="H41" s="28"/>
      <c r="I41" s="28">
        <v>2901141.73</v>
      </c>
      <c r="J41" s="28">
        <v>471161624.77999997</v>
      </c>
      <c r="K41" s="28">
        <v>1785744.26</v>
      </c>
      <c r="L41" s="28">
        <v>2141874.69</v>
      </c>
      <c r="M41" s="28">
        <v>730376818.26999998</v>
      </c>
      <c r="N41" s="28">
        <v>14071239.029999999</v>
      </c>
      <c r="O41" s="115">
        <v>716305579.24000001</v>
      </c>
      <c r="P41" s="116">
        <f t="shared" si="5"/>
        <v>8.9192934132377162E-4</v>
      </c>
      <c r="Q41" s="117">
        <f>(K41/O41)</f>
        <v>2.4929922532429165E-3</v>
      </c>
      <c r="R41" s="117">
        <f>L41/O41</f>
        <v>2.9901689335891093E-3</v>
      </c>
      <c r="S41" s="119">
        <f>O41/X41</f>
        <v>1.0071800470241292</v>
      </c>
      <c r="T41" s="119">
        <f>L41/X41</f>
        <v>3.0116384871423691E-3</v>
      </c>
      <c r="U41" s="28">
        <v>1</v>
      </c>
      <c r="V41" s="28">
        <v>1</v>
      </c>
      <c r="W41" s="39">
        <v>413</v>
      </c>
      <c r="X41" s="80">
        <v>711199136</v>
      </c>
      <c r="Y41" s="40"/>
      <c r="Z41" s="40"/>
      <c r="AA41" s="40"/>
      <c r="AB41" s="40"/>
    </row>
    <row r="42" spans="1:28" s="40" customFormat="1" ht="16.5" customHeight="1" x14ac:dyDescent="0.3">
      <c r="A42" s="130">
        <v>37</v>
      </c>
      <c r="B42" s="64" t="s">
        <v>155</v>
      </c>
      <c r="C42" s="63" t="s">
        <v>154</v>
      </c>
      <c r="D42" s="28"/>
      <c r="E42" s="28"/>
      <c r="F42" s="28">
        <v>302240890.14999998</v>
      </c>
      <c r="G42" s="28">
        <v>0</v>
      </c>
      <c r="H42" s="28">
        <v>0</v>
      </c>
      <c r="I42" s="28">
        <v>0</v>
      </c>
      <c r="J42" s="28">
        <v>302240890.14999998</v>
      </c>
      <c r="K42" s="28">
        <v>470433.75</v>
      </c>
      <c r="L42" s="28">
        <v>1407887.49</v>
      </c>
      <c r="M42" s="15">
        <v>302862789.44999999</v>
      </c>
      <c r="N42" s="15">
        <v>982269.71</v>
      </c>
      <c r="O42" s="115">
        <v>301880519.74000001</v>
      </c>
      <c r="P42" s="116">
        <f t="shared" si="5"/>
        <v>3.7589556878205065E-4</v>
      </c>
      <c r="Q42" s="117">
        <f t="shared" si="6"/>
        <v>1.5583441767132555E-3</v>
      </c>
      <c r="R42" s="117">
        <f t="shared" si="2"/>
        <v>4.6637242151715127E-3</v>
      </c>
      <c r="S42" s="119">
        <f t="shared" si="3"/>
        <v>97.374551007502149</v>
      </c>
      <c r="T42" s="119">
        <f t="shared" si="4"/>
        <v>0.4541280514751414</v>
      </c>
      <c r="U42" s="28">
        <v>100</v>
      </c>
      <c r="V42" s="28">
        <v>100</v>
      </c>
      <c r="W42" s="39">
        <v>448</v>
      </c>
      <c r="X42" s="101">
        <v>3100199.35</v>
      </c>
      <c r="Y42"/>
      <c r="Z42"/>
      <c r="AA42"/>
      <c r="AB42"/>
    </row>
    <row r="43" spans="1:28" ht="15.75" x14ac:dyDescent="0.3">
      <c r="A43" s="136" t="s">
        <v>151</v>
      </c>
      <c r="B43" s="59"/>
      <c r="C43" s="37" t="s">
        <v>59</v>
      </c>
      <c r="D43" s="123"/>
      <c r="E43" s="123"/>
      <c r="F43" s="123"/>
      <c r="G43" s="123"/>
      <c r="H43" s="123"/>
      <c r="I43" s="123"/>
      <c r="J43" s="123"/>
      <c r="K43" s="123"/>
      <c r="L43" s="121"/>
      <c r="M43" s="123"/>
      <c r="N43" s="123"/>
      <c r="O43" s="4">
        <f>SUM(O20:O42)</f>
        <v>803096776900.38013</v>
      </c>
      <c r="P43" s="29">
        <f>(O43/$O$118)</f>
        <v>0.60299820759217626</v>
      </c>
      <c r="Q43" s="117"/>
      <c r="R43" s="117"/>
      <c r="S43" s="119"/>
      <c r="T43" s="119"/>
      <c r="U43" s="123"/>
      <c r="V43" s="123"/>
      <c r="W43" s="105">
        <f>SUM(W20:W42)</f>
        <v>241579</v>
      </c>
      <c r="X43" s="56"/>
    </row>
    <row r="44" spans="1:28" ht="15.75" x14ac:dyDescent="0.3">
      <c r="A44" s="137"/>
      <c r="B44" s="61"/>
      <c r="C44" s="47" t="s">
        <v>19</v>
      </c>
      <c r="D44" s="1"/>
      <c r="E44" s="1"/>
      <c r="F44" s="1"/>
      <c r="G44" s="1"/>
      <c r="H44" s="1"/>
      <c r="I44" s="1"/>
      <c r="J44" s="3"/>
      <c r="K44" s="1"/>
      <c r="L44" s="1"/>
      <c r="M44" s="1"/>
      <c r="N44" s="1"/>
      <c r="O44" s="115"/>
      <c r="P44" s="6"/>
      <c r="Q44" s="117"/>
      <c r="R44" s="117"/>
      <c r="S44" s="119"/>
      <c r="T44" s="119"/>
      <c r="U44" s="1"/>
      <c r="V44" s="1"/>
      <c r="W44" s="1"/>
      <c r="X44" s="86"/>
    </row>
    <row r="45" spans="1:28" ht="15.75" x14ac:dyDescent="0.3">
      <c r="A45" s="130">
        <v>38</v>
      </c>
      <c r="B45" s="110" t="s">
        <v>1</v>
      </c>
      <c r="C45" s="118" t="s">
        <v>20</v>
      </c>
      <c r="D45" s="123"/>
      <c r="E45" s="123">
        <v>45716871.590000004</v>
      </c>
      <c r="F45" s="123">
        <v>22883805908.73</v>
      </c>
      <c r="G45" s="123">
        <v>75089528080.820007</v>
      </c>
      <c r="H45" s="123"/>
      <c r="I45" s="123"/>
      <c r="J45" s="123">
        <v>98019050861.139999</v>
      </c>
      <c r="K45" s="123">
        <v>131733890.5</v>
      </c>
      <c r="L45" s="121">
        <v>483740161.72000003</v>
      </c>
      <c r="M45" s="123">
        <v>98352833969.720001</v>
      </c>
      <c r="N45" s="123">
        <v>258631857.06999999</v>
      </c>
      <c r="O45" s="115">
        <v>98094202112.649994</v>
      </c>
      <c r="P45" s="6">
        <f t="shared" ref="P45:P52" si="7">(O45/$O$56)</f>
        <v>0.47873707507768648</v>
      </c>
      <c r="Q45" s="117">
        <f t="shared" ref="Q45:Q52" si="8">(K45/O45)</f>
        <v>1.3429324839068335E-3</v>
      </c>
      <c r="R45" s="117">
        <f t="shared" si="2"/>
        <v>4.9313838259725041E-3</v>
      </c>
      <c r="S45" s="119">
        <f t="shared" si="3"/>
        <v>221.15478249018</v>
      </c>
      <c r="T45" s="119">
        <f t="shared" si="4"/>
        <v>1.0905991174085408</v>
      </c>
      <c r="U45" s="18">
        <v>221.15</v>
      </c>
      <c r="V45" s="18">
        <v>221.15</v>
      </c>
      <c r="W45" s="111">
        <v>4622</v>
      </c>
      <c r="X45" s="56">
        <v>443554514.20999998</v>
      </c>
    </row>
    <row r="46" spans="1:28" ht="15.75" x14ac:dyDescent="0.3">
      <c r="A46" s="130">
        <v>39</v>
      </c>
      <c r="B46" s="110" t="s">
        <v>8</v>
      </c>
      <c r="C46" s="118" t="s">
        <v>112</v>
      </c>
      <c r="D46" s="123"/>
      <c r="E46" s="123"/>
      <c r="F46" s="123">
        <v>2433175765</v>
      </c>
      <c r="G46" s="123">
        <v>34400669820</v>
      </c>
      <c r="H46" s="123"/>
      <c r="I46" s="123"/>
      <c r="J46" s="123">
        <v>36833845585</v>
      </c>
      <c r="K46" s="123">
        <v>71911556</v>
      </c>
      <c r="L46" s="121">
        <v>347440012</v>
      </c>
      <c r="M46" s="123">
        <v>51579026564.940002</v>
      </c>
      <c r="N46" s="123">
        <v>141737540.5</v>
      </c>
      <c r="O46" s="115">
        <v>54567133006</v>
      </c>
      <c r="P46" s="116">
        <f t="shared" si="7"/>
        <v>0.26630839629714187</v>
      </c>
      <c r="Q46" s="117">
        <f t="shared" si="8"/>
        <v>1.3178547605221054E-3</v>
      </c>
      <c r="R46" s="117">
        <f t="shared" si="2"/>
        <v>6.3672029820917436E-3</v>
      </c>
      <c r="S46" s="119">
        <f t="shared" si="3"/>
        <v>1.8153527813801908</v>
      </c>
      <c r="T46" s="119">
        <f t="shared" si="4"/>
        <v>1.1558719643152492E-2</v>
      </c>
      <c r="U46" s="123">
        <v>1.8472</v>
      </c>
      <c r="V46" s="123">
        <v>1.8472</v>
      </c>
      <c r="W46" s="111">
        <v>2229</v>
      </c>
      <c r="X46" s="56">
        <v>30058693586</v>
      </c>
    </row>
    <row r="47" spans="1:28" ht="15.75" x14ac:dyDescent="0.3">
      <c r="A47" s="130">
        <v>40</v>
      </c>
      <c r="B47" s="110" t="s">
        <v>64</v>
      </c>
      <c r="C47" s="118" t="s">
        <v>21</v>
      </c>
      <c r="D47" s="123"/>
      <c r="E47" s="123"/>
      <c r="F47" s="123">
        <v>385929401.66000003</v>
      </c>
      <c r="G47" s="123">
        <v>1373668729.8299999</v>
      </c>
      <c r="H47" s="123"/>
      <c r="I47" s="123"/>
      <c r="J47" s="123">
        <v>1759598131.49</v>
      </c>
      <c r="K47" s="123">
        <v>2244690.12</v>
      </c>
      <c r="L47" s="121">
        <v>12718841.34</v>
      </c>
      <c r="M47" s="123">
        <v>1852628124.0899999</v>
      </c>
      <c r="N47" s="123">
        <v>16276329.9</v>
      </c>
      <c r="O47" s="115">
        <v>1836351794.1900001</v>
      </c>
      <c r="P47" s="116">
        <f t="shared" si="7"/>
        <v>8.9620963097758032E-3</v>
      </c>
      <c r="Q47" s="117">
        <f t="shared" si="8"/>
        <v>1.2223638886088898E-3</v>
      </c>
      <c r="R47" s="117">
        <f>L47/O47</f>
        <v>6.9261463845004586E-3</v>
      </c>
      <c r="S47" s="119">
        <f t="shared" si="3"/>
        <v>350.77357645544885</v>
      </c>
      <c r="T47" s="119">
        <f>L47/X47</f>
        <v>2.4295091383452023</v>
      </c>
      <c r="U47" s="123">
        <v>350.77</v>
      </c>
      <c r="V47" s="123">
        <v>350.77</v>
      </c>
      <c r="W47" s="111">
        <v>109</v>
      </c>
      <c r="X47" s="56">
        <v>5235148.59</v>
      </c>
    </row>
    <row r="48" spans="1:28" ht="15.75" x14ac:dyDescent="0.3">
      <c r="A48" s="130">
        <v>41</v>
      </c>
      <c r="B48" s="110" t="s">
        <v>11</v>
      </c>
      <c r="C48" s="118" t="s">
        <v>22</v>
      </c>
      <c r="D48" s="123">
        <v>0</v>
      </c>
      <c r="E48" s="123"/>
      <c r="F48" s="123">
        <v>5734932287.21</v>
      </c>
      <c r="G48" s="123">
        <v>8975781595.3500004</v>
      </c>
      <c r="H48" s="123"/>
      <c r="I48" s="123"/>
      <c r="J48" s="123">
        <v>16157280948.98</v>
      </c>
      <c r="K48" s="123">
        <v>14812236.560000001</v>
      </c>
      <c r="L48" s="121">
        <v>87875089.650000006</v>
      </c>
      <c r="M48" s="123">
        <v>15214196554.43</v>
      </c>
      <c r="N48" s="123">
        <v>56915605.450000003</v>
      </c>
      <c r="O48" s="115">
        <v>15157280948.98</v>
      </c>
      <c r="P48" s="116">
        <f t="shared" si="7"/>
        <v>7.3973305163462497E-2</v>
      </c>
      <c r="Q48" s="117">
        <f t="shared" si="8"/>
        <v>9.7723573310137661E-4</v>
      </c>
      <c r="R48" s="117">
        <f t="shared" si="2"/>
        <v>5.7975497020732805E-3</v>
      </c>
      <c r="S48" s="119">
        <f t="shared" si="3"/>
        <v>1388.5168976891703</v>
      </c>
      <c r="T48" s="119">
        <f t="shared" si="4"/>
        <v>8.0499957265215656</v>
      </c>
      <c r="U48" s="123">
        <v>1388.51</v>
      </c>
      <c r="V48" s="123">
        <v>1390.1</v>
      </c>
      <c r="W48" s="111">
        <v>1310</v>
      </c>
      <c r="X48" s="56">
        <v>10916166</v>
      </c>
    </row>
    <row r="49" spans="1:24" ht="15.75" customHeight="1" x14ac:dyDescent="0.3">
      <c r="A49" s="138" t="s">
        <v>158</v>
      </c>
      <c r="B49" s="118" t="s">
        <v>11</v>
      </c>
      <c r="C49" s="118" t="s">
        <v>121</v>
      </c>
      <c r="D49" s="28"/>
      <c r="E49" s="123"/>
      <c r="F49" s="123"/>
      <c r="G49" s="123"/>
      <c r="H49" s="18"/>
      <c r="I49" s="123"/>
      <c r="J49" s="123"/>
      <c r="K49" s="18"/>
      <c r="L49" s="121"/>
      <c r="M49" s="123"/>
      <c r="N49" s="18"/>
      <c r="O49" s="115"/>
      <c r="P49" s="116">
        <f t="shared" si="7"/>
        <v>0</v>
      </c>
      <c r="Q49" s="117" t="e">
        <f t="shared" si="8"/>
        <v>#DIV/0!</v>
      </c>
      <c r="R49" s="117" t="e">
        <f t="shared" si="2"/>
        <v>#DIV/0!</v>
      </c>
      <c r="S49" s="119" t="e">
        <f t="shared" si="3"/>
        <v>#DIV/0!</v>
      </c>
      <c r="T49" s="119" t="e">
        <f t="shared" si="4"/>
        <v>#DIV/0!</v>
      </c>
      <c r="U49" s="123">
        <v>46646.41</v>
      </c>
      <c r="V49" s="123">
        <v>46835.89</v>
      </c>
      <c r="W49" s="111"/>
      <c r="X49" s="56"/>
    </row>
    <row r="50" spans="1:24" s="40" customFormat="1" ht="15.75" customHeight="1" x14ac:dyDescent="0.3">
      <c r="A50" s="139" t="s">
        <v>159</v>
      </c>
      <c r="B50" s="63" t="s">
        <v>11</v>
      </c>
      <c r="C50" s="63" t="s">
        <v>122</v>
      </c>
      <c r="D50" s="140"/>
      <c r="E50" s="28"/>
      <c r="F50" s="28">
        <v>1169669951.6099999</v>
      </c>
      <c r="G50" s="28">
        <v>3592988448.3899999</v>
      </c>
      <c r="H50" s="28"/>
      <c r="I50" s="28"/>
      <c r="J50" s="28">
        <v>5353395452.3100004</v>
      </c>
      <c r="K50" s="28">
        <v>7598021.5999999996</v>
      </c>
      <c r="L50" s="28">
        <v>25632663.050000001</v>
      </c>
      <c r="M50" s="28">
        <v>5408783964.4300003</v>
      </c>
      <c r="N50" s="28">
        <v>55388512.119999997</v>
      </c>
      <c r="O50" s="115">
        <v>5353395452.3100004</v>
      </c>
      <c r="P50" s="116">
        <f t="shared" si="7"/>
        <v>2.6126609171354651E-2</v>
      </c>
      <c r="Q50" s="117">
        <f t="shared" si="8"/>
        <v>1.4192901809115257E-3</v>
      </c>
      <c r="R50" s="117">
        <f>L50/O50</f>
        <v>4.7881131290122532E-3</v>
      </c>
      <c r="S50" s="119">
        <f>O50/X50</f>
        <v>46636.045077337985</v>
      </c>
      <c r="T50" s="119">
        <f t="shared" si="4"/>
        <v>223.29865972000925</v>
      </c>
      <c r="U50" s="28">
        <v>46553.61</v>
      </c>
      <c r="V50" s="28">
        <v>46746.95</v>
      </c>
      <c r="W50" s="39">
        <v>1340</v>
      </c>
      <c r="X50" s="80">
        <v>114790.94</v>
      </c>
    </row>
    <row r="51" spans="1:24" ht="15.75" x14ac:dyDescent="0.3">
      <c r="A51" s="130">
        <v>43</v>
      </c>
      <c r="B51" s="118" t="s">
        <v>2</v>
      </c>
      <c r="C51" s="118" t="s">
        <v>116</v>
      </c>
      <c r="D51" s="123"/>
      <c r="E51" s="123"/>
      <c r="F51" s="15">
        <v>155094822.59999999</v>
      </c>
      <c r="G51" s="123">
        <v>2941984354.1999998</v>
      </c>
      <c r="H51" s="123"/>
      <c r="I51" s="123"/>
      <c r="J51" s="123">
        <v>3183151350.4000001</v>
      </c>
      <c r="K51" s="123">
        <v>4625546.2</v>
      </c>
      <c r="L51" s="123">
        <v>13630774.800000001</v>
      </c>
      <c r="M51" s="15">
        <v>3183481760.4000001</v>
      </c>
      <c r="N51" s="123">
        <v>9143560</v>
      </c>
      <c r="O51" s="115">
        <v>3174338238.4000001</v>
      </c>
      <c r="P51" s="116">
        <f t="shared" si="7"/>
        <v>1.5491979860478405E-2</v>
      </c>
      <c r="Q51" s="117">
        <f t="shared" si="8"/>
        <v>1.4571686608707047E-3</v>
      </c>
      <c r="R51" s="117">
        <f t="shared" si="2"/>
        <v>4.2940524217326267E-3</v>
      </c>
      <c r="S51" s="119">
        <f t="shared" si="3"/>
        <v>424.81743273537353</v>
      </c>
      <c r="T51" s="119">
        <f t="shared" si="4"/>
        <v>1.8241883258315679</v>
      </c>
      <c r="U51" s="123">
        <v>425.6</v>
      </c>
      <c r="V51" s="123">
        <v>425.6</v>
      </c>
      <c r="W51" s="111">
        <v>98</v>
      </c>
      <c r="X51" s="56">
        <v>7472241</v>
      </c>
    </row>
    <row r="52" spans="1:24" ht="15.75" x14ac:dyDescent="0.3">
      <c r="A52" s="132">
        <v>44</v>
      </c>
      <c r="B52" s="118" t="s">
        <v>8</v>
      </c>
      <c r="C52" s="118" t="s">
        <v>161</v>
      </c>
      <c r="D52" s="124"/>
      <c r="E52" s="124"/>
      <c r="F52" s="124"/>
      <c r="G52" s="2">
        <v>20226358420</v>
      </c>
      <c r="H52" s="124"/>
      <c r="I52" s="124"/>
      <c r="J52" s="2">
        <v>20226358420</v>
      </c>
      <c r="K52" s="2">
        <v>30432300</v>
      </c>
      <c r="L52" s="2">
        <v>145025100</v>
      </c>
      <c r="M52" s="2">
        <v>21735462680</v>
      </c>
      <c r="N52" s="2">
        <v>235297231.19999999</v>
      </c>
      <c r="O52" s="125">
        <v>21674690420</v>
      </c>
      <c r="P52" s="116">
        <f t="shared" si="7"/>
        <v>0.10578074617467148</v>
      </c>
      <c r="Q52" s="117">
        <f t="shared" si="8"/>
        <v>1.4040477354139761E-3</v>
      </c>
      <c r="R52" s="117">
        <f t="shared" si="2"/>
        <v>6.6909882997073971E-3</v>
      </c>
      <c r="S52" s="119">
        <f t="shared" si="3"/>
        <v>44497.505476299477</v>
      </c>
      <c r="T52" s="119">
        <f t="shared" si="4"/>
        <v>297.73228850808562</v>
      </c>
      <c r="U52" s="123">
        <v>43464.4</v>
      </c>
      <c r="V52" s="123">
        <v>43464.4</v>
      </c>
      <c r="W52" s="111">
        <v>304</v>
      </c>
      <c r="X52" s="56">
        <v>487099</v>
      </c>
    </row>
    <row r="53" spans="1:24" ht="15.75" x14ac:dyDescent="0.3">
      <c r="A53" s="130">
        <v>45</v>
      </c>
      <c r="B53" s="118" t="s">
        <v>63</v>
      </c>
      <c r="C53" s="118" t="s">
        <v>142</v>
      </c>
      <c r="D53" s="123">
        <v>0</v>
      </c>
      <c r="E53" s="123"/>
      <c r="F53" s="123"/>
      <c r="G53" s="123">
        <v>557282699.20000005</v>
      </c>
      <c r="H53" s="123"/>
      <c r="I53" s="123"/>
      <c r="J53" s="123">
        <v>557282699.20000005</v>
      </c>
      <c r="K53" s="123">
        <v>614285.19999999995</v>
      </c>
      <c r="L53" s="121">
        <v>1132825.6000000001</v>
      </c>
      <c r="M53" s="123">
        <v>566213851</v>
      </c>
      <c r="N53" s="123">
        <v>614285.19999999995</v>
      </c>
      <c r="O53" s="115">
        <v>553110896.20000005</v>
      </c>
      <c r="P53" s="116">
        <f>(O52/$O$56)</f>
        <v>0.10578074617467148</v>
      </c>
      <c r="Q53" s="117">
        <f>(K53/O52)</f>
        <v>2.8341129127877985E-5</v>
      </c>
      <c r="R53" s="117">
        <f>L53/O52</f>
        <v>5.2264903352654209E-5</v>
      </c>
      <c r="S53" s="119">
        <f>O52/X53</f>
        <v>1606961.0335112694</v>
      </c>
      <c r="T53" s="119">
        <f t="shared" si="4"/>
        <v>83.98766310794781</v>
      </c>
      <c r="U53" s="123">
        <v>107.9071</v>
      </c>
      <c r="V53" s="123">
        <v>110.46339999999999</v>
      </c>
      <c r="W53" s="120">
        <v>29</v>
      </c>
      <c r="X53" s="87">
        <v>13488</v>
      </c>
    </row>
    <row r="54" spans="1:24" s="109" customFormat="1" ht="15.75" x14ac:dyDescent="0.3">
      <c r="A54" s="130">
        <v>46</v>
      </c>
      <c r="B54" s="118" t="s">
        <v>64</v>
      </c>
      <c r="C54" s="118" t="s">
        <v>165</v>
      </c>
      <c r="D54" s="123"/>
      <c r="E54" s="123"/>
      <c r="F54" s="123"/>
      <c r="G54" s="123">
        <v>537611950.95000005</v>
      </c>
      <c r="H54" s="123"/>
      <c r="I54" s="123"/>
      <c r="J54" s="123">
        <v>537611950.95000005</v>
      </c>
      <c r="K54" s="123">
        <v>865655.6</v>
      </c>
      <c r="L54" s="121">
        <v>2489777.5299999998</v>
      </c>
      <c r="M54" s="123">
        <v>567903560.34000003</v>
      </c>
      <c r="N54" s="123">
        <v>2041763.98</v>
      </c>
      <c r="O54" s="115">
        <v>565861796.37</v>
      </c>
      <c r="P54" s="116">
        <f>(O54/$O$56)</f>
        <v>2.761621130077419E-3</v>
      </c>
      <c r="Q54" s="117">
        <f>(K54/O54)</f>
        <v>1.5298003957029357E-3</v>
      </c>
      <c r="R54" s="117">
        <f>L54/O54</f>
        <v>4.3999745979882501E-3</v>
      </c>
      <c r="S54" s="119">
        <f>O54/X54</f>
        <v>40264.114301876725</v>
      </c>
      <c r="T54" s="119">
        <f>L54/X54</f>
        <v>177.16108013875299</v>
      </c>
      <c r="U54" s="123">
        <v>104.4</v>
      </c>
      <c r="V54" s="123">
        <v>104.4</v>
      </c>
      <c r="W54" s="120">
        <v>137</v>
      </c>
      <c r="X54" s="113">
        <v>14053.75</v>
      </c>
    </row>
    <row r="55" spans="1:24" s="114" customFormat="1" ht="15.75" x14ac:dyDescent="0.3">
      <c r="A55" s="132">
        <v>47</v>
      </c>
      <c r="B55" s="49" t="s">
        <v>61</v>
      </c>
      <c r="C55" s="118" t="s">
        <v>166</v>
      </c>
      <c r="D55" s="124"/>
      <c r="E55" s="124"/>
      <c r="F55" s="124"/>
      <c r="G55" s="123">
        <v>3516543491.5999999</v>
      </c>
      <c r="H55" s="124"/>
      <c r="I55" s="124"/>
      <c r="J55" s="123">
        <v>3516543491.5999999</v>
      </c>
      <c r="K55" s="123">
        <v>9483333.1999999993</v>
      </c>
      <c r="L55" s="121">
        <v>15006948.6</v>
      </c>
      <c r="M55" s="2">
        <v>3938897980</v>
      </c>
      <c r="N55" s="2">
        <v>13224760</v>
      </c>
      <c r="O55" s="17">
        <v>3925672840</v>
      </c>
      <c r="P55" s="116">
        <f>(O55/$O$43)</f>
        <v>4.888169088601583E-3</v>
      </c>
      <c r="Q55" s="117">
        <f>K55/O55</f>
        <v>2.4157217339588594E-3</v>
      </c>
      <c r="R55" s="117">
        <f>L55/O55</f>
        <v>3.8227710794157773E-3</v>
      </c>
      <c r="S55" s="119">
        <f>O55/X55</f>
        <v>418.8287692556197</v>
      </c>
      <c r="T55" s="119">
        <f>L55/X55</f>
        <v>1.6010865063376869</v>
      </c>
      <c r="U55" s="123">
        <v>437</v>
      </c>
      <c r="V55" s="123">
        <v>440.8</v>
      </c>
      <c r="W55" s="120">
        <v>272</v>
      </c>
      <c r="X55" s="122">
        <v>9372978</v>
      </c>
    </row>
    <row r="56" spans="1:24" ht="15.75" x14ac:dyDescent="0.3">
      <c r="A56" s="136"/>
      <c r="B56" s="59"/>
      <c r="C56" s="37" t="s">
        <v>59</v>
      </c>
      <c r="D56" s="123"/>
      <c r="E56" s="123"/>
      <c r="F56" s="123"/>
      <c r="G56" s="123"/>
      <c r="H56" s="123"/>
      <c r="I56" s="123"/>
      <c r="J56" s="123"/>
      <c r="K56" s="123"/>
      <c r="L56" s="121"/>
      <c r="M56" s="123"/>
      <c r="N56" s="123"/>
      <c r="O56" s="4">
        <f>SUM(O45:O55)</f>
        <v>204902037505.10001</v>
      </c>
      <c r="P56" s="29">
        <f>(O56/$O$118)</f>
        <v>0.15384890700773737</v>
      </c>
      <c r="Q56" s="117"/>
      <c r="R56" s="117"/>
      <c r="S56" s="119"/>
      <c r="T56" s="119"/>
      <c r="U56" s="123"/>
      <c r="V56" s="123"/>
      <c r="W56" s="105">
        <f>SUM(W45:W55)</f>
        <v>10450</v>
      </c>
      <c r="X56" s="56"/>
    </row>
    <row r="57" spans="1:24" ht="15.75" customHeight="1" x14ac:dyDescent="0.3">
      <c r="A57" s="134"/>
      <c r="B57" s="48"/>
      <c r="C57" s="47" t="s">
        <v>23</v>
      </c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83"/>
    </row>
    <row r="58" spans="1:24" ht="15.75" x14ac:dyDescent="0.3">
      <c r="A58" s="130">
        <v>48</v>
      </c>
      <c r="B58" s="110" t="s">
        <v>24</v>
      </c>
      <c r="C58" s="2" t="s">
        <v>25</v>
      </c>
      <c r="D58" s="123">
        <v>0</v>
      </c>
      <c r="E58" s="123">
        <v>0</v>
      </c>
      <c r="F58" s="123">
        <v>3998555085.2600002</v>
      </c>
      <c r="G58" s="123">
        <v>3764255054.3000002</v>
      </c>
      <c r="H58" s="123">
        <v>0</v>
      </c>
      <c r="I58" s="123">
        <v>0</v>
      </c>
      <c r="J58" s="123">
        <v>7762810139.5600004</v>
      </c>
      <c r="K58" s="123">
        <v>14247944.050000001</v>
      </c>
      <c r="L58" s="121">
        <v>35993013.079999998</v>
      </c>
      <c r="M58" s="123">
        <v>8102866796.8500004</v>
      </c>
      <c r="N58" s="123">
        <v>85487896.959999993</v>
      </c>
      <c r="O58" s="115">
        <v>8017378899.8900003</v>
      </c>
      <c r="P58" s="116">
        <f t="shared" ref="P58:P80" si="9">(O58/$O$81)</f>
        <v>3.3600680420236229E-2</v>
      </c>
      <c r="Q58" s="117">
        <f>(J58/O58)</f>
        <v>0.96824788206860313</v>
      </c>
      <c r="R58" s="117">
        <f t="shared" ref="R58:R84" si="10">L58/O58</f>
        <v>4.4893740871463405E-3</v>
      </c>
      <c r="S58" s="119">
        <f t="shared" ref="S58:S84" si="11">O58/X58</f>
        <v>3189.3126834426985</v>
      </c>
      <c r="T58" s="119">
        <f t="shared" ref="T58:T84" si="12">L58/X58</f>
        <v>14.31801771685481</v>
      </c>
      <c r="U58" s="123">
        <v>3189.21</v>
      </c>
      <c r="V58" s="123">
        <v>3189.21</v>
      </c>
      <c r="W58" s="111">
        <v>1591</v>
      </c>
      <c r="X58" s="56">
        <v>2513826.5499999998</v>
      </c>
    </row>
    <row r="59" spans="1:24" ht="14.25" customHeight="1" x14ac:dyDescent="0.3">
      <c r="A59" s="130">
        <v>49</v>
      </c>
      <c r="B59" s="110" t="s">
        <v>26</v>
      </c>
      <c r="C59" s="118" t="s">
        <v>27</v>
      </c>
      <c r="D59" s="123">
        <v>69855482.799999997</v>
      </c>
      <c r="E59" s="123"/>
      <c r="F59" s="123">
        <v>2652645940.0300002</v>
      </c>
      <c r="G59" s="123">
        <v>4508580253.1499996</v>
      </c>
      <c r="H59" s="123">
        <v>0</v>
      </c>
      <c r="I59" s="123">
        <v>0</v>
      </c>
      <c r="J59" s="123">
        <v>7231081675.9799995</v>
      </c>
      <c r="K59" s="123">
        <v>38553627.159999996</v>
      </c>
      <c r="L59" s="121">
        <v>120446977.79000001</v>
      </c>
      <c r="M59" s="123">
        <v>7355962550.5600004</v>
      </c>
      <c r="N59" s="123">
        <v>373276578.70999998</v>
      </c>
      <c r="O59" s="115">
        <v>6982685971.8599997</v>
      </c>
      <c r="P59" s="116">
        <f t="shared" si="9"/>
        <v>2.9264302304404438E-2</v>
      </c>
      <c r="Q59" s="117">
        <f t="shared" ref="Q59:Q75" si="13">(K59/O59)</f>
        <v>5.521317629830394E-3</v>
      </c>
      <c r="R59" s="117">
        <f t="shared" si="10"/>
        <v>1.724937628233569E-2</v>
      </c>
      <c r="S59" s="119">
        <f t="shared" si="11"/>
        <v>0.9695986504042805</v>
      </c>
      <c r="T59" s="119">
        <f t="shared" si="12"/>
        <v>1.6724971963668289E-2</v>
      </c>
      <c r="U59" s="123">
        <v>1</v>
      </c>
      <c r="V59" s="123">
        <v>1</v>
      </c>
      <c r="W59" s="111">
        <v>4414</v>
      </c>
      <c r="X59" s="56">
        <v>7201625094</v>
      </c>
    </row>
    <row r="60" spans="1:24" s="26" customFormat="1" ht="15.75" x14ac:dyDescent="0.3">
      <c r="A60" s="130">
        <v>50</v>
      </c>
      <c r="B60" s="118" t="s">
        <v>92</v>
      </c>
      <c r="C60" s="118" t="s">
        <v>96</v>
      </c>
      <c r="D60" s="2"/>
      <c r="E60" s="49"/>
      <c r="F60" s="2">
        <v>106456156.68000001</v>
      </c>
      <c r="G60" s="2">
        <v>370940478.20999998</v>
      </c>
      <c r="H60" s="2">
        <v>0</v>
      </c>
      <c r="I60" s="2">
        <v>0</v>
      </c>
      <c r="J60" s="123">
        <v>477396634.88999999</v>
      </c>
      <c r="K60" s="123">
        <v>952999.87</v>
      </c>
      <c r="L60" s="121">
        <v>2665691.58</v>
      </c>
      <c r="M60" s="123">
        <v>497329345.50999999</v>
      </c>
      <c r="N60" s="123">
        <v>8781885</v>
      </c>
      <c r="O60" s="115">
        <v>488547460.50999999</v>
      </c>
      <c r="P60" s="16">
        <f t="shared" si="9"/>
        <v>2.0474929893783255E-3</v>
      </c>
      <c r="Q60" s="25">
        <f>(K60/O60)</f>
        <v>1.9506802246094025E-3</v>
      </c>
      <c r="R60" s="117">
        <f t="shared" si="10"/>
        <v>5.4563615522988402E-3</v>
      </c>
      <c r="S60" s="119">
        <f t="shared" si="11"/>
        <v>1.9987914923382224</v>
      </c>
      <c r="T60" s="119">
        <f t="shared" si="12"/>
        <v>1.0906129049856298E-2</v>
      </c>
      <c r="U60" s="123">
        <v>2.137</v>
      </c>
      <c r="V60" s="2">
        <v>2.137</v>
      </c>
      <c r="W60" s="111">
        <v>1449</v>
      </c>
      <c r="X60" s="56">
        <v>244421422.83610001</v>
      </c>
    </row>
    <row r="61" spans="1:24" ht="15.75" x14ac:dyDescent="0.3">
      <c r="A61" s="130">
        <v>51</v>
      </c>
      <c r="B61" s="110" t="s">
        <v>1</v>
      </c>
      <c r="C61" s="110" t="s">
        <v>160</v>
      </c>
      <c r="D61" s="15">
        <v>23440000</v>
      </c>
      <c r="E61" s="123">
        <f>SUM(1571721.31+652212)</f>
        <v>2223933.31</v>
      </c>
      <c r="F61" s="15">
        <v>5509996855.1199999</v>
      </c>
      <c r="G61" s="15">
        <v>15705971439.23</v>
      </c>
      <c r="H61" s="123"/>
      <c r="I61" s="123"/>
      <c r="J61" s="15">
        <v>21241632227.66</v>
      </c>
      <c r="K61" s="15">
        <v>28689514.68</v>
      </c>
      <c r="L61" s="121">
        <v>134315841.31999999</v>
      </c>
      <c r="M61" s="15">
        <v>22367720750.34</v>
      </c>
      <c r="N61" s="15">
        <v>68852472.340000004</v>
      </c>
      <c r="O61" s="115">
        <v>22289868278</v>
      </c>
      <c r="P61" s="116">
        <f t="shared" si="9"/>
        <v>9.3416408276340165E-2</v>
      </c>
      <c r="Q61" s="117">
        <f>(K61/O61)</f>
        <v>1.2871101041147211E-3</v>
      </c>
      <c r="R61" s="117">
        <f t="shared" si="10"/>
        <v>6.0258696751729632E-3</v>
      </c>
      <c r="S61" s="119">
        <f t="shared" si="11"/>
        <v>289.18687428004176</v>
      </c>
      <c r="T61" s="119">
        <f t="shared" si="12"/>
        <v>1.7426024161821596</v>
      </c>
      <c r="U61" s="11">
        <v>289.3</v>
      </c>
      <c r="V61" s="123">
        <v>289.31</v>
      </c>
      <c r="W61" s="111">
        <v>8439</v>
      </c>
      <c r="X61" s="79">
        <v>77077731.599999994</v>
      </c>
    </row>
    <row r="62" spans="1:24" ht="15.75" x14ac:dyDescent="0.3">
      <c r="A62" s="130">
        <v>52</v>
      </c>
      <c r="B62" s="110" t="s">
        <v>29</v>
      </c>
      <c r="C62" s="118" t="s">
        <v>30</v>
      </c>
      <c r="D62" s="11">
        <v>0</v>
      </c>
      <c r="E62" s="11">
        <v>0</v>
      </c>
      <c r="F62" s="123">
        <v>1391931299.97</v>
      </c>
      <c r="G62" s="123">
        <v>3178477285.04</v>
      </c>
      <c r="H62" s="123">
        <v>0</v>
      </c>
      <c r="I62" s="123">
        <v>0</v>
      </c>
      <c r="J62" s="123">
        <v>4570408585.0100002</v>
      </c>
      <c r="K62" s="123">
        <v>5578201.8200000003</v>
      </c>
      <c r="L62" s="121">
        <v>38316771.299999997</v>
      </c>
      <c r="M62" s="123">
        <v>4890176204</v>
      </c>
      <c r="N62" s="123">
        <v>52508087</v>
      </c>
      <c r="O62" s="115">
        <v>4837668117</v>
      </c>
      <c r="P62" s="116">
        <f t="shared" si="9"/>
        <v>2.0274573823711034E-2</v>
      </c>
      <c r="Q62" s="117">
        <f t="shared" si="13"/>
        <v>1.1530765825786393E-3</v>
      </c>
      <c r="R62" s="117">
        <f t="shared" si="10"/>
        <v>7.9205043366558005E-3</v>
      </c>
      <c r="S62" s="119">
        <f t="shared" si="11"/>
        <v>1.020000000088555</v>
      </c>
      <c r="T62" s="119">
        <f t="shared" si="12"/>
        <v>8.0789144240903162E-3</v>
      </c>
      <c r="U62" s="123">
        <v>1.02</v>
      </c>
      <c r="V62" s="123">
        <v>1.02</v>
      </c>
      <c r="W62" s="111">
        <v>1148</v>
      </c>
      <c r="X62" s="81">
        <v>4742811879</v>
      </c>
    </row>
    <row r="63" spans="1:24" ht="15.75" x14ac:dyDescent="0.3">
      <c r="A63" s="130">
        <v>53</v>
      </c>
      <c r="B63" s="123" t="s">
        <v>2</v>
      </c>
      <c r="C63" s="118" t="s">
        <v>117</v>
      </c>
      <c r="D63" s="123"/>
      <c r="E63" s="123">
        <v>0</v>
      </c>
      <c r="F63" s="11">
        <v>9338494454.8299999</v>
      </c>
      <c r="G63" s="123">
        <v>9625840512.4200001</v>
      </c>
      <c r="H63" s="123">
        <v>0</v>
      </c>
      <c r="I63" s="123">
        <v>0</v>
      </c>
      <c r="J63" s="123">
        <v>9799805839.1700001</v>
      </c>
      <c r="K63" s="123">
        <v>20025790.77</v>
      </c>
      <c r="L63" s="121">
        <v>112849983.87</v>
      </c>
      <c r="M63" s="123">
        <v>19425646351.59</v>
      </c>
      <c r="N63" s="123">
        <v>43091473.340000004</v>
      </c>
      <c r="O63" s="115">
        <v>19382554878.25</v>
      </c>
      <c r="P63" s="116">
        <f t="shared" si="9"/>
        <v>8.1231913861611854E-2</v>
      </c>
      <c r="Q63" s="117">
        <f t="shared" si="13"/>
        <v>1.0331863315125604E-3</v>
      </c>
      <c r="R63" s="117">
        <f t="shared" si="10"/>
        <v>5.822245033168142E-3</v>
      </c>
      <c r="S63" s="119">
        <f t="shared" si="11"/>
        <v>3.8140027033283395</v>
      </c>
      <c r="T63" s="119">
        <f t="shared" si="12"/>
        <v>2.2206058295943291E-2</v>
      </c>
      <c r="U63" s="123">
        <v>3.81</v>
      </c>
      <c r="V63" s="123">
        <v>3.81</v>
      </c>
      <c r="W63" s="111">
        <v>1144</v>
      </c>
      <c r="X63" s="81">
        <v>5081945763</v>
      </c>
    </row>
    <row r="64" spans="1:24" ht="15.75" x14ac:dyDescent="0.3">
      <c r="A64" s="130">
        <v>54</v>
      </c>
      <c r="B64" s="110" t="s">
        <v>1</v>
      </c>
      <c r="C64" s="2" t="s">
        <v>70</v>
      </c>
      <c r="D64" s="123"/>
      <c r="E64" s="123">
        <v>29130655.73</v>
      </c>
      <c r="F64" s="11">
        <v>23353384915.919998</v>
      </c>
      <c r="G64" s="123">
        <v>11994360292.879999</v>
      </c>
      <c r="H64" s="123">
        <v>0</v>
      </c>
      <c r="I64" s="123">
        <v>0</v>
      </c>
      <c r="J64" s="123">
        <v>35347745208.800003</v>
      </c>
      <c r="K64" s="15">
        <v>32637248.379999999</v>
      </c>
      <c r="L64" s="32">
        <v>184419381.06</v>
      </c>
      <c r="M64" s="15">
        <v>35632986046.309998</v>
      </c>
      <c r="N64" s="15">
        <v>102714053.22</v>
      </c>
      <c r="O64" s="115">
        <v>35530271993.089996</v>
      </c>
      <c r="P64" s="116">
        <f t="shared" si="9"/>
        <v>0.14890668501400955</v>
      </c>
      <c r="Q64" s="117">
        <f t="shared" si="13"/>
        <v>9.1857581012459917E-4</v>
      </c>
      <c r="R64" s="117">
        <f t="shared" si="10"/>
        <v>5.1904860479499359E-3</v>
      </c>
      <c r="S64" s="119">
        <f t="shared" si="11"/>
        <v>3879.0814257338575</v>
      </c>
      <c r="T64" s="119">
        <f t="shared" si="12"/>
        <v>20.134318019133335</v>
      </c>
      <c r="U64" s="15">
        <v>3879.08</v>
      </c>
      <c r="V64" s="123">
        <v>3879.08</v>
      </c>
      <c r="W64" s="111">
        <v>297</v>
      </c>
      <c r="X64" s="56">
        <v>9159455.0600000005</v>
      </c>
    </row>
    <row r="65" spans="1:26" ht="15.75" x14ac:dyDescent="0.3">
      <c r="A65" s="130">
        <v>55</v>
      </c>
      <c r="B65" s="110" t="s">
        <v>1</v>
      </c>
      <c r="C65" s="2" t="s">
        <v>69</v>
      </c>
      <c r="D65" s="123">
        <v>83972941.950000003</v>
      </c>
      <c r="E65" s="123">
        <v>740243.45</v>
      </c>
      <c r="F65" s="123">
        <v>300502137.41000003</v>
      </c>
      <c r="G65" s="123">
        <v>15829918.029999999</v>
      </c>
      <c r="H65" s="123"/>
      <c r="I65" s="123"/>
      <c r="J65" s="123">
        <v>401090923.88999999</v>
      </c>
      <c r="K65" s="123">
        <v>407205.95</v>
      </c>
      <c r="L65" s="121">
        <v>4649041.05</v>
      </c>
      <c r="M65" s="123">
        <v>405186571.70999998</v>
      </c>
      <c r="N65" s="123">
        <v>2766277</v>
      </c>
      <c r="O65" s="115">
        <v>402420294.70999998</v>
      </c>
      <c r="P65" s="116">
        <f t="shared" si="9"/>
        <v>1.6865356977644535E-3</v>
      </c>
      <c r="Q65" s="117">
        <f t="shared" si="13"/>
        <v>1.0118921817634688E-3</v>
      </c>
      <c r="R65" s="117">
        <f t="shared" si="10"/>
        <v>1.155270027658591E-2</v>
      </c>
      <c r="S65" s="119">
        <f t="shared" si="11"/>
        <v>3164.8915360487267</v>
      </c>
      <c r="T65" s="119">
        <f t="shared" si="12"/>
        <v>36.563043323874531</v>
      </c>
      <c r="U65" s="123">
        <v>3158.12</v>
      </c>
      <c r="V65" s="123">
        <v>3169.68</v>
      </c>
      <c r="W65" s="111">
        <v>17</v>
      </c>
      <c r="X65" s="56">
        <v>127151.37</v>
      </c>
    </row>
    <row r="66" spans="1:26" ht="15.75" x14ac:dyDescent="0.3">
      <c r="A66" s="130">
        <v>56</v>
      </c>
      <c r="B66" s="110" t="s">
        <v>47</v>
      </c>
      <c r="C66" s="2" t="s">
        <v>72</v>
      </c>
      <c r="D66" s="123"/>
      <c r="E66" s="123"/>
      <c r="F66" s="123"/>
      <c r="G66" s="15">
        <v>5090592611.0200005</v>
      </c>
      <c r="H66" s="123"/>
      <c r="I66" s="123"/>
      <c r="J66" s="123">
        <v>8593442753.2000008</v>
      </c>
      <c r="K66" s="15">
        <v>12250026.199999999</v>
      </c>
      <c r="L66" s="32">
        <v>77649359.909999996</v>
      </c>
      <c r="M66" s="123">
        <v>10391205743.610001</v>
      </c>
      <c r="N66" s="123">
        <v>162217159.74000001</v>
      </c>
      <c r="O66" s="115">
        <v>10228988583.870001</v>
      </c>
      <c r="P66" s="116">
        <f t="shared" si="9"/>
        <v>4.2869493973095904E-2</v>
      </c>
      <c r="Q66" s="117">
        <f t="shared" si="13"/>
        <v>1.197579418488838E-3</v>
      </c>
      <c r="R66" s="117">
        <f t="shared" si="10"/>
        <v>7.5911082775519537E-3</v>
      </c>
      <c r="S66" s="119">
        <f t="shared" si="11"/>
        <v>1134.0192814944926</v>
      </c>
      <c r="T66" s="119">
        <f t="shared" si="12"/>
        <v>8.608463154656361</v>
      </c>
      <c r="U66" s="123">
        <v>1131.77</v>
      </c>
      <c r="V66" s="123">
        <v>1131.77</v>
      </c>
      <c r="W66" s="50">
        <v>3985</v>
      </c>
      <c r="X66" s="56">
        <v>9020118.75</v>
      </c>
    </row>
    <row r="67" spans="1:26" ht="15.75" x14ac:dyDescent="0.3">
      <c r="A67" s="130">
        <v>57</v>
      </c>
      <c r="B67" s="123" t="s">
        <v>63</v>
      </c>
      <c r="C67" s="2" t="s">
        <v>75</v>
      </c>
      <c r="D67" s="123">
        <v>0</v>
      </c>
      <c r="E67" s="123">
        <v>0</v>
      </c>
      <c r="F67" s="123">
        <v>20723029.210000001</v>
      </c>
      <c r="G67" s="123">
        <v>34021054.359999999</v>
      </c>
      <c r="H67" s="18">
        <v>0</v>
      </c>
      <c r="I67" s="123">
        <v>0</v>
      </c>
      <c r="J67" s="123">
        <v>54744083.57</v>
      </c>
      <c r="K67" s="123">
        <v>432669.76</v>
      </c>
      <c r="L67" s="121">
        <v>308995.12</v>
      </c>
      <c r="M67" s="123">
        <v>56042296.340000004</v>
      </c>
      <c r="N67" s="123">
        <v>55736.01</v>
      </c>
      <c r="O67" s="115">
        <v>41143032.859999999</v>
      </c>
      <c r="P67" s="116">
        <f t="shared" si="9"/>
        <v>1.7242965761130548E-4</v>
      </c>
      <c r="Q67" s="117">
        <f t="shared" si="13"/>
        <v>1.0516233975075994E-2</v>
      </c>
      <c r="R67" s="117">
        <f t="shared" si="10"/>
        <v>7.51026597993972E-3</v>
      </c>
      <c r="S67" s="119">
        <f t="shared" si="11"/>
        <v>8.7665351982190369</v>
      </c>
      <c r="T67" s="119">
        <f t="shared" si="12"/>
        <v>6.583901106112855E-2</v>
      </c>
      <c r="U67" s="123">
        <v>11.8665</v>
      </c>
      <c r="V67" s="123">
        <v>11.9412</v>
      </c>
      <c r="W67" s="111">
        <v>47</v>
      </c>
      <c r="X67" s="56">
        <v>4693192</v>
      </c>
    </row>
    <row r="68" spans="1:26" ht="15.75" x14ac:dyDescent="0.3">
      <c r="A68" s="130">
        <v>58</v>
      </c>
      <c r="B68" s="110" t="s">
        <v>40</v>
      </c>
      <c r="C68" s="118" t="s">
        <v>91</v>
      </c>
      <c r="D68" s="18"/>
      <c r="E68" s="123"/>
      <c r="F68" s="15">
        <v>102553359.44</v>
      </c>
      <c r="G68" s="15">
        <v>80586849.319999993</v>
      </c>
      <c r="H68" s="123"/>
      <c r="I68" s="123"/>
      <c r="J68" s="15">
        <v>184324359.21000001</v>
      </c>
      <c r="K68" s="15">
        <v>664293.98</v>
      </c>
      <c r="L68" s="121">
        <v>617735.09</v>
      </c>
      <c r="M68" s="15">
        <v>184324359</v>
      </c>
      <c r="N68" s="15">
        <v>7264725.5499999998</v>
      </c>
      <c r="O68" s="115">
        <v>177059633.44999999</v>
      </c>
      <c r="P68" s="116">
        <f t="shared" si="9"/>
        <v>7.4205351065037518E-4</v>
      </c>
      <c r="Q68" s="117">
        <f t="shared" si="13"/>
        <v>3.7518093032062583E-3</v>
      </c>
      <c r="R68" s="117">
        <f t="shared" si="10"/>
        <v>3.4888533199999121E-3</v>
      </c>
      <c r="S68" s="119">
        <f t="shared" si="11"/>
        <v>0.78975287347690748</v>
      </c>
      <c r="T68" s="119">
        <f t="shared" si="12"/>
        <v>2.7553319346093792E-3</v>
      </c>
      <c r="U68" s="67">
        <v>0.78449999999999998</v>
      </c>
      <c r="V68" s="67">
        <v>0.78449999999999998</v>
      </c>
      <c r="W68" s="111">
        <v>840</v>
      </c>
      <c r="X68" s="90">
        <v>224196251</v>
      </c>
      <c r="Y68" s="13"/>
      <c r="Z68" s="12"/>
    </row>
    <row r="69" spans="1:26" s="54" customFormat="1" ht="15.75" x14ac:dyDescent="0.3">
      <c r="A69" s="130">
        <v>59</v>
      </c>
      <c r="B69" s="118" t="s">
        <v>1</v>
      </c>
      <c r="C69" s="118" t="s">
        <v>87</v>
      </c>
      <c r="D69" s="123"/>
      <c r="E69" s="123">
        <v>168870164.59999999</v>
      </c>
      <c r="F69" s="123"/>
      <c r="G69" s="123">
        <v>97636802535.199997</v>
      </c>
      <c r="H69" s="123">
        <v>0</v>
      </c>
      <c r="I69" s="123">
        <v>0</v>
      </c>
      <c r="J69" s="123">
        <v>97805672699.800003</v>
      </c>
      <c r="K69" s="123">
        <v>138334873.19999999</v>
      </c>
      <c r="L69" s="121">
        <v>482765600.19999999</v>
      </c>
      <c r="M69" s="123">
        <v>102281855396.8</v>
      </c>
      <c r="N69" s="123">
        <v>362212591.39999998</v>
      </c>
      <c r="O69" s="115">
        <v>101919642425.39999</v>
      </c>
      <c r="P69" s="116">
        <f t="shared" si="9"/>
        <v>0.42714325672291736</v>
      </c>
      <c r="Q69" s="117">
        <f t="shared" si="13"/>
        <v>1.3572935491924837E-3</v>
      </c>
      <c r="R69" s="117">
        <f t="shared" si="10"/>
        <v>4.7367277662238652E-3</v>
      </c>
      <c r="S69" s="119">
        <f t="shared" si="11"/>
        <v>457.18153121792409</v>
      </c>
      <c r="T69" s="119">
        <f t="shared" si="12"/>
        <v>2.1655444531246837</v>
      </c>
      <c r="U69" s="123">
        <v>457.178</v>
      </c>
      <c r="V69" s="123">
        <v>457.178</v>
      </c>
      <c r="W69" s="120">
        <v>2605</v>
      </c>
      <c r="X69" s="87">
        <v>222930358</v>
      </c>
    </row>
    <row r="70" spans="1:26" ht="15.75" x14ac:dyDescent="0.3">
      <c r="A70" s="130">
        <v>60</v>
      </c>
      <c r="B70" s="118" t="s">
        <v>84</v>
      </c>
      <c r="C70" s="118" t="s">
        <v>88</v>
      </c>
      <c r="D70" s="123"/>
      <c r="E70" s="18"/>
      <c r="F70" s="123">
        <v>83481642.609999999</v>
      </c>
      <c r="G70" s="123">
        <v>518425893.92000002</v>
      </c>
      <c r="H70" s="123"/>
      <c r="I70" s="123"/>
      <c r="J70" s="123">
        <v>721975732.53999996</v>
      </c>
      <c r="K70" s="123">
        <v>1274568.32</v>
      </c>
      <c r="L70" s="121">
        <v>4515024.6500000004</v>
      </c>
      <c r="M70" s="123">
        <v>721975732.53999996</v>
      </c>
      <c r="N70" s="123">
        <v>7210856.5300000003</v>
      </c>
      <c r="O70" s="115">
        <v>645285947.29999995</v>
      </c>
      <c r="P70" s="116">
        <f t="shared" si="9"/>
        <v>2.7043809661027964E-3</v>
      </c>
      <c r="Q70" s="117">
        <f t="shared" si="13"/>
        <v>1.9751992513288691E-3</v>
      </c>
      <c r="R70" s="117">
        <f t="shared" si="10"/>
        <v>6.9969362712635052E-3</v>
      </c>
      <c r="S70" s="119">
        <f t="shared" si="11"/>
        <v>1056.5658117460978</v>
      </c>
      <c r="T70" s="119">
        <f t="shared" si="12"/>
        <v>7.392723651183239</v>
      </c>
      <c r="U70" s="123">
        <v>1170.33</v>
      </c>
      <c r="V70" s="123">
        <v>1182.1300000000001</v>
      </c>
      <c r="W70" s="120">
        <v>147</v>
      </c>
      <c r="X70" s="87">
        <v>610739</v>
      </c>
    </row>
    <row r="71" spans="1:26" ht="15.75" x14ac:dyDescent="0.3">
      <c r="A71" s="130">
        <v>61</v>
      </c>
      <c r="B71" s="110" t="s">
        <v>26</v>
      </c>
      <c r="C71" s="118" t="s">
        <v>82</v>
      </c>
      <c r="D71" s="123">
        <v>21561593.199999999</v>
      </c>
      <c r="E71" s="123">
        <v>0</v>
      </c>
      <c r="F71" s="123">
        <v>217365001</v>
      </c>
      <c r="G71" s="123"/>
      <c r="H71" s="123">
        <v>0</v>
      </c>
      <c r="I71" s="123">
        <v>0</v>
      </c>
      <c r="J71" s="123">
        <v>238926594.19999999</v>
      </c>
      <c r="K71" s="123">
        <v>626037.66</v>
      </c>
      <c r="L71" s="121">
        <v>1837443.5</v>
      </c>
      <c r="M71" s="123">
        <v>250225644.74000001</v>
      </c>
      <c r="N71" s="123">
        <v>3670691.73</v>
      </c>
      <c r="O71" s="115">
        <v>246554953.00999999</v>
      </c>
      <c r="P71" s="116">
        <f t="shared" si="9"/>
        <v>1.0333070552807518E-3</v>
      </c>
      <c r="Q71" s="117">
        <f>(K71/O71)</f>
        <v>2.5391404729744314E-3</v>
      </c>
      <c r="R71" s="117">
        <f>L71/O71</f>
        <v>7.4524704434774641E-3</v>
      </c>
      <c r="S71" s="119">
        <f>O71/X71</f>
        <v>133.45737484413934</v>
      </c>
      <c r="T71" s="119">
        <f>L71/X71</f>
        <v>0.99458714149004135</v>
      </c>
      <c r="U71" s="123">
        <v>150.34</v>
      </c>
      <c r="V71" s="123">
        <v>151.08000000000001</v>
      </c>
      <c r="W71" s="111">
        <v>20</v>
      </c>
      <c r="X71" s="56">
        <v>1847443.45</v>
      </c>
    </row>
    <row r="72" spans="1:26" ht="15.75" x14ac:dyDescent="0.3">
      <c r="A72" s="130">
        <v>62</v>
      </c>
      <c r="B72" s="123" t="s">
        <v>28</v>
      </c>
      <c r="C72" s="2" t="s">
        <v>105</v>
      </c>
      <c r="D72" s="123">
        <v>0</v>
      </c>
      <c r="E72" s="123">
        <v>0</v>
      </c>
      <c r="F72" s="123">
        <v>6440632459.2600002</v>
      </c>
      <c r="G72" s="123">
        <v>8572861386.5600004</v>
      </c>
      <c r="H72" s="123">
        <v>0</v>
      </c>
      <c r="I72" s="123">
        <v>0</v>
      </c>
      <c r="J72" s="123">
        <v>15013493845.82</v>
      </c>
      <c r="K72" s="123">
        <v>21831140.34</v>
      </c>
      <c r="L72" s="121">
        <v>274540297.07999998</v>
      </c>
      <c r="M72" s="123">
        <v>15013493845.82</v>
      </c>
      <c r="N72" s="123">
        <v>40267123.82</v>
      </c>
      <c r="O72" s="115">
        <v>14973226722</v>
      </c>
      <c r="P72" s="116">
        <f t="shared" si="9"/>
        <v>6.2752504556391364E-2</v>
      </c>
      <c r="Q72" s="117">
        <f t="shared" si="13"/>
        <v>1.4580117395753944E-3</v>
      </c>
      <c r="R72" s="117">
        <f t="shared" si="10"/>
        <v>1.8335413079441379E-2</v>
      </c>
      <c r="S72" s="119">
        <f>O72/X72</f>
        <v>24.348977345770152</v>
      </c>
      <c r="T72" s="119">
        <f t="shared" si="12"/>
        <v>0.44644855769665587</v>
      </c>
      <c r="U72" s="123">
        <v>24.349</v>
      </c>
      <c r="V72" s="123">
        <v>24.349</v>
      </c>
      <c r="W72" s="111">
        <v>1406</v>
      </c>
      <c r="X72" s="56">
        <v>614942734.94000006</v>
      </c>
      <c r="Z72" s="24"/>
    </row>
    <row r="73" spans="1:26" ht="15.75" x14ac:dyDescent="0.3">
      <c r="A73" s="130">
        <v>63</v>
      </c>
      <c r="B73" s="123" t="s">
        <v>26</v>
      </c>
      <c r="C73" s="36" t="s">
        <v>124</v>
      </c>
      <c r="D73" s="18"/>
      <c r="E73" s="123"/>
      <c r="F73" s="123">
        <v>38000000</v>
      </c>
      <c r="G73" s="123">
        <v>1452740000</v>
      </c>
      <c r="H73" s="18"/>
      <c r="I73" s="18"/>
      <c r="J73" s="123">
        <v>1491384122.8</v>
      </c>
      <c r="K73" s="123">
        <v>3613480.8</v>
      </c>
      <c r="L73" s="121">
        <v>54693517.799999997</v>
      </c>
      <c r="M73" s="123">
        <v>1512687698</v>
      </c>
      <c r="N73" s="123">
        <v>12735886.199999999</v>
      </c>
      <c r="O73" s="115">
        <v>1499951811.8</v>
      </c>
      <c r="P73" s="116">
        <f t="shared" si="9"/>
        <v>6.2862691290214061E-3</v>
      </c>
      <c r="Q73" s="117">
        <f>(K106/O73)</f>
        <v>2.3646198311822325E-3</v>
      </c>
      <c r="R73" s="117">
        <f t="shared" si="10"/>
        <v>3.6463516607487326E-2</v>
      </c>
      <c r="S73" s="119">
        <f>O73/X106</f>
        <v>2.1075098688532545</v>
      </c>
      <c r="T73" s="119">
        <f>L73/X106</f>
        <v>7.6847221103374067E-2</v>
      </c>
      <c r="U73" s="67">
        <v>395.2</v>
      </c>
      <c r="V73" s="67">
        <v>395.2</v>
      </c>
      <c r="W73" s="18">
        <v>270</v>
      </c>
      <c r="X73" s="56">
        <v>4077627.06</v>
      </c>
    </row>
    <row r="74" spans="1:26" s="40" customFormat="1" ht="15.75" x14ac:dyDescent="0.3">
      <c r="A74" s="130">
        <v>64</v>
      </c>
      <c r="B74" s="28" t="s">
        <v>89</v>
      </c>
      <c r="C74" s="36" t="s">
        <v>90</v>
      </c>
      <c r="D74" s="28"/>
      <c r="E74" s="44"/>
      <c r="F74" s="15">
        <v>215726440</v>
      </c>
      <c r="G74" s="15">
        <v>283562216.52999997</v>
      </c>
      <c r="H74" s="28">
        <v>0</v>
      </c>
      <c r="I74" s="28">
        <v>0</v>
      </c>
      <c r="J74" s="15">
        <v>499288656.52999997</v>
      </c>
      <c r="K74" s="15">
        <v>6349805.7699999996</v>
      </c>
      <c r="L74" s="121">
        <v>56107320.549999997</v>
      </c>
      <c r="M74" s="28">
        <v>521544009.08999997</v>
      </c>
      <c r="N74" s="28">
        <v>1017634.46</v>
      </c>
      <c r="O74" s="115">
        <v>520526374.63</v>
      </c>
      <c r="P74" s="116">
        <f t="shared" si="9"/>
        <v>2.1815160020049388E-3</v>
      </c>
      <c r="Q74" s="117">
        <f t="shared" si="13"/>
        <v>1.2198816581606575E-2</v>
      </c>
      <c r="R74" s="117">
        <f t="shared" si="10"/>
        <v>0.10778958240085748</v>
      </c>
      <c r="S74" s="119">
        <f t="shared" si="11"/>
        <v>156.65354509551625</v>
      </c>
      <c r="T74" s="119">
        <f t="shared" si="12"/>
        <v>16.885620207459592</v>
      </c>
      <c r="U74" s="28">
        <v>156.65350000000001</v>
      </c>
      <c r="V74" s="28">
        <v>156.9598</v>
      </c>
      <c r="W74" s="39">
        <v>323</v>
      </c>
      <c r="X74" s="88">
        <v>3322787.0732999998</v>
      </c>
    </row>
    <row r="75" spans="1:26" ht="15.75" x14ac:dyDescent="0.3">
      <c r="A75" s="130">
        <v>65</v>
      </c>
      <c r="B75" s="123" t="s">
        <v>98</v>
      </c>
      <c r="C75" s="2" t="s">
        <v>100</v>
      </c>
      <c r="D75" s="123">
        <v>0</v>
      </c>
      <c r="E75" s="123">
        <v>0</v>
      </c>
      <c r="F75" s="11">
        <v>351694074.94</v>
      </c>
      <c r="G75" s="123">
        <v>1966339452.28</v>
      </c>
      <c r="H75" s="123">
        <v>0</v>
      </c>
      <c r="I75" s="123">
        <v>0</v>
      </c>
      <c r="J75" s="123">
        <v>2318033527.23</v>
      </c>
      <c r="K75" s="123">
        <v>3165332.58</v>
      </c>
      <c r="L75" s="121">
        <v>-73298425.560000002</v>
      </c>
      <c r="M75" s="123">
        <v>2324391525.75</v>
      </c>
      <c r="N75" s="123">
        <v>8830543.2799999993</v>
      </c>
      <c r="O75" s="115">
        <v>2315560982.4699998</v>
      </c>
      <c r="P75" s="116">
        <f t="shared" si="9"/>
        <v>9.7044714409855529E-3</v>
      </c>
      <c r="Q75" s="117">
        <f t="shared" si="13"/>
        <v>1.3669830351967463E-3</v>
      </c>
      <c r="R75" s="117">
        <f t="shared" si="10"/>
        <v>-3.1654716120588997E-2</v>
      </c>
      <c r="S75" s="119">
        <f t="shared" si="11"/>
        <v>1.5481489199132352</v>
      </c>
      <c r="T75" s="119">
        <f t="shared" si="12"/>
        <v>-4.9006214572249934E-2</v>
      </c>
      <c r="U75" s="123">
        <v>1.5481</v>
      </c>
      <c r="V75" s="123">
        <v>1.5481</v>
      </c>
      <c r="W75" s="111">
        <v>82</v>
      </c>
      <c r="X75" s="56">
        <v>1495696539.71</v>
      </c>
    </row>
    <row r="76" spans="1:26" ht="15.75" x14ac:dyDescent="0.3">
      <c r="A76" s="130">
        <v>66</v>
      </c>
      <c r="B76" s="123" t="s">
        <v>1</v>
      </c>
      <c r="C76" s="2" t="s">
        <v>143</v>
      </c>
      <c r="D76" s="123"/>
      <c r="E76" s="123">
        <v>36620.58</v>
      </c>
      <c r="F76" s="123">
        <v>450019752.13</v>
      </c>
      <c r="G76" s="123">
        <v>3836108476.6500001</v>
      </c>
      <c r="H76" s="123">
        <v>0</v>
      </c>
      <c r="I76" s="123">
        <v>0</v>
      </c>
      <c r="J76" s="123">
        <v>4286164849.3600001</v>
      </c>
      <c r="K76" s="123">
        <v>6214465.4000000004</v>
      </c>
      <c r="L76" s="121">
        <v>28525782.190000001</v>
      </c>
      <c r="M76" s="123">
        <v>4742051805.9399996</v>
      </c>
      <c r="N76" s="123">
        <v>14463411.939999999</v>
      </c>
      <c r="O76" s="115">
        <v>4727588394</v>
      </c>
      <c r="P76" s="116">
        <f t="shared" si="9"/>
        <v>1.9813231826599997E-2</v>
      </c>
      <c r="Q76" s="117">
        <f>(K76/O76)</f>
        <v>1.3145106726903434E-3</v>
      </c>
      <c r="R76" s="117">
        <f>L76/O76</f>
        <v>6.0338971612256655E-3</v>
      </c>
      <c r="S76" s="119">
        <f>O76/X76</f>
        <v>109.08925424609792</v>
      </c>
      <c r="T76" s="119">
        <f>L76/X76</f>
        <v>0.65823334151575508</v>
      </c>
      <c r="U76" s="123">
        <v>109.09</v>
      </c>
      <c r="V76" s="123">
        <v>109.09</v>
      </c>
      <c r="W76" s="111">
        <v>752</v>
      </c>
      <c r="X76" s="56">
        <v>43336884.340000004</v>
      </c>
    </row>
    <row r="77" spans="1:26" s="114" customFormat="1" ht="15.75" x14ac:dyDescent="0.3">
      <c r="A77" s="130">
        <v>67</v>
      </c>
      <c r="B77" s="64" t="s">
        <v>155</v>
      </c>
      <c r="C77" s="63" t="s">
        <v>157</v>
      </c>
      <c r="D77" s="123"/>
      <c r="E77" s="123">
        <v>13093.91</v>
      </c>
      <c r="F77" s="123">
        <v>21625722.309999999</v>
      </c>
      <c r="G77" s="123">
        <v>392951108.54000002</v>
      </c>
      <c r="H77" s="123">
        <v>0</v>
      </c>
      <c r="I77" s="123">
        <v>0</v>
      </c>
      <c r="J77" s="123">
        <v>414589924.75999999</v>
      </c>
      <c r="K77" s="123">
        <v>605648.1</v>
      </c>
      <c r="L77" s="121">
        <v>2920462.31</v>
      </c>
      <c r="M77" s="123">
        <v>421272658.19999999</v>
      </c>
      <c r="N77" s="123">
        <v>1219659.1299999999</v>
      </c>
      <c r="O77" s="115">
        <v>420052999.06999999</v>
      </c>
      <c r="P77" s="116">
        <f t="shared" si="9"/>
        <v>1.7604340218355531E-3</v>
      </c>
      <c r="Q77" s="117">
        <f t="shared" ref="Q77:Q80" si="14">(K77/O77)</f>
        <v>1.4418373427660526E-3</v>
      </c>
      <c r="R77" s="117">
        <f t="shared" ref="R77:R80" si="15">L77/O77</f>
        <v>6.9526043534171213E-3</v>
      </c>
      <c r="S77" s="119">
        <f t="shared" ref="S77:S80" si="16">O77/X77</f>
        <v>1.2442200963267638</v>
      </c>
      <c r="T77" s="119">
        <f t="shared" ref="T77:T80" si="17">L77/X77</f>
        <v>8.6505700583305294E-3</v>
      </c>
      <c r="U77" s="123">
        <v>1.26</v>
      </c>
      <c r="V77" s="123">
        <v>1.26</v>
      </c>
      <c r="W77" s="111">
        <v>176</v>
      </c>
      <c r="X77" s="112">
        <v>337603451.60000002</v>
      </c>
    </row>
    <row r="78" spans="1:26" s="114" customFormat="1" ht="15.75" x14ac:dyDescent="0.3">
      <c r="A78" s="132">
        <v>68</v>
      </c>
      <c r="B78" s="63" t="s">
        <v>73</v>
      </c>
      <c r="C78" s="63" t="s">
        <v>167</v>
      </c>
      <c r="D78" s="123"/>
      <c r="E78" s="123">
        <v>0</v>
      </c>
      <c r="F78" s="123">
        <v>0</v>
      </c>
      <c r="G78" s="123">
        <v>1149228081.71</v>
      </c>
      <c r="H78" s="123">
        <v>0</v>
      </c>
      <c r="I78" s="123">
        <v>0</v>
      </c>
      <c r="J78" s="123">
        <v>1149228081.71</v>
      </c>
      <c r="K78" s="123">
        <v>2040670.17</v>
      </c>
      <c r="L78" s="121">
        <v>6100709.1799999997</v>
      </c>
      <c r="M78" s="123">
        <v>1288710179.6300001</v>
      </c>
      <c r="N78" s="123">
        <v>12423095.689999999</v>
      </c>
      <c r="O78" s="115">
        <v>1276287083.9400001</v>
      </c>
      <c r="P78" s="116">
        <f t="shared" si="9"/>
        <v>5.3488945660946034E-3</v>
      </c>
      <c r="Q78" s="117">
        <f t="shared" si="14"/>
        <v>1.5989115581271011E-3</v>
      </c>
      <c r="R78" s="117">
        <f t="shared" si="15"/>
        <v>4.7800445971502145E-3</v>
      </c>
      <c r="S78" s="119">
        <f t="shared" si="16"/>
        <v>39002.752924242886</v>
      </c>
      <c r="T78" s="119">
        <f t="shared" si="17"/>
        <v>186.43489838951194</v>
      </c>
      <c r="U78" s="123">
        <v>39005.01</v>
      </c>
      <c r="V78" s="123">
        <v>39005.01</v>
      </c>
      <c r="W78" s="111">
        <v>201</v>
      </c>
      <c r="X78" s="112">
        <v>32723</v>
      </c>
    </row>
    <row r="79" spans="1:26" s="114" customFormat="1" ht="15.75" x14ac:dyDescent="0.3">
      <c r="A79" s="132">
        <v>69</v>
      </c>
      <c r="B79" s="49" t="s">
        <v>61</v>
      </c>
      <c r="C79" s="118" t="s">
        <v>168</v>
      </c>
      <c r="D79" s="123"/>
      <c r="E79" s="123"/>
      <c r="F79" s="123">
        <v>265716220.49000001</v>
      </c>
      <c r="G79" s="123">
        <v>706884648.57000005</v>
      </c>
      <c r="H79" s="123"/>
      <c r="I79" s="123"/>
      <c r="J79" s="123">
        <v>972600869.05999994</v>
      </c>
      <c r="K79" s="123">
        <v>3870472.49</v>
      </c>
      <c r="L79" s="121">
        <v>3907007.32</v>
      </c>
      <c r="M79" s="123">
        <v>1265461431</v>
      </c>
      <c r="N79" s="123">
        <v>4326689</v>
      </c>
      <c r="O79" s="115">
        <v>1261134742</v>
      </c>
      <c r="P79" s="116">
        <f t="shared" si="9"/>
        <v>5.2853913931123373E-3</v>
      </c>
      <c r="Q79" s="117">
        <f t="shared" ref="Q79" si="18">(K79/O79)</f>
        <v>3.0690396205102725E-3</v>
      </c>
      <c r="R79" s="117">
        <f t="shared" ref="R79" si="19">L79/O79</f>
        <v>3.0980094274494262E-3</v>
      </c>
      <c r="S79" s="119">
        <f t="shared" ref="S79" si="20">O79/X79</f>
        <v>0.51995460182135111</v>
      </c>
      <c r="T79" s="119">
        <f t="shared" ref="T79" si="21">L79/X79</f>
        <v>1.6108242582882585E-3</v>
      </c>
      <c r="U79" s="123">
        <v>1.08</v>
      </c>
      <c r="V79" s="123">
        <v>1.0900000000000001</v>
      </c>
      <c r="W79" s="111">
        <v>235</v>
      </c>
      <c r="X79" s="112">
        <v>2425470873</v>
      </c>
    </row>
    <row r="80" spans="1:26" ht="15.75" x14ac:dyDescent="0.3">
      <c r="A80" s="132">
        <v>70</v>
      </c>
      <c r="B80" s="49" t="s">
        <v>169</v>
      </c>
      <c r="C80" s="118" t="s">
        <v>170</v>
      </c>
      <c r="D80" s="123"/>
      <c r="E80" s="123"/>
      <c r="F80" s="123">
        <v>0</v>
      </c>
      <c r="G80" s="123">
        <v>332537289.39999998</v>
      </c>
      <c r="H80" s="123"/>
      <c r="I80" s="123">
        <v>90874150</v>
      </c>
      <c r="J80" s="123">
        <v>423411439.39999998</v>
      </c>
      <c r="K80" s="123">
        <v>593009</v>
      </c>
      <c r="L80" s="121">
        <v>1742148</v>
      </c>
      <c r="M80" s="123">
        <v>424581907.80000001</v>
      </c>
      <c r="N80" s="123">
        <v>1346138.6</v>
      </c>
      <c r="O80" s="115">
        <v>423235731.19999999</v>
      </c>
      <c r="P80" s="116">
        <f t="shared" si="9"/>
        <v>1.7737727908395744E-3</v>
      </c>
      <c r="Q80" s="117">
        <f t="shared" si="14"/>
        <v>1.4011317010467004E-3</v>
      </c>
      <c r="R80" s="117">
        <f t="shared" si="15"/>
        <v>4.1162592653991876E-3</v>
      </c>
      <c r="S80" s="119">
        <f t="shared" si="16"/>
        <v>99.845651277454053</v>
      </c>
      <c r="T80" s="119">
        <f t="shared" si="17"/>
        <v>0.41099058718063647</v>
      </c>
      <c r="U80" s="123">
        <v>37943</v>
      </c>
      <c r="V80" s="123">
        <v>37943</v>
      </c>
      <c r="W80" s="111">
        <v>38</v>
      </c>
      <c r="X80" s="112">
        <v>4238900</v>
      </c>
    </row>
    <row r="81" spans="1:26" ht="15.75" x14ac:dyDescent="0.3">
      <c r="A81" s="136"/>
      <c r="B81" s="60"/>
      <c r="C81" s="37" t="s">
        <v>59</v>
      </c>
      <c r="D81" s="123"/>
      <c r="E81" s="123"/>
      <c r="F81" s="123"/>
      <c r="G81" s="123"/>
      <c r="H81" s="123"/>
      <c r="I81" s="123"/>
      <c r="J81" s="123"/>
      <c r="K81" s="123"/>
      <c r="L81" s="121"/>
      <c r="M81" s="123"/>
      <c r="N81" s="123"/>
      <c r="O81" s="4">
        <f>SUM(O58:O80)</f>
        <v>238607635310.31003</v>
      </c>
      <c r="P81" s="29">
        <f>(O81/$O$118)</f>
        <v>0.17915646102483632</v>
      </c>
      <c r="Q81" s="117"/>
      <c r="R81" s="117"/>
      <c r="S81" s="119"/>
      <c r="T81" s="119"/>
      <c r="U81" s="123"/>
      <c r="V81" s="123"/>
      <c r="W81" s="105">
        <f>SUM(W58:W80)</f>
        <v>29626</v>
      </c>
      <c r="X81" s="56"/>
    </row>
    <row r="82" spans="1:26" ht="15.75" x14ac:dyDescent="0.3">
      <c r="A82" s="137"/>
      <c r="B82" s="61"/>
      <c r="C82" s="47" t="s">
        <v>31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15"/>
      <c r="P82" s="116"/>
      <c r="Q82" s="117"/>
      <c r="R82" s="117"/>
      <c r="S82" s="119"/>
      <c r="T82" s="119"/>
      <c r="U82" s="1"/>
      <c r="V82" s="1"/>
      <c r="W82" s="1"/>
      <c r="X82" s="86"/>
    </row>
    <row r="83" spans="1:26" s="40" customFormat="1" ht="15.75" x14ac:dyDescent="0.3">
      <c r="A83" s="131">
        <v>71</v>
      </c>
      <c r="B83" s="64" t="s">
        <v>29</v>
      </c>
      <c r="C83" s="63" t="s">
        <v>153</v>
      </c>
      <c r="D83" s="28"/>
      <c r="E83" s="28">
        <v>0</v>
      </c>
      <c r="F83" s="28">
        <v>114282059.69</v>
      </c>
      <c r="G83" s="28">
        <v>615263366.15999997</v>
      </c>
      <c r="H83" s="28">
        <v>1743390000</v>
      </c>
      <c r="I83" s="28">
        <v>0</v>
      </c>
      <c r="J83" s="28">
        <v>2473663278.8699999</v>
      </c>
      <c r="K83" s="28">
        <v>4266368.66</v>
      </c>
      <c r="L83" s="121">
        <v>20547658.18</v>
      </c>
      <c r="M83" s="28">
        <v>2572273148</v>
      </c>
      <c r="N83" s="28">
        <v>211174813</v>
      </c>
      <c r="O83" s="115">
        <v>2361098335</v>
      </c>
      <c r="P83" s="116">
        <f>(O83/$O$86)</f>
        <v>5.3502958247721756E-2</v>
      </c>
      <c r="Q83" s="117">
        <f t="shared" ref="Q83:Q93" si="22">(K83/O83)</f>
        <v>1.8069423864127201E-3</v>
      </c>
      <c r="R83" s="117">
        <f t="shared" si="10"/>
        <v>8.7025846723152254E-3</v>
      </c>
      <c r="S83" s="119">
        <f t="shared" si="11"/>
        <v>118.05491675</v>
      </c>
      <c r="T83" s="119">
        <f t="shared" si="12"/>
        <v>1.027382909</v>
      </c>
      <c r="U83" s="28">
        <v>69.3</v>
      </c>
      <c r="V83" s="28">
        <v>69.3</v>
      </c>
      <c r="W83" s="39">
        <v>2602</v>
      </c>
      <c r="X83" s="80">
        <v>20000000</v>
      </c>
    </row>
    <row r="84" spans="1:26" ht="15.75" x14ac:dyDescent="0.3">
      <c r="A84" s="130">
        <v>72</v>
      </c>
      <c r="B84" s="110" t="s">
        <v>29</v>
      </c>
      <c r="C84" s="118" t="s">
        <v>32</v>
      </c>
      <c r="D84" s="123"/>
      <c r="E84" s="123">
        <v>0</v>
      </c>
      <c r="F84" s="123"/>
      <c r="G84" s="123">
        <v>685330406.99000001</v>
      </c>
      <c r="H84" s="123">
        <v>9921297230.8600006</v>
      </c>
      <c r="I84" s="123">
        <v>0</v>
      </c>
      <c r="J84" s="123">
        <v>10691589421.24</v>
      </c>
      <c r="K84" s="123">
        <v>19799243</v>
      </c>
      <c r="L84" s="121">
        <v>20192156.5</v>
      </c>
      <c r="M84" s="123">
        <v>11075197691.879999</v>
      </c>
      <c r="N84" s="123">
        <v>1030719935.88</v>
      </c>
      <c r="O84" s="115">
        <v>10044477756</v>
      </c>
      <c r="P84" s="116">
        <f>(O84/$O$86)</f>
        <v>0.22760986530424956</v>
      </c>
      <c r="Q84" s="117">
        <f t="shared" si="22"/>
        <v>1.9711570358322572E-3</v>
      </c>
      <c r="R84" s="117">
        <f t="shared" si="10"/>
        <v>2.010274400571832E-3</v>
      </c>
      <c r="S84" s="119">
        <f t="shared" si="11"/>
        <v>53.391986435380858</v>
      </c>
      <c r="T84" s="119">
        <f t="shared" si="12"/>
        <v>0.10733254352672464</v>
      </c>
      <c r="U84" s="123">
        <v>40.700000000000003</v>
      </c>
      <c r="V84" s="123">
        <v>40.700000000000003</v>
      </c>
      <c r="W84" s="111">
        <v>5230</v>
      </c>
      <c r="X84" s="56">
        <v>188127066</v>
      </c>
      <c r="Z84" s="20"/>
    </row>
    <row r="85" spans="1:26" ht="15.75" x14ac:dyDescent="0.3">
      <c r="A85" s="132">
        <v>73</v>
      </c>
      <c r="B85" s="2" t="s">
        <v>24</v>
      </c>
      <c r="C85" s="118" t="s">
        <v>33</v>
      </c>
      <c r="D85" s="123">
        <v>0</v>
      </c>
      <c r="E85" s="123">
        <v>0</v>
      </c>
      <c r="F85" s="123">
        <v>3778413999.4899998</v>
      </c>
      <c r="G85" s="123">
        <v>598925983.61000001</v>
      </c>
      <c r="H85" s="123">
        <v>26241412000</v>
      </c>
      <c r="I85" s="18"/>
      <c r="J85" s="123">
        <v>30618751983.09</v>
      </c>
      <c r="K85" s="123">
        <v>76536962.890000001</v>
      </c>
      <c r="L85" s="121">
        <v>56689922.969999999</v>
      </c>
      <c r="M85" s="123">
        <v>32182343737.869999</v>
      </c>
      <c r="N85" s="123">
        <v>457680822.87</v>
      </c>
      <c r="O85" s="115">
        <v>31724662915</v>
      </c>
      <c r="P85" s="116">
        <f>(O85/$O$86)</f>
        <v>0.71888717644802869</v>
      </c>
      <c r="Q85" s="117">
        <f t="shared" si="22"/>
        <v>2.4125382543879427E-3</v>
      </c>
      <c r="R85" s="117">
        <f t="shared" ref="R85:R116" si="23">L85/O85</f>
        <v>1.7869353922495411E-3</v>
      </c>
      <c r="S85" s="119">
        <f t="shared" ref="S85:S116" si="24">O85/X85</f>
        <v>11.889602199103201</v>
      </c>
      <c r="T85" s="119">
        <f t="shared" ref="T85:T116" si="25">L85/X85</f>
        <v>2.1245950969345489E-2</v>
      </c>
      <c r="U85" s="123">
        <v>11.89</v>
      </c>
      <c r="V85" s="123">
        <v>11.89</v>
      </c>
      <c r="W85" s="111">
        <v>894</v>
      </c>
      <c r="X85" s="56">
        <v>2668269500</v>
      </c>
    </row>
    <row r="86" spans="1:26" ht="15.75" x14ac:dyDescent="0.3">
      <c r="A86" s="136"/>
      <c r="B86" s="59"/>
      <c r="C86" s="37" t="s">
        <v>59</v>
      </c>
      <c r="D86" s="123"/>
      <c r="E86" s="123"/>
      <c r="F86" s="123"/>
      <c r="G86" s="123"/>
      <c r="H86" s="123"/>
      <c r="I86" s="123"/>
      <c r="J86" s="123" t="s">
        <v>151</v>
      </c>
      <c r="K86" s="123"/>
      <c r="L86" s="121"/>
      <c r="M86" s="123"/>
      <c r="N86" s="123"/>
      <c r="O86" s="4">
        <f>SUM(O83:O85)</f>
        <v>44130239006</v>
      </c>
      <c r="P86" s="29">
        <f>(O86/$O$118)</f>
        <v>3.3134804903510687E-2</v>
      </c>
      <c r="Q86" s="117"/>
      <c r="R86" s="117"/>
      <c r="S86" s="119"/>
      <c r="T86" s="119"/>
      <c r="U86" s="123"/>
      <c r="V86" s="123"/>
      <c r="W86" s="105">
        <f>SUM(W83:W85)</f>
        <v>8726</v>
      </c>
      <c r="X86" s="56"/>
    </row>
    <row r="87" spans="1:26" ht="15.75" x14ac:dyDescent="0.3">
      <c r="A87" s="137"/>
      <c r="B87" s="61"/>
      <c r="C87" s="47" t="s">
        <v>34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15"/>
      <c r="P87" s="116"/>
      <c r="Q87" s="117"/>
      <c r="R87" s="117"/>
      <c r="S87" s="119"/>
      <c r="T87" s="119"/>
      <c r="U87" s="1"/>
      <c r="V87" s="1"/>
      <c r="W87" s="1"/>
      <c r="X87" s="86"/>
    </row>
    <row r="88" spans="1:26" s="40" customFormat="1" ht="15.75" x14ac:dyDescent="0.3">
      <c r="A88" s="131">
        <v>74</v>
      </c>
      <c r="B88" s="64" t="s">
        <v>1</v>
      </c>
      <c r="C88" s="63" t="s">
        <v>10</v>
      </c>
      <c r="D88" s="28">
        <v>511271988.22000003</v>
      </c>
      <c r="E88" s="28">
        <v>782875638.69000006</v>
      </c>
      <c r="F88" s="28">
        <v>466735648.22000003</v>
      </c>
      <c r="G88" s="28">
        <v>265910988.11000001</v>
      </c>
      <c r="H88" s="28">
        <v>0</v>
      </c>
      <c r="I88" s="28">
        <v>0</v>
      </c>
      <c r="J88" s="28">
        <v>1249611286.9100001</v>
      </c>
      <c r="K88" s="28">
        <v>1661903.58</v>
      </c>
      <c r="L88" s="121">
        <v>21077930.579999998</v>
      </c>
      <c r="M88" s="28">
        <v>1262125448.9100001</v>
      </c>
      <c r="N88" s="28">
        <v>6309555.6600000001</v>
      </c>
      <c r="O88" s="115">
        <v>1255815893.25</v>
      </c>
      <c r="P88" s="116">
        <v>4.5600000000000002E-2</v>
      </c>
      <c r="Q88" s="117">
        <f t="shared" si="22"/>
        <v>1.3233656214519326E-3</v>
      </c>
      <c r="R88" s="117">
        <f t="shared" si="23"/>
        <v>1.6784252129068998E-2</v>
      </c>
      <c r="S88" s="119">
        <f t="shared" si="24"/>
        <v>2721.9604466091441</v>
      </c>
      <c r="T88" s="119">
        <f t="shared" si="25"/>
        <v>45.686070421241126</v>
      </c>
      <c r="U88" s="123">
        <v>2710.6</v>
      </c>
      <c r="V88" s="123">
        <v>2729.99</v>
      </c>
      <c r="W88" s="111">
        <v>1022</v>
      </c>
      <c r="X88" s="56">
        <v>461364.49</v>
      </c>
    </row>
    <row r="89" spans="1:26" ht="15.75" x14ac:dyDescent="0.3">
      <c r="A89" s="130">
        <v>75</v>
      </c>
      <c r="B89" s="110" t="s">
        <v>6</v>
      </c>
      <c r="C89" s="63" t="s">
        <v>35</v>
      </c>
      <c r="D89" s="123">
        <v>63212438.799999997</v>
      </c>
      <c r="E89" s="123"/>
      <c r="F89" s="123">
        <v>54114326.719999999</v>
      </c>
      <c r="G89" s="110">
        <v>32403035.510000002</v>
      </c>
      <c r="H89" s="123"/>
      <c r="I89" s="123"/>
      <c r="J89" s="123">
        <v>151330542.90000001</v>
      </c>
      <c r="K89" s="123">
        <v>276277.08</v>
      </c>
      <c r="L89" s="121">
        <v>466930.06</v>
      </c>
      <c r="M89" s="110">
        <v>150330542.90000001</v>
      </c>
      <c r="N89" s="123">
        <v>974919.11</v>
      </c>
      <c r="O89" s="115">
        <v>150355623.78999999</v>
      </c>
      <c r="P89" s="116">
        <f t="shared" ref="P89:P108" si="26">(O89/$O$109)</f>
        <v>6.0729727122731929E-3</v>
      </c>
      <c r="Q89" s="117">
        <f t="shared" si="22"/>
        <v>1.8374908303122276E-3</v>
      </c>
      <c r="R89" s="117">
        <f t="shared" si="23"/>
        <v>3.1055044582313459E-3</v>
      </c>
      <c r="S89" s="119">
        <f t="shared" si="24"/>
        <v>111.20895835829616</v>
      </c>
      <c r="T89" s="119">
        <f t="shared" si="25"/>
        <v>0.34535991597695281</v>
      </c>
      <c r="U89" s="123">
        <v>110.66</v>
      </c>
      <c r="V89" s="123">
        <v>111.62</v>
      </c>
      <c r="W89" s="111">
        <v>739</v>
      </c>
      <c r="X89" s="56">
        <v>1352010</v>
      </c>
    </row>
    <row r="90" spans="1:26" ht="15.75" x14ac:dyDescent="0.3">
      <c r="A90" s="131">
        <v>76</v>
      </c>
      <c r="B90" s="110" t="s">
        <v>8</v>
      </c>
      <c r="C90" s="63" t="s">
        <v>115</v>
      </c>
      <c r="D90" s="123">
        <v>418593121.19999999</v>
      </c>
      <c r="E90" s="123">
        <v>0</v>
      </c>
      <c r="F90" s="123">
        <v>58269790</v>
      </c>
      <c r="G90" s="123">
        <v>175242591</v>
      </c>
      <c r="H90" s="123">
        <v>0</v>
      </c>
      <c r="I90" s="123">
        <v>0</v>
      </c>
      <c r="J90" s="123">
        <v>652105502</v>
      </c>
      <c r="K90" s="123">
        <v>1220312</v>
      </c>
      <c r="L90" s="121">
        <v>17776583</v>
      </c>
      <c r="M90" s="123">
        <v>816372838</v>
      </c>
      <c r="N90" s="123">
        <v>75720503</v>
      </c>
      <c r="O90" s="115">
        <v>743587145.28999996</v>
      </c>
      <c r="P90" s="116">
        <f t="shared" si="26"/>
        <v>3.0034024193537567E-2</v>
      </c>
      <c r="Q90" s="117">
        <f t="shared" si="22"/>
        <v>1.6411149758702144E-3</v>
      </c>
      <c r="R90" s="117">
        <f t="shared" si="23"/>
        <v>2.3906522742626366E-2</v>
      </c>
      <c r="S90" s="119">
        <f t="shared" si="24"/>
        <v>1.150164203457319</v>
      </c>
      <c r="T90" s="119">
        <f t="shared" si="25"/>
        <v>2.7496426687707135E-2</v>
      </c>
      <c r="U90" s="123">
        <v>1.1518999999999999</v>
      </c>
      <c r="V90" s="123">
        <v>1.1732</v>
      </c>
      <c r="W90" s="111">
        <v>3644</v>
      </c>
      <c r="X90" s="56">
        <v>646505206</v>
      </c>
    </row>
    <row r="91" spans="1:26" ht="15.75" x14ac:dyDescent="0.3">
      <c r="A91" s="130">
        <v>77</v>
      </c>
      <c r="B91" s="18" t="s">
        <v>61</v>
      </c>
      <c r="C91" s="118" t="s">
        <v>36</v>
      </c>
      <c r="D91" s="123">
        <v>1607345469.75</v>
      </c>
      <c r="E91" s="18"/>
      <c r="F91" s="123">
        <v>720721923.28999996</v>
      </c>
      <c r="G91" s="123">
        <v>574973794.55999994</v>
      </c>
      <c r="H91" s="123">
        <v>58000000</v>
      </c>
      <c r="I91" s="123"/>
      <c r="J91" s="123">
        <v>2961041187.5999999</v>
      </c>
      <c r="K91" s="123">
        <v>8673847.9000000004</v>
      </c>
      <c r="L91" s="121">
        <v>67030377.310000002</v>
      </c>
      <c r="M91" s="123">
        <v>3500996226</v>
      </c>
      <c r="N91" s="123">
        <v>23223995</v>
      </c>
      <c r="O91" s="115">
        <v>3477772231</v>
      </c>
      <c r="P91" s="116">
        <f t="shared" si="26"/>
        <v>0.14046974317278024</v>
      </c>
      <c r="Q91" s="117">
        <f t="shared" si="22"/>
        <v>2.4940816487875397E-3</v>
      </c>
      <c r="R91" s="117">
        <f t="shared" si="23"/>
        <v>1.927394114902288E-2</v>
      </c>
      <c r="S91" s="119">
        <f t="shared" si="24"/>
        <v>342.57575833095774</v>
      </c>
      <c r="T91" s="119">
        <f t="shared" si="25"/>
        <v>6.6027850051527635</v>
      </c>
      <c r="U91" s="123">
        <v>341</v>
      </c>
      <c r="V91" s="123">
        <v>351</v>
      </c>
      <c r="W91" s="111">
        <v>35464</v>
      </c>
      <c r="X91" s="56">
        <v>10151834</v>
      </c>
    </row>
    <row r="92" spans="1:26" ht="15.75" x14ac:dyDescent="0.3">
      <c r="A92" s="131">
        <v>78</v>
      </c>
      <c r="B92" s="110" t="s">
        <v>28</v>
      </c>
      <c r="C92" s="63" t="s">
        <v>37</v>
      </c>
      <c r="D92" s="123">
        <v>1039664196.5</v>
      </c>
      <c r="E92" s="123">
        <v>0</v>
      </c>
      <c r="F92" s="123">
        <v>568159206.05999994</v>
      </c>
      <c r="G92" s="123">
        <v>360937080.81999999</v>
      </c>
      <c r="H92" s="11">
        <v>0</v>
      </c>
      <c r="I92" s="123">
        <v>0</v>
      </c>
      <c r="J92" s="123">
        <v>1968760483.3800001</v>
      </c>
      <c r="K92" s="123">
        <v>19310935.239999998</v>
      </c>
      <c r="L92" s="121">
        <v>22169219.149999999</v>
      </c>
      <c r="M92" s="123">
        <v>2113663603.6300001</v>
      </c>
      <c r="N92" s="51">
        <v>12630263.029999999</v>
      </c>
      <c r="O92" s="115">
        <v>2101033340.5999999</v>
      </c>
      <c r="P92" s="116">
        <f t="shared" si="26"/>
        <v>8.4862260708392687E-2</v>
      </c>
      <c r="Q92" s="117">
        <f t="shared" si="22"/>
        <v>9.1911607811446267E-3</v>
      </c>
      <c r="R92" s="117">
        <f t="shared" si="23"/>
        <v>1.0551578940517456E-2</v>
      </c>
      <c r="S92" s="119">
        <f t="shared" si="24"/>
        <v>10.454601776885751</v>
      </c>
      <c r="T92" s="119">
        <f t="shared" si="25"/>
        <v>0.11031255594048406</v>
      </c>
      <c r="U92" s="123">
        <v>10.391500000000001</v>
      </c>
      <c r="V92" s="123">
        <v>10.4999</v>
      </c>
      <c r="W92" s="111">
        <v>6614</v>
      </c>
      <c r="X92" s="56">
        <v>200967323.81</v>
      </c>
    </row>
    <row r="93" spans="1:26" ht="15.75" x14ac:dyDescent="0.3">
      <c r="A93" s="130">
        <v>79</v>
      </c>
      <c r="B93" s="118" t="s">
        <v>92</v>
      </c>
      <c r="C93" s="63" t="s">
        <v>123</v>
      </c>
      <c r="D93" s="123">
        <v>318248256.33999997</v>
      </c>
      <c r="E93" s="123">
        <v>0</v>
      </c>
      <c r="F93" s="123">
        <v>227202005.09999999</v>
      </c>
      <c r="G93" s="123">
        <v>287918767.48000002</v>
      </c>
      <c r="H93" s="123">
        <v>24010664.010000002</v>
      </c>
      <c r="I93" s="123"/>
      <c r="J93" s="123">
        <v>857379692.92999995</v>
      </c>
      <c r="K93" s="123">
        <v>1717312.77</v>
      </c>
      <c r="L93" s="121">
        <v>18593538.699999999</v>
      </c>
      <c r="M93" s="123">
        <v>1032537964.8099999</v>
      </c>
      <c r="N93" s="123">
        <v>35879051.780000001</v>
      </c>
      <c r="O93" s="115">
        <v>996659253.66999996</v>
      </c>
      <c r="P93" s="116">
        <f t="shared" si="26"/>
        <v>4.0255790228546376E-2</v>
      </c>
      <c r="Q93" s="117">
        <f t="shared" si="22"/>
        <v>1.7230691067948614E-3</v>
      </c>
      <c r="R93" s="117">
        <f t="shared" si="23"/>
        <v>1.8655863206540231E-2</v>
      </c>
      <c r="S93" s="119">
        <f t="shared" si="24"/>
        <v>1.8387414016737713</v>
      </c>
      <c r="T93" s="119">
        <f t="shared" si="25"/>
        <v>3.4303308061827922E-2</v>
      </c>
      <c r="U93" s="123">
        <v>1.8512999999999999</v>
      </c>
      <c r="V93" s="123">
        <v>1.877</v>
      </c>
      <c r="W93" s="111">
        <v>2819</v>
      </c>
      <c r="X93" s="56">
        <v>542033400</v>
      </c>
    </row>
    <row r="94" spans="1:26" ht="15.75" x14ac:dyDescent="0.3">
      <c r="A94" s="131">
        <v>80</v>
      </c>
      <c r="B94" s="110" t="s">
        <v>16</v>
      </c>
      <c r="C94" s="63" t="s">
        <v>102</v>
      </c>
      <c r="D94" s="123">
        <v>16867019.350000001</v>
      </c>
      <c r="E94" s="123">
        <v>0</v>
      </c>
      <c r="F94" s="123">
        <v>23273494.870000001</v>
      </c>
      <c r="G94" s="11">
        <v>90312442.290000007</v>
      </c>
      <c r="H94" s="123">
        <v>0</v>
      </c>
      <c r="I94" s="123">
        <v>0</v>
      </c>
      <c r="J94" s="123">
        <v>133139282.54000001</v>
      </c>
      <c r="K94" s="123">
        <v>558587.56999999995</v>
      </c>
      <c r="L94" s="121">
        <v>1067318.5900000001</v>
      </c>
      <c r="M94" s="123">
        <v>133139282.54000001</v>
      </c>
      <c r="N94" s="123">
        <v>4714389.01</v>
      </c>
      <c r="O94" s="115">
        <v>128424893.53</v>
      </c>
      <c r="P94" s="116">
        <f t="shared" si="26"/>
        <v>5.1871746086038454E-3</v>
      </c>
      <c r="Q94" s="117">
        <f t="shared" ref="Q94:Q105" si="27">(K94/O94)</f>
        <v>4.3495272189539649E-3</v>
      </c>
      <c r="R94" s="117">
        <f t="shared" si="23"/>
        <v>8.3108388153008278E-3</v>
      </c>
      <c r="S94" s="119">
        <f t="shared" si="24"/>
        <v>2.9482049411020981</v>
      </c>
      <c r="T94" s="119">
        <f t="shared" si="25"/>
        <v>2.4502056059973007E-2</v>
      </c>
      <c r="U94" s="123">
        <v>2.9748000000000001</v>
      </c>
      <c r="V94" s="123">
        <v>3.0564</v>
      </c>
      <c r="W94" s="111">
        <v>11813</v>
      </c>
      <c r="X94" s="56">
        <v>43560368.460000001</v>
      </c>
    </row>
    <row r="95" spans="1:26" ht="15.75" x14ac:dyDescent="0.3">
      <c r="A95" s="130">
        <v>81</v>
      </c>
      <c r="B95" s="2" t="s">
        <v>38</v>
      </c>
      <c r="C95" s="36" t="s">
        <v>141</v>
      </c>
      <c r="D95" s="2">
        <v>1217884198.9000001</v>
      </c>
      <c r="E95" s="2"/>
      <c r="F95" s="2">
        <v>624763437.07000005</v>
      </c>
      <c r="G95" s="2">
        <v>1138851797.8599999</v>
      </c>
      <c r="H95" s="2">
        <v>0</v>
      </c>
      <c r="I95" s="2">
        <v>0</v>
      </c>
      <c r="J95" s="2">
        <v>2968604082.3099999</v>
      </c>
      <c r="K95" s="2">
        <v>6291082.8099999996</v>
      </c>
      <c r="L95" s="33">
        <v>43255330.159999996</v>
      </c>
      <c r="M95" s="2">
        <v>2983063918.7199998</v>
      </c>
      <c r="N95" s="2">
        <v>14459836.41</v>
      </c>
      <c r="O95" s="17">
        <v>2968604082.3099999</v>
      </c>
      <c r="P95" s="16">
        <f t="shared" si="26"/>
        <v>0.11990407229856125</v>
      </c>
      <c r="Q95" s="25">
        <f>(K95/O95)</f>
        <v>2.1192057396568135E-3</v>
      </c>
      <c r="R95" s="117">
        <f>L95/O95</f>
        <v>1.4570932654091462E-2</v>
      </c>
      <c r="S95" s="119">
        <f>O95/X95</f>
        <v>151.93443480952141</v>
      </c>
      <c r="T95" s="119">
        <f>L95/X95</f>
        <v>2.2138264174469859</v>
      </c>
      <c r="U95" s="123">
        <v>151.93</v>
      </c>
      <c r="V95" s="123">
        <v>152.96</v>
      </c>
      <c r="W95" s="111">
        <v>5509</v>
      </c>
      <c r="X95" s="56">
        <v>19538718.039999999</v>
      </c>
    </row>
    <row r="96" spans="1:26" ht="15.75" x14ac:dyDescent="0.3">
      <c r="A96" s="131">
        <v>82</v>
      </c>
      <c r="B96" s="118" t="s">
        <v>64</v>
      </c>
      <c r="C96" s="63" t="s">
        <v>39</v>
      </c>
      <c r="D96" s="123">
        <v>209756708.84999999</v>
      </c>
      <c r="E96" s="123"/>
      <c r="F96" s="123">
        <v>50041446.810000002</v>
      </c>
      <c r="G96" s="123"/>
      <c r="H96" s="123"/>
      <c r="I96" s="123"/>
      <c r="J96" s="123">
        <v>259798155.66</v>
      </c>
      <c r="K96" s="123">
        <v>558975.59</v>
      </c>
      <c r="L96" s="121">
        <v>350342.28</v>
      </c>
      <c r="M96" s="123">
        <v>268948505.80000001</v>
      </c>
      <c r="N96" s="123">
        <v>168906.76</v>
      </c>
      <c r="O96" s="115">
        <v>264779599.03999999</v>
      </c>
      <c r="P96" s="116">
        <f t="shared" si="26"/>
        <v>1.0694640075335205E-2</v>
      </c>
      <c r="Q96" s="117">
        <f t="shared" si="27"/>
        <v>2.1110976526388502E-3</v>
      </c>
      <c r="R96" s="117">
        <f t="shared" si="23"/>
        <v>1.3231468031155761E-3</v>
      </c>
      <c r="S96" s="119">
        <f t="shared" si="24"/>
        <v>122.54843472486016</v>
      </c>
      <c r="T96" s="119">
        <f t="shared" si="25"/>
        <v>0.16214956963301658</v>
      </c>
      <c r="U96" s="123">
        <v>122.55</v>
      </c>
      <c r="V96" s="123">
        <v>124.48</v>
      </c>
      <c r="W96" s="111">
        <v>1750</v>
      </c>
      <c r="X96" s="56">
        <v>2160611.84</v>
      </c>
    </row>
    <row r="97" spans="1:26" ht="15.75" x14ac:dyDescent="0.3">
      <c r="A97" s="130">
        <v>83</v>
      </c>
      <c r="B97" s="110" t="s">
        <v>109</v>
      </c>
      <c r="C97" s="107" t="s">
        <v>110</v>
      </c>
      <c r="D97" s="123">
        <v>1858170372.3</v>
      </c>
      <c r="E97" s="123">
        <v>156279496.5</v>
      </c>
      <c r="F97" s="123">
        <v>1106586009.6600001</v>
      </c>
      <c r="G97" s="123">
        <v>1088675382.1500001</v>
      </c>
      <c r="H97" s="123">
        <v>0</v>
      </c>
      <c r="I97" s="123">
        <v>0</v>
      </c>
      <c r="J97" s="123">
        <v>4222407658.3499999</v>
      </c>
      <c r="K97" s="123">
        <v>4961059.13</v>
      </c>
      <c r="L97" s="121">
        <v>69815931.439999998</v>
      </c>
      <c r="M97" s="123">
        <v>4758331308.9899998</v>
      </c>
      <c r="N97" s="123">
        <v>30659465.550000001</v>
      </c>
      <c r="O97" s="115">
        <v>4727671843.4399996</v>
      </c>
      <c r="P97" s="116">
        <f t="shared" si="26"/>
        <v>0.1909540951916357</v>
      </c>
      <c r="Q97" s="117">
        <f t="shared" si="27"/>
        <v>1.0493662196296139E-3</v>
      </c>
      <c r="R97" s="117">
        <f t="shared" si="23"/>
        <v>1.4767507930330413E-2</v>
      </c>
      <c r="S97" s="119">
        <f t="shared" si="24"/>
        <v>147.29424445924272</v>
      </c>
      <c r="T97" s="119">
        <f t="shared" si="25"/>
        <v>2.1751689231438935</v>
      </c>
      <c r="U97" s="123">
        <v>147.29</v>
      </c>
      <c r="V97" s="123"/>
      <c r="W97" s="111">
        <v>24</v>
      </c>
      <c r="X97" s="81">
        <v>32096786</v>
      </c>
    </row>
    <row r="98" spans="1:26" ht="15.75" x14ac:dyDescent="0.3">
      <c r="A98" s="131">
        <v>84</v>
      </c>
      <c r="B98" s="2" t="s">
        <v>40</v>
      </c>
      <c r="C98" s="63" t="s">
        <v>41</v>
      </c>
      <c r="D98" s="15">
        <v>373520597.63</v>
      </c>
      <c r="E98" s="15">
        <v>271011</v>
      </c>
      <c r="F98" s="15">
        <v>819136501.63</v>
      </c>
      <c r="G98" s="15">
        <v>362692602.69999999</v>
      </c>
      <c r="H98" s="15">
        <v>70618000</v>
      </c>
      <c r="I98" s="123"/>
      <c r="J98" s="15">
        <v>1679645316.02</v>
      </c>
      <c r="K98" s="123">
        <v>5696972.6699999999</v>
      </c>
      <c r="L98" s="121">
        <v>1623468.91</v>
      </c>
      <c r="M98" s="123">
        <v>1679645316.02</v>
      </c>
      <c r="N98" s="15">
        <v>78324346.269999996</v>
      </c>
      <c r="O98" s="115">
        <v>1601320969.75</v>
      </c>
      <c r="P98" s="116">
        <f t="shared" si="26"/>
        <v>6.4678515560316424E-2</v>
      </c>
      <c r="Q98" s="117">
        <f t="shared" si="27"/>
        <v>3.5576706841536072E-3</v>
      </c>
      <c r="R98" s="117">
        <f t="shared" si="23"/>
        <v>1.0138310436623194E-3</v>
      </c>
      <c r="S98" s="119">
        <f t="shared" si="24"/>
        <v>0.92740298001132848</v>
      </c>
      <c r="T98" s="119">
        <f t="shared" si="25"/>
        <v>9.4022993112043032E-4</v>
      </c>
      <c r="U98" s="67">
        <v>0.92259999999999998</v>
      </c>
      <c r="V98" s="123">
        <v>0.93089999999999995</v>
      </c>
      <c r="W98" s="100">
        <v>10434</v>
      </c>
      <c r="X98" s="90">
        <v>1726672228</v>
      </c>
    </row>
    <row r="99" spans="1:26" ht="15.75" x14ac:dyDescent="0.3">
      <c r="A99" s="130">
        <v>85</v>
      </c>
      <c r="B99" s="110" t="s">
        <v>24</v>
      </c>
      <c r="C99" s="63" t="s">
        <v>42</v>
      </c>
      <c r="D99" s="123">
        <v>604876284.89999998</v>
      </c>
      <c r="E99" s="123">
        <v>0</v>
      </c>
      <c r="F99" s="123">
        <v>534279395.31999999</v>
      </c>
      <c r="G99" s="123">
        <v>597151367.50999999</v>
      </c>
      <c r="H99" s="123">
        <v>0</v>
      </c>
      <c r="I99" s="123"/>
      <c r="J99" s="123">
        <v>1736307047.73</v>
      </c>
      <c r="K99" s="123">
        <v>5111438.4000000004</v>
      </c>
      <c r="L99" s="121">
        <v>4404406.04</v>
      </c>
      <c r="M99" s="123">
        <v>1756158814.21</v>
      </c>
      <c r="N99" s="123">
        <v>20432823.510000002</v>
      </c>
      <c r="O99" s="115">
        <v>1760604020.24</v>
      </c>
      <c r="P99" s="116">
        <f t="shared" si="26"/>
        <v>7.1112073512923854E-2</v>
      </c>
      <c r="Q99" s="117">
        <f t="shared" si="27"/>
        <v>2.9032299945011058E-3</v>
      </c>
      <c r="R99" s="117">
        <f t="shared" si="23"/>
        <v>2.5016448840095261E-3</v>
      </c>
      <c r="S99" s="119">
        <f t="shared" si="24"/>
        <v>3170.3853126536424</v>
      </c>
      <c r="T99" s="119">
        <f t="shared" si="25"/>
        <v>7.9311781977389266</v>
      </c>
      <c r="U99" s="123">
        <v>3151.33</v>
      </c>
      <c r="V99" s="123">
        <v>3186.19</v>
      </c>
      <c r="W99" s="111">
        <v>809</v>
      </c>
      <c r="X99" s="56">
        <v>555328.09</v>
      </c>
    </row>
    <row r="100" spans="1:26" ht="15.75" x14ac:dyDescent="0.3">
      <c r="A100" s="131">
        <v>86</v>
      </c>
      <c r="B100" s="110" t="s">
        <v>8</v>
      </c>
      <c r="C100" s="63" t="s">
        <v>93</v>
      </c>
      <c r="D100" s="123">
        <v>96042705</v>
      </c>
      <c r="E100" s="123">
        <v>0</v>
      </c>
      <c r="F100" s="123">
        <v>26833983</v>
      </c>
      <c r="G100" s="123">
        <v>0</v>
      </c>
      <c r="H100" s="123">
        <v>0</v>
      </c>
      <c r="I100" s="123">
        <v>0</v>
      </c>
      <c r="J100" s="123">
        <v>122876688</v>
      </c>
      <c r="K100" s="123">
        <v>850573</v>
      </c>
      <c r="L100" s="121">
        <v>2157888</v>
      </c>
      <c r="M100" s="123">
        <v>508965414</v>
      </c>
      <c r="N100" s="123">
        <v>12007781.300000001</v>
      </c>
      <c r="O100" s="115">
        <v>496957633</v>
      </c>
      <c r="P100" s="116">
        <f t="shared" si="26"/>
        <v>2.0072479288038451E-2</v>
      </c>
      <c r="Q100" s="117">
        <f t="shared" si="27"/>
        <v>1.7115603896962379E-3</v>
      </c>
      <c r="R100" s="117">
        <f t="shared" si="23"/>
        <v>4.3421971144167936E-3</v>
      </c>
      <c r="S100" s="119">
        <f t="shared" si="24"/>
        <v>1.0021643735910248</v>
      </c>
      <c r="T100" s="119">
        <f t="shared" si="25"/>
        <v>4.351595251178262E-3</v>
      </c>
      <c r="U100" s="123">
        <v>1.0229999999999999</v>
      </c>
      <c r="V100" s="123">
        <v>1.0290999999999999</v>
      </c>
      <c r="W100" s="111">
        <v>204</v>
      </c>
      <c r="X100" s="56">
        <v>495884354</v>
      </c>
      <c r="Y100" s="13"/>
      <c r="Z100" s="12"/>
    </row>
    <row r="101" spans="1:26" ht="15.75" x14ac:dyDescent="0.3">
      <c r="A101" s="130">
        <v>87</v>
      </c>
      <c r="B101" s="123" t="s">
        <v>4</v>
      </c>
      <c r="C101" s="63" t="s">
        <v>43</v>
      </c>
      <c r="D101" s="15">
        <v>170962343.09999999</v>
      </c>
      <c r="E101" s="15"/>
      <c r="F101" s="15">
        <v>831011162.66999996</v>
      </c>
      <c r="G101" s="15"/>
      <c r="H101" s="123">
        <v>0</v>
      </c>
      <c r="I101" s="123">
        <v>0</v>
      </c>
      <c r="J101" s="15">
        <v>1001973505.77</v>
      </c>
      <c r="K101" s="15">
        <v>1675871.19</v>
      </c>
      <c r="L101" s="32">
        <v>1876123.23</v>
      </c>
      <c r="M101" s="15">
        <v>1028153989.41</v>
      </c>
      <c r="N101" s="15">
        <v>26283892.57</v>
      </c>
      <c r="O101" s="115">
        <v>1001870096.84</v>
      </c>
      <c r="P101" s="116">
        <f t="shared" si="26"/>
        <v>4.0466259964108402E-2</v>
      </c>
      <c r="Q101" s="117">
        <f t="shared" si="27"/>
        <v>1.6727429986041781E-3</v>
      </c>
      <c r="R101" s="117">
        <f t="shared" si="23"/>
        <v>1.8726212469236112E-3</v>
      </c>
      <c r="S101" s="119">
        <f t="shared" si="24"/>
        <v>1343.0794246799385</v>
      </c>
      <c r="T101" s="119">
        <f t="shared" si="25"/>
        <v>2.5150790669615928</v>
      </c>
      <c r="U101" s="123"/>
      <c r="V101" s="123"/>
      <c r="W101" s="111">
        <v>815</v>
      </c>
      <c r="X101" s="57">
        <v>745950</v>
      </c>
      <c r="Z101" s="68"/>
    </row>
    <row r="102" spans="1:26" ht="15.75" x14ac:dyDescent="0.3">
      <c r="A102" s="131">
        <v>88</v>
      </c>
      <c r="B102" s="123" t="s">
        <v>98</v>
      </c>
      <c r="C102" s="63" t="s">
        <v>103</v>
      </c>
      <c r="D102" s="15">
        <v>186301075.69999999</v>
      </c>
      <c r="E102" s="15"/>
      <c r="F102" s="15">
        <v>55677844.149999999</v>
      </c>
      <c r="G102" s="15">
        <v>70462142.650000006</v>
      </c>
      <c r="H102" s="123">
        <v>0</v>
      </c>
      <c r="I102" s="123">
        <v>0</v>
      </c>
      <c r="J102" s="15">
        <v>312441062.50999999</v>
      </c>
      <c r="K102" s="15">
        <v>537162.07999999996</v>
      </c>
      <c r="L102" s="32">
        <v>250835.23</v>
      </c>
      <c r="M102" s="15">
        <v>312947037.06</v>
      </c>
      <c r="N102" s="15">
        <v>2700866.57</v>
      </c>
      <c r="O102" s="106">
        <v>310246170.49000001</v>
      </c>
      <c r="P102" s="116">
        <f t="shared" si="26"/>
        <v>1.2531067877477941E-2</v>
      </c>
      <c r="Q102" s="117">
        <f t="shared" si="27"/>
        <v>1.7314059965723703E-3</v>
      </c>
      <c r="R102" s="117">
        <f t="shared" si="23"/>
        <v>8.0850387163146321E-4</v>
      </c>
      <c r="S102" s="119">
        <f t="shared" si="24"/>
        <v>0.95307863665680559</v>
      </c>
      <c r="T102" s="119">
        <f t="shared" si="25"/>
        <v>7.705677677062639E-4</v>
      </c>
      <c r="U102" s="123">
        <v>0.94589999999999996</v>
      </c>
      <c r="V102" s="123">
        <v>0.95830000000000004</v>
      </c>
      <c r="W102" s="111">
        <v>74</v>
      </c>
      <c r="X102" s="57">
        <v>325520013.31</v>
      </c>
      <c r="Z102" s="14"/>
    </row>
    <row r="103" spans="1:26" ht="15.75" x14ac:dyDescent="0.3">
      <c r="A103" s="130">
        <v>89</v>
      </c>
      <c r="B103" s="123" t="s">
        <v>73</v>
      </c>
      <c r="C103" s="118" t="s">
        <v>106</v>
      </c>
      <c r="D103" s="15">
        <v>65200937.75</v>
      </c>
      <c r="E103" s="15"/>
      <c r="F103" s="15">
        <v>80037673.769999996</v>
      </c>
      <c r="G103" s="15">
        <v>164959085.41</v>
      </c>
      <c r="H103" s="11">
        <v>0</v>
      </c>
      <c r="I103" s="11">
        <v>0</v>
      </c>
      <c r="J103" s="15">
        <v>310197696.93000001</v>
      </c>
      <c r="K103" s="15">
        <v>575656.80000000005</v>
      </c>
      <c r="L103" s="32">
        <v>19421286.789999999</v>
      </c>
      <c r="M103" s="32">
        <v>332856751.04000002</v>
      </c>
      <c r="N103" s="15">
        <v>7010279.8899999997</v>
      </c>
      <c r="O103" s="115">
        <v>325846471.14999998</v>
      </c>
      <c r="P103" s="116">
        <f t="shared" si="26"/>
        <v>1.316117533753384E-2</v>
      </c>
      <c r="Q103" s="117">
        <f t="shared" si="27"/>
        <v>1.7666504043095882E-3</v>
      </c>
      <c r="R103" s="117">
        <f t="shared" si="23"/>
        <v>5.9602569030307577E-2</v>
      </c>
      <c r="S103" s="119">
        <f t="shared" si="24"/>
        <v>107.41756964663406</v>
      </c>
      <c r="T103" s="119">
        <f t="shared" si="25"/>
        <v>6.402363109931378</v>
      </c>
      <c r="U103" s="123">
        <v>105</v>
      </c>
      <c r="V103" s="123">
        <v>106</v>
      </c>
      <c r="W103" s="111">
        <v>390</v>
      </c>
      <c r="X103" s="57">
        <v>3033456</v>
      </c>
    </row>
    <row r="104" spans="1:26" ht="15.75" x14ac:dyDescent="0.3">
      <c r="A104" s="131">
        <v>90</v>
      </c>
      <c r="B104" s="123" t="s">
        <v>73</v>
      </c>
      <c r="C104" s="63" t="s">
        <v>107</v>
      </c>
      <c r="D104" s="15">
        <v>44708234.600000001</v>
      </c>
      <c r="E104" s="15"/>
      <c r="F104" s="15">
        <v>7535310.1500000004</v>
      </c>
      <c r="G104" s="15">
        <v>117998000.62</v>
      </c>
      <c r="H104" s="123">
        <v>0</v>
      </c>
      <c r="I104" s="123">
        <v>0</v>
      </c>
      <c r="J104" s="15">
        <v>170241545.37</v>
      </c>
      <c r="K104" s="15">
        <v>457294.09</v>
      </c>
      <c r="L104" s="32">
        <v>18241219.43</v>
      </c>
      <c r="M104" s="15">
        <v>257990274.03</v>
      </c>
      <c r="N104" s="15">
        <v>4190512.54</v>
      </c>
      <c r="O104" s="115">
        <v>253799761.49000001</v>
      </c>
      <c r="P104" s="116">
        <f t="shared" si="26"/>
        <v>1.0251156471958494E-2</v>
      </c>
      <c r="Q104" s="117">
        <f t="shared" si="27"/>
        <v>1.8017908579398643E-3</v>
      </c>
      <c r="R104" s="117">
        <f t="shared" si="23"/>
        <v>7.1872484524453439E-2</v>
      </c>
      <c r="S104" s="119">
        <f t="shared" si="24"/>
        <v>111.24839909984269</v>
      </c>
      <c r="T104" s="119">
        <f t="shared" si="25"/>
        <v>7.9956988426736633</v>
      </c>
      <c r="U104" s="123">
        <v>109</v>
      </c>
      <c r="V104" s="123">
        <v>110</v>
      </c>
      <c r="W104" s="111">
        <v>110</v>
      </c>
      <c r="X104" s="57">
        <v>2281379</v>
      </c>
    </row>
    <row r="105" spans="1:26" ht="15.75" x14ac:dyDescent="0.3">
      <c r="A105" s="130">
        <v>91</v>
      </c>
      <c r="B105" s="123" t="s">
        <v>86</v>
      </c>
      <c r="C105" s="63" t="s">
        <v>111</v>
      </c>
      <c r="D105" s="15">
        <v>32079497.719999999</v>
      </c>
      <c r="E105" s="15"/>
      <c r="F105" s="15">
        <v>209822175.52000001</v>
      </c>
      <c r="G105" s="15"/>
      <c r="H105" s="123">
        <v>0</v>
      </c>
      <c r="I105" s="123">
        <v>0</v>
      </c>
      <c r="J105" s="15">
        <v>242057970.28999999</v>
      </c>
      <c r="K105" s="15">
        <v>320011.21999999997</v>
      </c>
      <c r="L105" s="32">
        <v>184064.92</v>
      </c>
      <c r="M105" s="15">
        <v>242057970.28999999</v>
      </c>
      <c r="N105" s="15">
        <v>1068838.51</v>
      </c>
      <c r="O105" s="115">
        <v>240989131.78</v>
      </c>
      <c r="P105" s="116">
        <f t="shared" si="26"/>
        <v>9.7337258451897432E-3</v>
      </c>
      <c r="Q105" s="117">
        <f t="shared" si="27"/>
        <v>1.3279072696611878E-3</v>
      </c>
      <c r="R105" s="117">
        <f t="shared" si="23"/>
        <v>7.6378929888022359E-4</v>
      </c>
      <c r="S105" s="119">
        <f t="shared" si="24"/>
        <v>119.9010872817435</v>
      </c>
      <c r="T105" s="119">
        <f t="shared" si="25"/>
        <v>9.1579167389899366E-2</v>
      </c>
      <c r="U105" s="123">
        <v>119.9</v>
      </c>
      <c r="V105" s="123">
        <v>120.43</v>
      </c>
      <c r="W105" s="111">
        <v>40</v>
      </c>
      <c r="X105" s="57">
        <v>2009899.47</v>
      </c>
    </row>
    <row r="106" spans="1:26" ht="15.75" x14ac:dyDescent="0.3">
      <c r="A106" s="131">
        <v>92</v>
      </c>
      <c r="B106" s="123" t="s">
        <v>26</v>
      </c>
      <c r="C106" s="63" t="s">
        <v>44</v>
      </c>
      <c r="D106" s="123">
        <v>639096076</v>
      </c>
      <c r="E106" s="123">
        <v>0</v>
      </c>
      <c r="F106" s="123">
        <v>602356990.78999996</v>
      </c>
      <c r="G106" s="123">
        <v>277627000</v>
      </c>
      <c r="H106" s="123">
        <v>143999999.97</v>
      </c>
      <c r="I106" s="123">
        <v>3911564.41</v>
      </c>
      <c r="J106" s="123">
        <v>1666991631.1700001</v>
      </c>
      <c r="K106" s="123">
        <v>3546815.8</v>
      </c>
      <c r="L106" s="121">
        <v>22271303.710000001</v>
      </c>
      <c r="M106" s="123">
        <v>1678317843.77</v>
      </c>
      <c r="N106" s="123">
        <v>85872853.040000007</v>
      </c>
      <c r="O106" s="115">
        <v>1592444990.73</v>
      </c>
      <c r="P106" s="116">
        <f t="shared" si="26"/>
        <v>6.4320008329097358E-2</v>
      </c>
      <c r="Q106" s="117">
        <v>0</v>
      </c>
      <c r="R106" s="117">
        <f t="shared" si="23"/>
        <v>1.3985603169746234E-2</v>
      </c>
      <c r="S106" s="119">
        <f t="shared" si="24"/>
        <v>2.2374675687360668</v>
      </c>
      <c r="T106" s="119">
        <f t="shared" si="25"/>
        <v>3.1292333521519534E-2</v>
      </c>
      <c r="U106" s="123">
        <v>2.29</v>
      </c>
      <c r="V106" s="123">
        <v>2.33</v>
      </c>
      <c r="W106" s="111">
        <v>2022</v>
      </c>
      <c r="X106" s="56">
        <v>711717574.36000001</v>
      </c>
    </row>
    <row r="107" spans="1:26" ht="15.75" x14ac:dyDescent="0.3">
      <c r="A107" s="130">
        <v>93</v>
      </c>
      <c r="B107" s="123" t="s">
        <v>63</v>
      </c>
      <c r="C107" s="36" t="s">
        <v>45</v>
      </c>
      <c r="D107" s="123">
        <v>33836062</v>
      </c>
      <c r="E107" s="123">
        <v>0</v>
      </c>
      <c r="F107" s="123">
        <v>52215011.200000003</v>
      </c>
      <c r="G107" s="123">
        <v>50146806.509999998</v>
      </c>
      <c r="H107" s="123">
        <v>138600</v>
      </c>
      <c r="I107" s="123"/>
      <c r="J107" s="123">
        <v>136336479.71000001</v>
      </c>
      <c r="K107" s="123">
        <v>526766.87</v>
      </c>
      <c r="L107" s="121">
        <v>265121.42</v>
      </c>
      <c r="M107" s="123">
        <v>138138521.75</v>
      </c>
      <c r="N107" s="123">
        <v>149823.12</v>
      </c>
      <c r="O107" s="115">
        <v>135659884.25</v>
      </c>
      <c r="P107" s="116">
        <f t="shared" si="26"/>
        <v>5.4794011320192732E-3</v>
      </c>
      <c r="Q107" s="117">
        <f>(K107/O107)</f>
        <v>3.8829966051662761E-3</v>
      </c>
      <c r="R107" s="117">
        <f>L107/O107</f>
        <v>1.9543096433093116E-3</v>
      </c>
      <c r="S107" s="119">
        <f>O107/X107</f>
        <v>1.3836140168684783</v>
      </c>
      <c r="T107" s="119">
        <f>L107/X107</f>
        <v>2.7040102157839998E-3</v>
      </c>
      <c r="U107" s="123">
        <v>1.3835999999999999</v>
      </c>
      <c r="V107" s="123">
        <v>1.4089</v>
      </c>
      <c r="W107" s="111">
        <v>99</v>
      </c>
      <c r="X107" s="30">
        <v>98047492</v>
      </c>
    </row>
    <row r="108" spans="1:26" ht="15.75" x14ac:dyDescent="0.3">
      <c r="A108" s="131">
        <v>94</v>
      </c>
      <c r="B108" s="123" t="s">
        <v>89</v>
      </c>
      <c r="C108" s="2" t="s">
        <v>152</v>
      </c>
      <c r="D108" s="123">
        <v>129992900.23999999</v>
      </c>
      <c r="E108" s="123">
        <v>0</v>
      </c>
      <c r="F108" s="123">
        <v>45567404.189999998</v>
      </c>
      <c r="G108" s="123">
        <v>48573150</v>
      </c>
      <c r="H108" s="123">
        <v>0</v>
      </c>
      <c r="I108" s="123">
        <v>0</v>
      </c>
      <c r="J108" s="123">
        <v>94104554.189999998</v>
      </c>
      <c r="K108" s="123">
        <v>5202934.8600000003</v>
      </c>
      <c r="L108" s="121">
        <v>2539783.69</v>
      </c>
      <c r="M108" s="123">
        <v>226299219.63</v>
      </c>
      <c r="N108" s="123">
        <v>2583292.0099999998</v>
      </c>
      <c r="O108" s="115">
        <v>223715927.62</v>
      </c>
      <c r="P108" s="116">
        <f t="shared" si="26"/>
        <v>9.0360485992510339E-3</v>
      </c>
      <c r="Q108" s="117">
        <f>(K108/O108)</f>
        <v>2.3256881686303601E-2</v>
      </c>
      <c r="R108" s="117">
        <f>L108/O108</f>
        <v>1.1352717336755891E-2</v>
      </c>
      <c r="S108" s="119">
        <f>O108/X108</f>
        <v>102.97051169077915</v>
      </c>
      <c r="T108" s="119">
        <f>L108/X108</f>
        <v>1.1689951132465335</v>
      </c>
      <c r="U108" s="123">
        <v>102.9705</v>
      </c>
      <c r="V108" s="123">
        <v>104.15949999999999</v>
      </c>
      <c r="W108" s="111">
        <v>93</v>
      </c>
      <c r="X108" s="89">
        <v>2172621.3062999998</v>
      </c>
    </row>
    <row r="109" spans="1:26" ht="15.75" x14ac:dyDescent="0.3">
      <c r="A109" s="136"/>
      <c r="B109" s="5"/>
      <c r="C109" s="37" t="s">
        <v>59</v>
      </c>
      <c r="D109" s="123"/>
      <c r="E109" s="123"/>
      <c r="F109" s="123"/>
      <c r="G109" s="123"/>
      <c r="H109" s="123"/>
      <c r="I109" s="123"/>
      <c r="J109" s="123"/>
      <c r="K109" s="123"/>
      <c r="L109" s="121"/>
      <c r="M109" s="123"/>
      <c r="N109" s="123"/>
      <c r="O109" s="4">
        <f>SUM(O88:O108)</f>
        <v>24758158963.260006</v>
      </c>
      <c r="P109" s="29">
        <f>(O109/$O$118)</f>
        <v>1.8589447632635481E-2</v>
      </c>
      <c r="Q109" s="117"/>
      <c r="R109" s="117"/>
      <c r="S109" s="119"/>
      <c r="T109" s="119"/>
      <c r="U109" s="123"/>
      <c r="V109" s="123"/>
      <c r="W109" s="105">
        <f>SUM(W88:W108)</f>
        <v>84488</v>
      </c>
      <c r="X109" s="57"/>
    </row>
    <row r="110" spans="1:26" ht="15.75" x14ac:dyDescent="0.3">
      <c r="A110" s="141"/>
      <c r="B110" s="62"/>
      <c r="C110" s="47" t="s">
        <v>68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15"/>
      <c r="P110" s="116"/>
      <c r="Q110" s="117"/>
      <c r="R110" s="117"/>
      <c r="S110" s="119"/>
      <c r="T110" s="119"/>
      <c r="U110" s="1"/>
      <c r="V110" s="1"/>
      <c r="W110" s="1"/>
      <c r="X110" s="86"/>
      <c r="Y110" s="14"/>
    </row>
    <row r="111" spans="1:26" ht="15.75" x14ac:dyDescent="0.3">
      <c r="A111" s="130">
        <v>95</v>
      </c>
      <c r="B111" s="110" t="s">
        <v>28</v>
      </c>
      <c r="C111" s="2" t="s">
        <v>46</v>
      </c>
      <c r="D111" s="123">
        <v>143883661.19999999</v>
      </c>
      <c r="E111" s="11">
        <v>0</v>
      </c>
      <c r="F111" s="123">
        <v>198479570.97999999</v>
      </c>
      <c r="G111" s="123">
        <v>181051827.12</v>
      </c>
      <c r="H111" s="18">
        <v>0</v>
      </c>
      <c r="I111" s="123">
        <v>0</v>
      </c>
      <c r="J111" s="123">
        <v>523415059.30000001</v>
      </c>
      <c r="K111" s="123">
        <v>3411092.89</v>
      </c>
      <c r="L111" s="32">
        <v>1841212.69</v>
      </c>
      <c r="M111" s="123">
        <v>523415059.30000001</v>
      </c>
      <c r="N111" s="123">
        <v>5068992.8</v>
      </c>
      <c r="O111" s="115">
        <v>518346066.5</v>
      </c>
      <c r="P111" s="116">
        <f t="shared" ref="P111:P116" si="28">(O111/$O$117)</f>
        <v>9.6365754297344453E-2</v>
      </c>
      <c r="Q111" s="117">
        <f>(L111/O111)</f>
        <v>3.5520915639088773E-3</v>
      </c>
      <c r="R111" s="117">
        <f t="shared" si="23"/>
        <v>3.5520915639088773E-3</v>
      </c>
      <c r="S111" s="119">
        <f t="shared" si="24"/>
        <v>11.652779404796163</v>
      </c>
      <c r="T111" s="119">
        <f t="shared" si="25"/>
        <v>4.1391739419867561E-2</v>
      </c>
      <c r="U111" s="123">
        <v>11.652799999999999</v>
      </c>
      <c r="V111" s="123">
        <v>11.720499999999999</v>
      </c>
      <c r="W111" s="111">
        <v>1594</v>
      </c>
      <c r="X111" s="56">
        <v>44482612.130000003</v>
      </c>
      <c r="Y111" s="14"/>
    </row>
    <row r="112" spans="1:26" ht="15.75" x14ac:dyDescent="0.3">
      <c r="A112" s="130">
        <v>96</v>
      </c>
      <c r="B112" s="110" t="s">
        <v>47</v>
      </c>
      <c r="C112" s="2" t="s">
        <v>48</v>
      </c>
      <c r="D112" s="15">
        <v>867794214.17999995</v>
      </c>
      <c r="E112" s="123"/>
      <c r="F112" s="15"/>
      <c r="G112" s="15">
        <v>680473404.84000003</v>
      </c>
      <c r="H112" s="123">
        <v>0</v>
      </c>
      <c r="I112" s="15">
        <v>1096.3599999999999</v>
      </c>
      <c r="J112" s="123">
        <v>2321284398.46</v>
      </c>
      <c r="K112" s="15">
        <v>8497371.75</v>
      </c>
      <c r="L112" s="32">
        <v>17306844.899999999</v>
      </c>
      <c r="M112" s="15">
        <v>2598975176.54</v>
      </c>
      <c r="N112" s="15">
        <v>115854697.09999999</v>
      </c>
      <c r="O112" s="115">
        <v>2483120479.4400001</v>
      </c>
      <c r="P112" s="116">
        <f t="shared" si="28"/>
        <v>0.46163710593609608</v>
      </c>
      <c r="Q112" s="117">
        <f>(K112/O112)</f>
        <v>3.4220537506566536E-3</v>
      </c>
      <c r="R112" s="117">
        <f t="shared" si="23"/>
        <v>6.969796690615304E-3</v>
      </c>
      <c r="S112" s="119">
        <f t="shared" si="24"/>
        <v>1.2621874189688815</v>
      </c>
      <c r="T112" s="119">
        <f t="shared" si="25"/>
        <v>8.7971896956655828E-3</v>
      </c>
      <c r="U112" s="123">
        <v>1.25</v>
      </c>
      <c r="V112" s="123">
        <v>1.27</v>
      </c>
      <c r="W112" s="111">
        <v>15165</v>
      </c>
      <c r="X112" s="90">
        <v>1967315188</v>
      </c>
    </row>
    <row r="113" spans="1:25" s="54" customFormat="1" ht="15.75" x14ac:dyDescent="0.3">
      <c r="A113" s="130">
        <v>97</v>
      </c>
      <c r="B113" s="110" t="s">
        <v>1</v>
      </c>
      <c r="C113" s="2" t="s">
        <v>49</v>
      </c>
      <c r="D113" s="15">
        <v>871686551.85000002</v>
      </c>
      <c r="E113" s="123">
        <v>6598558.8399999999</v>
      </c>
      <c r="F113" s="15">
        <v>327123110.06999999</v>
      </c>
      <c r="G113" s="123">
        <v>10680120.16</v>
      </c>
      <c r="H113" s="123">
        <v>0</v>
      </c>
      <c r="I113" s="123">
        <v>0</v>
      </c>
      <c r="J113" s="15">
        <v>1216088340.9200001</v>
      </c>
      <c r="K113" s="15">
        <v>3763656.63</v>
      </c>
      <c r="L113" s="32">
        <v>33166426.829999998</v>
      </c>
      <c r="M113" s="15">
        <v>1233560836.1400001</v>
      </c>
      <c r="N113" s="15">
        <v>14621371.470000001</v>
      </c>
      <c r="O113" s="115">
        <v>1218939464.6700001</v>
      </c>
      <c r="P113" s="116">
        <f t="shared" si="28"/>
        <v>0.22661312306056788</v>
      </c>
      <c r="Q113" s="117">
        <f>(K113/O113)</f>
        <v>3.0876485166709436E-3</v>
      </c>
      <c r="R113" s="117">
        <f t="shared" si="23"/>
        <v>2.7209248524067638E-2</v>
      </c>
      <c r="S113" s="119">
        <f t="shared" si="24"/>
        <v>0.89778526994321928</v>
      </c>
      <c r="T113" s="119">
        <f t="shared" si="25"/>
        <v>2.4428062531132205E-2</v>
      </c>
      <c r="U113" s="123">
        <v>0.89</v>
      </c>
      <c r="V113" s="123">
        <v>0.9</v>
      </c>
      <c r="W113" s="111">
        <v>9483</v>
      </c>
      <c r="X113" s="56">
        <v>1357718271.26</v>
      </c>
    </row>
    <row r="114" spans="1:25" ht="15.75" x14ac:dyDescent="0.3">
      <c r="A114" s="130">
        <v>98</v>
      </c>
      <c r="B114" s="18" t="s">
        <v>61</v>
      </c>
      <c r="C114" s="2" t="s">
        <v>50</v>
      </c>
      <c r="D114" s="123">
        <v>80738760.099999994</v>
      </c>
      <c r="E114" s="76"/>
      <c r="F114" s="123">
        <v>30880636.879999999</v>
      </c>
      <c r="G114" s="123">
        <v>147762510.75999999</v>
      </c>
      <c r="H114" s="123">
        <v>37640000</v>
      </c>
      <c r="I114" s="123"/>
      <c r="J114" s="123">
        <v>297021907.74000001</v>
      </c>
      <c r="K114" s="123">
        <v>794180.02</v>
      </c>
      <c r="L114" s="121">
        <v>25058009.329999998</v>
      </c>
      <c r="M114" s="123">
        <v>265058196</v>
      </c>
      <c r="N114" s="123">
        <v>2675778</v>
      </c>
      <c r="O114" s="115">
        <v>262382418</v>
      </c>
      <c r="P114" s="116">
        <f t="shared" si="28"/>
        <v>4.8779534097093659E-2</v>
      </c>
      <c r="Q114" s="117">
        <f>(K114/O114)</f>
        <v>3.0268034956519078E-3</v>
      </c>
      <c r="R114" s="117">
        <f t="shared" si="23"/>
        <v>9.5501861447134004E-2</v>
      </c>
      <c r="S114" s="119">
        <f t="shared" si="24"/>
        <v>30.394997880664068</v>
      </c>
      <c r="T114" s="119">
        <f t="shared" si="25"/>
        <v>2.9027788762851117</v>
      </c>
      <c r="U114" s="123">
        <v>30.46</v>
      </c>
      <c r="V114" s="123">
        <v>31.38</v>
      </c>
      <c r="W114" s="111">
        <v>2016</v>
      </c>
      <c r="X114" s="56">
        <v>8632421</v>
      </c>
    </row>
    <row r="115" spans="1:25" ht="15.75" x14ac:dyDescent="0.3">
      <c r="A115" s="130">
        <v>99</v>
      </c>
      <c r="B115" s="110" t="s">
        <v>1</v>
      </c>
      <c r="C115" s="118" t="s">
        <v>81</v>
      </c>
      <c r="D115" s="123">
        <v>111003450</v>
      </c>
      <c r="E115" s="123">
        <v>1623340.43</v>
      </c>
      <c r="F115" s="123">
        <v>4038425</v>
      </c>
      <c r="G115" s="123">
        <v>28784271.739999998</v>
      </c>
      <c r="H115" s="123">
        <v>0</v>
      </c>
      <c r="I115" s="123">
        <v>0</v>
      </c>
      <c r="J115" s="123">
        <v>145449487.16999999</v>
      </c>
      <c r="K115" s="123">
        <v>483979.14</v>
      </c>
      <c r="L115" s="121">
        <v>2671306.17</v>
      </c>
      <c r="M115" s="123">
        <v>169221195.81</v>
      </c>
      <c r="N115" s="123">
        <v>2554530.38</v>
      </c>
      <c r="O115" s="115">
        <v>166666665.43000001</v>
      </c>
      <c r="P115" s="116">
        <f t="shared" si="28"/>
        <v>3.0985011690804629E-2</v>
      </c>
      <c r="Q115" s="117">
        <f>(K115/O115)</f>
        <v>2.9038748615467513E-3</v>
      </c>
      <c r="R115" s="117">
        <f t="shared" si="23"/>
        <v>1.602783713892655E-2</v>
      </c>
      <c r="S115" s="119">
        <f t="shared" si="24"/>
        <v>165.2854853700378</v>
      </c>
      <c r="T115" s="119">
        <f t="shared" si="25"/>
        <v>2.6491688409393928</v>
      </c>
      <c r="U115" s="123">
        <v>164.16</v>
      </c>
      <c r="V115" s="123">
        <v>166.08</v>
      </c>
      <c r="W115" s="111">
        <v>358</v>
      </c>
      <c r="X115" s="56">
        <v>1008356.33</v>
      </c>
    </row>
    <row r="116" spans="1:25" s="109" customFormat="1" ht="15.75" x14ac:dyDescent="0.3">
      <c r="A116" s="130">
        <v>100</v>
      </c>
      <c r="B116" s="110" t="s">
        <v>38</v>
      </c>
      <c r="C116" s="118" t="s">
        <v>164</v>
      </c>
      <c r="D116" s="123"/>
      <c r="E116" s="123"/>
      <c r="F116" s="123"/>
      <c r="G116" s="123">
        <v>593778910</v>
      </c>
      <c r="H116" s="123"/>
      <c r="I116" s="123"/>
      <c r="J116" s="123">
        <v>729489638.75999999</v>
      </c>
      <c r="K116" s="123">
        <v>1329285.8700000001</v>
      </c>
      <c r="L116" s="121">
        <v>14816723.189999999</v>
      </c>
      <c r="M116" s="123">
        <v>735299933.98000002</v>
      </c>
      <c r="N116" s="123">
        <v>5810295.2300000004</v>
      </c>
      <c r="O116" s="115">
        <v>729489638.75999999</v>
      </c>
      <c r="P116" s="116">
        <f t="shared" si="28"/>
        <v>0.13561947091809312</v>
      </c>
      <c r="Q116" s="117">
        <f>(K116/O116)</f>
        <v>1.8222135029354837E-3</v>
      </c>
      <c r="R116" s="117">
        <f t="shared" si="23"/>
        <v>2.0311081066464138E-2</v>
      </c>
      <c r="S116" s="119">
        <f t="shared" si="24"/>
        <v>105.0328721938403</v>
      </c>
      <c r="T116" s="119">
        <f t="shared" si="25"/>
        <v>2.1333311817726575</v>
      </c>
      <c r="U116" s="123">
        <v>107.35</v>
      </c>
      <c r="V116" s="123">
        <v>107.37</v>
      </c>
      <c r="W116" s="111">
        <v>98</v>
      </c>
      <c r="X116" s="112">
        <v>6945346</v>
      </c>
    </row>
    <row r="117" spans="1:25" ht="15.75" x14ac:dyDescent="0.3">
      <c r="A117" s="133"/>
      <c r="B117" s="5"/>
      <c r="C117" s="37" t="s">
        <v>59</v>
      </c>
      <c r="D117" s="123"/>
      <c r="E117" s="123"/>
      <c r="F117" s="123"/>
      <c r="G117" s="123"/>
      <c r="H117" s="123"/>
      <c r="I117" s="123"/>
      <c r="J117" s="123"/>
      <c r="K117" s="123"/>
      <c r="L117" s="121"/>
      <c r="M117" s="123"/>
      <c r="N117" s="123"/>
      <c r="O117" s="4">
        <f>SUM(O111:O116)</f>
        <v>5378944732.8000011</v>
      </c>
      <c r="P117" s="29">
        <f>(O117/$O$118)</f>
        <v>4.0387337191593736E-3</v>
      </c>
      <c r="Q117" s="117"/>
      <c r="R117" s="117"/>
      <c r="S117" s="119"/>
      <c r="T117" s="119"/>
      <c r="U117" s="123"/>
      <c r="V117" s="123"/>
      <c r="W117" s="105">
        <f>SUM(W111:W116)</f>
        <v>28714</v>
      </c>
      <c r="X117" s="56"/>
    </row>
    <row r="118" spans="1:25" ht="16.5" thickBot="1" x14ac:dyDescent="0.35">
      <c r="A118" s="91"/>
      <c r="B118" s="92"/>
      <c r="C118" s="93" t="s">
        <v>60</v>
      </c>
      <c r="D118" s="94">
        <f t="shared" ref="D118:N118" si="29">SUM(D4:D117)</f>
        <v>20017396370.089996</v>
      </c>
      <c r="E118" s="94">
        <f t="shared" si="29"/>
        <v>1218781924.5700002</v>
      </c>
      <c r="F118" s="94">
        <f t="shared" si="29"/>
        <v>798667324611.98987</v>
      </c>
      <c r="G118" s="94">
        <f t="shared" si="29"/>
        <v>332460939343.13007</v>
      </c>
      <c r="H118" s="94">
        <f t="shared" si="29"/>
        <v>38240506494.840004</v>
      </c>
      <c r="I118" s="94">
        <f t="shared" si="29"/>
        <v>179325490.50000003</v>
      </c>
      <c r="J118" s="94">
        <f t="shared" si="29"/>
        <v>1195757433751.3401</v>
      </c>
      <c r="K118" s="94">
        <f t="shared" si="29"/>
        <v>1896519485.03</v>
      </c>
      <c r="L118" s="94">
        <f t="shared" si="29"/>
        <v>6790403637.7399979</v>
      </c>
      <c r="M118" s="94">
        <f t="shared" si="29"/>
        <v>1333837461839.22</v>
      </c>
      <c r="N118" s="94">
        <f t="shared" si="29"/>
        <v>9100470232.369997</v>
      </c>
      <c r="O118" s="95">
        <f>(O18+O43+O56+O81+O86+O109+O117)</f>
        <v>1331839409784.0103</v>
      </c>
      <c r="P118" s="96"/>
      <c r="Q118" s="97"/>
      <c r="R118" s="97"/>
      <c r="S118" s="98"/>
      <c r="T118" s="98"/>
      <c r="U118" s="94">
        <f>SUM(U4:U117)</f>
        <v>1249494.8965000005</v>
      </c>
      <c r="V118" s="94">
        <f>SUM(V4:V117)</f>
        <v>1249960.5615000003</v>
      </c>
      <c r="W118" s="94">
        <f>(W18+W43+W56+W81+W86+W109+W117)</f>
        <v>459575</v>
      </c>
      <c r="X118" s="99">
        <f>SUM(X4:X117)</f>
        <v>266189290636.65564</v>
      </c>
      <c r="Y118" s="27"/>
    </row>
    <row r="119" spans="1:25" x14ac:dyDescent="0.25">
      <c r="A119" s="10"/>
      <c r="B119" s="10"/>
      <c r="C119" s="10"/>
    </row>
    <row r="120" spans="1:25" x14ac:dyDescent="0.25">
      <c r="A120" s="10"/>
      <c r="B120" s="23"/>
      <c r="C120" s="7"/>
      <c r="O120" s="20"/>
      <c r="X120" s="24"/>
    </row>
    <row r="121" spans="1:25" x14ac:dyDescent="0.25">
      <c r="A121" s="10"/>
      <c r="B121" s="8"/>
      <c r="C121" s="9"/>
      <c r="O121" s="21"/>
      <c r="P121" s="24"/>
    </row>
    <row r="122" spans="1:25" x14ac:dyDescent="0.25">
      <c r="A122" s="10"/>
      <c r="B122" s="8"/>
      <c r="C122" s="9"/>
      <c r="O122" s="21"/>
      <c r="P122" s="24"/>
    </row>
    <row r="123" spans="1:25" x14ac:dyDescent="0.25">
      <c r="A123" s="10"/>
      <c r="B123" s="8"/>
      <c r="C123" s="9"/>
      <c r="O123" s="21"/>
      <c r="P123" s="24"/>
    </row>
    <row r="124" spans="1:25" x14ac:dyDescent="0.25">
      <c r="A124" s="10"/>
      <c r="B124" s="8"/>
      <c r="C124" s="9"/>
      <c r="O124" s="21"/>
      <c r="P124" s="24"/>
    </row>
  </sheetData>
  <mergeCells count="1">
    <mergeCell ref="A1:X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August 2020</vt:lpstr>
      <vt:lpstr>'August 2020'!_Hlk50391038</vt:lpstr>
      <vt:lpstr>'August 2020'!Print_Area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Isaac, Tunde</cp:lastModifiedBy>
  <cp:lastPrinted>2018-01-18T12:57:29Z</cp:lastPrinted>
  <dcterms:created xsi:type="dcterms:W3CDTF">2016-02-10T12:36:33Z</dcterms:created>
  <dcterms:modified xsi:type="dcterms:W3CDTF">2020-09-28T11:54:20Z</dcterms:modified>
</cp:coreProperties>
</file>