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March 2020" sheetId="9" r:id="rId1"/>
  </sheets>
  <definedNames>
    <definedName name="_xlnm.Print_Area" localSheetId="0">'March 2020'!$A$1:$W$118</definedName>
  </definedNames>
  <calcPr calcId="162913"/>
</workbook>
</file>

<file path=xl/calcChain.xml><?xml version="1.0" encoding="utf-8"?>
<calcChain xmlns="http://schemas.openxmlformats.org/spreadsheetml/2006/main">
  <c r="T16" i="9" l="1"/>
  <c r="S16" i="9"/>
  <c r="R16" i="9"/>
  <c r="Q16" i="9"/>
  <c r="T79" i="9" l="1"/>
  <c r="S79" i="9"/>
  <c r="R79" i="9"/>
  <c r="Q79" i="9"/>
  <c r="T93" i="9"/>
  <c r="S93" i="9"/>
  <c r="R93" i="9"/>
  <c r="Q93" i="9"/>
  <c r="T66" i="9"/>
  <c r="S66" i="9"/>
  <c r="R66" i="9"/>
  <c r="Q66" i="9"/>
  <c r="O54" i="9" l="1"/>
  <c r="P52" i="9" s="1"/>
  <c r="O111" i="9"/>
  <c r="Q52" i="9" l="1"/>
  <c r="R106" i="9"/>
  <c r="T101" i="9"/>
  <c r="S101" i="9"/>
  <c r="Q98" i="9"/>
  <c r="S60" i="9"/>
  <c r="T60" i="9"/>
  <c r="T56" i="9"/>
  <c r="S52" i="9" l="1"/>
  <c r="R52" i="9"/>
  <c r="T106" i="9"/>
  <c r="T6" i="9" l="1"/>
  <c r="S6" i="9"/>
  <c r="Q6" i="9"/>
  <c r="R6" i="9"/>
  <c r="T74" i="9" l="1"/>
  <c r="S74" i="9"/>
  <c r="R74" i="9"/>
  <c r="Q74" i="9"/>
  <c r="T41" i="9"/>
  <c r="S41" i="9"/>
  <c r="R41" i="9"/>
  <c r="Q41" i="9"/>
  <c r="S88" i="9"/>
  <c r="R94" i="9" l="1"/>
  <c r="Q90" i="9" l="1"/>
  <c r="Q78" i="9"/>
  <c r="R78" i="9" l="1"/>
  <c r="S78" i="9"/>
  <c r="T78" i="9"/>
  <c r="Q50" i="9" l="1"/>
  <c r="O104" i="9"/>
  <c r="P93" i="9" s="1"/>
  <c r="O81" i="9"/>
  <c r="O76" i="9"/>
  <c r="O43" i="9"/>
  <c r="P41" i="9" s="1"/>
  <c r="O18" i="9"/>
  <c r="P16" i="9" s="1"/>
  <c r="P78" i="9" l="1"/>
  <c r="P79" i="9"/>
  <c r="P74" i="9"/>
  <c r="P66" i="9"/>
  <c r="P6" i="9"/>
  <c r="S36" i="9"/>
  <c r="T36" i="9"/>
  <c r="R36" i="9"/>
  <c r="Q36" i="9"/>
  <c r="P72" i="9"/>
  <c r="P42" i="9"/>
  <c r="P50" i="9"/>
  <c r="T42" i="9"/>
  <c r="S42" i="9"/>
  <c r="R42" i="9"/>
  <c r="Q42" i="9"/>
  <c r="P5" i="9"/>
  <c r="T27" i="9"/>
  <c r="S27" i="9"/>
  <c r="R27" i="9"/>
  <c r="Q27" i="9"/>
  <c r="P27" i="9"/>
  <c r="T49" i="9" l="1"/>
  <c r="T50" i="9"/>
  <c r="I51" i="9" l="1"/>
  <c r="H51" i="9"/>
  <c r="Q17" i="9"/>
  <c r="R17" i="9"/>
  <c r="S68" i="9" l="1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P51" i="9"/>
  <c r="Q51" i="9"/>
  <c r="R51" i="9"/>
  <c r="S51" i="9"/>
  <c r="T51" i="9"/>
  <c r="T52" i="9"/>
  <c r="Q53" i="9"/>
  <c r="R53" i="9"/>
  <c r="S53" i="9"/>
  <c r="T53" i="9"/>
  <c r="P45" i="9"/>
  <c r="P56" i="9"/>
  <c r="Q56" i="9"/>
  <c r="R56" i="9"/>
  <c r="S56" i="9"/>
  <c r="Q57" i="9"/>
  <c r="R57" i="9"/>
  <c r="S57" i="9"/>
  <c r="T57" i="9"/>
  <c r="Q58" i="9"/>
  <c r="R58" i="9"/>
  <c r="S58" i="9"/>
  <c r="T58" i="9"/>
  <c r="Q59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80" i="9"/>
  <c r="R80" i="9"/>
  <c r="S80" i="9"/>
  <c r="T80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S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P107" i="9"/>
  <c r="P110" i="9" l="1"/>
  <c r="P106" i="9"/>
  <c r="P7" i="9"/>
  <c r="P109" i="9"/>
  <c r="P101" i="9"/>
  <c r="P97" i="9"/>
  <c r="P89" i="9"/>
  <c r="P85" i="9"/>
  <c r="P71" i="9"/>
  <c r="P67" i="9"/>
  <c r="P63" i="9"/>
  <c r="P59" i="9"/>
  <c r="P47" i="9"/>
  <c r="P38" i="9"/>
  <c r="P34" i="9"/>
  <c r="P30" i="9"/>
  <c r="P26" i="9"/>
  <c r="P22" i="9"/>
  <c r="P14" i="9"/>
  <c r="P10" i="9"/>
  <c r="P15" i="9"/>
  <c r="P11" i="9"/>
  <c r="P108" i="9"/>
  <c r="P100" i="9"/>
  <c r="P96" i="9"/>
  <c r="P92" i="9"/>
  <c r="P88" i="9"/>
  <c r="P84" i="9"/>
  <c r="P80" i="9"/>
  <c r="P75" i="9"/>
  <c r="P70" i="9"/>
  <c r="P62" i="9"/>
  <c r="P58" i="9"/>
  <c r="P46" i="9"/>
  <c r="P37" i="9"/>
  <c r="P33" i="9"/>
  <c r="P29" i="9"/>
  <c r="P25" i="9"/>
  <c r="P21" i="9"/>
  <c r="P13" i="9"/>
  <c r="P9" i="9"/>
  <c r="P103" i="9"/>
  <c r="P99" i="9"/>
  <c r="P95" i="9"/>
  <c r="P91" i="9"/>
  <c r="P87" i="9"/>
  <c r="P73" i="9"/>
  <c r="P69" i="9"/>
  <c r="P65" i="9"/>
  <c r="P61" i="9"/>
  <c r="P53" i="9"/>
  <c r="P49" i="9"/>
  <c r="P40" i="9"/>
  <c r="P36" i="9"/>
  <c r="P32" i="9"/>
  <c r="P28" i="9"/>
  <c r="P24" i="9"/>
  <c r="P17" i="9"/>
  <c r="P12" i="9"/>
  <c r="P8" i="9"/>
  <c r="X112" i="9"/>
  <c r="W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18" i="9" s="1"/>
  <c r="P43" i="9" l="1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<sst xmlns="http://schemas.openxmlformats.org/spreadsheetml/2006/main" count="236" uniqueCount="166">
  <si>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</si>
  <si>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</si>
  <si>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</si>
  <si>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</si>
  <si>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</si>
  <si>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</si>
  <si>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</si>
  <si>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</si>
  <si>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</si>
  <si>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</si>
  <si>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</si>
  <si>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</si>
  <si>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</si>
  <si>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</si>
  <si>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</si>
  <si>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</si>
  <si>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</si>
  <si>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</si>
  <si>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</si>
  <si>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</si>
  <si>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</si>
  <si>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</si>
  <si>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</si>
  <si>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</si>
  <si>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</si>
  <si>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</si>
  <si>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</si>
  <si>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</si>
  <si>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</si>
  <si>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</si>
  <si>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</si>
  <si>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</si>
  <si>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</si>
  <si>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</si>
  <si>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</si>
  <si>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</si>
  <si>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</si>
  <si>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</si>
  <si>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</si>
  <si>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</si>
  <si>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</si>
  <si>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</si>
  <si>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</si>
  <si>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</si>
  <si>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</si>
  <si>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</si>
  <si>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</si>
  <si>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</si>
  <si>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</si>
  <si>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</si>
  <si>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</si>
  <si>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</si>
  <si>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</si>
  <si>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</si>
  <si>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</si>
  <si>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</si>
  <si>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</si>
  <si>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</si>
  <si>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</si>
  <si>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</si>
  <si>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</si>
  <si>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</si>
  <si>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</si>
  <si>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</si>
  <si>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</si>
  <si>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</si>
  <si>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</si>
  <si>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</si>
  <si>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</si>
  <si>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</si>
  <si>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</si>
  <si>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</si>
  <si>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</si>
  <si>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</si>
  <si>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</si>
  <si>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</si>
  <si>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</si>
  <si>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</si>
  <si>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</si>
  <si>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</si>
  <si>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</si>
  <si>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</si>
  <si>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</si>
  <si>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</si>
  <si>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</si>
  <si>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</si>
  <si>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</si>
  <si>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</si>
  <si>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</si>
  <si>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</si>
  <si>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</si>
  <si>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</si>
  <si>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</si>
  <si>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</si>
  <si>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</si>
  <si>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</si>
  <si>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</si>
  <si>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</si>
  <si>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</si>
  <si>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</si>
  <si>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</si>
  <si>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</si>
  <si>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</si>
  <si>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</si>
  <si>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</si>
  <si>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</si>
  <si>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</si>
  <si>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</si>
  <si>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</si>
  <si>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</si>
  <si>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</si>
  <si>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</si>
  <si>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</si>
  <si>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</si>
  <si>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</si>
  <si>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</si>
  <si>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</si>
  <si>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</si>
  <si>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</si>
  <si>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</si>
  <si>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</si>
  <si>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</si>
  <si>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</si>
  <si>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</si>
  <si>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</si>
  <si>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</si>
  <si>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</si>
  <si>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</si>
  <si>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</si>
  <si>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</si>
  <si>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</si>
  <si>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</si>
  <si>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</si>
  <si>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</si>
  <si>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</si>
  <si>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</si>
  <si>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</si>
  <si>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</si>
  <si>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</si>
  <si>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</si>
  <si>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</si>
  <si>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</si>
  <si>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</si>
  <si>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</si>
  <si>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</si>
  <si>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</si>
  <si>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</si>
  <si>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</si>
  <si>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</si>
  <si>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</si>
  <si>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</si>
  <si>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</si>
  <si>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</si>
  <si>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</si>
  <si>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 xml:space="preserve">  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</si>
  <si>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</si>
  <si>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</si>
  <si>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</si>
  <si>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</si>
  <si>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</si>
  <si>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</si>
  <si>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</si>
  <si>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</si>
  <si>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</si>
  <si>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1.526,096.62</t>
  </si>
  <si>
    <t>SCHEDULE OF REGISTERED UNIT TRUST SCHEMES AS AT 31ST MARCH,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</si>
</sst>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Gill Sans MT"/>
      <family val="2"/>
    </font>
    <font>
      <sz val="9"/>
      <color theme="1"/>
      <name val="Arial"/>
      <family val="2"/>
    </font>
    <font>
      <sz val="11"/>
      <color theme="1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24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6" xfId="0" applyBorder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center" vertical="top" wrapText="1"/>
    </xf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0" fontId="17" fillId="3" borderId="9" xfId="0" applyFont="1" applyFill="1" applyBorder="1" applyAlignment="1">
      <alignment vertical="top" wrapText="1"/>
    </xf>
    <xf numFmtId="0" fontId="17" fillId="3" borderId="7" xfId="0" applyFont="1" applyFill="1" applyBorder="1" applyAlignment="1">
      <alignment vertical="top" wrapText="1"/>
    </xf>
    <xf numFmtId="0" fontId="17" fillId="3" borderId="10" xfId="0" applyFont="1" applyFill="1" applyBorder="1" applyAlignment="1">
      <alignment vertical="top" wrapText="1"/>
    </xf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0" fontId="0" fillId="3" borderId="0" xfId="0" applyFill="1"/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43" fontId="4" fillId="0" borderId="1" xfId="1" quotePrefix="1" applyFont="1" applyBorder="1" applyAlignment="1">
      <alignment horizontal="center" wrapText="1"/>
    </xf>
    <xf numFmtId="0" fontId="2" fillId="0" borderId="1" xfId="0" applyFont="1" applyBorder="1"/>
    <xf numFmtId="165" fontId="4" fillId="0" borderId="1" xfId="0" applyNumberFormat="1" applyFont="1" applyBorder="1"/>
    <xf numFmtId="43" fontId="4" fillId="2" borderId="1" xfId="1" applyFont="1" applyFill="1" applyBorder="1" applyAlignment="1">
      <alignment horizontal="right"/>
    </xf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3" fontId="4" fillId="0" borderId="1" xfId="0" applyNumberFormat="1" applyFont="1" applyBorder="1"/>
    <xf numFmtId="165" fontId="3" fillId="0" borderId="1" xfId="1" applyNumberFormat="1" applyFont="1" applyBorder="1" applyAlignment="1">
      <alignment horizontal="center"/>
    </xf>
    <xf numFmtId="165" fontId="3" fillId="6" borderId="1" xfId="1" applyNumberFormat="1" applyFont="1" applyFill="1" applyBorder="1" applyAlignment="1">
      <alignment horizontal="center" wrapText="1"/>
    </xf>
    <xf numFmtId="43" fontId="3" fillId="6" borderId="1" xfId="1" applyFont="1" applyFill="1" applyBorder="1" applyAlignment="1">
      <alignment wrapText="1"/>
    </xf>
    <xf numFmtId="43" fontId="14" fillId="6" borderId="1" xfId="1" applyFont="1" applyFill="1" applyBorder="1" applyAlignment="1">
      <alignment horizontal="right"/>
    </xf>
    <xf numFmtId="43" fontId="3" fillId="6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11" xfId="1" applyFont="1" applyBorder="1"/>
    <xf numFmtId="43" fontId="4" fillId="0" borderId="11" xfId="1" applyFont="1" applyBorder="1" applyAlignment="1">
      <alignment wrapText="1"/>
    </xf>
    <xf numFmtId="4" fontId="18" fillId="0" borderId="0" xfId="0" applyNumberFormat="1" applyFont="1"/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165" fontId="3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wrapText="1"/>
    </xf>
    <xf numFmtId="43" fontId="15" fillId="2" borderId="1" xfId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 wrapText="1"/>
    </xf>
    <xf numFmtId="43" fontId="3" fillId="3" borderId="1" xfId="1" applyFont="1" applyFill="1" applyBorder="1" applyAlignment="1">
      <alignment wrapText="1"/>
    </xf>
    <xf numFmtId="165" fontId="3" fillId="3" borderId="1" xfId="1" applyNumberFormat="1" applyFont="1" applyFill="1" applyBorder="1"/>
    <xf numFmtId="43" fontId="3" fillId="3" borderId="1" xfId="1" applyFont="1" applyFill="1" applyBorder="1"/>
    <xf numFmtId="4" fontId="4" fillId="0" borderId="0" xfId="0" applyNumberFormat="1" applyFont="1"/>
    <xf numFmtId="2" fontId="4" fillId="0" borderId="1" xfId="0" applyNumberFormat="1" applyFont="1" applyBorder="1"/>
    <xf numFmtId="165" fontId="4" fillId="0" borderId="1" xfId="1" applyNumberFormat="1" applyFont="1" applyBorder="1" applyAlignment="1">
      <alignment horizontal="center" wrapText="1"/>
    </xf>
    <xf numFmtId="43" fontId="2" fillId="0" borderId="1" xfId="1" applyFont="1" applyBorder="1" applyAlignment="1">
      <alignment wrapText="1"/>
    </xf>
    <xf numFmtId="43" fontId="2" fillId="2" borderId="1" xfId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43" fontId="4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4" fontId="20" fillId="0" borderId="0" xfId="0" applyNumberFormat="1" applyFont="1"/>
    <xf numFmtId="4" fontId="21" fillId="0" borderId="0" xfId="0" applyNumberFormat="1" applyFont="1"/>
    <xf numFmtId="0" fontId="20" fillId="0" borderId="0" xfId="0" applyFont="1" applyAlignment="1">
      <alignment horizontal="right"/>
    </xf>
    <xf numFmtId="3" fontId="20" fillId="0" borderId="0" xfId="0" applyNumberFormat="1" applyFont="1"/>
    <xf numFmtId="2" fontId="20" fillId="0" borderId="0" xfId="0" applyNumberFormat="1" applyFont="1"/>
    <xf numFmtId="4" fontId="20" fillId="0" borderId="0" xfId="0" applyNumberFormat="1" applyFont="1" applyAlignment="1">
      <alignment horizontal="right" vertical="center"/>
    </xf>
    <xf numFmtId="4" fontId="22" fillId="0" borderId="0" xfId="0" applyNumberFormat="1" applyFont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11" xfId="1" applyFont="1" applyFill="1" applyBorder="1"/>
    <xf numFmtId="165" fontId="3" fillId="6" borderId="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zoomScaleNormal="100" workbookViewId="0">
      <pane ySplit="2" topLeftCell="A103" activePane="bottomLeft" state="frozen"/>
      <selection pane="bottomLeft" activeCell="A118" sqref="A118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122" t="s">
        <v>165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5" ht="54" customHeight="1" x14ac:dyDescent="0.25">
      <c r="A2" s="37" t="s">
        <v>51</v>
      </c>
      <c r="B2" s="38" t="s">
        <v>128</v>
      </c>
      <c r="C2" s="38" t="s">
        <v>129</v>
      </c>
      <c r="D2" s="38" t="s">
        <v>54</v>
      </c>
      <c r="E2" s="38" t="s">
        <v>80</v>
      </c>
      <c r="F2" s="38" t="s">
        <v>58</v>
      </c>
      <c r="G2" s="38" t="s">
        <v>55</v>
      </c>
      <c r="H2" s="38" t="s">
        <v>56</v>
      </c>
      <c r="I2" s="38" t="s">
        <v>57</v>
      </c>
      <c r="J2" s="38" t="s">
        <v>53</v>
      </c>
      <c r="K2" s="38" t="s">
        <v>65</v>
      </c>
      <c r="L2" s="38" t="s">
        <v>138</v>
      </c>
      <c r="M2" s="38" t="s">
        <v>137</v>
      </c>
      <c r="N2" s="38" t="s">
        <v>52</v>
      </c>
      <c r="O2" s="38" t="s">
        <v>133</v>
      </c>
      <c r="P2" s="38" t="s">
        <v>67</v>
      </c>
      <c r="Q2" s="38" t="s">
        <v>66</v>
      </c>
      <c r="R2" s="38" t="s">
        <v>126</v>
      </c>
      <c r="S2" s="38" t="s">
        <v>127</v>
      </c>
      <c r="T2" s="38" t="s">
        <v>134</v>
      </c>
      <c r="U2" s="38" t="s">
        <v>135</v>
      </c>
      <c r="V2" s="38" t="s">
        <v>136</v>
      </c>
      <c r="W2" s="38" t="s">
        <v>131</v>
      </c>
      <c r="X2" s="39" t="s">
        <v>130</v>
      </c>
      <c r="Y2" s="32"/>
    </row>
    <row r="3" spans="1:25" ht="18" customHeight="1" x14ac:dyDescent="0.25">
      <c r="A3" s="54"/>
      <c r="B3" s="45"/>
      <c r="C3" s="44" t="s">
        <v>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6"/>
    </row>
    <row r="4" spans="1:25" ht="15.75" x14ac:dyDescent="0.3">
      <c r="A4" s="98">
        <v>1</v>
      </c>
      <c r="B4" s="6" t="s">
        <v>1</v>
      </c>
      <c r="C4" s="99" t="s">
        <v>120</v>
      </c>
      <c r="D4" s="1">
        <v>2382538954.8299999</v>
      </c>
      <c r="E4" s="1"/>
      <c r="F4" s="1">
        <v>656818243.16999996</v>
      </c>
      <c r="G4" s="1">
        <v>54020191.579999998</v>
      </c>
      <c r="H4" s="1">
        <v>0</v>
      </c>
      <c r="I4" s="1">
        <v>0</v>
      </c>
      <c r="J4" s="20">
        <v>3093377389.5799999</v>
      </c>
      <c r="K4" s="20">
        <v>14427157.050000001</v>
      </c>
      <c r="L4" s="48">
        <v>-587957427.17999995</v>
      </c>
      <c r="M4" s="20">
        <v>4067641675.8299999</v>
      </c>
      <c r="N4" s="20">
        <v>49931741.159999996</v>
      </c>
      <c r="O4" s="3">
        <v>4017709934.6700001</v>
      </c>
      <c r="P4" s="9">
        <v>7.0000000000000007E-2</v>
      </c>
      <c r="Q4" s="14">
        <f t="shared" ref="Q4:Q14" si="0">(K4/O4)</f>
        <v>3.5908906527830249E-3</v>
      </c>
      <c r="R4" s="14">
        <f>L4/O4</f>
        <v>-0.14634143249275974</v>
      </c>
      <c r="S4" s="35">
        <f>O4/X4</f>
        <v>6665.7857969622628</v>
      </c>
      <c r="T4" s="35">
        <f>L4/X4</f>
        <v>-975.48064221734967</v>
      </c>
      <c r="U4" s="1">
        <v>6625.28</v>
      </c>
      <c r="V4" s="1">
        <v>6694.46</v>
      </c>
      <c r="W4" s="41">
        <v>17183</v>
      </c>
      <c r="X4" s="20">
        <v>602736.13</v>
      </c>
      <c r="Y4" s="24"/>
    </row>
    <row r="5" spans="1:25" ht="15.75" x14ac:dyDescent="0.3">
      <c r="A5" s="98">
        <v>2</v>
      </c>
      <c r="B5" s="1" t="s">
        <v>2</v>
      </c>
      <c r="C5" s="99" t="s">
        <v>3</v>
      </c>
      <c r="D5" s="1">
        <v>300590749.69999999</v>
      </c>
      <c r="E5" s="1"/>
      <c r="F5" s="1">
        <v>164370235.90000001</v>
      </c>
      <c r="G5" s="1">
        <v>0</v>
      </c>
      <c r="H5" s="1">
        <v>0</v>
      </c>
      <c r="I5" s="1">
        <v>0</v>
      </c>
      <c r="J5" s="1">
        <v>473528674.25999999</v>
      </c>
      <c r="K5" s="1">
        <v>709095.89</v>
      </c>
      <c r="L5" s="47">
        <v>1084541.29</v>
      </c>
      <c r="M5" s="1">
        <v>473528674.25999999</v>
      </c>
      <c r="N5" s="1">
        <v>2329996.61</v>
      </c>
      <c r="O5" s="3">
        <v>471198677.64999998</v>
      </c>
      <c r="P5" s="9">
        <f t="shared" ref="P5:P17" si="1">(O5/$O$18)</f>
        <v>5.1404228378447388E-2</v>
      </c>
      <c r="Q5" s="14">
        <f t="shared" si="0"/>
        <v>1.5048766552921162E-3</v>
      </c>
      <c r="R5" s="14">
        <f t="shared" ref="R5:R79" si="2">L5/O5</f>
        <v>2.3016645450044805E-3</v>
      </c>
      <c r="S5" s="35">
        <f t="shared" ref="S5:S79" si="3">O5/X5</f>
        <v>0.94377592879919692</v>
      </c>
      <c r="T5" s="35">
        <f t="shared" ref="T5:T79" si="4">L5/X5</f>
        <v>2.1722555937457844E-3</v>
      </c>
      <c r="U5" s="1">
        <v>0.93</v>
      </c>
      <c r="V5" s="23">
        <v>0.95</v>
      </c>
      <c r="W5" s="41">
        <v>3317</v>
      </c>
      <c r="X5" s="1">
        <v>499269650</v>
      </c>
      <c r="Y5" s="24"/>
    </row>
    <row r="6" spans="1:25" s="57" customFormat="1" ht="15.75" x14ac:dyDescent="0.3">
      <c r="A6" s="101">
        <v>3</v>
      </c>
      <c r="B6" s="52" t="s">
        <v>4</v>
      </c>
      <c r="C6" s="100" t="s">
        <v>5</v>
      </c>
      <c r="D6" s="59">
        <v>89535891.200000003</v>
      </c>
      <c r="E6" s="59"/>
      <c r="F6" s="78">
        <v>134111154.63</v>
      </c>
      <c r="G6" s="34">
        <v>0</v>
      </c>
      <c r="H6" s="34"/>
      <c r="I6" s="34"/>
      <c r="J6" s="34">
        <v>223647045.83000001</v>
      </c>
      <c r="K6" s="59">
        <v>542479.43999999994</v>
      </c>
      <c r="L6" s="85">
        <v>4184781.99</v>
      </c>
      <c r="M6" s="59">
        <v>228820766.69999999</v>
      </c>
      <c r="N6" s="59">
        <v>18716513.07</v>
      </c>
      <c r="O6" s="3">
        <v>213391556.61000001</v>
      </c>
      <c r="P6" s="9">
        <f t="shared" si="1"/>
        <v>2.3279412337741365E-2</v>
      </c>
      <c r="Q6" s="14">
        <f t="shared" si="0"/>
        <v>2.5421785595362125E-3</v>
      </c>
      <c r="R6" s="14">
        <f t="shared" si="2"/>
        <v>1.9610813363380712E-2</v>
      </c>
      <c r="S6" s="35">
        <f t="shared" si="3"/>
        <v>108.69262486266445</v>
      </c>
      <c r="T6" s="35">
        <f t="shared" si="4"/>
        <v>2.1315507801576667</v>
      </c>
      <c r="U6" s="60">
        <v>108.69</v>
      </c>
      <c r="V6" s="61">
        <v>110.54</v>
      </c>
      <c r="W6" s="62">
        <v>2473</v>
      </c>
      <c r="X6" s="34">
        <v>1963257</v>
      </c>
      <c r="Y6" s="18"/>
    </row>
    <row r="7" spans="1:25" ht="15.75" x14ac:dyDescent="0.3">
      <c r="A7" s="98">
        <v>4</v>
      </c>
      <c r="B7" s="6" t="s">
        <v>6</v>
      </c>
      <c r="C7" s="99" t="s">
        <v>7</v>
      </c>
      <c r="D7" s="1">
        <v>192492776.94999999</v>
      </c>
      <c r="E7" s="23"/>
      <c r="F7" s="1">
        <v>35518246.490000002</v>
      </c>
      <c r="G7" s="1"/>
      <c r="H7" s="1"/>
      <c r="I7" s="1"/>
      <c r="J7" s="1">
        <v>250508691.41999999</v>
      </c>
      <c r="K7" s="1">
        <v>741062.96</v>
      </c>
      <c r="L7" s="47">
        <v>6222427.9400000004</v>
      </c>
      <c r="M7" s="1">
        <v>250508691.41999999</v>
      </c>
      <c r="N7" s="1">
        <v>2204675.44</v>
      </c>
      <c r="O7" s="3">
        <v>248304015.97999999</v>
      </c>
      <c r="P7" s="9">
        <f t="shared" si="1"/>
        <v>2.7088098821453833E-2</v>
      </c>
      <c r="Q7" s="14">
        <f t="shared" si="0"/>
        <v>2.9844984869664372E-3</v>
      </c>
      <c r="R7" s="14">
        <f t="shared" si="2"/>
        <v>2.5059715266551288E-2</v>
      </c>
      <c r="S7" s="35">
        <f t="shared" si="3"/>
        <v>9.1994089495723088</v>
      </c>
      <c r="T7" s="35">
        <f t="shared" si="4"/>
        <v>0.2305345688968457</v>
      </c>
      <c r="U7" s="1">
        <v>9.52</v>
      </c>
      <c r="V7" s="1">
        <v>9.9</v>
      </c>
      <c r="W7" s="41">
        <v>8866</v>
      </c>
      <c r="X7" s="1">
        <v>26991301</v>
      </c>
      <c r="Y7" s="24"/>
    </row>
    <row r="8" spans="1:25" ht="15.75" x14ac:dyDescent="0.3">
      <c r="A8" s="98">
        <v>5</v>
      </c>
      <c r="B8" s="6" t="s">
        <v>8</v>
      </c>
      <c r="C8" s="99" t="s">
        <v>113</v>
      </c>
      <c r="D8" s="1">
        <v>859524495</v>
      </c>
      <c r="E8" s="1"/>
      <c r="F8" s="1"/>
      <c r="G8" s="1"/>
      <c r="H8" s="1"/>
      <c r="I8" s="1"/>
      <c r="J8" s="1">
        <v>859524495</v>
      </c>
      <c r="K8" s="1">
        <v>1433921</v>
      </c>
      <c r="L8" s="47">
        <v>-179001491</v>
      </c>
      <c r="M8" s="1">
        <v>1033128509</v>
      </c>
      <c r="N8" s="1">
        <v>67272916.290000007</v>
      </c>
      <c r="O8" s="3">
        <v>965855592</v>
      </c>
      <c r="P8" s="9">
        <f t="shared" si="1"/>
        <v>0.10536757377881938</v>
      </c>
      <c r="Q8" s="14">
        <f t="shared" si="0"/>
        <v>1.4846122048439723E-3</v>
      </c>
      <c r="R8" s="14">
        <f t="shared" si="2"/>
        <v>-0.18532945554453031</v>
      </c>
      <c r="S8" s="35">
        <f t="shared" si="3"/>
        <v>0.64914103247082977</v>
      </c>
      <c r="T8" s="35">
        <f t="shared" si="4"/>
        <v>-0.12030495411943314</v>
      </c>
      <c r="U8" s="55">
        <v>0.53910000000000002</v>
      </c>
      <c r="V8" s="55">
        <v>0.55730000000000002</v>
      </c>
      <c r="W8" s="41">
        <v>7002</v>
      </c>
      <c r="X8" s="1">
        <v>1487897920</v>
      </c>
      <c r="Y8" s="24"/>
    </row>
    <row r="9" spans="1:25" ht="15.75" x14ac:dyDescent="0.3">
      <c r="A9" s="98">
        <v>6</v>
      </c>
      <c r="B9" s="23" t="s">
        <v>61</v>
      </c>
      <c r="C9" s="99" t="s">
        <v>9</v>
      </c>
      <c r="D9" s="1">
        <v>1393592891.1600001</v>
      </c>
      <c r="E9" s="1"/>
      <c r="F9" s="1">
        <v>117988780.33</v>
      </c>
      <c r="G9" s="1">
        <v>85555688.079999998</v>
      </c>
      <c r="H9" s="1">
        <v>0</v>
      </c>
      <c r="I9" s="1">
        <v>0</v>
      </c>
      <c r="J9" s="1">
        <v>1597137359.5699999</v>
      </c>
      <c r="K9" s="1">
        <v>4954506.5599999996</v>
      </c>
      <c r="L9" s="47">
        <v>-361044114.80000001</v>
      </c>
      <c r="M9" s="1">
        <v>1892551022</v>
      </c>
      <c r="N9" s="1">
        <v>13443909</v>
      </c>
      <c r="O9" s="3">
        <v>1879107113</v>
      </c>
      <c r="P9" s="9">
        <f t="shared" si="1"/>
        <v>0.20499643943391052</v>
      </c>
      <c r="Q9" s="14">
        <f t="shared" si="0"/>
        <v>2.6366280696421373E-3</v>
      </c>
      <c r="R9" s="14">
        <f t="shared" si="2"/>
        <v>-0.19213599496390177</v>
      </c>
      <c r="S9" s="35">
        <f t="shared" si="3"/>
        <v>12.41300492609666</v>
      </c>
      <c r="T9" s="35">
        <f t="shared" si="4"/>
        <v>-2.3849850519673956</v>
      </c>
      <c r="U9" s="1">
        <v>12.35</v>
      </c>
      <c r="V9" s="1">
        <v>12.72</v>
      </c>
      <c r="W9" s="41">
        <v>11938</v>
      </c>
      <c r="X9" s="1">
        <v>151382129</v>
      </c>
      <c r="Y9" s="24"/>
    </row>
    <row r="10" spans="1:25" ht="15.75" x14ac:dyDescent="0.3">
      <c r="A10" s="102">
        <v>7</v>
      </c>
      <c r="B10" s="99" t="s">
        <v>11</v>
      </c>
      <c r="C10" s="99" t="s">
        <v>62</v>
      </c>
      <c r="D10" s="1">
        <v>118343545.14</v>
      </c>
      <c r="E10" s="1">
        <v>0</v>
      </c>
      <c r="F10" s="1">
        <v>56111373.350000001</v>
      </c>
      <c r="G10" s="1">
        <v>0</v>
      </c>
      <c r="H10" s="1">
        <v>0</v>
      </c>
      <c r="I10" s="1">
        <v>0</v>
      </c>
      <c r="J10" s="4">
        <v>169893961.69999999</v>
      </c>
      <c r="K10" s="1">
        <v>425657.25</v>
      </c>
      <c r="L10" s="47">
        <v>-35996593.759999998</v>
      </c>
      <c r="M10" s="1">
        <v>175107212.43000001</v>
      </c>
      <c r="N10" s="1">
        <v>5213250.72</v>
      </c>
      <c r="O10" s="3">
        <v>169893961.69999999</v>
      </c>
      <c r="P10" s="9">
        <f t="shared" si="1"/>
        <v>1.8534152198603892E-2</v>
      </c>
      <c r="Q10" s="14">
        <f t="shared" si="0"/>
        <v>2.5054289495681356E-3</v>
      </c>
      <c r="R10" s="14">
        <f t="shared" si="2"/>
        <v>-0.21187682834521834</v>
      </c>
      <c r="S10" s="35">
        <f t="shared" si="3"/>
        <v>100.67450266865059</v>
      </c>
      <c r="T10" s="35">
        <f t="shared" si="4"/>
        <v>-21.330594320665909</v>
      </c>
      <c r="U10" s="1">
        <v>100.67</v>
      </c>
      <c r="V10" s="1">
        <v>101.83</v>
      </c>
      <c r="W10" s="41">
        <v>1379</v>
      </c>
      <c r="X10" s="1">
        <v>1687557</v>
      </c>
      <c r="Y10" s="27"/>
    </row>
    <row r="11" spans="1:25" ht="15.75" x14ac:dyDescent="0.3">
      <c r="A11" s="98">
        <v>8</v>
      </c>
      <c r="B11" s="6" t="s">
        <v>12</v>
      </c>
      <c r="C11" s="99" t="s">
        <v>13</v>
      </c>
      <c r="D11" s="16">
        <v>179300403.5</v>
      </c>
      <c r="E11" s="1"/>
      <c r="F11" s="20">
        <v>23938097.57</v>
      </c>
      <c r="G11" s="23"/>
      <c r="H11" s="1"/>
      <c r="I11" s="1"/>
      <c r="J11" s="1">
        <v>203238501.06999999</v>
      </c>
      <c r="K11" s="1">
        <v>379578.13</v>
      </c>
      <c r="L11" s="47">
        <v>85597343.730000004</v>
      </c>
      <c r="M11" s="1">
        <v>259431118.66999999</v>
      </c>
      <c r="N11" s="1">
        <v>3655962.45</v>
      </c>
      <c r="O11" s="3">
        <v>204460044.22999999</v>
      </c>
      <c r="P11" s="9">
        <f t="shared" si="1"/>
        <v>2.2305051576721833E-2</v>
      </c>
      <c r="Q11" s="14">
        <f t="shared" si="0"/>
        <v>1.8564905012590489E-3</v>
      </c>
      <c r="R11" s="14">
        <f t="shared" si="2"/>
        <v>0.41865071511825724</v>
      </c>
      <c r="S11" s="35">
        <f t="shared" si="3"/>
        <v>8.5661293620654479</v>
      </c>
      <c r="T11" s="35">
        <f t="shared" si="4"/>
        <v>3.5862161832242005</v>
      </c>
      <c r="U11" s="1">
        <v>7.4861000000000004</v>
      </c>
      <c r="V11" s="1">
        <v>7.5556000000000001</v>
      </c>
      <c r="W11" s="41">
        <v>118</v>
      </c>
      <c r="X11" s="1">
        <v>23868428.27</v>
      </c>
    </row>
    <row r="12" spans="1:25" ht="15.75" x14ac:dyDescent="0.3">
      <c r="A12" s="98">
        <v>9</v>
      </c>
      <c r="B12" s="6" t="s">
        <v>12</v>
      </c>
      <c r="C12" s="4" t="s">
        <v>71</v>
      </c>
      <c r="D12" s="1">
        <v>189310814.84</v>
      </c>
      <c r="E12" s="1">
        <v>2320839.54</v>
      </c>
      <c r="F12" s="1">
        <v>87566101.069999993</v>
      </c>
      <c r="G12" s="1">
        <v>11738377.720000001</v>
      </c>
      <c r="H12" s="1">
        <v>0</v>
      </c>
      <c r="I12" s="1">
        <v>0</v>
      </c>
      <c r="J12" s="20">
        <v>290936133.17000002</v>
      </c>
      <c r="K12" s="1">
        <v>309126.26</v>
      </c>
      <c r="L12" s="47">
        <v>-29557623.75</v>
      </c>
      <c r="M12" s="20">
        <v>299753728.30000001</v>
      </c>
      <c r="N12" s="20">
        <v>4598986.67</v>
      </c>
      <c r="O12" s="3">
        <v>295154741.63</v>
      </c>
      <c r="P12" s="9">
        <f t="shared" si="1"/>
        <v>3.2199160280750747E-2</v>
      </c>
      <c r="Q12" s="14">
        <f t="shared" si="0"/>
        <v>1.0473362490903649E-3</v>
      </c>
      <c r="R12" s="14">
        <f t="shared" si="2"/>
        <v>-0.10014280504784449</v>
      </c>
      <c r="S12" s="35">
        <f t="shared" si="3"/>
        <v>1728.4779643535769</v>
      </c>
      <c r="T12" s="35">
        <f t="shared" si="4"/>
        <v>-173.09463181375534</v>
      </c>
      <c r="U12" s="20">
        <v>1717.65</v>
      </c>
      <c r="V12" s="20">
        <v>1736.29</v>
      </c>
      <c r="W12" s="41">
        <v>23</v>
      </c>
      <c r="X12" s="1">
        <v>170759.91</v>
      </c>
    </row>
    <row r="13" spans="1:25" ht="15.75" x14ac:dyDescent="0.3">
      <c r="A13" s="98">
        <v>10</v>
      </c>
      <c r="B13" s="6" t="s">
        <v>26</v>
      </c>
      <c r="C13" s="52" t="s">
        <v>125</v>
      </c>
      <c r="D13" s="20">
        <v>143101465.5</v>
      </c>
      <c r="E13" s="1"/>
      <c r="F13" s="1">
        <v>10768519.869999999</v>
      </c>
      <c r="G13" s="1"/>
      <c r="H13" s="1"/>
      <c r="I13" s="1"/>
      <c r="J13" s="1">
        <v>153869985.37</v>
      </c>
      <c r="K13" s="1">
        <v>420131.72</v>
      </c>
      <c r="L13" s="47">
        <v>-42594893.93</v>
      </c>
      <c r="M13" s="20">
        <v>156294403.25999999</v>
      </c>
      <c r="N13" s="20">
        <v>8440488.5500000007</v>
      </c>
      <c r="O13" s="3">
        <v>147853914.72</v>
      </c>
      <c r="P13" s="9">
        <f t="shared" si="1"/>
        <v>1.6129748998488864E-2</v>
      </c>
      <c r="Q13" s="14">
        <f t="shared" si="0"/>
        <v>2.8415326086943934E-3</v>
      </c>
      <c r="R13" s="14">
        <f t="shared" si="2"/>
        <v>-0.28808769798665496</v>
      </c>
      <c r="S13" s="35">
        <f t="shared" si="3"/>
        <v>0.55367470019907306</v>
      </c>
      <c r="T13" s="35">
        <f t="shared" si="4"/>
        <v>-0.1595068698138023</v>
      </c>
      <c r="U13" s="55">
        <v>0.77</v>
      </c>
      <c r="V13" s="1">
        <v>0.78</v>
      </c>
      <c r="W13" s="41">
        <v>99</v>
      </c>
      <c r="X13" s="1">
        <v>267041124.81</v>
      </c>
    </row>
    <row r="14" spans="1:25" ht="15.75" x14ac:dyDescent="0.3">
      <c r="A14" s="98">
        <v>11</v>
      </c>
      <c r="B14" s="103" t="s">
        <v>76</v>
      </c>
      <c r="C14" s="104" t="s">
        <v>77</v>
      </c>
      <c r="D14" s="1">
        <v>83790122.579999998</v>
      </c>
      <c r="E14" s="1"/>
      <c r="F14" s="1">
        <v>28374077.98</v>
      </c>
      <c r="G14" s="1"/>
      <c r="H14" s="1"/>
      <c r="I14" s="1"/>
      <c r="J14" s="1">
        <v>112164200.55</v>
      </c>
      <c r="K14" s="1">
        <v>259898.19</v>
      </c>
      <c r="L14" s="47">
        <v>1215670.1299999999</v>
      </c>
      <c r="M14" s="1">
        <v>133373628.64</v>
      </c>
      <c r="N14" s="1">
        <v>1822309.63</v>
      </c>
      <c r="O14" s="3">
        <v>131551319.01000001</v>
      </c>
      <c r="P14" s="9">
        <f t="shared" si="1"/>
        <v>1.4351258538333524E-2</v>
      </c>
      <c r="Q14" s="14">
        <f t="shared" si="0"/>
        <v>1.9756410802710656E-3</v>
      </c>
      <c r="R14" s="14">
        <f t="shared" si="2"/>
        <v>9.2410333788260201E-3</v>
      </c>
      <c r="S14" s="35">
        <f t="shared" si="3"/>
        <v>84.845431786843321</v>
      </c>
      <c r="T14" s="35">
        <f t="shared" si="4"/>
        <v>0.78405946718312536</v>
      </c>
      <c r="U14" s="1">
        <v>84.55</v>
      </c>
      <c r="V14" s="1">
        <v>85.15</v>
      </c>
      <c r="W14" s="41">
        <v>458</v>
      </c>
      <c r="X14" s="41">
        <v>1550482.05</v>
      </c>
    </row>
    <row r="15" spans="1:25" ht="15.75" x14ac:dyDescent="0.3">
      <c r="A15" s="98">
        <v>12</v>
      </c>
      <c r="B15" s="103" t="s">
        <v>63</v>
      </c>
      <c r="C15" s="104" t="s">
        <v>140</v>
      </c>
      <c r="D15" s="1">
        <v>121809655.40000001</v>
      </c>
      <c r="E15" s="1">
        <v>0</v>
      </c>
      <c r="F15" s="1">
        <v>48798388.780000001</v>
      </c>
      <c r="G15" s="1">
        <v>0</v>
      </c>
      <c r="H15" s="1">
        <v>0</v>
      </c>
      <c r="I15" s="1">
        <v>0</v>
      </c>
      <c r="J15" s="1">
        <v>176961742.81</v>
      </c>
      <c r="K15" s="1">
        <v>261145.03</v>
      </c>
      <c r="L15" s="47">
        <v>362059.84</v>
      </c>
      <c r="M15" s="1">
        <v>178436646.36000001</v>
      </c>
      <c r="N15" s="1">
        <v>785088.78</v>
      </c>
      <c r="O15" s="3">
        <v>177206891.59999999</v>
      </c>
      <c r="P15" s="9">
        <f t="shared" si="1"/>
        <v>1.9331937796326647E-2</v>
      </c>
      <c r="Q15" s="14">
        <f>(K15/O15)</f>
        <v>1.4736731040318073E-3</v>
      </c>
      <c r="R15" s="14">
        <f>L15/O15</f>
        <v>2.0431476266581047E-3</v>
      </c>
      <c r="S15" s="35">
        <f>O15/X15</f>
        <v>0.87208703487771033</v>
      </c>
      <c r="T15" s="35">
        <f>L15/X15</f>
        <v>1.7818025555496977E-3</v>
      </c>
      <c r="U15" s="1">
        <v>0.87209999999999999</v>
      </c>
      <c r="V15" s="1">
        <v>0.87809999999999999</v>
      </c>
      <c r="W15" s="41">
        <v>12</v>
      </c>
      <c r="X15" s="1">
        <v>203198631</v>
      </c>
    </row>
    <row r="16" spans="1:25" ht="15.75" x14ac:dyDescent="0.3">
      <c r="A16" s="87">
        <v>13</v>
      </c>
      <c r="B16" s="89" t="s">
        <v>148</v>
      </c>
      <c r="C16" s="89" t="s">
        <v>149</v>
      </c>
      <c r="D16" s="50">
        <v>1888865.52</v>
      </c>
      <c r="E16" s="50"/>
      <c r="F16" s="50"/>
      <c r="G16" s="50"/>
      <c r="H16" s="50"/>
      <c r="I16" s="50"/>
      <c r="J16" s="50">
        <v>1888865.52</v>
      </c>
      <c r="K16" s="50"/>
      <c r="L16" s="116">
        <v>0</v>
      </c>
      <c r="M16" s="50">
        <v>4251345.7</v>
      </c>
      <c r="N16" s="50">
        <v>0</v>
      </c>
      <c r="O16" s="117">
        <v>4251345.7</v>
      </c>
      <c r="P16" s="118">
        <f t="shared" si="1"/>
        <v>4.6378981021007182E-4</v>
      </c>
      <c r="Q16" s="119">
        <f>(K16/O16)</f>
        <v>0</v>
      </c>
      <c r="R16" s="119">
        <f>L16/O16</f>
        <v>0</v>
      </c>
      <c r="S16" s="119">
        <f>O16/X16</f>
        <v>1.0756909316330145</v>
      </c>
      <c r="T16" s="119">
        <f>L16/X16</f>
        <v>0</v>
      </c>
      <c r="U16" s="50">
        <v>1.08</v>
      </c>
      <c r="V16" s="50">
        <v>1.1399999999999999</v>
      </c>
      <c r="W16" s="51">
        <v>2420</v>
      </c>
      <c r="X16" s="120">
        <v>3952200</v>
      </c>
    </row>
    <row r="17" spans="1:26" ht="15.75" x14ac:dyDescent="0.3">
      <c r="A17" s="101">
        <v>14</v>
      </c>
      <c r="B17" s="105" t="s">
        <v>156</v>
      </c>
      <c r="C17" s="100" t="s">
        <v>157</v>
      </c>
      <c r="D17" s="52">
        <v>162652367.5</v>
      </c>
      <c r="E17" s="52"/>
      <c r="F17" s="52">
        <v>63999506.82</v>
      </c>
      <c r="G17" s="52"/>
      <c r="H17" s="52"/>
      <c r="I17" s="52"/>
      <c r="J17" s="52">
        <v>226651874.31999999</v>
      </c>
      <c r="K17" s="52"/>
      <c r="L17" s="49">
        <v>354194.32</v>
      </c>
      <c r="M17" s="52">
        <v>241829907</v>
      </c>
      <c r="N17" s="52"/>
      <c r="O17" s="22">
        <v>240596262.5</v>
      </c>
      <c r="P17" s="21">
        <f t="shared" si="1"/>
        <v>2.6247240943527036E-2</v>
      </c>
      <c r="Q17" s="30">
        <f>(K17/O17)</f>
        <v>0</v>
      </c>
      <c r="R17" s="30">
        <f>L17/O17</f>
        <v>1.4721522118407804E-3</v>
      </c>
      <c r="S17" s="30">
        <f>O17/X17</f>
        <v>81.647309709555913</v>
      </c>
      <c r="T17" s="30">
        <f>L17/X17</f>
        <v>0.12019726757977196</v>
      </c>
      <c r="U17" s="52">
        <v>81.650000000000006</v>
      </c>
      <c r="V17" s="52">
        <v>81.900000000000006</v>
      </c>
      <c r="W17" s="63">
        <v>98</v>
      </c>
      <c r="X17" s="52">
        <v>2946775.14</v>
      </c>
    </row>
    <row r="18" spans="1:26" ht="15.75" x14ac:dyDescent="0.3">
      <c r="A18" s="73"/>
      <c r="B18" s="90"/>
      <c r="C18" s="53" t="s">
        <v>59</v>
      </c>
      <c r="D18" s="1"/>
      <c r="E18" s="1"/>
      <c r="F18" s="1"/>
      <c r="G18" s="1"/>
      <c r="H18" s="1"/>
      <c r="I18" s="1"/>
      <c r="J18" s="1"/>
      <c r="K18" s="1"/>
      <c r="L18" s="47"/>
      <c r="M18" s="1"/>
      <c r="N18" s="1"/>
      <c r="O18" s="7">
        <f>SUM(O4:O17)</f>
        <v>9166535371</v>
      </c>
      <c r="P18" s="40">
        <f>(O18/$O$112)</f>
        <v>7.7869699859137824E-3</v>
      </c>
      <c r="Q18" s="14"/>
      <c r="R18" s="14"/>
      <c r="S18" s="35"/>
      <c r="T18" s="35"/>
      <c r="U18" s="1"/>
      <c r="V18" s="1"/>
      <c r="W18" s="1"/>
      <c r="X18" s="1"/>
      <c r="Y18" s="17"/>
      <c r="Z18" s="17"/>
    </row>
    <row r="19" spans="1:26" ht="15.75" customHeight="1" x14ac:dyDescent="0.3">
      <c r="A19" s="91"/>
      <c r="B19" s="65"/>
      <c r="C19" s="65" t="s">
        <v>163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17"/>
      <c r="Z19" s="17"/>
    </row>
    <row r="20" spans="1:26" s="80" customFormat="1" ht="15.75" x14ac:dyDescent="0.3">
      <c r="A20" s="98">
        <v>15</v>
      </c>
      <c r="B20" s="6" t="s">
        <v>1</v>
      </c>
      <c r="C20" s="99" t="s">
        <v>14</v>
      </c>
      <c r="D20" s="1"/>
      <c r="E20" s="1">
        <v>0</v>
      </c>
      <c r="F20" s="1">
        <v>318497182787.70001</v>
      </c>
      <c r="G20" s="1">
        <v>0</v>
      </c>
      <c r="H20" s="1">
        <v>0</v>
      </c>
      <c r="I20" s="1">
        <v>0</v>
      </c>
      <c r="J20" s="1">
        <v>318497182787.70001</v>
      </c>
      <c r="K20" s="1">
        <v>461794893.05000001</v>
      </c>
      <c r="L20" s="47">
        <v>1522272610.27</v>
      </c>
      <c r="M20" s="1">
        <v>337617572601.47998</v>
      </c>
      <c r="N20" s="1">
        <v>1589222392.6800001</v>
      </c>
      <c r="O20" s="3">
        <v>336028350208.79999</v>
      </c>
      <c r="P20" s="9">
        <f t="shared" ref="P20:P42" si="5">(O20/$O$43)</f>
        <v>0.4183905280249588</v>
      </c>
      <c r="Q20" s="14">
        <f t="shared" ref="Q20:Q42" si="6">(K20/O20)</f>
        <v>1.3742736074591675E-3</v>
      </c>
      <c r="R20" s="14">
        <f t="shared" si="2"/>
        <v>4.5301910071697702E-3</v>
      </c>
      <c r="S20" s="35">
        <f t="shared" si="3"/>
        <v>104.06599818719127</v>
      </c>
      <c r="T20" s="35">
        <f t="shared" si="4"/>
        <v>0.47143884913975953</v>
      </c>
      <c r="U20" s="1">
        <v>100</v>
      </c>
      <c r="V20" s="1">
        <v>100</v>
      </c>
      <c r="W20" s="41">
        <v>85204</v>
      </c>
      <c r="X20" s="1">
        <v>3228992716.7600002</v>
      </c>
      <c r="Y20" s="18"/>
      <c r="Z20" s="79"/>
    </row>
    <row r="21" spans="1:26" ht="15.75" x14ac:dyDescent="0.3">
      <c r="A21" s="98">
        <v>16</v>
      </c>
      <c r="B21" s="6" t="s">
        <v>38</v>
      </c>
      <c r="C21" s="99" t="s">
        <v>15</v>
      </c>
      <c r="D21" s="1"/>
      <c r="E21" s="1">
        <v>0</v>
      </c>
      <c r="F21" s="1">
        <v>229240314671.45001</v>
      </c>
      <c r="G21" s="1"/>
      <c r="H21" s="1">
        <v>0</v>
      </c>
      <c r="I21" s="1">
        <v>0</v>
      </c>
      <c r="J21" s="1">
        <v>225764833038</v>
      </c>
      <c r="K21" s="1">
        <v>177816094.59</v>
      </c>
      <c r="L21" s="47">
        <v>1341062929.3199999</v>
      </c>
      <c r="M21" s="1">
        <v>229284633434.12</v>
      </c>
      <c r="N21" s="1">
        <v>3519800396.1199999</v>
      </c>
      <c r="O21" s="3">
        <v>225764833038</v>
      </c>
      <c r="P21" s="9">
        <f t="shared" si="5"/>
        <v>0.28110088820047957</v>
      </c>
      <c r="Q21" s="14">
        <f t="shared" si="6"/>
        <v>7.8761644228297759E-4</v>
      </c>
      <c r="R21" s="14">
        <f t="shared" si="2"/>
        <v>5.9400877952248505E-3</v>
      </c>
      <c r="S21" s="35">
        <f t="shared" si="3"/>
        <v>100.00000001683168</v>
      </c>
      <c r="T21" s="35">
        <f t="shared" si="4"/>
        <v>0.59400877962246668</v>
      </c>
      <c r="U21" s="1">
        <v>100</v>
      </c>
      <c r="V21" s="1">
        <v>100</v>
      </c>
      <c r="W21" s="41">
        <v>21738</v>
      </c>
      <c r="X21" s="1">
        <v>2257648330</v>
      </c>
      <c r="Y21" s="18"/>
      <c r="Z21" s="17"/>
    </row>
    <row r="22" spans="1:26" ht="15.75" x14ac:dyDescent="0.3">
      <c r="A22" s="98">
        <v>17</v>
      </c>
      <c r="B22" s="6" t="s">
        <v>8</v>
      </c>
      <c r="C22" s="99" t="s">
        <v>114</v>
      </c>
      <c r="D22" s="1"/>
      <c r="E22" s="1">
        <v>0</v>
      </c>
      <c r="F22" s="1">
        <v>6127261177</v>
      </c>
      <c r="G22" s="1"/>
      <c r="H22" s="23"/>
      <c r="I22" s="1"/>
      <c r="J22" s="1">
        <v>6127261177</v>
      </c>
      <c r="K22" s="1">
        <v>15182129</v>
      </c>
      <c r="L22" s="47">
        <v>99510431</v>
      </c>
      <c r="M22" s="1">
        <v>16953265002.02</v>
      </c>
      <c r="N22" s="1">
        <v>390391716.32999998</v>
      </c>
      <c r="O22" s="3">
        <v>16562873286</v>
      </c>
      <c r="P22" s="9">
        <f t="shared" si="5"/>
        <v>2.0622513830853985E-2</v>
      </c>
      <c r="Q22" s="14">
        <f t="shared" si="6"/>
        <v>9.1663618611590217E-4</v>
      </c>
      <c r="R22" s="14">
        <f t="shared" si="2"/>
        <v>6.0080415566611005E-3</v>
      </c>
      <c r="S22" s="35">
        <f t="shared" si="3"/>
        <v>1.0429747091430044</v>
      </c>
      <c r="T22" s="35">
        <f t="shared" si="4"/>
        <v>6.2662353950776939E-3</v>
      </c>
      <c r="U22" s="1">
        <v>1000</v>
      </c>
      <c r="V22" s="1">
        <v>1000</v>
      </c>
      <c r="W22" s="41">
        <v>6615</v>
      </c>
      <c r="X22" s="1">
        <v>15880416985</v>
      </c>
      <c r="Y22" s="18"/>
      <c r="Z22" s="17"/>
    </row>
    <row r="23" spans="1:26" ht="15.75" x14ac:dyDescent="0.3">
      <c r="A23" s="98">
        <v>18</v>
      </c>
      <c r="B23" s="6" t="s">
        <v>16</v>
      </c>
      <c r="C23" s="99" t="s">
        <v>97</v>
      </c>
      <c r="D23" s="1">
        <v>0</v>
      </c>
      <c r="E23" s="1">
        <v>0</v>
      </c>
      <c r="F23" s="1">
        <v>569407969.86000001</v>
      </c>
      <c r="G23" s="1">
        <v>0</v>
      </c>
      <c r="H23" s="1">
        <v>0</v>
      </c>
      <c r="I23" s="1">
        <v>0</v>
      </c>
      <c r="J23" s="1">
        <v>988977966.40999997</v>
      </c>
      <c r="K23" s="1">
        <v>2557696.5099999998</v>
      </c>
      <c r="L23" s="47">
        <v>7555802.3099999996</v>
      </c>
      <c r="M23" s="1">
        <v>988977966.40999997</v>
      </c>
      <c r="N23" s="1">
        <v>25514021.050000001</v>
      </c>
      <c r="O23" s="3">
        <v>963463945.36000001</v>
      </c>
      <c r="P23" s="9">
        <f t="shared" si="5"/>
        <v>1.1996136295693539E-3</v>
      </c>
      <c r="Q23" s="14">
        <f t="shared" si="6"/>
        <v>2.6546883485549758E-3</v>
      </c>
      <c r="R23" s="14">
        <f t="shared" si="2"/>
        <v>7.8423301114571142E-3</v>
      </c>
      <c r="S23" s="35">
        <f t="shared" si="3"/>
        <v>102.42859639568825</v>
      </c>
      <c r="T23" s="35">
        <f t="shared" si="4"/>
        <v>0.80327886578819352</v>
      </c>
      <c r="U23" s="1">
        <v>100</v>
      </c>
      <c r="V23" s="1">
        <v>100</v>
      </c>
      <c r="W23" s="41">
        <v>691</v>
      </c>
      <c r="X23" s="1">
        <v>9406200.8000000007</v>
      </c>
      <c r="Y23" s="18"/>
      <c r="Z23" s="17"/>
    </row>
    <row r="24" spans="1:26" ht="15.75" x14ac:dyDescent="0.3">
      <c r="A24" s="98">
        <v>19</v>
      </c>
      <c r="B24" s="23" t="s">
        <v>61</v>
      </c>
      <c r="C24" s="99" t="s">
        <v>17</v>
      </c>
      <c r="D24" s="1"/>
      <c r="E24" s="1">
        <v>0</v>
      </c>
      <c r="F24" s="1">
        <v>33456098726.880001</v>
      </c>
      <c r="G24" s="1">
        <v>0</v>
      </c>
      <c r="H24" s="1">
        <v>0</v>
      </c>
      <c r="I24" s="1">
        <v>0</v>
      </c>
      <c r="J24" s="1">
        <v>33456098726.880001</v>
      </c>
      <c r="K24" s="1">
        <v>139757497.68000001</v>
      </c>
      <c r="L24" s="47">
        <v>489966575.56</v>
      </c>
      <c r="M24" s="1">
        <v>89302283814</v>
      </c>
      <c r="N24" s="1">
        <v>410643261</v>
      </c>
      <c r="O24" s="3">
        <v>88891640553</v>
      </c>
      <c r="P24" s="9">
        <f t="shared" si="5"/>
        <v>0.11067941262951371</v>
      </c>
      <c r="Q24" s="14">
        <f t="shared" si="6"/>
        <v>1.5722231788114225E-3</v>
      </c>
      <c r="R24" s="14">
        <f t="shared" si="2"/>
        <v>5.5119533458027076E-3</v>
      </c>
      <c r="S24" s="35">
        <f t="shared" si="3"/>
        <v>0.99997929683953457</v>
      </c>
      <c r="T24" s="35">
        <f t="shared" si="4"/>
        <v>5.5118392309481115E-3</v>
      </c>
      <c r="U24" s="1">
        <v>1</v>
      </c>
      <c r="V24" s="1">
        <v>1</v>
      </c>
      <c r="W24" s="41">
        <v>72164</v>
      </c>
      <c r="X24" s="1">
        <v>88893480929</v>
      </c>
      <c r="Y24" s="18"/>
      <c r="Z24" s="17"/>
    </row>
    <row r="25" spans="1:26" ht="15.75" x14ac:dyDescent="0.3">
      <c r="A25" s="98">
        <v>20</v>
      </c>
      <c r="B25" s="6" t="s">
        <v>12</v>
      </c>
      <c r="C25" s="99" t="s">
        <v>18</v>
      </c>
      <c r="D25" s="1"/>
      <c r="E25" s="1"/>
      <c r="F25" s="1">
        <v>1095524932.9100001</v>
      </c>
      <c r="G25" s="1"/>
      <c r="H25" s="1"/>
      <c r="I25" s="1"/>
      <c r="J25" s="1">
        <v>1654067870.8599999</v>
      </c>
      <c r="K25" s="1">
        <v>1848608.61</v>
      </c>
      <c r="L25" s="47">
        <v>7668260.1500000004</v>
      </c>
      <c r="M25" s="1">
        <v>1701239791.6600001</v>
      </c>
      <c r="N25" s="1">
        <v>4717749.13</v>
      </c>
      <c r="O25" s="3">
        <v>1696522042.53</v>
      </c>
      <c r="P25" s="9">
        <f t="shared" si="5"/>
        <v>2.1123478204712492E-3</v>
      </c>
      <c r="Q25" s="14">
        <f t="shared" si="6"/>
        <v>1.0896460898575744E-3</v>
      </c>
      <c r="R25" s="14">
        <f t="shared" si="2"/>
        <v>4.5199885163675381E-3</v>
      </c>
      <c r="S25" s="35">
        <f t="shared" si="3"/>
        <v>9.9909802615673247</v>
      </c>
      <c r="T25" s="35">
        <f t="shared" si="4"/>
        <v>4.5159116049539053E-2</v>
      </c>
      <c r="U25" s="1">
        <v>10</v>
      </c>
      <c r="V25" s="1">
        <v>10</v>
      </c>
      <c r="W25" s="41">
        <v>1013</v>
      </c>
      <c r="X25" s="1">
        <v>169805364.25</v>
      </c>
      <c r="Y25" s="18"/>
      <c r="Z25" s="17"/>
    </row>
    <row r="26" spans="1:26" ht="15.75" x14ac:dyDescent="0.3">
      <c r="A26" s="98">
        <v>21</v>
      </c>
      <c r="B26" s="6" t="s">
        <v>73</v>
      </c>
      <c r="C26" s="99" t="s">
        <v>74</v>
      </c>
      <c r="D26" s="1"/>
      <c r="E26" s="1">
        <v>0</v>
      </c>
      <c r="F26" s="1">
        <v>4076863210.9299998</v>
      </c>
      <c r="G26" s="1"/>
      <c r="H26" s="1"/>
      <c r="I26" s="1"/>
      <c r="J26" s="1">
        <v>4076863210.9299998</v>
      </c>
      <c r="K26" s="1">
        <v>8911664.9600000009</v>
      </c>
      <c r="L26" s="47">
        <v>50104277.25</v>
      </c>
      <c r="M26" s="1">
        <v>9249079812.1200008</v>
      </c>
      <c r="N26" s="1">
        <v>185222109.93000001</v>
      </c>
      <c r="O26" s="3">
        <v>9063857702.1900005</v>
      </c>
      <c r="P26" s="9">
        <f t="shared" si="5"/>
        <v>1.1285453169668457E-2</v>
      </c>
      <c r="Q26" s="14">
        <f t="shared" si="6"/>
        <v>9.8320883367870762E-4</v>
      </c>
      <c r="R26" s="14">
        <f t="shared" si="2"/>
        <v>5.5279196669089205E-3</v>
      </c>
      <c r="S26" s="35">
        <f t="shared" si="3"/>
        <v>99.616419133893302</v>
      </c>
      <c r="T26" s="35">
        <f t="shared" si="4"/>
        <v>0.55067156247729088</v>
      </c>
      <c r="U26" s="1">
        <v>100</v>
      </c>
      <c r="V26" s="1">
        <v>100</v>
      </c>
      <c r="W26" s="41">
        <v>4360</v>
      </c>
      <c r="X26" s="1">
        <v>90987588</v>
      </c>
      <c r="Y26" s="18"/>
      <c r="Z26" s="17"/>
    </row>
    <row r="27" spans="1:26" s="81" customFormat="1" ht="15.75" x14ac:dyDescent="0.3">
      <c r="A27" s="98">
        <v>22</v>
      </c>
      <c r="B27" s="105" t="s">
        <v>78</v>
      </c>
      <c r="C27" s="100" t="s">
        <v>132</v>
      </c>
      <c r="D27" s="34"/>
      <c r="E27" s="34">
        <v>0</v>
      </c>
      <c r="F27" s="34">
        <v>12239258234.52</v>
      </c>
      <c r="G27" s="34">
        <v>0</v>
      </c>
      <c r="H27" s="34">
        <v>0</v>
      </c>
      <c r="I27" s="34">
        <v>0</v>
      </c>
      <c r="J27" s="34">
        <v>12239258234.52</v>
      </c>
      <c r="K27" s="34">
        <v>35876367.909999996</v>
      </c>
      <c r="L27" s="47">
        <v>167505635.19999999</v>
      </c>
      <c r="M27" s="34">
        <v>32689424582.389999</v>
      </c>
      <c r="N27" s="34">
        <v>112258855.11</v>
      </c>
      <c r="O27" s="3">
        <v>32577165727.279999</v>
      </c>
      <c r="P27" s="9">
        <f t="shared" si="5"/>
        <v>4.0561986992240173E-2</v>
      </c>
      <c r="Q27" s="14">
        <f t="shared" si="6"/>
        <v>1.101273456700908E-3</v>
      </c>
      <c r="R27" s="14">
        <f t="shared" si="2"/>
        <v>5.1418111876973807E-3</v>
      </c>
      <c r="S27" s="35">
        <f t="shared" si="3"/>
        <v>1.0154230471551915</v>
      </c>
      <c r="T27" s="35">
        <f t="shared" si="4"/>
        <v>5.2211135841083289E-3</v>
      </c>
      <c r="U27" s="34">
        <v>1</v>
      </c>
      <c r="V27" s="34">
        <v>1</v>
      </c>
      <c r="W27" s="56">
        <v>15305</v>
      </c>
      <c r="X27" s="56">
        <v>32082358006.889999</v>
      </c>
      <c r="Y27" s="18"/>
      <c r="Z27" s="79"/>
    </row>
    <row r="28" spans="1:26" ht="15.75" x14ac:dyDescent="0.3">
      <c r="A28" s="98">
        <v>23</v>
      </c>
      <c r="B28" s="1" t="s">
        <v>63</v>
      </c>
      <c r="C28" s="4" t="s">
        <v>79</v>
      </c>
      <c r="D28" s="23" t="s">
        <v>151</v>
      </c>
      <c r="E28" s="1">
        <v>0</v>
      </c>
      <c r="F28" s="1">
        <v>690518182.12</v>
      </c>
      <c r="G28" s="1">
        <v>0</v>
      </c>
      <c r="H28" s="23">
        <v>0</v>
      </c>
      <c r="I28" s="1">
        <v>0</v>
      </c>
      <c r="J28" s="1">
        <v>690518182.12</v>
      </c>
      <c r="K28" s="1">
        <v>1025794.42</v>
      </c>
      <c r="L28" s="47">
        <v>3981931.74</v>
      </c>
      <c r="M28" s="1">
        <v>736987288.59000003</v>
      </c>
      <c r="N28" s="1">
        <v>1286392.73</v>
      </c>
      <c r="O28" s="3">
        <v>734277603.83000004</v>
      </c>
      <c r="P28" s="9">
        <f t="shared" si="5"/>
        <v>9.1425260455684561E-4</v>
      </c>
      <c r="Q28" s="14">
        <f t="shared" si="6"/>
        <v>1.3970117223369542E-3</v>
      </c>
      <c r="R28" s="14">
        <f t="shared" si="2"/>
        <v>5.4229241355451948E-3</v>
      </c>
      <c r="S28" s="35">
        <f t="shared" si="3"/>
        <v>10.197060543835006</v>
      </c>
      <c r="T28" s="35">
        <f t="shared" si="4"/>
        <v>5.5297885734778465E-2</v>
      </c>
      <c r="U28" s="1">
        <v>10</v>
      </c>
      <c r="V28" s="1">
        <v>10</v>
      </c>
      <c r="W28" s="41">
        <v>235</v>
      </c>
      <c r="X28" s="1">
        <v>72008752</v>
      </c>
      <c r="Y28" s="18"/>
      <c r="Z28" s="17"/>
    </row>
    <row r="29" spans="1:26" ht="15.75" x14ac:dyDescent="0.3">
      <c r="A29" s="98">
        <v>24</v>
      </c>
      <c r="B29" s="1" t="s">
        <v>6</v>
      </c>
      <c r="C29" s="4" t="s">
        <v>95</v>
      </c>
      <c r="D29" s="1"/>
      <c r="E29" s="1">
        <v>0</v>
      </c>
      <c r="F29" s="1">
        <v>2840679833.6300001</v>
      </c>
      <c r="G29" s="1">
        <v>0</v>
      </c>
      <c r="H29" s="1">
        <v>0</v>
      </c>
      <c r="I29" s="1">
        <v>0</v>
      </c>
      <c r="J29" s="1">
        <v>2847216330.0300002</v>
      </c>
      <c r="K29" s="1">
        <v>4063931.73</v>
      </c>
      <c r="L29" s="47">
        <v>13154143.58</v>
      </c>
      <c r="M29" s="1">
        <v>2847216330.0300002</v>
      </c>
      <c r="N29" s="1">
        <v>11687586.57</v>
      </c>
      <c r="O29" s="3">
        <v>2818469473.52</v>
      </c>
      <c r="P29" s="9">
        <f t="shared" si="5"/>
        <v>3.509290006380476E-3</v>
      </c>
      <c r="Q29" s="14">
        <f t="shared" si="6"/>
        <v>1.4418931154590567E-3</v>
      </c>
      <c r="R29" s="14">
        <f t="shared" si="2"/>
        <v>4.6671229557692269E-3</v>
      </c>
      <c r="S29" s="35">
        <f t="shared" si="3"/>
        <v>107.9509729270019</v>
      </c>
      <c r="T29" s="35">
        <f t="shared" si="4"/>
        <v>0.50382046384523294</v>
      </c>
      <c r="U29" s="1">
        <v>100</v>
      </c>
      <c r="V29" s="1">
        <v>100</v>
      </c>
      <c r="W29" s="41">
        <v>558</v>
      </c>
      <c r="X29" s="1">
        <v>26108791.77</v>
      </c>
      <c r="Y29" s="18"/>
      <c r="Z29" s="17"/>
    </row>
    <row r="30" spans="1:26" ht="15.75" x14ac:dyDescent="0.3">
      <c r="A30" s="98">
        <v>25</v>
      </c>
      <c r="B30" s="6" t="s">
        <v>26</v>
      </c>
      <c r="C30" s="99" t="s">
        <v>83</v>
      </c>
      <c r="D30" s="1"/>
      <c r="E30" s="1"/>
      <c r="F30" s="1">
        <v>13419139241.450001</v>
      </c>
      <c r="G30" s="1"/>
      <c r="H30" s="1"/>
      <c r="I30" s="1"/>
      <c r="J30" s="1">
        <v>13419139241.450001</v>
      </c>
      <c r="K30" s="1">
        <v>21458259.719999999</v>
      </c>
      <c r="L30" s="47">
        <v>53712963.030000001</v>
      </c>
      <c r="M30" s="1">
        <v>13463316974.07</v>
      </c>
      <c r="N30" s="1">
        <v>407694831.99000001</v>
      </c>
      <c r="O30" s="3">
        <v>13055622142.08</v>
      </c>
      <c r="P30" s="9">
        <f t="shared" si="5"/>
        <v>1.6255618427210152E-2</v>
      </c>
      <c r="Q30" s="14">
        <f t="shared" si="6"/>
        <v>1.6436030000314718E-3</v>
      </c>
      <c r="R30" s="14">
        <f t="shared" si="2"/>
        <v>4.114163419058829E-3</v>
      </c>
      <c r="S30" s="35">
        <f t="shared" si="3"/>
        <v>96.273094734307776</v>
      </c>
      <c r="T30" s="35">
        <f t="shared" si="4"/>
        <v>0.39608324459547423</v>
      </c>
      <c r="U30" s="1">
        <v>100</v>
      </c>
      <c r="V30" s="1">
        <v>100</v>
      </c>
      <c r="W30" s="41">
        <v>5749</v>
      </c>
      <c r="X30" s="1">
        <v>135610288.40000001</v>
      </c>
    </row>
    <row r="31" spans="1:26" ht="15.75" x14ac:dyDescent="0.3">
      <c r="A31" s="98">
        <v>26</v>
      </c>
      <c r="B31" s="6" t="s">
        <v>84</v>
      </c>
      <c r="C31" s="99" t="s">
        <v>85</v>
      </c>
      <c r="D31" s="1"/>
      <c r="E31" s="1"/>
      <c r="F31" s="1">
        <v>8260942944.2299995</v>
      </c>
      <c r="G31" s="1"/>
      <c r="H31" s="1"/>
      <c r="I31" s="1"/>
      <c r="J31" s="1">
        <v>15509012204.120001</v>
      </c>
      <c r="K31" s="1">
        <v>15658487.470000001</v>
      </c>
      <c r="L31" s="47">
        <v>73685022.5</v>
      </c>
      <c r="M31" s="1">
        <v>15509012204.120001</v>
      </c>
      <c r="N31" s="1">
        <v>280400995</v>
      </c>
      <c r="O31" s="3">
        <v>15228611209.120001</v>
      </c>
      <c r="P31" s="9">
        <f t="shared" si="5"/>
        <v>1.8961217649973348E-2</v>
      </c>
      <c r="Q31" s="14">
        <f t="shared" si="6"/>
        <v>1.028228198551852E-3</v>
      </c>
      <c r="R31" s="14">
        <f t="shared" si="2"/>
        <v>4.8385910893747192E-3</v>
      </c>
      <c r="S31" s="35">
        <f t="shared" si="3"/>
        <v>100.00000005988728</v>
      </c>
      <c r="T31" s="35">
        <f t="shared" si="4"/>
        <v>0.48385910922724196</v>
      </c>
      <c r="U31" s="1">
        <v>100</v>
      </c>
      <c r="V31" s="1">
        <v>100</v>
      </c>
      <c r="W31" s="41">
        <v>1785</v>
      </c>
      <c r="X31" s="1">
        <v>152286112</v>
      </c>
    </row>
    <row r="32" spans="1:26" ht="15.75" x14ac:dyDescent="0.3">
      <c r="A32" s="98">
        <v>27</v>
      </c>
      <c r="B32" s="6" t="s">
        <v>84</v>
      </c>
      <c r="C32" s="99" t="s">
        <v>94</v>
      </c>
      <c r="D32" s="1"/>
      <c r="E32" s="1"/>
      <c r="F32" s="1">
        <v>537680367.38999999</v>
      </c>
      <c r="G32" s="1"/>
      <c r="H32" s="1"/>
      <c r="I32" s="1"/>
      <c r="J32" s="1">
        <v>739383262.95000005</v>
      </c>
      <c r="K32" s="1">
        <v>580415.02</v>
      </c>
      <c r="L32" s="47">
        <v>3098684.24</v>
      </c>
      <c r="M32" s="1">
        <v>739383262.95000005</v>
      </c>
      <c r="N32" s="1">
        <v>16857162.949999999</v>
      </c>
      <c r="O32" s="3">
        <v>722526100</v>
      </c>
      <c r="P32" s="9">
        <f t="shared" si="5"/>
        <v>8.9962075016281626E-4</v>
      </c>
      <c r="Q32" s="14">
        <f t="shared" si="6"/>
        <v>8.0331356888007233E-4</v>
      </c>
      <c r="R32" s="14">
        <f t="shared" si="2"/>
        <v>4.2886813915787962E-3</v>
      </c>
      <c r="S32" s="35">
        <f t="shared" si="3"/>
        <v>999994.60230025055</v>
      </c>
      <c r="T32" s="35">
        <f t="shared" si="4"/>
        <v>4288.6582425643228</v>
      </c>
      <c r="U32" s="1">
        <v>1000000</v>
      </c>
      <c r="V32" s="1">
        <v>1000000</v>
      </c>
      <c r="W32" s="41">
        <v>7</v>
      </c>
      <c r="X32" s="1">
        <v>722.53</v>
      </c>
    </row>
    <row r="33" spans="1:28" ht="15.75" x14ac:dyDescent="0.3">
      <c r="A33" s="98">
        <v>28</v>
      </c>
      <c r="B33" s="6" t="s">
        <v>64</v>
      </c>
      <c r="C33" s="99" t="s">
        <v>108</v>
      </c>
      <c r="D33" s="1"/>
      <c r="E33" s="1"/>
      <c r="F33" s="1">
        <v>751587378.04999995</v>
      </c>
      <c r="G33" s="1"/>
      <c r="H33" s="23"/>
      <c r="I33" s="1"/>
      <c r="J33" s="1">
        <v>751587378.04999995</v>
      </c>
      <c r="K33" s="1">
        <v>1441420.95</v>
      </c>
      <c r="L33" s="47">
        <v>3593407.95</v>
      </c>
      <c r="M33" s="1">
        <v>753154468.16999996</v>
      </c>
      <c r="N33" s="1">
        <v>7020745.6500000004</v>
      </c>
      <c r="O33" s="3">
        <v>746133722.51999998</v>
      </c>
      <c r="P33" s="9">
        <f t="shared" si="5"/>
        <v>9.2901471542026928E-4</v>
      </c>
      <c r="Q33" s="14">
        <f t="shared" si="6"/>
        <v>1.9318533749308764E-3</v>
      </c>
      <c r="R33" s="14">
        <f t="shared" si="2"/>
        <v>4.8160374495118457E-3</v>
      </c>
      <c r="S33" s="35">
        <f t="shared" si="3"/>
        <v>102.55569762762184</v>
      </c>
      <c r="T33" s="35">
        <f t="shared" si="4"/>
        <v>0.49391208043543999</v>
      </c>
      <c r="U33" s="1">
        <v>100</v>
      </c>
      <c r="V33" s="1">
        <v>100</v>
      </c>
      <c r="W33" s="41">
        <v>670</v>
      </c>
      <c r="X33" s="1">
        <v>7275400</v>
      </c>
    </row>
    <row r="34" spans="1:28" ht="15.75" x14ac:dyDescent="0.3">
      <c r="A34" s="98">
        <v>29</v>
      </c>
      <c r="B34" s="6" t="s">
        <v>2</v>
      </c>
      <c r="C34" s="99" t="s">
        <v>139</v>
      </c>
      <c r="D34" s="1"/>
      <c r="E34" s="1">
        <v>0</v>
      </c>
      <c r="F34" s="1">
        <v>17226201590.990002</v>
      </c>
      <c r="G34" s="1">
        <v>0</v>
      </c>
      <c r="H34" s="1">
        <v>0</v>
      </c>
      <c r="I34" s="23"/>
      <c r="J34" s="1">
        <v>17402723132.07</v>
      </c>
      <c r="K34" s="1">
        <v>18331704.550000001</v>
      </c>
      <c r="L34" s="47">
        <v>74975585.840000004</v>
      </c>
      <c r="M34" s="1">
        <v>17217455685.900002</v>
      </c>
      <c r="N34" s="1">
        <v>54982299.090000004</v>
      </c>
      <c r="O34" s="3">
        <v>17162473386.809999</v>
      </c>
      <c r="P34" s="9">
        <f t="shared" si="5"/>
        <v>2.1369078823438189E-2</v>
      </c>
      <c r="Q34" s="14">
        <f t="shared" si="6"/>
        <v>1.0681271945387895E-3</v>
      </c>
      <c r="R34" s="14">
        <f t="shared" si="2"/>
        <v>4.3685769615014547E-3</v>
      </c>
      <c r="S34" s="35">
        <f t="shared" si="3"/>
        <v>0.9988179483135764</v>
      </c>
      <c r="T34" s="35">
        <f t="shared" si="4"/>
        <v>4.3634130777368404E-3</v>
      </c>
      <c r="U34" s="1">
        <v>1</v>
      </c>
      <c r="V34" s="1">
        <v>1</v>
      </c>
      <c r="W34" s="41">
        <v>1501</v>
      </c>
      <c r="X34" s="1">
        <v>17182784326</v>
      </c>
    </row>
    <row r="35" spans="1:28" ht="15.75" x14ac:dyDescent="0.3">
      <c r="A35" s="98">
        <v>30</v>
      </c>
      <c r="B35" s="6" t="s">
        <v>28</v>
      </c>
      <c r="C35" s="99" t="s">
        <v>104</v>
      </c>
      <c r="D35" s="1">
        <v>0</v>
      </c>
      <c r="E35" s="1">
        <v>0</v>
      </c>
      <c r="F35" s="1">
        <v>15895430950.83</v>
      </c>
      <c r="G35" s="1"/>
      <c r="H35" s="1"/>
      <c r="I35" s="1"/>
      <c r="J35" s="1">
        <v>15895430950.83</v>
      </c>
      <c r="K35" s="1">
        <v>16216417.91</v>
      </c>
      <c r="L35" s="47">
        <v>433863644.27999997</v>
      </c>
      <c r="M35" s="1">
        <v>15895430950.83</v>
      </c>
      <c r="N35" s="1">
        <v>16216417.91</v>
      </c>
      <c r="O35" s="3">
        <v>15849399630.790001</v>
      </c>
      <c r="P35" s="9">
        <f t="shared" si="5"/>
        <v>1.9734164323588536E-2</v>
      </c>
      <c r="Q35" s="14">
        <f t="shared" si="6"/>
        <v>1.0231566045250703E-3</v>
      </c>
      <c r="R35" s="14">
        <f t="shared" si="2"/>
        <v>2.7374137468093761E-2</v>
      </c>
      <c r="S35" s="35">
        <f t="shared" si="3"/>
        <v>5.151313537396347</v>
      </c>
      <c r="T35" s="35">
        <f t="shared" si="4"/>
        <v>0.14101276491393996</v>
      </c>
      <c r="U35" s="1">
        <v>1</v>
      </c>
      <c r="V35" s="1">
        <v>1</v>
      </c>
      <c r="W35" s="41">
        <v>2016</v>
      </c>
      <c r="X35" s="1">
        <v>3076768578.6799998</v>
      </c>
      <c r="Y35" s="31"/>
      <c r="Z35" s="31"/>
      <c r="AA35" s="31"/>
      <c r="AB35" s="31"/>
    </row>
    <row r="36" spans="1:28" s="31" customFormat="1" ht="15.75" x14ac:dyDescent="0.3">
      <c r="A36" s="98">
        <v>31</v>
      </c>
      <c r="B36" s="99" t="s">
        <v>86</v>
      </c>
      <c r="C36" s="99" t="s">
        <v>101</v>
      </c>
      <c r="D36" s="4"/>
      <c r="E36" s="4">
        <v>0</v>
      </c>
      <c r="F36" s="4">
        <v>3525571101.77</v>
      </c>
      <c r="G36" s="4">
        <v>0</v>
      </c>
      <c r="H36" s="4">
        <v>0</v>
      </c>
      <c r="I36" s="4">
        <v>0</v>
      </c>
      <c r="J36" s="4">
        <v>6648248330.9899998</v>
      </c>
      <c r="K36" s="4">
        <v>9203275.8900000006</v>
      </c>
      <c r="L36" s="49">
        <v>24677531.609999999</v>
      </c>
      <c r="M36" s="4">
        <v>6648248330.9899998</v>
      </c>
      <c r="N36" s="4">
        <v>25109692.91</v>
      </c>
      <c r="O36" s="22">
        <v>6639045955.1000004</v>
      </c>
      <c r="P36" s="21">
        <f t="shared" si="5"/>
        <v>8.2663083070528155E-3</v>
      </c>
      <c r="Q36" s="30">
        <f t="shared" si="6"/>
        <v>1.3862347018294403E-3</v>
      </c>
      <c r="R36" s="30">
        <f t="shared" si="2"/>
        <v>3.717029792668199E-3</v>
      </c>
      <c r="S36" s="58">
        <f t="shared" si="3"/>
        <v>101.0053016705787</v>
      </c>
      <c r="T36" s="58">
        <f t="shared" si="4"/>
        <v>0.37543971552698008</v>
      </c>
      <c r="U36" s="4">
        <v>100</v>
      </c>
      <c r="V36" s="4">
        <v>100</v>
      </c>
      <c r="W36" s="43">
        <v>696</v>
      </c>
      <c r="X36" s="4">
        <v>65729678</v>
      </c>
      <c r="Y36"/>
      <c r="Z36"/>
      <c r="AA36"/>
      <c r="AB36"/>
    </row>
    <row r="37" spans="1:28" ht="15.75" x14ac:dyDescent="0.3">
      <c r="A37" s="98">
        <v>32</v>
      </c>
      <c r="B37" s="6" t="s">
        <v>98</v>
      </c>
      <c r="C37" s="99" t="s">
        <v>99</v>
      </c>
      <c r="D37" s="1"/>
      <c r="E37" s="1">
        <v>0</v>
      </c>
      <c r="F37" s="1">
        <v>7010220900.4399996</v>
      </c>
      <c r="G37" s="1"/>
      <c r="H37" s="1">
        <v>0</v>
      </c>
      <c r="I37" s="1">
        <v>0</v>
      </c>
      <c r="J37" s="1">
        <v>7010220900.4399996</v>
      </c>
      <c r="K37" s="1">
        <v>7298817.0700000003</v>
      </c>
      <c r="L37" s="47">
        <v>26825382.609999999</v>
      </c>
      <c r="M37" s="1">
        <v>7025589286.9399996</v>
      </c>
      <c r="N37" s="1">
        <v>31340446.02</v>
      </c>
      <c r="O37" s="3">
        <v>6994248840.9200001</v>
      </c>
      <c r="P37" s="9">
        <f t="shared" si="5"/>
        <v>8.7085731423319646E-3</v>
      </c>
      <c r="Q37" s="14">
        <f t="shared" si="6"/>
        <v>1.0435455237591945E-3</v>
      </c>
      <c r="R37" s="14">
        <f t="shared" si="2"/>
        <v>3.8353486157166063E-3</v>
      </c>
      <c r="S37" s="35">
        <f t="shared" si="3"/>
        <v>1.013008525043241</v>
      </c>
      <c r="T37" s="35">
        <f t="shared" si="4"/>
        <v>3.8852408442337149E-3</v>
      </c>
      <c r="U37" s="1">
        <v>1</v>
      </c>
      <c r="V37" s="1">
        <v>1</v>
      </c>
      <c r="W37" s="41">
        <v>1294</v>
      </c>
      <c r="X37" s="1">
        <v>6904432359.6599998</v>
      </c>
    </row>
    <row r="38" spans="1:28" ht="16.5" customHeight="1" x14ac:dyDescent="0.3">
      <c r="A38" s="98">
        <v>33</v>
      </c>
      <c r="B38" s="6" t="s">
        <v>118</v>
      </c>
      <c r="C38" s="100" t="s">
        <v>119</v>
      </c>
      <c r="D38" s="34"/>
      <c r="E38" s="1">
        <v>0</v>
      </c>
      <c r="F38" s="1">
        <v>596202767.07000005</v>
      </c>
      <c r="G38" s="1">
        <v>0</v>
      </c>
      <c r="H38" s="1"/>
      <c r="I38" s="1"/>
      <c r="J38" s="1">
        <v>858158498.45000005</v>
      </c>
      <c r="K38" s="1">
        <v>1321370.1499999999</v>
      </c>
      <c r="L38" s="47">
        <v>3536926.65</v>
      </c>
      <c r="M38" s="1">
        <v>873671195.24000001</v>
      </c>
      <c r="N38" s="1">
        <v>5174922.5199999996</v>
      </c>
      <c r="O38" s="3">
        <v>857430808.5</v>
      </c>
      <c r="P38" s="9">
        <f t="shared" si="5"/>
        <v>1.0675912567801773E-3</v>
      </c>
      <c r="Q38" s="14">
        <f t="shared" si="6"/>
        <v>1.5410807926433401E-3</v>
      </c>
      <c r="R38" s="14">
        <f t="shared" si="2"/>
        <v>4.125028649469154E-3</v>
      </c>
      <c r="S38" s="35">
        <f t="shared" si="3"/>
        <v>9.8903018589535137</v>
      </c>
      <c r="T38" s="35">
        <f t="shared" si="4"/>
        <v>4.0797778520081276E-2</v>
      </c>
      <c r="U38" s="1">
        <v>10</v>
      </c>
      <c r="V38" s="1">
        <v>10</v>
      </c>
      <c r="W38" s="41">
        <v>304</v>
      </c>
      <c r="X38" s="1">
        <v>86694099</v>
      </c>
    </row>
    <row r="39" spans="1:28" ht="16.5" customHeight="1" x14ac:dyDescent="0.3">
      <c r="A39" s="98">
        <v>34</v>
      </c>
      <c r="B39" s="6" t="s">
        <v>144</v>
      </c>
      <c r="C39" s="100" t="s">
        <v>145</v>
      </c>
      <c r="D39" s="34"/>
      <c r="E39" s="1"/>
      <c r="F39" s="1">
        <v>1098783470.1199999</v>
      </c>
      <c r="G39" s="1"/>
      <c r="H39" s="1"/>
      <c r="I39" s="1"/>
      <c r="J39" s="1">
        <v>1098783470.1199999</v>
      </c>
      <c r="K39" s="1">
        <v>1888014.21</v>
      </c>
      <c r="L39" s="47">
        <v>5031572.0999999996</v>
      </c>
      <c r="M39" s="1">
        <v>1389409573.8800001</v>
      </c>
      <c r="N39" s="1">
        <v>6985838.9400000004</v>
      </c>
      <c r="O39" s="3">
        <v>1382423734.95</v>
      </c>
      <c r="P39" s="9">
        <f t="shared" si="5"/>
        <v>1.7212624948477312E-3</v>
      </c>
      <c r="Q39" s="14">
        <f t="shared" si="6"/>
        <v>1.3657275712705311E-3</v>
      </c>
      <c r="R39" s="14">
        <f t="shared" si="2"/>
        <v>3.63967427120454E-3</v>
      </c>
      <c r="S39" s="35">
        <f t="shared" si="3"/>
        <v>1.0117374532301306</v>
      </c>
      <c r="T39" s="35">
        <f t="shared" si="4"/>
        <v>3.6823947777357134E-3</v>
      </c>
      <c r="U39" s="1"/>
      <c r="V39" s="1"/>
      <c r="W39" s="41">
        <v>178</v>
      </c>
      <c r="X39" s="1">
        <v>1366385845</v>
      </c>
    </row>
    <row r="40" spans="1:28" ht="16.5" customHeight="1" x14ac:dyDescent="0.3">
      <c r="A40" s="98">
        <v>35</v>
      </c>
      <c r="B40" s="6" t="s">
        <v>24</v>
      </c>
      <c r="C40" s="100" t="s">
        <v>150</v>
      </c>
      <c r="D40" s="34"/>
      <c r="E40" s="1">
        <v>0</v>
      </c>
      <c r="F40" s="1">
        <v>8114587376.9499998</v>
      </c>
      <c r="G40" s="1">
        <v>0</v>
      </c>
      <c r="H40" s="1">
        <v>0</v>
      </c>
      <c r="I40" s="1">
        <v>0</v>
      </c>
      <c r="J40" s="1">
        <v>8114587376.9499998</v>
      </c>
      <c r="K40" s="1">
        <v>4528238.0599999996</v>
      </c>
      <c r="L40" s="47">
        <v>50631622.299999997</v>
      </c>
      <c r="M40" s="1">
        <v>8398422950.4300003</v>
      </c>
      <c r="N40" s="1">
        <v>37505459.240000002</v>
      </c>
      <c r="O40" s="3">
        <v>8360917491.1899996</v>
      </c>
      <c r="P40" s="9">
        <f t="shared" si="5"/>
        <v>1.0410218904858605E-2</v>
      </c>
      <c r="Q40" s="14">
        <f t="shared" si="6"/>
        <v>5.4159583141102148E-4</v>
      </c>
      <c r="R40" s="14">
        <f t="shared" si="2"/>
        <v>6.055749545830485E-3</v>
      </c>
      <c r="S40" s="35">
        <f t="shared" si="3"/>
        <v>89.482578657645547</v>
      </c>
      <c r="T40" s="35">
        <f t="shared" si="4"/>
        <v>0.54188408506577768</v>
      </c>
      <c r="U40" s="1">
        <v>100</v>
      </c>
      <c r="V40" s="1">
        <v>100</v>
      </c>
      <c r="W40" s="41">
        <v>724</v>
      </c>
      <c r="X40" s="1">
        <v>93436260.069999993</v>
      </c>
    </row>
    <row r="41" spans="1:28" ht="16.5" customHeight="1" x14ac:dyDescent="0.3">
      <c r="A41" s="98">
        <v>36</v>
      </c>
      <c r="B41" s="105" t="s">
        <v>146</v>
      </c>
      <c r="C41" s="100" t="s">
        <v>147</v>
      </c>
      <c r="D41" s="34"/>
      <c r="E41" s="34"/>
      <c r="F41" s="34">
        <v>428377550.89999998</v>
      </c>
      <c r="G41" s="34">
        <v>0</v>
      </c>
      <c r="H41" s="34">
        <v>0</v>
      </c>
      <c r="I41" s="34">
        <v>0</v>
      </c>
      <c r="J41" s="34">
        <v>428377550.89999998</v>
      </c>
      <c r="K41" s="34">
        <v>1819007.46</v>
      </c>
      <c r="L41" s="34">
        <v>2026212.59</v>
      </c>
      <c r="M41" s="34">
        <v>740251883.33000004</v>
      </c>
      <c r="N41" s="34">
        <v>10097308.35</v>
      </c>
      <c r="O41" s="3">
        <v>730154574.98000002</v>
      </c>
      <c r="P41" s="9">
        <f t="shared" si="5"/>
        <v>9.0911900134586136E-4</v>
      </c>
      <c r="Q41" s="14">
        <f>(K41/O41)</f>
        <v>2.4912635246445249E-3</v>
      </c>
      <c r="R41" s="14">
        <f>L41/O41</f>
        <v>2.7750460785039947E-3</v>
      </c>
      <c r="S41" s="35">
        <f>O41/X41</f>
        <v>1.0192748204458808</v>
      </c>
      <c r="T41" s="35">
        <f>L41/X41</f>
        <v>2.8285345933962047E-3</v>
      </c>
      <c r="U41" s="34">
        <v>1</v>
      </c>
      <c r="V41" s="34">
        <v>1</v>
      </c>
      <c r="W41" s="56">
        <v>403</v>
      </c>
      <c r="X41" s="34">
        <v>716347113</v>
      </c>
      <c r="Y41" s="57"/>
      <c r="Z41" s="57"/>
      <c r="AA41" s="57"/>
      <c r="AB41" s="57"/>
    </row>
    <row r="42" spans="1:28" s="57" customFormat="1" ht="16.5" customHeight="1" x14ac:dyDescent="0.3">
      <c r="A42" s="98">
        <v>37</v>
      </c>
      <c r="B42" s="105" t="s">
        <v>156</v>
      </c>
      <c r="C42" s="100" t="s">
        <v>155</v>
      </c>
      <c r="D42" s="34"/>
      <c r="E42" s="34"/>
      <c r="F42" s="34">
        <v>316258496.19</v>
      </c>
      <c r="G42" s="34">
        <v>0</v>
      </c>
      <c r="H42" s="34">
        <v>0</v>
      </c>
      <c r="I42" s="34">
        <v>0</v>
      </c>
      <c r="J42" s="34">
        <v>316258496.19</v>
      </c>
      <c r="K42" s="34">
        <v>494971.44</v>
      </c>
      <c r="L42" s="34">
        <v>1673560.93</v>
      </c>
      <c r="M42" s="34">
        <v>316418675.93000001</v>
      </c>
      <c r="N42" s="34"/>
      <c r="O42" s="3">
        <v>314772924.39999998</v>
      </c>
      <c r="P42" s="9">
        <f t="shared" si="5"/>
        <v>3.9192529429687241E-4</v>
      </c>
      <c r="Q42" s="14">
        <f t="shared" si="6"/>
        <v>1.5724714600008336E-3</v>
      </c>
      <c r="R42" s="14">
        <f t="shared" si="2"/>
        <v>5.3167245346467931E-3</v>
      </c>
      <c r="S42" s="35">
        <f t="shared" si="3"/>
        <v>0.96601988759967239</v>
      </c>
      <c r="T42" s="35">
        <f t="shared" si="4"/>
        <v>5.1360616373579146E-3</v>
      </c>
      <c r="U42" s="34">
        <v>1</v>
      </c>
      <c r="V42" s="34">
        <v>1</v>
      </c>
      <c r="W42" s="56">
        <v>431</v>
      </c>
      <c r="X42" s="34">
        <v>325845180.25</v>
      </c>
      <c r="Y42"/>
      <c r="Z42"/>
      <c r="AA42"/>
      <c r="AB42"/>
    </row>
    <row r="43" spans="1:28" ht="15.75" x14ac:dyDescent="0.3">
      <c r="A43" s="87" t="s">
        <v>151</v>
      </c>
      <c r="B43" s="88"/>
      <c r="C43" s="53" t="s">
        <v>59</v>
      </c>
      <c r="D43" s="1"/>
      <c r="E43" s="1"/>
      <c r="F43" s="1"/>
      <c r="G43" s="1"/>
      <c r="H43" s="1"/>
      <c r="I43" s="1"/>
      <c r="J43" s="1"/>
      <c r="K43" s="1"/>
      <c r="L43" s="47"/>
      <c r="M43" s="1"/>
      <c r="N43" s="1"/>
      <c r="O43" s="7">
        <f>SUM(O20:O42)</f>
        <v>803145214101.87</v>
      </c>
      <c r="P43" s="40">
        <f>(O43/$O$112)</f>
        <v>0.68227170063920117</v>
      </c>
      <c r="Q43" s="14"/>
      <c r="R43" s="14"/>
      <c r="S43" s="35"/>
      <c r="T43" s="35"/>
      <c r="U43" s="1"/>
      <c r="V43" s="1"/>
      <c r="W43" s="41"/>
      <c r="X43" s="1"/>
    </row>
    <row r="44" spans="1:28" ht="15.75" x14ac:dyDescent="0.3">
      <c r="A44" s="92"/>
      <c r="B44" s="93"/>
      <c r="C44" s="64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2"/>
    </row>
    <row r="45" spans="1:28" ht="15.75" x14ac:dyDescent="0.3">
      <c r="A45" s="98">
        <v>38</v>
      </c>
      <c r="B45" s="6" t="s">
        <v>1</v>
      </c>
      <c r="C45" s="99" t="s">
        <v>20</v>
      </c>
      <c r="D45" s="1"/>
      <c r="E45" s="1"/>
      <c r="F45" s="1">
        <v>7513821630.6800003</v>
      </c>
      <c r="G45" s="1">
        <v>28837671625.939999</v>
      </c>
      <c r="H45" s="1">
        <v>0</v>
      </c>
      <c r="I45" s="1">
        <v>0</v>
      </c>
      <c r="J45" s="1">
        <v>36351493256.620003</v>
      </c>
      <c r="K45" s="1">
        <v>51355532.549999997</v>
      </c>
      <c r="L45" s="47">
        <v>230493808.47999999</v>
      </c>
      <c r="M45" s="1">
        <v>37387998427.889999</v>
      </c>
      <c r="N45" s="1">
        <v>144484574.91</v>
      </c>
      <c r="O45" s="3">
        <v>37243513852.980003</v>
      </c>
      <c r="P45" s="10">
        <f t="shared" ref="P45:P52" si="7">(O45/$O$54)</f>
        <v>0.36661043639393315</v>
      </c>
      <c r="Q45" s="14">
        <f t="shared" ref="Q45:Q52" si="8">(K45/O45)</f>
        <v>1.3789121174958853E-3</v>
      </c>
      <c r="R45" s="14">
        <f t="shared" si="2"/>
        <v>6.1888308764280909E-3</v>
      </c>
      <c r="S45" s="35">
        <f t="shared" si="3"/>
        <v>214.55902431565988</v>
      </c>
      <c r="T45" s="35">
        <f t="shared" si="4"/>
        <v>1.3278695145010415</v>
      </c>
      <c r="U45" s="1">
        <v>214.56</v>
      </c>
      <c r="V45" s="1">
        <v>214.56</v>
      </c>
      <c r="W45" s="41">
        <v>2382</v>
      </c>
      <c r="X45" s="1">
        <v>173581670.46000001</v>
      </c>
    </row>
    <row r="46" spans="1:28" ht="15.75" x14ac:dyDescent="0.3">
      <c r="A46" s="98">
        <v>39</v>
      </c>
      <c r="B46" s="6" t="s">
        <v>8</v>
      </c>
      <c r="C46" s="99" t="s">
        <v>112</v>
      </c>
      <c r="D46" s="1"/>
      <c r="E46" s="1">
        <v>0</v>
      </c>
      <c r="F46" s="1">
        <v>1292177714</v>
      </c>
      <c r="G46" s="1">
        <v>20650317916</v>
      </c>
      <c r="H46" s="1"/>
      <c r="I46" s="1"/>
      <c r="J46" s="1">
        <v>21942495630</v>
      </c>
      <c r="K46" s="1">
        <v>36842584</v>
      </c>
      <c r="L46" s="47">
        <v>205442030</v>
      </c>
      <c r="M46" s="1">
        <v>27375391515.669998</v>
      </c>
      <c r="N46" s="1">
        <v>104589563.33</v>
      </c>
      <c r="O46" s="3">
        <v>27270801952</v>
      </c>
      <c r="P46" s="9">
        <f t="shared" si="7"/>
        <v>0.26844300040811758</v>
      </c>
      <c r="Q46" s="14">
        <f t="shared" si="8"/>
        <v>1.3509901199402763E-3</v>
      </c>
      <c r="R46" s="14">
        <f t="shared" si="2"/>
        <v>7.5334062548510121E-3</v>
      </c>
      <c r="S46" s="35">
        <f t="shared" si="3"/>
        <v>1.7354233683088185</v>
      </c>
      <c r="T46" s="35">
        <f t="shared" si="4"/>
        <v>1.3073649257632266E-2</v>
      </c>
      <c r="U46" s="1">
        <v>1.7770999999999999</v>
      </c>
      <c r="V46" s="1">
        <v>1.7770999999999999</v>
      </c>
      <c r="W46" s="41">
        <v>2229</v>
      </c>
      <c r="X46" s="1">
        <v>15714206948</v>
      </c>
    </row>
    <row r="47" spans="1:28" ht="15.75" x14ac:dyDescent="0.3">
      <c r="A47" s="98">
        <v>40</v>
      </c>
      <c r="B47" s="6" t="s">
        <v>64</v>
      </c>
      <c r="C47" s="99" t="s">
        <v>21</v>
      </c>
      <c r="D47" s="1"/>
      <c r="E47" s="1">
        <v>0</v>
      </c>
      <c r="F47" s="1">
        <v>124136463.16</v>
      </c>
      <c r="G47" s="1">
        <v>1702872354.05</v>
      </c>
      <c r="H47" s="1">
        <v>0</v>
      </c>
      <c r="I47" s="1">
        <v>0</v>
      </c>
      <c r="J47" s="1">
        <v>1827008817.21</v>
      </c>
      <c r="K47" s="1">
        <v>1901518.54</v>
      </c>
      <c r="L47" s="47">
        <v>17412454.289999999</v>
      </c>
      <c r="M47" s="1">
        <v>1831776311.8699999</v>
      </c>
      <c r="N47" s="1">
        <v>4962075.95</v>
      </c>
      <c r="O47" s="3">
        <v>1826814235.9200001</v>
      </c>
      <c r="P47" s="9">
        <f>(O47/$O$54)</f>
        <v>1.7982437610077791E-2</v>
      </c>
      <c r="Q47" s="14">
        <f t="shared" si="8"/>
        <v>1.0408932132294109E-3</v>
      </c>
      <c r="R47" s="14">
        <f>L47/O47</f>
        <v>9.5315954669200013E-3</v>
      </c>
      <c r="S47" s="35">
        <f t="shared" si="3"/>
        <v>343.53915918218405</v>
      </c>
      <c r="T47" s="35">
        <f>L47/X47</f>
        <v>3.274476292370414</v>
      </c>
      <c r="U47" s="1">
        <v>298.14999999999998</v>
      </c>
      <c r="V47" s="1">
        <v>298.14999999999998</v>
      </c>
      <c r="W47" s="41">
        <v>144</v>
      </c>
      <c r="X47" s="1">
        <v>5317630.2819999997</v>
      </c>
    </row>
    <row r="48" spans="1:28" ht="15.75" x14ac:dyDescent="0.3">
      <c r="A48" s="98">
        <v>41</v>
      </c>
      <c r="B48" s="6" t="s">
        <v>11</v>
      </c>
      <c r="C48" s="99" t="s">
        <v>22</v>
      </c>
      <c r="D48" s="1">
        <v>0</v>
      </c>
      <c r="E48" s="1" t="s">
        <v>154</v>
      </c>
      <c r="F48" s="1">
        <v>3025610155.6900001</v>
      </c>
      <c r="G48" s="1">
        <v>5016483249.5900002</v>
      </c>
      <c r="H48" s="1">
        <v>0</v>
      </c>
      <c r="I48" s="1">
        <v>0</v>
      </c>
      <c r="J48" s="1">
        <v>8008823147.3199997</v>
      </c>
      <c r="K48" s="1">
        <v>9376896.5500000007</v>
      </c>
      <c r="L48" s="47">
        <v>66480549.280000001</v>
      </c>
      <c r="M48" s="1">
        <v>8048114301.6099997</v>
      </c>
      <c r="N48" s="1">
        <v>39291154.289999999</v>
      </c>
      <c r="O48" s="3">
        <v>8008823147.3199997</v>
      </c>
      <c r="P48" s="9">
        <f t="shared" si="7"/>
        <v>7.8835690977796608E-2</v>
      </c>
      <c r="Q48" s="14">
        <f t="shared" si="8"/>
        <v>1.1708207782235522E-3</v>
      </c>
      <c r="R48" s="14">
        <f t="shared" si="2"/>
        <v>8.3009136370112563E-3</v>
      </c>
      <c r="S48" s="35">
        <f t="shared" si="3"/>
        <v>1303.088847161501</v>
      </c>
      <c r="T48" s="35">
        <f t="shared" si="4"/>
        <v>10.816827981640181</v>
      </c>
      <c r="U48" s="1">
        <v>1303.08</v>
      </c>
      <c r="V48" s="1">
        <v>1304.73</v>
      </c>
      <c r="W48" s="41">
        <v>1108</v>
      </c>
      <c r="X48" s="1">
        <v>6146030</v>
      </c>
    </row>
    <row r="49" spans="1:24" ht="15.75" customHeight="1" x14ac:dyDescent="0.3">
      <c r="A49" s="108" t="s">
        <v>159</v>
      </c>
      <c r="B49" s="99" t="s">
        <v>11</v>
      </c>
      <c r="C49" s="99" t="s">
        <v>121</v>
      </c>
      <c r="D49" s="1"/>
      <c r="E49" s="1"/>
      <c r="F49" s="1"/>
      <c r="G49" s="1"/>
      <c r="H49" s="23"/>
      <c r="I49" s="1"/>
      <c r="J49" s="1"/>
      <c r="K49" s="23"/>
      <c r="L49" s="47"/>
      <c r="M49" s="1"/>
      <c r="N49" s="23"/>
      <c r="O49" s="3"/>
      <c r="P49" s="9">
        <f t="shared" si="7"/>
        <v>0</v>
      </c>
      <c r="Q49" s="14" t="e">
        <f t="shared" si="8"/>
        <v>#DIV/0!</v>
      </c>
      <c r="R49" s="14" t="e">
        <f t="shared" si="2"/>
        <v>#DIV/0!</v>
      </c>
      <c r="S49" s="35" t="e">
        <f t="shared" si="3"/>
        <v>#DIV/0!</v>
      </c>
      <c r="T49" s="35" t="e">
        <f t="shared" si="4"/>
        <v>#DIV/0!</v>
      </c>
      <c r="U49" s="1">
        <v>42921.94</v>
      </c>
      <c r="V49" s="1">
        <v>43188.63</v>
      </c>
      <c r="W49" s="41"/>
      <c r="X49" s="1"/>
    </row>
    <row r="50" spans="1:24" s="57" customFormat="1" ht="15.75" customHeight="1" x14ac:dyDescent="0.3">
      <c r="A50" s="107" t="s">
        <v>160</v>
      </c>
      <c r="B50" s="100" t="s">
        <v>11</v>
      </c>
      <c r="C50" s="100" t="s">
        <v>122</v>
      </c>
      <c r="D50" s="34"/>
      <c r="E50" s="34">
        <v>0</v>
      </c>
      <c r="F50" s="34">
        <v>2674282917.6799998</v>
      </c>
      <c r="G50" s="34">
        <v>2269504705.5700002</v>
      </c>
      <c r="H50" s="34">
        <v>0</v>
      </c>
      <c r="I50" s="34">
        <v>0</v>
      </c>
      <c r="J50" s="34">
        <v>5024647546.1499996</v>
      </c>
      <c r="K50" s="34">
        <v>7053423.1600000001</v>
      </c>
      <c r="L50" s="34">
        <v>37873733.950000003</v>
      </c>
      <c r="M50" s="34">
        <v>5056931610.3000002</v>
      </c>
      <c r="N50" s="34">
        <v>32284064.140000001</v>
      </c>
      <c r="O50" s="3">
        <v>5024647546.1499996</v>
      </c>
      <c r="P50" s="9">
        <f t="shared" si="7"/>
        <v>4.9460645332539264E-2</v>
      </c>
      <c r="Q50" s="14">
        <f t="shared" si="8"/>
        <v>1.4037647606555995E-3</v>
      </c>
      <c r="R50" s="14">
        <f>L50/O50</f>
        <v>7.5375901696865741E-3</v>
      </c>
      <c r="S50" s="35">
        <f>O50/X50</f>
        <v>43120.150487008679</v>
      </c>
      <c r="T50" s="35">
        <f t="shared" si="4"/>
        <v>325.02202242628238</v>
      </c>
      <c r="U50" s="34">
        <v>43142.25</v>
      </c>
      <c r="V50" s="34">
        <v>43408.94</v>
      </c>
      <c r="W50" s="56">
        <v>1317</v>
      </c>
      <c r="X50" s="34">
        <v>116526.67</v>
      </c>
    </row>
    <row r="51" spans="1:24" ht="15.75" x14ac:dyDescent="0.3">
      <c r="A51" s="98">
        <v>43</v>
      </c>
      <c r="B51" s="99" t="s">
        <v>2</v>
      </c>
      <c r="C51" s="99" t="s">
        <v>116</v>
      </c>
      <c r="D51" s="1"/>
      <c r="E51" s="1">
        <v>0</v>
      </c>
      <c r="F51" s="1">
        <v>136261720.69</v>
      </c>
      <c r="G51" s="1">
        <v>2662276831.1399999</v>
      </c>
      <c r="H51" s="1">
        <f>(306.95*0)</f>
        <v>0</v>
      </c>
      <c r="I51" s="1">
        <f>(306.95*0)</f>
        <v>0</v>
      </c>
      <c r="J51" s="1">
        <v>2771225286.7399998</v>
      </c>
      <c r="K51" s="1">
        <v>4091010.84</v>
      </c>
      <c r="L51" s="1">
        <v>12229116.869999999</v>
      </c>
      <c r="M51" s="1">
        <v>2774043797.8499999</v>
      </c>
      <c r="N51" s="1">
        <v>34330739</v>
      </c>
      <c r="O51" s="3">
        <v>2739713073.29</v>
      </c>
      <c r="P51" s="9">
        <f t="shared" si="7"/>
        <v>2.696865310179759E-2</v>
      </c>
      <c r="Q51" s="14">
        <f t="shared" si="8"/>
        <v>1.4932260169446454E-3</v>
      </c>
      <c r="R51" s="14">
        <f t="shared" si="2"/>
        <v>4.4636487627934688E-3</v>
      </c>
      <c r="S51" s="35">
        <f t="shared" si="3"/>
        <v>394.71036653848279</v>
      </c>
      <c r="T51" s="35">
        <f t="shared" si="4"/>
        <v>1.7618484392612552</v>
      </c>
      <c r="U51" s="1">
        <v>393.49</v>
      </c>
      <c r="V51" s="1">
        <v>393.49</v>
      </c>
      <c r="W51" s="41">
        <v>111</v>
      </c>
      <c r="X51" s="1">
        <v>6941072</v>
      </c>
    </row>
    <row r="52" spans="1:24" ht="15.75" x14ac:dyDescent="0.3">
      <c r="A52" s="98">
        <v>44</v>
      </c>
      <c r="B52" s="99" t="s">
        <v>8</v>
      </c>
      <c r="C52" s="99" t="s">
        <v>162</v>
      </c>
      <c r="D52" s="1"/>
      <c r="E52" s="1"/>
      <c r="F52" s="1"/>
      <c r="G52" s="1">
        <v>19236952838</v>
      </c>
      <c r="H52" s="1">
        <v>0</v>
      </c>
      <c r="I52" s="1">
        <v>0</v>
      </c>
      <c r="J52" s="1">
        <v>19236952838</v>
      </c>
      <c r="K52" s="1">
        <v>28169191</v>
      </c>
      <c r="L52" s="1">
        <v>103465488</v>
      </c>
      <c r="M52" s="1">
        <v>19246591899</v>
      </c>
      <c r="N52" s="1">
        <v>202708824.69</v>
      </c>
      <c r="O52" s="86">
        <v>19043883179</v>
      </c>
      <c r="P52" s="9">
        <f t="shared" si="7"/>
        <v>0.18746046225521873</v>
      </c>
      <c r="Q52" s="14">
        <f t="shared" si="8"/>
        <v>1.4791726422194516E-3</v>
      </c>
      <c r="R52" s="14">
        <f t="shared" si="2"/>
        <v>5.4330037118739041E-3</v>
      </c>
      <c r="S52" s="35">
        <f t="shared" si="3"/>
        <v>41437.941013020696</v>
      </c>
      <c r="T52" s="35">
        <f t="shared" si="4"/>
        <v>225.13248733615333</v>
      </c>
      <c r="U52" s="1">
        <v>41078.19</v>
      </c>
      <c r="V52" s="1">
        <v>41078.19</v>
      </c>
      <c r="W52" s="41">
        <v>304</v>
      </c>
      <c r="X52" s="1">
        <v>459576</v>
      </c>
    </row>
    <row r="53" spans="1:24" ht="15.75" x14ac:dyDescent="0.3">
      <c r="A53" s="98">
        <v>45</v>
      </c>
      <c r="B53" s="99" t="s">
        <v>63</v>
      </c>
      <c r="C53" s="99" t="s">
        <v>142</v>
      </c>
      <c r="D53" s="1">
        <v>0</v>
      </c>
      <c r="E53" s="1">
        <v>0</v>
      </c>
      <c r="F53" s="1">
        <v>0</v>
      </c>
      <c r="G53" s="1">
        <v>433491813.39999998</v>
      </c>
      <c r="H53" s="1">
        <v>0</v>
      </c>
      <c r="I53" s="1">
        <v>0</v>
      </c>
      <c r="J53" s="1">
        <v>433491813.39999998</v>
      </c>
      <c r="K53" s="1">
        <v>535640.4</v>
      </c>
      <c r="L53" s="47">
        <v>1171129.6000000001</v>
      </c>
      <c r="M53" s="1">
        <v>440838988</v>
      </c>
      <c r="N53" s="1">
        <v>1060640.3999999999</v>
      </c>
      <c r="O53" s="3">
        <v>430601792</v>
      </c>
      <c r="P53" s="9">
        <f>(O52/$O$54)</f>
        <v>0.18746046225521873</v>
      </c>
      <c r="Q53" s="14">
        <f>(K53/O52)</f>
        <v>2.8126637564688457E-5</v>
      </c>
      <c r="R53" s="14">
        <f>L53/O52</f>
        <v>6.1496365472952692E-5</v>
      </c>
      <c r="S53" s="35">
        <f>O52/X53</f>
        <v>1423309.6546337819</v>
      </c>
      <c r="T53" s="35">
        <f t="shared" si="4"/>
        <v>87.52837070254111</v>
      </c>
      <c r="U53" s="1">
        <v>84.69</v>
      </c>
      <c r="V53" s="1">
        <v>86.7</v>
      </c>
      <c r="W53" s="42">
        <v>29</v>
      </c>
      <c r="X53" s="66">
        <v>13380</v>
      </c>
    </row>
    <row r="54" spans="1:24" ht="15.75" x14ac:dyDescent="0.3">
      <c r="A54" s="87"/>
      <c r="B54" s="88"/>
      <c r="C54" s="53" t="s">
        <v>59</v>
      </c>
      <c r="D54" s="1"/>
      <c r="E54" s="1"/>
      <c r="F54" s="1"/>
      <c r="G54" s="1"/>
      <c r="H54" s="1"/>
      <c r="I54" s="1"/>
      <c r="J54" s="1"/>
      <c r="K54" s="1"/>
      <c r="L54" s="47"/>
      <c r="M54" s="1"/>
      <c r="N54" s="1"/>
      <c r="O54" s="7">
        <f>SUM(O45:O53)</f>
        <v>101588798778.65999</v>
      </c>
      <c r="P54" s="40">
        <f>(O54/$O$112)</f>
        <v>8.6299664483611802E-2</v>
      </c>
      <c r="Q54" s="14"/>
      <c r="R54" s="14"/>
      <c r="S54" s="35"/>
      <c r="T54" s="35"/>
      <c r="U54" s="1"/>
      <c r="V54" s="1"/>
      <c r="W54" s="41"/>
      <c r="X54" s="1"/>
    </row>
    <row r="55" spans="1:24" ht="15.75" customHeight="1" x14ac:dyDescent="0.3">
      <c r="A55" s="91"/>
      <c r="B55" s="65"/>
      <c r="C55" s="64" t="s">
        <v>23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</row>
    <row r="56" spans="1:24" ht="15.75" x14ac:dyDescent="0.3">
      <c r="A56" s="98">
        <v>46</v>
      </c>
      <c r="B56" s="6" t="s">
        <v>24</v>
      </c>
      <c r="C56" s="4" t="s">
        <v>25</v>
      </c>
      <c r="D56" s="1">
        <v>0</v>
      </c>
      <c r="E56" s="1">
        <v>0</v>
      </c>
      <c r="F56" s="1">
        <v>5559998529.1099997</v>
      </c>
      <c r="G56" s="1">
        <v>1405747019.5</v>
      </c>
      <c r="H56" s="1">
        <v>0</v>
      </c>
      <c r="I56" s="1">
        <v>0</v>
      </c>
      <c r="J56" s="1">
        <v>6965745548.6099997</v>
      </c>
      <c r="K56" s="1">
        <v>10017583.9</v>
      </c>
      <c r="L56" s="47">
        <v>53575731.060000002</v>
      </c>
      <c r="M56" s="1">
        <v>7120251190.3299999</v>
      </c>
      <c r="N56" s="1">
        <v>72803789.099999994</v>
      </c>
      <c r="O56" s="3">
        <v>7047447401.2299995</v>
      </c>
      <c r="P56" s="9">
        <f t="shared" ref="P56:P75" si="9">(O56/$O$76)</f>
        <v>3.6246117223604296E-2</v>
      </c>
      <c r="Q56" s="14">
        <f>(J56/O56)</f>
        <v>0.98840688720773706</v>
      </c>
      <c r="R56" s="14">
        <f t="shared" si="2"/>
        <v>7.6021469916397483E-3</v>
      </c>
      <c r="S56" s="35">
        <f t="shared" si="3"/>
        <v>3141.4846687695253</v>
      </c>
      <c r="T56" s="35">
        <f t="shared" si="4"/>
        <v>23.882028223968636</v>
      </c>
      <c r="U56" s="1">
        <v>3141.49</v>
      </c>
      <c r="V56" s="1">
        <v>3141.49</v>
      </c>
      <c r="W56" s="41">
        <v>1535</v>
      </c>
      <c r="X56" s="1">
        <v>2243349.29</v>
      </c>
    </row>
    <row r="57" spans="1:24" ht="14.25" customHeight="1" x14ac:dyDescent="0.3">
      <c r="A57" s="98">
        <v>47</v>
      </c>
      <c r="B57" s="6" t="s">
        <v>26</v>
      </c>
      <c r="C57" s="99" t="s">
        <v>27</v>
      </c>
      <c r="D57" s="1">
        <v>54900148.399999999</v>
      </c>
      <c r="E57" s="1">
        <v>2480695400.6199999</v>
      </c>
      <c r="F57" s="1">
        <v>1022252546.3</v>
      </c>
      <c r="G57" s="1">
        <v>2425795252.2199998</v>
      </c>
      <c r="H57" s="1">
        <v>0</v>
      </c>
      <c r="I57" s="1">
        <v>0</v>
      </c>
      <c r="J57" s="1">
        <v>3502947946.9200001</v>
      </c>
      <c r="K57" s="1">
        <v>882195.76</v>
      </c>
      <c r="L57" s="47">
        <v>234321962.59</v>
      </c>
      <c r="M57" s="1">
        <v>4716145088.8500004</v>
      </c>
      <c r="N57" s="1">
        <v>288157466.36000001</v>
      </c>
      <c r="O57" s="3">
        <v>4427987622.4899998</v>
      </c>
      <c r="P57" s="9">
        <f t="shared" si="9"/>
        <v>2.277382849305546E-2</v>
      </c>
      <c r="Q57" s="14">
        <f t="shared" ref="Q57:Q75" si="10">(K57/O57)</f>
        <v>1.9923175835435443E-4</v>
      </c>
      <c r="R57" s="14">
        <f t="shared" si="2"/>
        <v>5.2918386989129214E-2</v>
      </c>
      <c r="S57" s="35">
        <f t="shared" si="3"/>
        <v>0.99804461405148626</v>
      </c>
      <c r="T57" s="35">
        <f t="shared" si="4"/>
        <v>5.2814911118792655E-2</v>
      </c>
      <c r="U57" s="1">
        <v>1</v>
      </c>
      <c r="V57" s="1">
        <v>1</v>
      </c>
      <c r="W57" s="41">
        <v>4158</v>
      </c>
      <c r="X57" s="1">
        <v>4436663011</v>
      </c>
    </row>
    <row r="58" spans="1:24" s="31" customFormat="1" ht="15.75" x14ac:dyDescent="0.3">
      <c r="A58" s="98">
        <v>48</v>
      </c>
      <c r="B58" s="99" t="s">
        <v>92</v>
      </c>
      <c r="C58" s="99" t="s">
        <v>96</v>
      </c>
      <c r="D58" s="4"/>
      <c r="E58" s="67"/>
      <c r="F58" s="4">
        <v>104825141.73999999</v>
      </c>
      <c r="G58" s="4">
        <v>334580913.08999997</v>
      </c>
      <c r="H58" s="4">
        <v>0</v>
      </c>
      <c r="I58" s="4">
        <v>0</v>
      </c>
      <c r="J58" s="1">
        <v>439406054.82999998</v>
      </c>
      <c r="K58" s="1">
        <v>2388796.94</v>
      </c>
      <c r="L58" s="47">
        <v>9221882.5</v>
      </c>
      <c r="M58" s="1">
        <v>439486822.10000002</v>
      </c>
      <c r="N58" s="1">
        <v>8377387.9500000002</v>
      </c>
      <c r="O58" s="3">
        <v>431109434.14999998</v>
      </c>
      <c r="P58" s="21">
        <f t="shared" si="9"/>
        <v>2.217262818261742E-3</v>
      </c>
      <c r="Q58" s="30" t="e">
        <f>(#REF!/O58)</f>
        <v>#REF!</v>
      </c>
      <c r="R58" s="14">
        <f t="shared" si="2"/>
        <v>2.1391047769999262E-2</v>
      </c>
      <c r="S58" s="35">
        <f t="shared" si="3"/>
        <v>1.9338624988838611</v>
      </c>
      <c r="T58" s="35">
        <f t="shared" si="4"/>
        <v>4.1367345094234814E-2</v>
      </c>
      <c r="U58" s="1">
        <v>2.0232000000000001</v>
      </c>
      <c r="V58" s="4">
        <v>2.0232000000000001</v>
      </c>
      <c r="W58" s="41">
        <v>1450</v>
      </c>
      <c r="X58" s="1">
        <v>222926621.92829999</v>
      </c>
    </row>
    <row r="59" spans="1:24" ht="15.75" x14ac:dyDescent="0.3">
      <c r="A59" s="98">
        <v>49</v>
      </c>
      <c r="B59" s="6" t="s">
        <v>1</v>
      </c>
      <c r="C59" s="6" t="s">
        <v>161</v>
      </c>
      <c r="D59" s="96">
        <v>27201060</v>
      </c>
      <c r="E59" s="1"/>
      <c r="F59" s="96">
        <v>3521741191.1199999</v>
      </c>
      <c r="G59" s="96">
        <v>11407614643.34</v>
      </c>
      <c r="H59" s="1"/>
      <c r="I59" s="1"/>
      <c r="J59" s="96">
        <v>14957231894.459999</v>
      </c>
      <c r="K59" s="96">
        <v>29526656.969999999</v>
      </c>
      <c r="L59" s="47">
        <v>76115831.769999996</v>
      </c>
      <c r="M59" s="96">
        <v>15860900905.139999</v>
      </c>
      <c r="N59" s="96">
        <v>73959563.609999999</v>
      </c>
      <c r="O59" s="3">
        <v>15786941341.530001</v>
      </c>
      <c r="P59" s="9">
        <f t="shared" si="9"/>
        <v>8.1194692757464479E-2</v>
      </c>
      <c r="Q59" s="14">
        <f>(K58/O59)</f>
        <v>1.5131474098252956E-4</v>
      </c>
      <c r="R59" s="14">
        <f t="shared" si="2"/>
        <v>4.8214426166115843E-3</v>
      </c>
      <c r="S59" s="35">
        <f t="shared" si="3"/>
        <v>279.17662718923253</v>
      </c>
      <c r="T59" s="35">
        <f t="shared" si="4"/>
        <v>1.3460340878920498</v>
      </c>
      <c r="U59" s="16">
        <v>279.17</v>
      </c>
      <c r="V59" s="1">
        <v>279.18</v>
      </c>
      <c r="W59" s="41">
        <v>7824</v>
      </c>
      <c r="X59" s="19">
        <v>56548220.030000001</v>
      </c>
    </row>
    <row r="60" spans="1:24" ht="15.75" x14ac:dyDescent="0.3">
      <c r="A60" s="98">
        <v>50</v>
      </c>
      <c r="B60" s="6" t="s">
        <v>29</v>
      </c>
      <c r="C60" s="99" t="s">
        <v>30</v>
      </c>
      <c r="D60" s="16">
        <v>0</v>
      </c>
      <c r="E60" s="16">
        <v>0</v>
      </c>
      <c r="F60" s="1">
        <v>1852878885.05</v>
      </c>
      <c r="G60" s="1">
        <v>2563699926.3600001</v>
      </c>
      <c r="H60" s="1">
        <v>0</v>
      </c>
      <c r="I60" s="1">
        <v>0</v>
      </c>
      <c r="J60" s="1">
        <v>4416578811.4099998</v>
      </c>
      <c r="K60" s="1">
        <v>5143535.99</v>
      </c>
      <c r="L60" s="47">
        <v>38143903.909999996</v>
      </c>
      <c r="M60" s="1">
        <v>4548260911</v>
      </c>
      <c r="N60" s="1">
        <v>130800177</v>
      </c>
      <c r="O60" s="3">
        <v>4417460734</v>
      </c>
      <c r="P60" s="9">
        <f t="shared" si="9"/>
        <v>2.2719687069574706E-2</v>
      </c>
      <c r="Q60" s="14">
        <f t="shared" si="10"/>
        <v>1.1643648466214075E-3</v>
      </c>
      <c r="R60" s="14">
        <f t="shared" si="2"/>
        <v>8.6348031611049054E-3</v>
      </c>
      <c r="S60" s="35">
        <f t="shared" si="3"/>
        <v>1</v>
      </c>
      <c r="T60" s="35">
        <f t="shared" si="4"/>
        <v>8.6348031611049054E-3</v>
      </c>
      <c r="U60" s="1">
        <v>1</v>
      </c>
      <c r="V60" s="1">
        <v>1</v>
      </c>
      <c r="W60" s="41">
        <v>1148</v>
      </c>
      <c r="X60" s="41">
        <v>4417460734</v>
      </c>
    </row>
    <row r="61" spans="1:24" ht="15.75" x14ac:dyDescent="0.3">
      <c r="A61" s="98">
        <v>51</v>
      </c>
      <c r="B61" s="1" t="s">
        <v>2</v>
      </c>
      <c r="C61" s="99" t="s">
        <v>117</v>
      </c>
      <c r="D61" s="1"/>
      <c r="E61" s="1">
        <v>0</v>
      </c>
      <c r="F61" s="16">
        <v>4695144103.5900002</v>
      </c>
      <c r="G61" s="1">
        <v>5895164291.0299997</v>
      </c>
      <c r="H61" s="1">
        <v>0</v>
      </c>
      <c r="I61" s="1">
        <v>0</v>
      </c>
      <c r="J61" s="1">
        <v>4923814271.1000004</v>
      </c>
      <c r="K61" s="1">
        <v>12246673.77</v>
      </c>
      <c r="L61" s="47">
        <v>74974772.780000001</v>
      </c>
      <c r="M61" s="1">
        <v>10818978562.129999</v>
      </c>
      <c r="N61" s="1">
        <v>30469526.440000001</v>
      </c>
      <c r="O61" s="3">
        <v>10788509035.690001</v>
      </c>
      <c r="P61" s="9">
        <f t="shared" si="9"/>
        <v>5.5486978605513958E-2</v>
      </c>
      <c r="Q61" s="14">
        <f t="shared" si="10"/>
        <v>1.135159059466528E-3</v>
      </c>
      <c r="R61" s="14">
        <f t="shared" si="2"/>
        <v>6.949502709964115E-3</v>
      </c>
      <c r="S61" s="35">
        <f t="shared" si="3"/>
        <v>2.9343948594535734</v>
      </c>
      <c r="T61" s="35">
        <f t="shared" si="4"/>
        <v>2.0392585027877379E-2</v>
      </c>
      <c r="U61" s="1">
        <v>3.72</v>
      </c>
      <c r="V61" s="1">
        <v>3.72</v>
      </c>
      <c r="W61" s="41">
        <v>1063</v>
      </c>
      <c r="X61" s="41">
        <v>3676570316</v>
      </c>
    </row>
    <row r="62" spans="1:24" ht="15.75" x14ac:dyDescent="0.3">
      <c r="A62" s="98">
        <v>52</v>
      </c>
      <c r="B62" s="6" t="s">
        <v>1</v>
      </c>
      <c r="C62" s="4" t="s">
        <v>70</v>
      </c>
      <c r="D62" s="1"/>
      <c r="E62" s="1"/>
      <c r="F62" s="16">
        <v>22553136838.91</v>
      </c>
      <c r="G62" s="1">
        <v>6207391097.1999998</v>
      </c>
      <c r="H62" s="1">
        <v>0</v>
      </c>
      <c r="I62" s="1">
        <v>0</v>
      </c>
      <c r="J62" s="1">
        <v>28760527936.110001</v>
      </c>
      <c r="K62" s="20">
        <v>31779822.190000001</v>
      </c>
      <c r="L62" s="48">
        <v>156990331.97</v>
      </c>
      <c r="M62" s="20">
        <v>32123627171.029999</v>
      </c>
      <c r="N62" s="20">
        <v>113071418.59999999</v>
      </c>
      <c r="O62" s="3">
        <v>32010555752.43</v>
      </c>
      <c r="P62" s="9">
        <f t="shared" si="9"/>
        <v>0.16463526297376799</v>
      </c>
      <c r="Q62" s="14">
        <f t="shared" si="10"/>
        <v>9.9279195387251334E-4</v>
      </c>
      <c r="R62" s="14">
        <f t="shared" si="2"/>
        <v>4.9043300961147005E-3</v>
      </c>
      <c r="S62" s="35">
        <f t="shared" si="3"/>
        <v>3782.7282250548697</v>
      </c>
      <c r="T62" s="35">
        <f t="shared" si="4"/>
        <v>18.551747879559141</v>
      </c>
      <c r="U62" s="20">
        <v>3782.73</v>
      </c>
      <c r="V62" s="1">
        <v>3782.73</v>
      </c>
      <c r="W62" s="41">
        <v>283</v>
      </c>
      <c r="X62" s="41">
        <v>8462293.3100000005</v>
      </c>
    </row>
    <row r="63" spans="1:24" ht="15.75" x14ac:dyDescent="0.3">
      <c r="A63" s="98">
        <v>53</v>
      </c>
      <c r="B63" s="6" t="s">
        <v>1</v>
      </c>
      <c r="C63" s="4" t="s">
        <v>69</v>
      </c>
      <c r="D63" s="1">
        <v>42338630.5</v>
      </c>
      <c r="E63" s="1">
        <v>832239.45</v>
      </c>
      <c r="F63" s="1">
        <v>89494161.049999997</v>
      </c>
      <c r="G63" s="1">
        <v>27752721.98</v>
      </c>
      <c r="H63" s="1"/>
      <c r="I63" s="1"/>
      <c r="J63" s="1">
        <v>160417752.97999999</v>
      </c>
      <c r="K63" s="1">
        <v>382396.34</v>
      </c>
      <c r="L63" s="47">
        <v>10564736.689999999</v>
      </c>
      <c r="M63" s="1">
        <v>240595666.18000001</v>
      </c>
      <c r="N63" s="1">
        <v>2985156.15</v>
      </c>
      <c r="O63" s="3">
        <v>237610510.03</v>
      </c>
      <c r="P63" s="9">
        <f t="shared" si="9"/>
        <v>1.2220677799744404E-3</v>
      </c>
      <c r="Q63" s="14">
        <f t="shared" si="10"/>
        <v>1.6093410175825969E-3</v>
      </c>
      <c r="R63" s="14">
        <f t="shared" si="2"/>
        <v>4.4462413252116362E-2</v>
      </c>
      <c r="S63" s="35">
        <f t="shared" si="3"/>
        <v>2995.9784302876992</v>
      </c>
      <c r="T63" s="35">
        <f t="shared" si="4"/>
        <v>133.20843106187857</v>
      </c>
      <c r="U63" s="1">
        <v>2990.51</v>
      </c>
      <c r="V63" s="1">
        <v>2999.85</v>
      </c>
      <c r="W63" s="41">
        <v>17</v>
      </c>
      <c r="X63" s="1">
        <v>79309.820000000007</v>
      </c>
    </row>
    <row r="64" spans="1:24" ht="15.75" x14ac:dyDescent="0.3">
      <c r="A64" s="98">
        <v>54</v>
      </c>
      <c r="B64" s="6" t="s">
        <v>47</v>
      </c>
      <c r="C64" s="4" t="s">
        <v>72</v>
      </c>
      <c r="D64" s="1"/>
      <c r="E64" s="1"/>
      <c r="F64" s="1"/>
      <c r="G64" s="20">
        <v>2313190770.7199998</v>
      </c>
      <c r="H64" s="1"/>
      <c r="I64" s="1">
        <v>112500</v>
      </c>
      <c r="J64" s="1">
        <v>4749469381.9099998</v>
      </c>
      <c r="K64" s="20">
        <v>10196665.1</v>
      </c>
      <c r="L64" s="48">
        <v>65754210.439999998</v>
      </c>
      <c r="M64" s="1">
        <v>6647529859.3500004</v>
      </c>
      <c r="N64" s="1">
        <v>120324679.55</v>
      </c>
      <c r="O64" s="3">
        <v>6527205179.8000002</v>
      </c>
      <c r="P64" s="9">
        <f t="shared" si="9"/>
        <v>3.3570430628294776E-2</v>
      </c>
      <c r="Q64" s="14">
        <f t="shared" si="10"/>
        <v>1.5621793430909789E-3</v>
      </c>
      <c r="R64" s="14">
        <f t="shared" si="2"/>
        <v>1.0073869080060813E-2</v>
      </c>
      <c r="S64" s="35">
        <f t="shared" si="3"/>
        <v>1269.5988363207703</v>
      </c>
      <c r="T64" s="35">
        <f t="shared" si="4"/>
        <v>12.789772461292996</v>
      </c>
      <c r="U64" s="1">
        <v>1130.28</v>
      </c>
      <c r="V64" s="1">
        <v>1130.28</v>
      </c>
      <c r="W64" s="68">
        <v>3497</v>
      </c>
      <c r="X64" s="1">
        <v>5141155.6100000003</v>
      </c>
    </row>
    <row r="65" spans="1:26" ht="15.75" x14ac:dyDescent="0.3">
      <c r="A65" s="98">
        <v>55</v>
      </c>
      <c r="B65" s="1" t="s">
        <v>63</v>
      </c>
      <c r="C65" s="4" t="s">
        <v>75</v>
      </c>
      <c r="D65" s="1">
        <v>0</v>
      </c>
      <c r="E65" s="1">
        <v>0</v>
      </c>
      <c r="F65" s="1">
        <v>15883566.439999999</v>
      </c>
      <c r="G65" s="1">
        <v>33828146.5</v>
      </c>
      <c r="H65" s="23">
        <v>0</v>
      </c>
      <c r="I65" s="1">
        <v>0</v>
      </c>
      <c r="J65" s="1">
        <v>49711712.939999998</v>
      </c>
      <c r="K65" s="1">
        <v>581036.12</v>
      </c>
      <c r="L65" s="47">
        <v>-382411.51</v>
      </c>
      <c r="M65" s="1">
        <v>50902986.700000003</v>
      </c>
      <c r="N65" s="1">
        <v>55356.29</v>
      </c>
      <c r="O65" s="3">
        <v>50764093.469999999</v>
      </c>
      <c r="P65" s="9">
        <f t="shared" si="9"/>
        <v>2.6108762192996116E-4</v>
      </c>
      <c r="Q65" s="14">
        <f t="shared" si="10"/>
        <v>1.1445809041057225E-2</v>
      </c>
      <c r="R65" s="14">
        <f t="shared" si="2"/>
        <v>-7.5331101938419E-3</v>
      </c>
      <c r="S65" s="35">
        <f t="shared" si="3"/>
        <v>11.309701647126552</v>
      </c>
      <c r="T65" s="35">
        <f t="shared" si="4"/>
        <v>-8.5197228767279545E-2</v>
      </c>
      <c r="U65" s="1">
        <v>11.309699999999999</v>
      </c>
      <c r="V65" s="1">
        <v>11.3406</v>
      </c>
      <c r="W65" s="41">
        <v>36</v>
      </c>
      <c r="X65" s="1">
        <v>4488544</v>
      </c>
    </row>
    <row r="66" spans="1:26" ht="16.5" x14ac:dyDescent="0.35">
      <c r="A66" s="98">
        <v>56</v>
      </c>
      <c r="B66" s="6" t="s">
        <v>40</v>
      </c>
      <c r="C66" s="99" t="s">
        <v>91</v>
      </c>
      <c r="D66" s="23"/>
      <c r="E66" s="1"/>
      <c r="F66" s="110">
        <v>154644831.59</v>
      </c>
      <c r="G66" s="109">
        <v>81537704.920000002</v>
      </c>
      <c r="H66" s="1"/>
      <c r="I66" s="1"/>
      <c r="J66" s="110">
        <v>236928538.44999999</v>
      </c>
      <c r="K66" s="111" t="s">
        <v>164</v>
      </c>
      <c r="L66" s="47">
        <v>6666349.4699999997</v>
      </c>
      <c r="M66" s="109">
        <v>236929538.44999999</v>
      </c>
      <c r="N66" s="109">
        <v>5392753.5599999996</v>
      </c>
      <c r="O66" s="3">
        <v>231536784.88999999</v>
      </c>
      <c r="P66" s="9">
        <f t="shared" si="9"/>
        <v>1.1908296676658662E-3</v>
      </c>
      <c r="Q66" s="14" t="e">
        <f t="shared" si="10"/>
        <v>#VALUE!</v>
      </c>
      <c r="R66" s="14">
        <f t="shared" si="2"/>
        <v>2.8791751052287838E-2</v>
      </c>
      <c r="S66" s="35">
        <f t="shared" si="3"/>
        <v>0.78598279075711053</v>
      </c>
      <c r="T66" s="35">
        <f t="shared" si="4"/>
        <v>2.2629820842861168E-2</v>
      </c>
      <c r="U66" s="113">
        <v>0.78600000000000003</v>
      </c>
      <c r="V66" s="113">
        <v>0.78600000000000003</v>
      </c>
      <c r="W66" s="41">
        <v>840</v>
      </c>
      <c r="X66" s="112">
        <v>294582512</v>
      </c>
      <c r="Y66" s="18"/>
      <c r="Z66" s="17"/>
    </row>
    <row r="67" spans="1:26" s="80" customFormat="1" ht="15.75" x14ac:dyDescent="0.3">
      <c r="A67" s="98">
        <v>57</v>
      </c>
      <c r="B67" s="99" t="s">
        <v>1</v>
      </c>
      <c r="C67" s="99" t="s">
        <v>87</v>
      </c>
      <c r="D67" s="1"/>
      <c r="E67" s="1">
        <v>0</v>
      </c>
      <c r="F67" s="1">
        <v>18615420018.84</v>
      </c>
      <c r="G67" s="1">
        <v>76194036196.979996</v>
      </c>
      <c r="H67" s="1">
        <v>0</v>
      </c>
      <c r="I67" s="1">
        <v>0</v>
      </c>
      <c r="J67" s="1">
        <v>95031427339.880005</v>
      </c>
      <c r="K67" s="1">
        <v>131679702.92</v>
      </c>
      <c r="L67" s="47">
        <v>434867365.13999999</v>
      </c>
      <c r="M67" s="1">
        <v>96428640014.300003</v>
      </c>
      <c r="N67" s="1">
        <v>430374059.50999999</v>
      </c>
      <c r="O67" s="3">
        <v>95998265954.789993</v>
      </c>
      <c r="P67" s="9">
        <f t="shared" si="9"/>
        <v>0.49373400083167235</v>
      </c>
      <c r="Q67" s="14">
        <f t="shared" si="10"/>
        <v>1.371688348850114E-3</v>
      </c>
      <c r="R67" s="14">
        <f t="shared" si="2"/>
        <v>4.5299502112340143E-3</v>
      </c>
      <c r="S67" s="35">
        <f t="shared" si="3"/>
        <v>424.93066668288805</v>
      </c>
      <c r="T67" s="35">
        <f t="shared" si="4"/>
        <v>1.9249147632999593</v>
      </c>
      <c r="U67" s="1">
        <v>424.93310000000002</v>
      </c>
      <c r="V67" s="1">
        <v>424.93310000000002</v>
      </c>
      <c r="W67" s="42">
        <v>2578</v>
      </c>
      <c r="X67" s="66">
        <v>225915128</v>
      </c>
    </row>
    <row r="68" spans="1:26" ht="15.75" x14ac:dyDescent="0.3">
      <c r="A68" s="98">
        <v>58</v>
      </c>
      <c r="B68" s="99" t="s">
        <v>84</v>
      </c>
      <c r="C68" s="99" t="s">
        <v>88</v>
      </c>
      <c r="D68" s="1"/>
      <c r="E68" s="23"/>
      <c r="F68" s="1">
        <v>69342873.060000002</v>
      </c>
      <c r="G68" s="1">
        <v>404570117.38999999</v>
      </c>
      <c r="H68" s="1"/>
      <c r="I68" s="1"/>
      <c r="J68" s="1">
        <v>525795899.13999999</v>
      </c>
      <c r="K68" s="1">
        <v>1035505.26</v>
      </c>
      <c r="L68" s="47">
        <v>3777483.31</v>
      </c>
      <c r="M68" s="1">
        <v>533698994.98000002</v>
      </c>
      <c r="N68" s="1">
        <v>736272.49</v>
      </c>
      <c r="O68" s="3">
        <v>532962722.49000001</v>
      </c>
      <c r="P68" s="9">
        <f t="shared" si="9"/>
        <v>2.7411101091456549E-3</v>
      </c>
      <c r="Q68" s="14">
        <f t="shared" si="10"/>
        <v>1.9429224902674674E-3</v>
      </c>
      <c r="R68" s="14">
        <f t="shared" si="2"/>
        <v>7.0877064203507725E-3</v>
      </c>
      <c r="S68" s="35">
        <f t="shared" si="3"/>
        <v>1211.4854179462409</v>
      </c>
      <c r="T68" s="35">
        <f t="shared" si="4"/>
        <v>8.5866529749389109</v>
      </c>
      <c r="U68" s="1">
        <v>1191.08</v>
      </c>
      <c r="V68" s="1">
        <v>1195.2</v>
      </c>
      <c r="W68" s="42">
        <v>142</v>
      </c>
      <c r="X68" s="66">
        <v>439925</v>
      </c>
    </row>
    <row r="69" spans="1:26" ht="15.75" x14ac:dyDescent="0.3">
      <c r="A69" s="98">
        <v>59</v>
      </c>
      <c r="B69" s="6" t="s">
        <v>26</v>
      </c>
      <c r="C69" s="99" t="s">
        <v>82</v>
      </c>
      <c r="D69" s="1">
        <v>16297743.800000001</v>
      </c>
      <c r="E69" s="1">
        <v>0</v>
      </c>
      <c r="F69" s="1">
        <v>293556578.79000002</v>
      </c>
      <c r="G69" s="1"/>
      <c r="H69" s="1">
        <v>0</v>
      </c>
      <c r="I69" s="1">
        <v>0</v>
      </c>
      <c r="J69" s="1">
        <v>309854322.58999997</v>
      </c>
      <c r="K69" s="1">
        <v>363976.38</v>
      </c>
      <c r="L69" s="47">
        <v>3363491.23</v>
      </c>
      <c r="M69" s="1">
        <v>310439830.31</v>
      </c>
      <c r="N69" s="1">
        <v>5309362.8600000003</v>
      </c>
      <c r="O69" s="3">
        <v>305130467.44999999</v>
      </c>
      <c r="P69" s="9">
        <f t="shared" si="9"/>
        <v>1.5693334142168405E-3</v>
      </c>
      <c r="Q69" s="14">
        <f>(K69/O69)</f>
        <v>1.1928549221642141E-3</v>
      </c>
      <c r="R69" s="14">
        <f>L69/O69</f>
        <v>1.1023124822994466E-2</v>
      </c>
      <c r="S69" s="35">
        <f>O69/X69</f>
        <v>136.88259422071923</v>
      </c>
      <c r="T69" s="35">
        <f>L69/X69</f>
        <v>1.5088739221902892</v>
      </c>
      <c r="U69" s="1">
        <v>136.63999999999999</v>
      </c>
      <c r="V69" s="1">
        <v>137.01</v>
      </c>
      <c r="W69" s="41">
        <v>22</v>
      </c>
      <c r="X69" s="1">
        <v>2229140.0099999998</v>
      </c>
    </row>
    <row r="70" spans="1:26" ht="15.75" x14ac:dyDescent="0.3">
      <c r="A70" s="98">
        <v>60</v>
      </c>
      <c r="B70" s="1" t="s">
        <v>28</v>
      </c>
      <c r="C70" s="4" t="s">
        <v>105</v>
      </c>
      <c r="D70" s="1">
        <v>0</v>
      </c>
      <c r="E70" s="1">
        <v>0</v>
      </c>
      <c r="F70" s="1">
        <v>5469265978</v>
      </c>
      <c r="G70" s="1">
        <v>4737189203.8699999</v>
      </c>
      <c r="H70" s="1">
        <v>0</v>
      </c>
      <c r="I70" s="1">
        <v>0</v>
      </c>
      <c r="J70" s="1">
        <v>10206455181.870001</v>
      </c>
      <c r="K70" s="1">
        <v>17766744.07</v>
      </c>
      <c r="L70" s="47">
        <v>159983862.61000001</v>
      </c>
      <c r="M70" s="1">
        <v>10206455181.870001</v>
      </c>
      <c r="N70" s="1">
        <v>39845398.829999998</v>
      </c>
      <c r="O70" s="3">
        <v>7924749450.6700001</v>
      </c>
      <c r="P70" s="9">
        <f t="shared" si="9"/>
        <v>4.0758218004797876E-2</v>
      </c>
      <c r="Q70" s="14">
        <f t="shared" si="10"/>
        <v>2.2419313292608772E-3</v>
      </c>
      <c r="R70" s="14">
        <f t="shared" si="2"/>
        <v>2.0187876425099362E-2</v>
      </c>
      <c r="S70" s="35">
        <f>O70/X70</f>
        <v>18.134841927385771</v>
      </c>
      <c r="T70" s="35">
        <f t="shared" si="4"/>
        <v>0.3661039478187747</v>
      </c>
      <c r="U70" s="1">
        <v>23.2651</v>
      </c>
      <c r="V70" s="1">
        <v>23.2651</v>
      </c>
      <c r="W70" s="41">
        <v>1251</v>
      </c>
      <c r="X70" s="1">
        <v>436990268.92000002</v>
      </c>
      <c r="Z70" s="29"/>
    </row>
    <row r="71" spans="1:26" ht="15.75" x14ac:dyDescent="0.3">
      <c r="A71" s="98">
        <v>61</v>
      </c>
      <c r="B71" s="1" t="s">
        <v>26</v>
      </c>
      <c r="C71" s="52" t="s">
        <v>124</v>
      </c>
      <c r="D71" s="23"/>
      <c r="E71" s="1"/>
      <c r="F71" s="97">
        <v>18123629.559999999</v>
      </c>
      <c r="G71" s="23">
        <v>1842916721.6700001</v>
      </c>
      <c r="H71" s="23"/>
      <c r="I71" s="23"/>
      <c r="J71" s="1">
        <v>1861652267.8900001</v>
      </c>
      <c r="K71" s="1">
        <v>3044049.47</v>
      </c>
      <c r="L71" s="47">
        <v>-7525026.9500000002</v>
      </c>
      <c r="M71" s="1">
        <v>1870299622.1800001</v>
      </c>
      <c r="N71" s="1">
        <v>30745770.739999998</v>
      </c>
      <c r="O71" s="3">
        <v>1839553851.4400001</v>
      </c>
      <c r="P71" s="9">
        <f t="shared" si="9"/>
        <v>9.46111134178736E-3</v>
      </c>
      <c r="Q71" s="14">
        <f>(K101/O71)</f>
        <v>1.8431321797651584E-3</v>
      </c>
      <c r="R71" s="14">
        <f t="shared" si="2"/>
        <v>-4.0906804354270028E-3</v>
      </c>
      <c r="S71" s="35">
        <f>O71/X101</f>
        <v>2.5847487527980948</v>
      </c>
      <c r="T71" s="35">
        <f>L71/X101</f>
        <v>-1.0573381153565512E-2</v>
      </c>
      <c r="U71" s="97">
        <v>379.05</v>
      </c>
      <c r="V71" s="97">
        <v>379.05</v>
      </c>
      <c r="W71" s="23">
        <v>282</v>
      </c>
      <c r="X71" s="1">
        <v>4930231.0599999996</v>
      </c>
    </row>
    <row r="72" spans="1:26" s="57" customFormat="1" ht="15.75" x14ac:dyDescent="0.3">
      <c r="A72" s="98">
        <v>62</v>
      </c>
      <c r="B72" s="34" t="s">
        <v>89</v>
      </c>
      <c r="C72" s="52" t="s">
        <v>90</v>
      </c>
      <c r="D72" s="34"/>
      <c r="E72" s="61"/>
      <c r="F72" s="84">
        <v>264351881.33000001</v>
      </c>
      <c r="G72" s="84">
        <v>155021749.16999999</v>
      </c>
      <c r="H72" s="34">
        <v>0</v>
      </c>
      <c r="I72" s="34">
        <v>0</v>
      </c>
      <c r="J72" s="84">
        <v>419373630.5</v>
      </c>
      <c r="K72" s="84">
        <v>2798196.11</v>
      </c>
      <c r="L72" s="47">
        <v>12771554.16</v>
      </c>
      <c r="M72" s="34">
        <v>441544838.11000001</v>
      </c>
      <c r="N72" s="34">
        <v>1309214.9099999999</v>
      </c>
      <c r="O72" s="3">
        <v>440245623.19999999</v>
      </c>
      <c r="P72" s="9">
        <f t="shared" si="9"/>
        <v>2.2642516583949103E-3</v>
      </c>
      <c r="Q72" s="14">
        <f t="shared" si="10"/>
        <v>6.3559884812955936E-3</v>
      </c>
      <c r="R72" s="14">
        <f t="shared" si="2"/>
        <v>2.9010065034077551E-2</v>
      </c>
      <c r="S72" s="35">
        <f t="shared" si="3"/>
        <v>150.97037268626946</v>
      </c>
      <c r="T72" s="35">
        <f t="shared" si="4"/>
        <v>4.379660329847602</v>
      </c>
      <c r="U72" s="34">
        <v>150.97040000000001</v>
      </c>
      <c r="V72" s="34">
        <v>151.41929999999999</v>
      </c>
      <c r="W72" s="56">
        <v>301</v>
      </c>
      <c r="X72" s="69">
        <v>2916106.09</v>
      </c>
    </row>
    <row r="73" spans="1:26" ht="15.75" x14ac:dyDescent="0.3">
      <c r="A73" s="98">
        <v>63</v>
      </c>
      <c r="B73" s="1" t="s">
        <v>98</v>
      </c>
      <c r="C73" s="4" t="s">
        <v>100</v>
      </c>
      <c r="D73" s="1">
        <v>0</v>
      </c>
      <c r="E73" s="1">
        <v>0</v>
      </c>
      <c r="F73" s="16">
        <v>164216799.28</v>
      </c>
      <c r="G73" s="1">
        <v>1203999582.27</v>
      </c>
      <c r="H73" s="1">
        <v>0</v>
      </c>
      <c r="I73" s="1">
        <v>0</v>
      </c>
      <c r="J73" s="1">
        <v>1368216381.55</v>
      </c>
      <c r="K73" s="1">
        <v>2320663.5499999998</v>
      </c>
      <c r="L73" s="47">
        <v>-86299004.480000004</v>
      </c>
      <c r="M73" s="1">
        <v>1371093398.96</v>
      </c>
      <c r="N73" s="1">
        <v>6791155.7199999997</v>
      </c>
      <c r="O73" s="3">
        <v>1364302243.24</v>
      </c>
      <c r="P73" s="9">
        <f t="shared" si="9"/>
        <v>7.0168184622807772E-3</v>
      </c>
      <c r="Q73" s="14">
        <f t="shared" si="10"/>
        <v>1.7009893236624711E-3</v>
      </c>
      <c r="R73" s="14">
        <f t="shared" si="2"/>
        <v>-6.3255048437840022E-2</v>
      </c>
      <c r="S73" s="35">
        <f t="shared" si="3"/>
        <v>1.3262785009738265</v>
      </c>
      <c r="T73" s="35">
        <f t="shared" si="4"/>
        <v>-8.389381082116526E-2</v>
      </c>
      <c r="U73" s="1">
        <v>1.3263</v>
      </c>
      <c r="V73" s="1">
        <v>1.3263</v>
      </c>
      <c r="W73" s="41">
        <v>62</v>
      </c>
      <c r="X73" s="1">
        <v>1028669500.59</v>
      </c>
    </row>
    <row r="74" spans="1:26" ht="15.75" x14ac:dyDescent="0.3">
      <c r="A74" s="98">
        <v>64</v>
      </c>
      <c r="B74" s="1" t="s">
        <v>1</v>
      </c>
      <c r="C74" s="4" t="s">
        <v>143</v>
      </c>
      <c r="D74" s="1"/>
      <c r="E74" s="1"/>
      <c r="F74" s="1">
        <v>342276186.69</v>
      </c>
      <c r="G74" s="1">
        <v>2582471019.04</v>
      </c>
      <c r="H74" s="1">
        <v>0</v>
      </c>
      <c r="I74" s="1">
        <v>0</v>
      </c>
      <c r="J74" s="1">
        <v>2925044897.9200001</v>
      </c>
      <c r="K74" s="1">
        <v>5038401.72</v>
      </c>
      <c r="L74" s="47">
        <v>17808947.809999999</v>
      </c>
      <c r="M74" s="1">
        <v>3611111280.5</v>
      </c>
      <c r="N74" s="1">
        <v>12810439.07</v>
      </c>
      <c r="O74" s="3">
        <v>3598300841.4299998</v>
      </c>
      <c r="P74" s="9">
        <f t="shared" si="9"/>
        <v>1.8506620436997176E-2</v>
      </c>
      <c r="Q74" s="14">
        <f>(K74/O74)</f>
        <v>1.4002169196052239E-3</v>
      </c>
      <c r="R74" s="14">
        <f>L74/O74</f>
        <v>4.9492659437898887E-3</v>
      </c>
      <c r="S74" s="35">
        <f>O74/X74</f>
        <v>105.89833356955054</v>
      </c>
      <c r="T74" s="35">
        <f>L74/X74</f>
        <v>0.52411901583987808</v>
      </c>
      <c r="U74" s="1">
        <v>105.9</v>
      </c>
      <c r="V74" s="1">
        <v>105.9</v>
      </c>
      <c r="W74" s="41">
        <v>579</v>
      </c>
      <c r="X74" s="1">
        <v>33978824.030000001</v>
      </c>
    </row>
    <row r="75" spans="1:26" ht="15.75" x14ac:dyDescent="0.3">
      <c r="A75" s="98">
        <v>65</v>
      </c>
      <c r="B75" s="105" t="s">
        <v>156</v>
      </c>
      <c r="C75" s="100" t="s">
        <v>158</v>
      </c>
      <c r="D75" s="1"/>
      <c r="E75" s="1">
        <v>371920019.27999997</v>
      </c>
      <c r="F75" s="1">
        <v>95361744.989999995</v>
      </c>
      <c r="G75" s="1">
        <v>371906925.37</v>
      </c>
      <c r="H75" s="1">
        <v>0</v>
      </c>
      <c r="I75" s="1">
        <v>0</v>
      </c>
      <c r="J75" s="1">
        <v>467281764.26999998</v>
      </c>
      <c r="K75" s="1">
        <v>0</v>
      </c>
      <c r="L75" s="47">
        <v>4293524.16</v>
      </c>
      <c r="M75" s="1">
        <v>474631033</v>
      </c>
      <c r="N75" s="1">
        <v>2102028.9300000002</v>
      </c>
      <c r="O75" s="3">
        <v>472529003.73000002</v>
      </c>
      <c r="P75" s="9">
        <f t="shared" si="9"/>
        <v>2.4302901015992367E-3</v>
      </c>
      <c r="Q75" s="14">
        <f t="shared" si="10"/>
        <v>0</v>
      </c>
      <c r="R75" s="14">
        <f t="shared" si="2"/>
        <v>9.0862658717416889E-3</v>
      </c>
      <c r="S75" s="35">
        <f t="shared" si="3"/>
        <v>1.1366359514231918</v>
      </c>
      <c r="T75" s="35">
        <f t="shared" si="4"/>
        <v>1.0327776454011192E-2</v>
      </c>
      <c r="U75" s="1">
        <v>1.1399999999999999</v>
      </c>
      <c r="V75" s="1">
        <v>1.1399999999999999</v>
      </c>
      <c r="W75" s="41">
        <v>205</v>
      </c>
      <c r="X75" s="1">
        <v>415725899.87</v>
      </c>
    </row>
    <row r="76" spans="1:26" ht="15.75" x14ac:dyDescent="0.3">
      <c r="A76" s="87"/>
      <c r="B76" s="90"/>
      <c r="C76" s="53" t="s">
        <v>59</v>
      </c>
      <c r="D76" s="1"/>
      <c r="E76" s="1"/>
      <c r="F76" s="1"/>
      <c r="G76" s="1"/>
      <c r="H76" s="1"/>
      <c r="I76" s="1"/>
      <c r="J76" s="1"/>
      <c r="K76" s="1"/>
      <c r="L76" s="47"/>
      <c r="M76" s="1"/>
      <c r="N76" s="1"/>
      <c r="O76" s="7">
        <f>SUM(O56:O75)</f>
        <v>194433168048.15002</v>
      </c>
      <c r="P76" s="40">
        <f>(O76/$O$112)</f>
        <v>0.16517093782750591</v>
      </c>
      <c r="Q76" s="14"/>
      <c r="R76" s="14"/>
      <c r="S76" s="35"/>
      <c r="T76" s="35"/>
      <c r="U76" s="1"/>
      <c r="V76" s="1"/>
      <c r="W76" s="41"/>
      <c r="X76" s="1"/>
    </row>
    <row r="77" spans="1:26" ht="15.75" x14ac:dyDescent="0.3">
      <c r="A77" s="92"/>
      <c r="B77" s="93"/>
      <c r="C77" s="64" t="s">
        <v>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5"/>
      <c r="T77" s="35"/>
      <c r="U77" s="2"/>
      <c r="V77" s="2"/>
      <c r="W77" s="2"/>
      <c r="X77" s="2"/>
    </row>
    <row r="78" spans="1:26" s="57" customFormat="1" ht="15.75" x14ac:dyDescent="0.3">
      <c r="A78" s="101">
        <v>66</v>
      </c>
      <c r="B78" s="105" t="s">
        <v>29</v>
      </c>
      <c r="C78" s="100" t="s">
        <v>153</v>
      </c>
      <c r="D78" s="34"/>
      <c r="E78" s="34">
        <v>0</v>
      </c>
      <c r="F78" s="34">
        <v>127156268.55</v>
      </c>
      <c r="G78" s="34">
        <v>526179306.06999999</v>
      </c>
      <c r="H78" s="34">
        <v>1846390000</v>
      </c>
      <c r="I78" s="34">
        <v>1595203.82</v>
      </c>
      <c r="J78" s="34">
        <v>1595203.82</v>
      </c>
      <c r="K78" s="34">
        <v>7478514.1600000001</v>
      </c>
      <c r="L78" s="47">
        <v>13047214.34</v>
      </c>
      <c r="M78" s="34">
        <v>2505212994</v>
      </c>
      <c r="N78" s="34">
        <v>231356591</v>
      </c>
      <c r="O78" s="3">
        <v>2273856403</v>
      </c>
      <c r="P78" s="9">
        <f>(O78/$O$81)</f>
        <v>5.3279403649566633E-2</v>
      </c>
      <c r="Q78" s="14">
        <f t="shared" ref="Q78:Q88" si="11">(K78/O78)</f>
        <v>3.2889122418342967E-3</v>
      </c>
      <c r="R78" s="14">
        <f t="shared" si="2"/>
        <v>5.7379236097698291E-3</v>
      </c>
      <c r="S78" s="35" t="e">
        <f t="shared" si="3"/>
        <v>#DIV/0!</v>
      </c>
      <c r="T78" s="35" t="e">
        <f t="shared" si="4"/>
        <v>#DIV/0!</v>
      </c>
      <c r="U78" s="34">
        <v>85.5</v>
      </c>
      <c r="V78" s="34">
        <v>85.5</v>
      </c>
      <c r="W78" s="56">
        <v>2602</v>
      </c>
      <c r="X78" s="34"/>
    </row>
    <row r="79" spans="1:26" ht="15.75" x14ac:dyDescent="0.3">
      <c r="A79" s="98">
        <v>67</v>
      </c>
      <c r="B79" s="6" t="s">
        <v>29</v>
      </c>
      <c r="C79" s="99" t="s">
        <v>32</v>
      </c>
      <c r="D79" s="1"/>
      <c r="E79" s="1">
        <v>0</v>
      </c>
      <c r="F79" s="1"/>
      <c r="G79" s="1">
        <v>620056720.42999995</v>
      </c>
      <c r="H79" s="1">
        <v>9920804277.1100006</v>
      </c>
      <c r="I79" s="1">
        <v>84787783.390000001</v>
      </c>
      <c r="J79" s="1">
        <v>10625648780.93</v>
      </c>
      <c r="K79" s="1">
        <v>12537959.51</v>
      </c>
      <c r="L79" s="47">
        <v>51434175.649999999</v>
      </c>
      <c r="M79" s="1">
        <v>11007586117.549999</v>
      </c>
      <c r="N79" s="1">
        <v>1097881625.52</v>
      </c>
      <c r="O79" s="3">
        <v>9909704492</v>
      </c>
      <c r="P79" s="9">
        <f>(O79/$O$81)</f>
        <v>0.23219722449517918</v>
      </c>
      <c r="Q79" s="14">
        <f t="shared" si="11"/>
        <v>1.2652203221722466E-3</v>
      </c>
      <c r="R79" s="14">
        <f t="shared" si="2"/>
        <v>5.1902834934706953E-3</v>
      </c>
      <c r="S79" s="35">
        <f t="shared" si="3"/>
        <v>52.675591570646191</v>
      </c>
      <c r="T79" s="35">
        <f t="shared" si="4"/>
        <v>0.27340125343792904</v>
      </c>
      <c r="U79" s="1">
        <v>40.700000000000003</v>
      </c>
      <c r="V79" s="1">
        <v>40.700000000000003</v>
      </c>
      <c r="W79" s="41">
        <v>5221</v>
      </c>
      <c r="X79" s="1">
        <v>188127066</v>
      </c>
      <c r="Z79" s="25"/>
    </row>
    <row r="80" spans="1:26" ht="15.75" x14ac:dyDescent="0.3">
      <c r="A80" s="102">
        <v>68</v>
      </c>
      <c r="B80" s="4" t="s">
        <v>24</v>
      </c>
      <c r="C80" s="99" t="s">
        <v>33</v>
      </c>
      <c r="D80" s="1">
        <v>0</v>
      </c>
      <c r="E80" s="1">
        <v>0</v>
      </c>
      <c r="F80" s="1">
        <v>2562701044.48</v>
      </c>
      <c r="G80" s="1">
        <v>653787254.10000002</v>
      </c>
      <c r="H80" s="1">
        <v>26241412000</v>
      </c>
      <c r="I80" s="23"/>
      <c r="J80" s="1">
        <v>29457900298.580002</v>
      </c>
      <c r="K80" s="1">
        <v>111153548.03</v>
      </c>
      <c r="L80" s="47">
        <v>204936062.47</v>
      </c>
      <c r="M80" s="1">
        <v>31309260494.110001</v>
      </c>
      <c r="N80" s="1">
        <v>814858663.48000002</v>
      </c>
      <c r="O80" s="3">
        <v>30494401830.630001</v>
      </c>
      <c r="P80" s="9">
        <f>(O80/$O$81)</f>
        <v>0.71452337185525405</v>
      </c>
      <c r="Q80" s="14">
        <f t="shared" si="11"/>
        <v>3.6450476598085682E-3</v>
      </c>
      <c r="R80" s="14">
        <f t="shared" ref="R80:R110" si="12">L80/O80</f>
        <v>6.7204486780308853E-3</v>
      </c>
      <c r="S80" s="35">
        <f t="shared" ref="S80:S110" si="13">O80/X80</f>
        <v>11.428531424816722</v>
      </c>
      <c r="T80" s="35">
        <f t="shared" ref="T80:T110" si="14">L80/X80</f>
        <v>7.680485890574397E-2</v>
      </c>
      <c r="U80" s="1">
        <v>11.43</v>
      </c>
      <c r="V80" s="1">
        <v>11.43</v>
      </c>
      <c r="W80" s="41">
        <v>894</v>
      </c>
      <c r="X80" s="1">
        <v>2668269500</v>
      </c>
    </row>
    <row r="81" spans="1:26" ht="15.75" x14ac:dyDescent="0.3">
      <c r="A81" s="87"/>
      <c r="B81" s="88"/>
      <c r="C81" s="53" t="s">
        <v>59</v>
      </c>
      <c r="D81" s="1"/>
      <c r="E81" s="1"/>
      <c r="F81" s="1"/>
      <c r="G81" s="1"/>
      <c r="H81" s="1"/>
      <c r="I81" s="1"/>
      <c r="J81" s="1"/>
      <c r="K81" s="1"/>
      <c r="L81" s="47"/>
      <c r="M81" s="1"/>
      <c r="N81" s="1"/>
      <c r="O81" s="7">
        <f>SUM(O78:O80)</f>
        <v>42677962725.630005</v>
      </c>
      <c r="P81" s="40">
        <f>(O81/$O$112)</f>
        <v>3.6254920900193187E-2</v>
      </c>
      <c r="Q81" s="14"/>
      <c r="R81" s="14"/>
      <c r="S81" s="35"/>
      <c r="T81" s="35"/>
      <c r="U81" s="1"/>
      <c r="V81" s="1"/>
      <c r="W81" s="41"/>
      <c r="X81" s="1"/>
    </row>
    <row r="82" spans="1:26" ht="15.75" x14ac:dyDescent="0.3">
      <c r="A82" s="92"/>
      <c r="B82" s="93"/>
      <c r="C82" s="64" t="s">
        <v>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5"/>
      <c r="T82" s="35"/>
      <c r="U82" s="2"/>
      <c r="V82" s="2"/>
      <c r="W82" s="2"/>
      <c r="X82" s="2"/>
    </row>
    <row r="83" spans="1:26" s="57" customFormat="1" ht="15.75" x14ac:dyDescent="0.3">
      <c r="A83" s="101">
        <v>69</v>
      </c>
      <c r="B83" s="105" t="s">
        <v>1</v>
      </c>
      <c r="C83" s="100" t="s">
        <v>10</v>
      </c>
      <c r="D83" s="34">
        <v>245709870.80000001</v>
      </c>
      <c r="E83" s="34">
        <v>552866661.70000005</v>
      </c>
      <c r="F83" s="34">
        <v>349459032.58999997</v>
      </c>
      <c r="G83" s="34">
        <v>298923122.41000003</v>
      </c>
      <c r="H83" s="34">
        <v>0</v>
      </c>
      <c r="I83" s="34">
        <v>0</v>
      </c>
      <c r="J83" s="34">
        <v>902325694.28999996</v>
      </c>
      <c r="K83" s="34">
        <v>1560213.12</v>
      </c>
      <c r="L83" s="47">
        <v>-50348904.700000003</v>
      </c>
      <c r="M83" s="34">
        <v>1106124338.5899999</v>
      </c>
      <c r="N83" s="34">
        <v>7770687.9400000004</v>
      </c>
      <c r="O83" s="3">
        <v>1098353650.6500001</v>
      </c>
      <c r="P83" s="9">
        <v>4.5600000000000002E-2</v>
      </c>
      <c r="Q83" s="14">
        <f t="shared" si="11"/>
        <v>1.4205016017169642E-3</v>
      </c>
      <c r="R83" s="14">
        <f t="shared" si="12"/>
        <v>-4.5840339921667105E-2</v>
      </c>
      <c r="S83" s="35">
        <f t="shared" si="13"/>
        <v>2429.5924340440347</v>
      </c>
      <c r="T83" s="35">
        <f t="shared" si="14"/>
        <v>-111.37334304768912</v>
      </c>
      <c r="U83" s="1">
        <v>2424.02</v>
      </c>
      <c r="V83" s="1">
        <v>2433.5300000000002</v>
      </c>
      <c r="W83" s="41">
        <v>948</v>
      </c>
      <c r="X83" s="1">
        <v>452073.21</v>
      </c>
    </row>
    <row r="84" spans="1:26" ht="15.75" x14ac:dyDescent="0.3">
      <c r="A84" s="98">
        <v>70</v>
      </c>
      <c r="B84" s="6" t="s">
        <v>6</v>
      </c>
      <c r="C84" s="100" t="s">
        <v>35</v>
      </c>
      <c r="D84" s="1">
        <v>38984072.25</v>
      </c>
      <c r="E84" s="1"/>
      <c r="F84" s="1">
        <v>90972146.040000007</v>
      </c>
      <c r="G84" s="6">
        <v>1558603.54</v>
      </c>
      <c r="H84" s="1"/>
      <c r="I84" s="1"/>
      <c r="J84" s="1">
        <v>136039058.18000001</v>
      </c>
      <c r="K84" s="1">
        <v>274616.82</v>
      </c>
      <c r="L84" s="47">
        <v>2484277.85</v>
      </c>
      <c r="M84" s="6">
        <v>136039058.18000001</v>
      </c>
      <c r="N84" s="1">
        <v>1129147.01</v>
      </c>
      <c r="O84" s="3">
        <v>134909911.16999999</v>
      </c>
      <c r="P84" s="9">
        <f t="shared" ref="P84:P103" si="15">(O84/$O$104)</f>
        <v>6.1319944074647416E-3</v>
      </c>
      <c r="Q84" s="14">
        <f t="shared" si="11"/>
        <v>2.0355570440925971E-3</v>
      </c>
      <c r="R84" s="14">
        <f t="shared" si="12"/>
        <v>1.8414346495785335E-2</v>
      </c>
      <c r="S84" s="35">
        <f t="shared" si="13"/>
        <v>99.564436609271866</v>
      </c>
      <c r="T84" s="35">
        <f t="shared" si="14"/>
        <v>1.8334140343807865</v>
      </c>
      <c r="U84" s="1">
        <v>104.22</v>
      </c>
      <c r="V84" s="1">
        <v>104.98</v>
      </c>
      <c r="W84" s="41">
        <v>743</v>
      </c>
      <c r="X84" s="1">
        <v>1355001</v>
      </c>
    </row>
    <row r="85" spans="1:26" ht="15.75" x14ac:dyDescent="0.3">
      <c r="A85" s="101">
        <v>71</v>
      </c>
      <c r="B85" s="6" t="s">
        <v>8</v>
      </c>
      <c r="C85" s="100" t="s">
        <v>115</v>
      </c>
      <c r="D85" s="1">
        <v>358572920.80000001</v>
      </c>
      <c r="E85" s="1">
        <v>0</v>
      </c>
      <c r="F85" s="1"/>
      <c r="G85" s="1">
        <v>227924300</v>
      </c>
      <c r="H85" s="1">
        <v>0</v>
      </c>
      <c r="I85" s="1">
        <v>0</v>
      </c>
      <c r="J85" s="1">
        <v>586497221</v>
      </c>
      <c r="K85" s="1">
        <v>1195518</v>
      </c>
      <c r="L85" s="47">
        <v>-84648141</v>
      </c>
      <c r="M85" s="1">
        <v>737992507</v>
      </c>
      <c r="N85" s="1">
        <v>81265398</v>
      </c>
      <c r="O85" s="3">
        <v>656727109.54999995</v>
      </c>
      <c r="P85" s="9">
        <f t="shared" si="15"/>
        <v>2.9849897076254111E-2</v>
      </c>
      <c r="Q85" s="14">
        <f t="shared" si="11"/>
        <v>1.8204182264063809E-3</v>
      </c>
      <c r="R85" s="14">
        <f t="shared" si="12"/>
        <v>-0.1288939344349623</v>
      </c>
      <c r="S85" s="35">
        <f t="shared" si="13"/>
        <v>0.98588166084265383</v>
      </c>
      <c r="T85" s="35">
        <f t="shared" si="14"/>
        <v>-0.12707416615328476</v>
      </c>
      <c r="U85" s="1">
        <v>1.0335000000000001</v>
      </c>
      <c r="V85" s="1">
        <v>1.0505</v>
      </c>
      <c r="W85" s="41">
        <v>3644</v>
      </c>
      <c r="X85" s="1">
        <v>666131784</v>
      </c>
    </row>
    <row r="86" spans="1:26" ht="15.75" x14ac:dyDescent="0.3">
      <c r="A86" s="98">
        <v>72</v>
      </c>
      <c r="B86" s="23" t="s">
        <v>61</v>
      </c>
      <c r="C86" s="99" t="s">
        <v>36</v>
      </c>
      <c r="D86" s="1">
        <v>1366177081.3499999</v>
      </c>
      <c r="E86" s="23"/>
      <c r="F86" s="1">
        <v>282993923.75999999</v>
      </c>
      <c r="G86" s="1">
        <v>573944862.63</v>
      </c>
      <c r="H86" s="1">
        <v>52000000</v>
      </c>
      <c r="I86" s="1"/>
      <c r="J86" s="1">
        <v>2281115867.7399998</v>
      </c>
      <c r="K86" s="1">
        <v>7007474.9100000001</v>
      </c>
      <c r="L86" s="47">
        <v>-367437918.93000001</v>
      </c>
      <c r="M86" s="1">
        <v>3117826502</v>
      </c>
      <c r="N86" s="1">
        <v>19381475</v>
      </c>
      <c r="O86" s="3">
        <v>3098445026</v>
      </c>
      <c r="P86" s="9">
        <f t="shared" si="15"/>
        <v>0.14083211089900941</v>
      </c>
      <c r="Q86" s="14">
        <f t="shared" si="11"/>
        <v>2.2616102113150742E-3</v>
      </c>
      <c r="R86" s="14">
        <f t="shared" si="12"/>
        <v>-0.11858784514384345</v>
      </c>
      <c r="S86" s="35">
        <f t="shared" si="13"/>
        <v>299.77152002965937</v>
      </c>
      <c r="T86" s="35">
        <f t="shared" si="14"/>
        <v>-35.549258595811814</v>
      </c>
      <c r="U86" s="1">
        <v>303</v>
      </c>
      <c r="V86" s="1">
        <v>312</v>
      </c>
      <c r="W86" s="41">
        <v>35348</v>
      </c>
      <c r="X86" s="1">
        <v>10336022</v>
      </c>
    </row>
    <row r="87" spans="1:26" ht="15.75" x14ac:dyDescent="0.3">
      <c r="A87" s="101">
        <v>73</v>
      </c>
      <c r="B87" s="6" t="s">
        <v>28</v>
      </c>
      <c r="C87" s="100" t="s">
        <v>37</v>
      </c>
      <c r="D87" s="1">
        <v>961908073.54999995</v>
      </c>
      <c r="E87" s="1">
        <v>0</v>
      </c>
      <c r="F87" s="1">
        <v>259932828.28</v>
      </c>
      <c r="G87" s="1">
        <v>388449164.25</v>
      </c>
      <c r="H87" s="16">
        <v>0</v>
      </c>
      <c r="I87" s="1">
        <v>0</v>
      </c>
      <c r="J87" s="1">
        <v>1610290066.0799999</v>
      </c>
      <c r="K87" s="1">
        <v>1603070.67</v>
      </c>
      <c r="L87" s="47">
        <v>-264342071.81999999</v>
      </c>
      <c r="M87" s="1">
        <v>1854225596.8900001</v>
      </c>
      <c r="N87" s="70">
        <v>14926632.49</v>
      </c>
      <c r="O87" s="3">
        <v>1839298964.4000001</v>
      </c>
      <c r="P87" s="9">
        <f t="shared" si="15"/>
        <v>8.3600758947534728E-2</v>
      </c>
      <c r="Q87" s="14">
        <f t="shared" si="11"/>
        <v>8.7156612439182198E-4</v>
      </c>
      <c r="R87" s="14">
        <f t="shared" si="12"/>
        <v>-0.14371892603453476</v>
      </c>
      <c r="S87" s="35">
        <f t="shared" si="13"/>
        <v>9.0560480998036823</v>
      </c>
      <c r="T87" s="35">
        <f t="shared" si="14"/>
        <v>-1.3015255070208744</v>
      </c>
      <c r="U87" s="1">
        <v>8.9983000000000004</v>
      </c>
      <c r="V87" s="1">
        <v>9.0975000000000001</v>
      </c>
      <c r="W87" s="41">
        <v>6775</v>
      </c>
      <c r="X87" s="1">
        <v>203101722.09</v>
      </c>
    </row>
    <row r="88" spans="1:26" ht="15.75" x14ac:dyDescent="0.3">
      <c r="A88" s="98">
        <v>74</v>
      </c>
      <c r="B88" s="99" t="s">
        <v>92</v>
      </c>
      <c r="C88" s="100" t="s">
        <v>123</v>
      </c>
      <c r="D88" s="1">
        <v>212607281.28999999</v>
      </c>
      <c r="E88" s="1">
        <v>0</v>
      </c>
      <c r="F88" s="1">
        <v>401719233.41000003</v>
      </c>
      <c r="G88" s="1">
        <v>365938369.06</v>
      </c>
      <c r="H88" s="1">
        <v>21410664.010000002</v>
      </c>
      <c r="I88" s="1"/>
      <c r="J88" s="1">
        <v>1001675547.77</v>
      </c>
      <c r="K88" s="1">
        <v>5770304.9100000001</v>
      </c>
      <c r="L88" s="47">
        <v>-75745880.370000005</v>
      </c>
      <c r="M88" s="1">
        <v>1007280068.12</v>
      </c>
      <c r="N88" s="1">
        <v>41916029.689999998</v>
      </c>
      <c r="O88" s="3">
        <v>965364038.42999995</v>
      </c>
      <c r="P88" s="9">
        <f t="shared" si="15"/>
        <v>4.3878220906698545E-2</v>
      </c>
      <c r="Q88" s="14">
        <f t="shared" si="11"/>
        <v>5.9773356788641284E-3</v>
      </c>
      <c r="R88" s="14">
        <f t="shared" si="12"/>
        <v>-7.8463540544961435E-2</v>
      </c>
      <c r="S88" s="35">
        <f t="shared" si="13"/>
        <v>1.7748814190718425</v>
      </c>
      <c r="T88" s="35">
        <f t="shared" si="14"/>
        <v>-0.13926348018784218</v>
      </c>
      <c r="U88" s="1">
        <v>2.0935000000000001</v>
      </c>
      <c r="V88" s="1">
        <v>2.0935000000000001</v>
      </c>
      <c r="W88" s="41">
        <v>2842</v>
      </c>
      <c r="X88" s="1">
        <v>543903400</v>
      </c>
    </row>
    <row r="89" spans="1:26" ht="15.75" x14ac:dyDescent="0.3">
      <c r="A89" s="101">
        <v>75</v>
      </c>
      <c r="B89" s="6" t="s">
        <v>16</v>
      </c>
      <c r="C89" s="100" t="s">
        <v>102</v>
      </c>
      <c r="D89" s="1">
        <v>9308415.1500000004</v>
      </c>
      <c r="E89" s="1">
        <v>0</v>
      </c>
      <c r="F89" s="1">
        <v>49646238.359999999</v>
      </c>
      <c r="G89" s="1">
        <v>38462807.899999999</v>
      </c>
      <c r="H89" s="1">
        <v>0</v>
      </c>
      <c r="I89" s="1">
        <v>0</v>
      </c>
      <c r="J89" s="1">
        <v>109167102.48</v>
      </c>
      <c r="K89" s="1">
        <v>147503.62</v>
      </c>
      <c r="L89" s="47">
        <v>746477.63</v>
      </c>
      <c r="M89" s="1">
        <v>109167102.48</v>
      </c>
      <c r="N89" s="1">
        <v>3402167.27</v>
      </c>
      <c r="O89" s="3">
        <v>105764935.20999999</v>
      </c>
      <c r="P89" s="9">
        <f t="shared" si="15"/>
        <v>4.8072820268657123E-3</v>
      </c>
      <c r="Q89" s="14">
        <f t="shared" ref="Q89:Q100" si="16">(K89/O89)</f>
        <v>1.3946363197512141E-3</v>
      </c>
      <c r="R89" s="14">
        <f t="shared" si="12"/>
        <v>7.0578933227524081E-3</v>
      </c>
      <c r="S89" s="35">
        <f t="shared" si="13"/>
        <v>2.4280082779171237</v>
      </c>
      <c r="T89" s="35">
        <f t="shared" si="14"/>
        <v>1.7136623412298841E-2</v>
      </c>
      <c r="U89" s="1">
        <v>2.4611999999999998</v>
      </c>
      <c r="V89" s="1">
        <v>2.5154999999999998</v>
      </c>
      <c r="W89" s="41">
        <v>11813</v>
      </c>
      <c r="X89" s="1">
        <v>43560368.460000001</v>
      </c>
    </row>
    <row r="90" spans="1:26" ht="15.75" x14ac:dyDescent="0.3">
      <c r="A90" s="98">
        <v>76</v>
      </c>
      <c r="B90" s="4" t="s">
        <v>38</v>
      </c>
      <c r="C90" s="52" t="s">
        <v>141</v>
      </c>
      <c r="D90" s="4">
        <v>1021338145.65</v>
      </c>
      <c r="E90" s="4">
        <v>0</v>
      </c>
      <c r="F90" s="4">
        <v>634808604.50999999</v>
      </c>
      <c r="G90" s="4">
        <v>885909451.64999998</v>
      </c>
      <c r="H90" s="4">
        <v>0</v>
      </c>
      <c r="I90" s="4">
        <v>0</v>
      </c>
      <c r="J90" s="4">
        <v>2514887602.3699999</v>
      </c>
      <c r="K90" s="4">
        <v>6953066.1500000004</v>
      </c>
      <c r="L90" s="49">
        <v>369838420.38</v>
      </c>
      <c r="M90" s="4">
        <v>2538298554.02</v>
      </c>
      <c r="N90" s="4">
        <v>23410951.649999999</v>
      </c>
      <c r="O90" s="22">
        <v>2514887602.3699999</v>
      </c>
      <c r="P90" s="21">
        <f t="shared" si="15"/>
        <v>0.11430795987778022</v>
      </c>
      <c r="Q90" s="30">
        <f>(K90/O90)</f>
        <v>2.7647621879592211E-3</v>
      </c>
      <c r="R90" s="14">
        <f>L90/O90</f>
        <v>0.14705962208071197</v>
      </c>
      <c r="S90" s="35">
        <f>O90/X90</f>
        <v>128.3228604742354</v>
      </c>
      <c r="T90" s="35">
        <f>L90/X90</f>
        <v>18.87111136565699</v>
      </c>
      <c r="U90" s="1">
        <v>127.84</v>
      </c>
      <c r="V90" s="1">
        <v>128.69999999999999</v>
      </c>
      <c r="W90" s="41">
        <v>5518</v>
      </c>
      <c r="X90" s="1">
        <v>19598126.109999999</v>
      </c>
    </row>
    <row r="91" spans="1:26" ht="15.75" x14ac:dyDescent="0.3">
      <c r="A91" s="101">
        <v>77</v>
      </c>
      <c r="B91" s="99" t="s">
        <v>64</v>
      </c>
      <c r="C91" s="100" t="s">
        <v>39</v>
      </c>
      <c r="D91" s="1">
        <v>13875306</v>
      </c>
      <c r="E91" s="1"/>
      <c r="F91" s="1">
        <v>229472289.58000001</v>
      </c>
      <c r="G91" s="1"/>
      <c r="H91" s="1"/>
      <c r="I91" s="1"/>
      <c r="J91" s="1">
        <v>243347585.58000001</v>
      </c>
      <c r="K91" s="1">
        <v>426259.99</v>
      </c>
      <c r="L91" s="47">
        <v>1929846.34</v>
      </c>
      <c r="M91" s="1">
        <v>248280559.86000001</v>
      </c>
      <c r="N91" s="1">
        <v>1225620.3</v>
      </c>
      <c r="O91" s="3">
        <v>247054939.56</v>
      </c>
      <c r="P91" s="9">
        <f t="shared" si="15"/>
        <v>1.122926769857171E-2</v>
      </c>
      <c r="Q91" s="14">
        <f t="shared" si="16"/>
        <v>1.7253651789321059E-3</v>
      </c>
      <c r="R91" s="14">
        <f t="shared" si="12"/>
        <v>7.8114056065303472E-3</v>
      </c>
      <c r="S91" s="35">
        <f t="shared" si="13"/>
        <v>113.57345545406916</v>
      </c>
      <c r="T91" s="35">
        <f t="shared" si="14"/>
        <v>0.88716832668694046</v>
      </c>
      <c r="U91" s="1">
        <v>113.57</v>
      </c>
      <c r="V91" s="1">
        <v>114.14</v>
      </c>
      <c r="W91" s="41">
        <v>1782</v>
      </c>
      <c r="X91" s="1">
        <v>2175287.69</v>
      </c>
    </row>
    <row r="92" spans="1:26" ht="15.75" x14ac:dyDescent="0.3">
      <c r="A92" s="98">
        <v>78</v>
      </c>
      <c r="B92" s="6" t="s">
        <v>109</v>
      </c>
      <c r="C92" s="106" t="s">
        <v>110</v>
      </c>
      <c r="D92" s="1">
        <v>1650227528.05</v>
      </c>
      <c r="E92" s="1">
        <v>154350120</v>
      </c>
      <c r="F92" s="1">
        <v>1345176615.9000001</v>
      </c>
      <c r="G92" s="1">
        <v>1018849743.85</v>
      </c>
      <c r="H92" s="1">
        <v>0</v>
      </c>
      <c r="I92" s="1">
        <v>0</v>
      </c>
      <c r="J92" s="1">
        <v>4300011040.54</v>
      </c>
      <c r="K92" s="1">
        <v>5212142.5599999996</v>
      </c>
      <c r="L92" s="47">
        <v>-291861419.61000001</v>
      </c>
      <c r="M92" s="1">
        <v>4300011040.54</v>
      </c>
      <c r="N92" s="1">
        <v>14745335.9</v>
      </c>
      <c r="O92" s="3">
        <v>4285265704.6399999</v>
      </c>
      <c r="P92" s="9">
        <f t="shared" si="15"/>
        <v>0.19477609248619993</v>
      </c>
      <c r="Q92" s="14">
        <f t="shared" si="16"/>
        <v>1.2162939054995812E-3</v>
      </c>
      <c r="R92" s="14">
        <f t="shared" si="12"/>
        <v>-6.8108126712884645E-2</v>
      </c>
      <c r="S92" s="35">
        <f t="shared" si="13"/>
        <v>133.51074168734527</v>
      </c>
      <c r="T92" s="35">
        <f t="shared" si="14"/>
        <v>-9.0931665123729211</v>
      </c>
      <c r="U92" s="1">
        <v>133.51</v>
      </c>
      <c r="V92" s="1"/>
      <c r="W92" s="41">
        <v>24</v>
      </c>
      <c r="X92" s="41">
        <v>32096786</v>
      </c>
    </row>
    <row r="93" spans="1:26" ht="17.25" x14ac:dyDescent="0.35">
      <c r="A93" s="101">
        <v>79</v>
      </c>
      <c r="B93" s="4" t="s">
        <v>40</v>
      </c>
      <c r="C93" s="100" t="s">
        <v>41</v>
      </c>
      <c r="D93" s="109">
        <v>264938296.78</v>
      </c>
      <c r="E93" s="109">
        <v>271011</v>
      </c>
      <c r="F93" s="109">
        <v>660126987.14999998</v>
      </c>
      <c r="G93" s="109">
        <v>614788958.63999999</v>
      </c>
      <c r="H93" s="109">
        <v>71656500.219999999</v>
      </c>
      <c r="I93" s="1"/>
      <c r="J93" s="114">
        <v>1666585262.05</v>
      </c>
      <c r="K93" s="115">
        <v>7963908.79</v>
      </c>
      <c r="L93" s="47">
        <v>62850079.119999997</v>
      </c>
      <c r="M93" s="109">
        <v>1666585262.05</v>
      </c>
      <c r="N93" s="109">
        <v>107815023.29000001</v>
      </c>
      <c r="O93" s="3">
        <v>1558770238.76</v>
      </c>
      <c r="P93" s="9">
        <f t="shared" si="15"/>
        <v>7.0850023572799598E-2</v>
      </c>
      <c r="Q93" s="14">
        <f t="shared" si="16"/>
        <v>5.1090972819286574E-3</v>
      </c>
      <c r="R93" s="14">
        <f t="shared" si="12"/>
        <v>4.0320297088810964E-2</v>
      </c>
      <c r="S93" s="35">
        <f t="shared" si="13"/>
        <v>0.9025422808369532</v>
      </c>
      <c r="T93" s="35">
        <f t="shared" si="14"/>
        <v>3.6390772898559014E-2</v>
      </c>
      <c r="U93" s="113">
        <v>0.89900000000000002</v>
      </c>
      <c r="V93" s="113">
        <v>0.90549999999999997</v>
      </c>
      <c r="W93" s="41">
        <v>10434</v>
      </c>
      <c r="X93" s="112">
        <v>1727088328</v>
      </c>
    </row>
    <row r="94" spans="1:26" ht="15.75" x14ac:dyDescent="0.3">
      <c r="A94" s="98">
        <v>80</v>
      </c>
      <c r="B94" s="6" t="s">
        <v>24</v>
      </c>
      <c r="C94" s="100" t="s">
        <v>42</v>
      </c>
      <c r="D94" s="1">
        <v>515776331</v>
      </c>
      <c r="E94" s="1">
        <v>0</v>
      </c>
      <c r="F94" s="1">
        <v>68956459.730000004</v>
      </c>
      <c r="G94" s="1">
        <v>536421692.05000001</v>
      </c>
      <c r="H94" s="1">
        <v>0</v>
      </c>
      <c r="I94" s="1"/>
      <c r="J94" s="1">
        <v>1121154482.78</v>
      </c>
      <c r="K94" s="1">
        <v>6008212.6100000003</v>
      </c>
      <c r="L94" s="47">
        <v>19236732.760000002</v>
      </c>
      <c r="M94" s="1">
        <v>1125915545.5699999</v>
      </c>
      <c r="N94" s="1">
        <v>40874679.439999998</v>
      </c>
      <c r="O94" s="3">
        <v>1116329391.1400001</v>
      </c>
      <c r="P94" s="9">
        <f t="shared" si="15"/>
        <v>5.073997546950576E-2</v>
      </c>
      <c r="Q94" s="14">
        <f t="shared" si="16"/>
        <v>5.3821145064221493E-3</v>
      </c>
      <c r="R94" s="14">
        <f t="shared" si="12"/>
        <v>1.7232129613962213E-2</v>
      </c>
      <c r="S94" s="35">
        <f t="shared" si="13"/>
        <v>1917.0432596220442</v>
      </c>
      <c r="T94" s="35">
        <f t="shared" si="14"/>
        <v>33.03473792537968</v>
      </c>
      <c r="U94" s="1">
        <v>2785.53</v>
      </c>
      <c r="V94" s="1">
        <v>2813.87</v>
      </c>
      <c r="W94" s="41">
        <v>821</v>
      </c>
      <c r="X94" s="1">
        <v>582318.31000000006</v>
      </c>
    </row>
    <row r="95" spans="1:26" ht="15.75" x14ac:dyDescent="0.3">
      <c r="A95" s="101">
        <v>81</v>
      </c>
      <c r="B95" s="6" t="s">
        <v>8</v>
      </c>
      <c r="C95" s="100" t="s">
        <v>93</v>
      </c>
      <c r="D95" s="1">
        <v>74140550</v>
      </c>
      <c r="E95" s="1">
        <v>0</v>
      </c>
      <c r="F95" s="1"/>
      <c r="G95" s="1">
        <v>0</v>
      </c>
      <c r="H95" s="1">
        <v>0</v>
      </c>
      <c r="I95" s="1">
        <v>0</v>
      </c>
      <c r="J95" s="1">
        <v>74140550</v>
      </c>
      <c r="K95" s="1">
        <v>864264</v>
      </c>
      <c r="L95" s="47">
        <v>-26653092</v>
      </c>
      <c r="M95" s="1">
        <v>501892980</v>
      </c>
      <c r="N95" s="1">
        <v>16295047.98</v>
      </c>
      <c r="O95" s="3">
        <v>485597932</v>
      </c>
      <c r="P95" s="9">
        <f t="shared" si="15"/>
        <v>2.207164601530472E-2</v>
      </c>
      <c r="Q95" s="14">
        <f t="shared" si="16"/>
        <v>1.7797934114760605E-3</v>
      </c>
      <c r="R95" s="14">
        <f t="shared" si="12"/>
        <v>-5.4887161257515402E-2</v>
      </c>
      <c r="S95" s="35">
        <f t="shared" si="13"/>
        <v>0.97895741824734317</v>
      </c>
      <c r="T95" s="35">
        <f t="shared" si="14"/>
        <v>-5.3732193679582881E-2</v>
      </c>
      <c r="U95" s="1">
        <v>1.0237000000000001</v>
      </c>
      <c r="V95" s="1">
        <v>1.0284</v>
      </c>
      <c r="W95" s="41">
        <v>204</v>
      </c>
      <c r="X95" s="82">
        <v>496035806</v>
      </c>
      <c r="Y95" s="18"/>
      <c r="Z95" s="17"/>
    </row>
    <row r="96" spans="1:26" ht="15.75" x14ac:dyDescent="0.3">
      <c r="A96" s="98">
        <v>82</v>
      </c>
      <c r="B96" s="1" t="s">
        <v>4</v>
      </c>
      <c r="C96" s="100" t="s">
        <v>43</v>
      </c>
      <c r="D96" s="20">
        <v>285078746.38999999</v>
      </c>
      <c r="E96" s="20"/>
      <c r="F96" s="20">
        <v>841769359.55999994</v>
      </c>
      <c r="G96" s="20"/>
      <c r="H96" s="1">
        <v>0</v>
      </c>
      <c r="I96" s="1">
        <v>0</v>
      </c>
      <c r="J96" s="20">
        <v>1126848105.95</v>
      </c>
      <c r="K96" s="20">
        <v>1825718.25</v>
      </c>
      <c r="L96" s="48">
        <v>4555181.63</v>
      </c>
      <c r="M96" s="20">
        <v>1127727945.98</v>
      </c>
      <c r="N96" s="20">
        <v>39616744.990000002</v>
      </c>
      <c r="O96" s="3">
        <v>1088111200.99</v>
      </c>
      <c r="P96" s="9">
        <f t="shared" si="15"/>
        <v>4.9457387832408162E-2</v>
      </c>
      <c r="Q96" s="14">
        <f t="shared" si="16"/>
        <v>1.6778783715661601E-3</v>
      </c>
      <c r="R96" s="14">
        <f t="shared" si="12"/>
        <v>4.1863199513574928E-3</v>
      </c>
      <c r="S96" s="35">
        <f t="shared" si="13"/>
        <v>1458.6918707554125</v>
      </c>
      <c r="T96" s="35">
        <f t="shared" si="14"/>
        <v>6.1065508814263687</v>
      </c>
      <c r="U96" s="1">
        <v>0</v>
      </c>
      <c r="V96" s="1">
        <v>0</v>
      </c>
      <c r="W96" s="41">
        <v>812</v>
      </c>
      <c r="X96" s="6">
        <v>745950</v>
      </c>
    </row>
    <row r="97" spans="1:25" ht="15.75" x14ac:dyDescent="0.3">
      <c r="A97" s="101">
        <v>83</v>
      </c>
      <c r="B97" s="1" t="s">
        <v>98</v>
      </c>
      <c r="C97" s="100" t="s">
        <v>103</v>
      </c>
      <c r="D97" s="20">
        <v>39148783.299999997</v>
      </c>
      <c r="E97" s="20"/>
      <c r="F97" s="20">
        <v>13171432.609999999</v>
      </c>
      <c r="G97" s="20">
        <v>34084110.539999999</v>
      </c>
      <c r="H97" s="1">
        <v>0</v>
      </c>
      <c r="I97" s="1">
        <v>0</v>
      </c>
      <c r="J97" s="20">
        <v>86404326.430000007</v>
      </c>
      <c r="K97" s="20">
        <v>230984.79</v>
      </c>
      <c r="L97" s="48">
        <v>-11754165.199999999</v>
      </c>
      <c r="M97" s="20">
        <v>89030182.069999993</v>
      </c>
      <c r="N97" s="20">
        <v>87226254.75</v>
      </c>
      <c r="O97" s="36">
        <v>87226254.75</v>
      </c>
      <c r="P97" s="9">
        <f t="shared" si="15"/>
        <v>3.964652423772661E-3</v>
      </c>
      <c r="Q97" s="14">
        <f t="shared" si="16"/>
        <v>2.6481108315612968E-3</v>
      </c>
      <c r="R97" s="14">
        <f t="shared" si="12"/>
        <v>-0.13475489958486381</v>
      </c>
      <c r="S97" s="35">
        <f t="shared" si="13"/>
        <v>0.81070455817560316</v>
      </c>
      <c r="T97" s="35">
        <f t="shared" si="14"/>
        <v>-0.10924641132994478</v>
      </c>
      <c r="U97" s="1">
        <v>0.80610000000000004</v>
      </c>
      <c r="V97" s="1">
        <v>0.81399999999999995</v>
      </c>
      <c r="W97" s="41">
        <v>74</v>
      </c>
      <c r="X97" s="6">
        <v>107593147.06</v>
      </c>
    </row>
    <row r="98" spans="1:25" ht="15.75" x14ac:dyDescent="0.3">
      <c r="A98" s="98">
        <v>84</v>
      </c>
      <c r="B98" s="1" t="s">
        <v>73</v>
      </c>
      <c r="C98" s="99" t="s">
        <v>106</v>
      </c>
      <c r="D98" s="20">
        <v>106516633.2</v>
      </c>
      <c r="E98" s="20"/>
      <c r="F98" s="20">
        <v>158583315.77000001</v>
      </c>
      <c r="G98" s="20">
        <v>121266497.44</v>
      </c>
      <c r="H98" s="16">
        <v>0</v>
      </c>
      <c r="I98" s="16">
        <v>0</v>
      </c>
      <c r="J98" s="20">
        <v>386366446.42000002</v>
      </c>
      <c r="K98" s="20">
        <v>767028.5</v>
      </c>
      <c r="L98" s="48">
        <v>-633544.77</v>
      </c>
      <c r="M98" s="48">
        <v>449762261.45999998</v>
      </c>
      <c r="N98" s="20">
        <v>4178696.73</v>
      </c>
      <c r="O98" s="3">
        <v>445583564.73000002</v>
      </c>
      <c r="P98" s="9">
        <f t="shared" si="15"/>
        <v>2.0252892491638901E-2</v>
      </c>
      <c r="Q98" s="14">
        <f t="shared" si="16"/>
        <v>1.7214021357919217E-3</v>
      </c>
      <c r="R98" s="14">
        <f t="shared" si="12"/>
        <v>-1.4218315488900371E-3</v>
      </c>
      <c r="S98" s="35">
        <f t="shared" si="13"/>
        <v>100.35620666798799</v>
      </c>
      <c r="T98" s="35">
        <f t="shared" si="14"/>
        <v>-0.14268962076747402</v>
      </c>
      <c r="U98" s="1">
        <v>91.8</v>
      </c>
      <c r="V98" s="1">
        <v>92.17</v>
      </c>
      <c r="W98" s="41">
        <v>384</v>
      </c>
      <c r="X98" s="83">
        <v>4440020</v>
      </c>
    </row>
    <row r="99" spans="1:25" ht="15.75" x14ac:dyDescent="0.3">
      <c r="A99" s="101">
        <v>85</v>
      </c>
      <c r="B99" s="1" t="s">
        <v>73</v>
      </c>
      <c r="C99" s="100" t="s">
        <v>107</v>
      </c>
      <c r="D99" s="20">
        <v>81285130.599999994</v>
      </c>
      <c r="E99" s="20"/>
      <c r="F99" s="20">
        <v>7310102.4699999997</v>
      </c>
      <c r="G99" s="20">
        <v>85023890.950000003</v>
      </c>
      <c r="H99" s="1">
        <v>0</v>
      </c>
      <c r="I99" s="1">
        <v>0</v>
      </c>
      <c r="J99" s="20">
        <v>173619124.02000001</v>
      </c>
      <c r="K99" s="20">
        <v>568573.34</v>
      </c>
      <c r="L99" s="48">
        <v>3047258.96</v>
      </c>
      <c r="M99" s="20">
        <v>281236080.36000001</v>
      </c>
      <c r="N99" s="20">
        <v>3699840.15</v>
      </c>
      <c r="O99" s="3">
        <v>277536240.20999998</v>
      </c>
      <c r="P99" s="9">
        <f t="shared" si="15"/>
        <v>1.2614719393684937E-2</v>
      </c>
      <c r="Q99" s="14">
        <f t="shared" si="16"/>
        <v>2.0486453933719951E-3</v>
      </c>
      <c r="R99" s="14">
        <f t="shared" si="12"/>
        <v>1.0979679474270702E-2</v>
      </c>
      <c r="S99" s="35">
        <f t="shared" si="13"/>
        <v>101.67548113149483</v>
      </c>
      <c r="T99" s="35">
        <f t="shared" si="14"/>
        <v>1.1163641932160719</v>
      </c>
      <c r="U99" s="1">
        <v>98.47</v>
      </c>
      <c r="V99" s="1">
        <v>98.93</v>
      </c>
      <c r="W99" s="41">
        <v>107</v>
      </c>
      <c r="X99" s="6">
        <v>2729628</v>
      </c>
    </row>
    <row r="100" spans="1:25" ht="15.75" x14ac:dyDescent="0.3">
      <c r="A100" s="98">
        <v>86</v>
      </c>
      <c r="B100" s="1" t="s">
        <v>86</v>
      </c>
      <c r="C100" s="100" t="s">
        <v>111</v>
      </c>
      <c r="D100" s="20">
        <v>29200701.359999999</v>
      </c>
      <c r="E100" s="20"/>
      <c r="F100" s="20">
        <v>201777126.03999999</v>
      </c>
      <c r="G100" s="20"/>
      <c r="H100" s="1">
        <v>0</v>
      </c>
      <c r="I100" s="1">
        <v>0</v>
      </c>
      <c r="J100" s="20">
        <v>232420331.25999999</v>
      </c>
      <c r="K100" s="20">
        <v>333659.05</v>
      </c>
      <c r="L100" s="48">
        <v>1431174.32</v>
      </c>
      <c r="M100" s="20">
        <v>232420331.25999999</v>
      </c>
      <c r="N100" s="20">
        <v>1546726.8</v>
      </c>
      <c r="O100" s="3">
        <v>230873604.46000001</v>
      </c>
      <c r="P100" s="9">
        <f t="shared" si="15"/>
        <v>1.0493785364634949E-2</v>
      </c>
      <c r="Q100" s="14">
        <f t="shared" si="16"/>
        <v>1.4452022386032791E-3</v>
      </c>
      <c r="R100" s="14">
        <f t="shared" si="12"/>
        <v>6.1989516876449951E-3</v>
      </c>
      <c r="S100" s="35">
        <f t="shared" si="13"/>
        <v>114.89681763477324</v>
      </c>
      <c r="T100" s="35">
        <f t="shared" si="14"/>
        <v>0.71223982158211685</v>
      </c>
      <c r="U100" s="1">
        <v>114.87</v>
      </c>
      <c r="V100" s="1">
        <v>115.64</v>
      </c>
      <c r="W100" s="41">
        <v>40</v>
      </c>
      <c r="X100" s="6">
        <v>2009399.47</v>
      </c>
    </row>
    <row r="101" spans="1:25" ht="15.75" x14ac:dyDescent="0.3">
      <c r="A101" s="101">
        <v>87</v>
      </c>
      <c r="B101" s="1" t="s">
        <v>26</v>
      </c>
      <c r="C101" s="100" t="s">
        <v>44</v>
      </c>
      <c r="D101" s="1">
        <v>505841862.80000001</v>
      </c>
      <c r="E101" s="1"/>
      <c r="F101" s="1">
        <v>477940062.16000003</v>
      </c>
      <c r="G101" s="1">
        <v>166112945.19999999</v>
      </c>
      <c r="H101" s="1">
        <v>312000000</v>
      </c>
      <c r="I101" s="1">
        <v>1352052.1</v>
      </c>
      <c r="J101" s="1">
        <v>1463246922.26</v>
      </c>
      <c r="K101" s="1">
        <v>3390540.9</v>
      </c>
      <c r="L101" s="47">
        <v>-110316787.11</v>
      </c>
      <c r="M101" s="1">
        <v>1474901882.5799999</v>
      </c>
      <c r="N101" s="1">
        <v>84946437.069999993</v>
      </c>
      <c r="O101" s="3">
        <v>1389955445.51</v>
      </c>
      <c r="P101" s="9">
        <f t="shared" si="15"/>
        <v>6.3176967092895053E-2</v>
      </c>
      <c r="Q101" s="14">
        <v>0</v>
      </c>
      <c r="R101" s="14">
        <f t="shared" si="12"/>
        <v>-7.9367139044894175E-2</v>
      </c>
      <c r="S101" s="35">
        <f t="shared" si="13"/>
        <v>1.9530200768053316</v>
      </c>
      <c r="T101" s="35">
        <f t="shared" si="14"/>
        <v>-0.15500561599327864</v>
      </c>
      <c r="U101" s="1">
        <v>2.04</v>
      </c>
      <c r="V101" s="1">
        <v>2.0699999999999998</v>
      </c>
      <c r="W101" s="41">
        <v>2025</v>
      </c>
      <c r="X101" s="82">
        <v>711695420.86000001</v>
      </c>
    </row>
    <row r="102" spans="1:25" ht="15.75" x14ac:dyDescent="0.3">
      <c r="A102" s="98">
        <v>88</v>
      </c>
      <c r="B102" s="1" t="s">
        <v>63</v>
      </c>
      <c r="C102" s="52" t="s">
        <v>45</v>
      </c>
      <c r="D102" s="1">
        <v>24841434.800000001</v>
      </c>
      <c r="E102" s="1">
        <v>0</v>
      </c>
      <c r="F102" s="1">
        <v>46391253.119999997</v>
      </c>
      <c r="G102" s="1">
        <v>47074736.439999998</v>
      </c>
      <c r="H102" s="1">
        <v>171000</v>
      </c>
      <c r="I102" s="1"/>
      <c r="J102" s="1">
        <v>118478424.36</v>
      </c>
      <c r="K102" s="1">
        <v>419146.69</v>
      </c>
      <c r="L102" s="47">
        <v>1412829.21</v>
      </c>
      <c r="M102" s="1">
        <v>119995927.12</v>
      </c>
      <c r="N102" s="1">
        <v>668371.43999999994</v>
      </c>
      <c r="O102" s="3">
        <v>118189014.59</v>
      </c>
      <c r="P102" s="9">
        <f t="shared" si="15"/>
        <v>5.3719876486792058E-3</v>
      </c>
      <c r="Q102" s="14">
        <f>(K102/O102)</f>
        <v>3.5464098880427087E-3</v>
      </c>
      <c r="R102" s="14">
        <f>L102/O102</f>
        <v>1.1953980790017854E-2</v>
      </c>
      <c r="S102" s="35">
        <f>O102/X102</f>
        <v>1.2110537988622374</v>
      </c>
      <c r="T102" s="35">
        <f>L102/X102</f>
        <v>1.4476913847277331E-2</v>
      </c>
      <c r="U102" s="1">
        <v>1.2111000000000001</v>
      </c>
      <c r="V102" s="1">
        <v>1.2296</v>
      </c>
      <c r="W102" s="41">
        <v>92</v>
      </c>
      <c r="X102" s="1">
        <v>97591878</v>
      </c>
    </row>
    <row r="103" spans="1:25" ht="15.75" x14ac:dyDescent="0.3">
      <c r="A103" s="101">
        <v>89</v>
      </c>
      <c r="B103" s="1" t="s">
        <v>89</v>
      </c>
      <c r="C103" s="4" t="s">
        <v>152</v>
      </c>
      <c r="D103" s="1">
        <v>140548180.96000001</v>
      </c>
      <c r="E103" s="1">
        <v>0</v>
      </c>
      <c r="F103" s="1">
        <v>116487417.18000001</v>
      </c>
      <c r="G103" s="1">
        <v>0</v>
      </c>
      <c r="H103" s="1">
        <v>0</v>
      </c>
      <c r="I103" s="1">
        <v>0</v>
      </c>
      <c r="J103" s="1">
        <v>257035598.13999999</v>
      </c>
      <c r="K103" s="1">
        <v>310168.55</v>
      </c>
      <c r="L103" s="47">
        <v>7298216.3399999999</v>
      </c>
      <c r="M103" s="1">
        <v>258840353.72999999</v>
      </c>
      <c r="N103" s="1"/>
      <c r="O103" s="3">
        <v>256739283.59999999</v>
      </c>
      <c r="P103" s="9">
        <f t="shared" si="15"/>
        <v>1.1669445465929473E-2</v>
      </c>
      <c r="Q103" s="14">
        <f>(K103/O103)</f>
        <v>1.2081070946791408E-3</v>
      </c>
      <c r="R103" s="14">
        <f>L103/O103</f>
        <v>2.8426566584062868E-2</v>
      </c>
      <c r="S103" s="35">
        <f>O103/X103</f>
        <v>100.6503276760653</v>
      </c>
      <c r="T103" s="35">
        <f>L103/X103</f>
        <v>2.861143241391416</v>
      </c>
      <c r="U103" s="1">
        <v>100.6503</v>
      </c>
      <c r="V103" s="1">
        <v>101.474</v>
      </c>
      <c r="W103" s="41">
        <v>93</v>
      </c>
      <c r="X103" s="71">
        <v>2550804.25</v>
      </c>
    </row>
    <row r="104" spans="1:25" ht="15.75" x14ac:dyDescent="0.3">
      <c r="A104" s="87"/>
      <c r="B104" s="8"/>
      <c r="C104" s="53" t="s">
        <v>59</v>
      </c>
      <c r="D104" s="1"/>
      <c r="E104" s="1"/>
      <c r="F104" s="1"/>
      <c r="G104" s="1"/>
      <c r="H104" s="1"/>
      <c r="I104" s="1"/>
      <c r="J104" s="1"/>
      <c r="K104" s="1"/>
      <c r="L104" s="47"/>
      <c r="M104" s="1"/>
      <c r="N104" s="1"/>
      <c r="O104" s="7">
        <f>SUM(O83:O103)</f>
        <v>22000984052.719997</v>
      </c>
      <c r="P104" s="40">
        <f>(O104/$O$112)</f>
        <v>1.8689831604327137E-2</v>
      </c>
      <c r="Q104" s="14"/>
      <c r="R104" s="14"/>
      <c r="S104" s="35"/>
      <c r="T104" s="35"/>
      <c r="U104" s="1"/>
      <c r="V104" s="1"/>
      <c r="W104" s="41"/>
      <c r="X104" s="6"/>
    </row>
    <row r="105" spans="1:25" ht="15.75" x14ac:dyDescent="0.3">
      <c r="A105" s="94"/>
      <c r="B105" s="95"/>
      <c r="C105" s="64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5"/>
      <c r="T105" s="35"/>
      <c r="U105" s="2"/>
      <c r="V105" s="2"/>
      <c r="W105" s="2"/>
      <c r="X105" s="2"/>
      <c r="Y105" s="19"/>
    </row>
    <row r="106" spans="1:25" ht="15.75" x14ac:dyDescent="0.3">
      <c r="A106" s="98">
        <v>90</v>
      </c>
      <c r="B106" s="6" t="s">
        <v>28</v>
      </c>
      <c r="C106" s="4" t="s">
        <v>46</v>
      </c>
      <c r="D106" s="1">
        <v>223130803.80000001</v>
      </c>
      <c r="E106" s="16">
        <v>454565152.50999999</v>
      </c>
      <c r="F106" s="1">
        <v>89745749.739999995</v>
      </c>
      <c r="G106" s="1">
        <v>193992258.53</v>
      </c>
      <c r="H106" s="23"/>
      <c r="I106" s="1"/>
      <c r="J106" s="1">
        <v>506868812.06999999</v>
      </c>
      <c r="K106" s="1">
        <v>1589024.59</v>
      </c>
      <c r="L106" s="48">
        <v>-25917854.829999998</v>
      </c>
      <c r="M106" s="1">
        <v>494535569.18000001</v>
      </c>
      <c r="N106" s="1">
        <v>-4800151.13</v>
      </c>
      <c r="O106" s="3">
        <v>489735418.05000001</v>
      </c>
      <c r="P106" s="9">
        <f>(O106/$O$111)</f>
        <v>0.11799011417907718</v>
      </c>
      <c r="Q106" s="14">
        <f>(L106/O106)</f>
        <v>-5.2922157301177448E-2</v>
      </c>
      <c r="R106" s="14">
        <f t="shared" si="12"/>
        <v>-5.2922157301177448E-2</v>
      </c>
      <c r="S106" s="35">
        <f t="shared" si="13"/>
        <v>10.987722692585217</v>
      </c>
      <c r="T106" s="35">
        <f t="shared" si="14"/>
        <v>-0.58149398871871194</v>
      </c>
      <c r="U106" s="1">
        <v>10.9255</v>
      </c>
      <c r="V106" s="1">
        <v>11.0304</v>
      </c>
      <c r="W106" s="41">
        <v>1633</v>
      </c>
      <c r="X106" s="1">
        <v>44571148.340000004</v>
      </c>
      <c r="Y106" s="19"/>
    </row>
    <row r="107" spans="1:25" ht="15.75" x14ac:dyDescent="0.3">
      <c r="A107" s="98">
        <v>91</v>
      </c>
      <c r="B107" s="6" t="s">
        <v>47</v>
      </c>
      <c r="C107" s="4" t="s">
        <v>48</v>
      </c>
      <c r="D107" s="20">
        <v>683721034.89999998</v>
      </c>
      <c r="E107" s="1"/>
      <c r="F107" s="20"/>
      <c r="G107" s="20">
        <v>364531505.79000002</v>
      </c>
      <c r="H107" s="1">
        <v>0</v>
      </c>
      <c r="I107" s="20">
        <v>1665896.67</v>
      </c>
      <c r="J107" s="1">
        <v>1825986168.5999999</v>
      </c>
      <c r="K107" s="20">
        <v>20937732.140000001</v>
      </c>
      <c r="L107" s="48">
        <v>-135040254.28</v>
      </c>
      <c r="M107" s="20">
        <v>2312427972.5799999</v>
      </c>
      <c r="N107" s="20">
        <v>89383836.579999998</v>
      </c>
      <c r="O107" s="3">
        <v>2223044136</v>
      </c>
      <c r="P107" s="9">
        <f>(O107/$O$111)</f>
        <v>0.53558967100269739</v>
      </c>
      <c r="Q107" s="14">
        <f>(K107/O107)</f>
        <v>9.4184959267943208E-3</v>
      </c>
      <c r="R107" s="14">
        <f t="shared" si="12"/>
        <v>-6.0745646968117593E-2</v>
      </c>
      <c r="S107" s="35">
        <f t="shared" si="13"/>
        <v>1.1278393957415642</v>
      </c>
      <c r="T107" s="35">
        <f t="shared" si="14"/>
        <v>-6.851133377045214E-2</v>
      </c>
      <c r="U107" s="1">
        <v>1.1200000000000001</v>
      </c>
      <c r="V107" s="1">
        <v>1.1399999999999999</v>
      </c>
      <c r="W107" s="41">
        <v>15250</v>
      </c>
      <c r="X107" s="72">
        <v>1971064448</v>
      </c>
    </row>
    <row r="108" spans="1:25" s="80" customFormat="1" ht="15.75" x14ac:dyDescent="0.3">
      <c r="A108" s="98">
        <v>92</v>
      </c>
      <c r="B108" s="6" t="s">
        <v>1</v>
      </c>
      <c r="C108" s="4" t="s">
        <v>49</v>
      </c>
      <c r="D108" s="20">
        <v>622532029.85000002</v>
      </c>
      <c r="E108" s="1">
        <v>1165490.69</v>
      </c>
      <c r="F108" s="20">
        <v>222005163.33000001</v>
      </c>
      <c r="G108" s="1">
        <v>24302338.149999999</v>
      </c>
      <c r="H108" s="1">
        <v>0</v>
      </c>
      <c r="I108" s="1">
        <v>0</v>
      </c>
      <c r="J108" s="20">
        <v>870005022.01999998</v>
      </c>
      <c r="K108" s="20">
        <v>3949920.18</v>
      </c>
      <c r="L108" s="48">
        <v>-133066718.09</v>
      </c>
      <c r="M108" s="20">
        <v>1060630837.92</v>
      </c>
      <c r="N108" s="20">
        <v>17533142.75</v>
      </c>
      <c r="O108" s="3">
        <v>1043097695.17</v>
      </c>
      <c r="P108" s="9">
        <f>(O108/$O$111)</f>
        <v>0.25130960844754552</v>
      </c>
      <c r="Q108" s="14">
        <f>(K108/O108)</f>
        <v>3.7867212230358323E-3</v>
      </c>
      <c r="R108" s="14">
        <f t="shared" si="12"/>
        <v>-0.12756879696519061</v>
      </c>
      <c r="S108" s="35">
        <f t="shared" si="13"/>
        <v>0.76102198705108937</v>
      </c>
      <c r="T108" s="35">
        <f t="shared" si="14"/>
        <v>-9.7082659352166339E-2</v>
      </c>
      <c r="U108" s="1">
        <v>0.76</v>
      </c>
      <c r="V108" s="1">
        <v>0.76</v>
      </c>
      <c r="W108" s="41">
        <v>9480</v>
      </c>
      <c r="X108" s="1">
        <v>1370653821.99</v>
      </c>
    </row>
    <row r="109" spans="1:25" ht="15.75" x14ac:dyDescent="0.3">
      <c r="A109" s="98">
        <v>93</v>
      </c>
      <c r="B109" s="23" t="s">
        <v>61</v>
      </c>
      <c r="C109" s="4" t="s">
        <v>50</v>
      </c>
      <c r="D109" s="1">
        <v>60705774.700000003</v>
      </c>
      <c r="E109" s="1">
        <v>0</v>
      </c>
      <c r="F109" s="1"/>
      <c r="G109" s="1">
        <v>136808737.59999999</v>
      </c>
      <c r="H109" s="1">
        <v>37640000</v>
      </c>
      <c r="I109" s="1"/>
      <c r="J109" s="1">
        <v>263330902.88</v>
      </c>
      <c r="K109" s="1">
        <v>572250.43000000005</v>
      </c>
      <c r="L109" s="47">
        <v>-41444901.859999999</v>
      </c>
      <c r="M109" s="1">
        <v>251266459</v>
      </c>
      <c r="N109" s="1">
        <v>1748000</v>
      </c>
      <c r="O109" s="3">
        <v>249518458</v>
      </c>
      <c r="P109" s="9">
        <f>(O109/$O$111)</f>
        <v>6.0115544565742425E-2</v>
      </c>
      <c r="Q109" s="14">
        <f>(K109/O109)</f>
        <v>2.2934192307328223E-3</v>
      </c>
      <c r="R109" s="14">
        <f t="shared" si="12"/>
        <v>-0.16609954306466579</v>
      </c>
      <c r="S109" s="35">
        <f t="shared" si="13"/>
        <v>29.219318501322618</v>
      </c>
      <c r="T109" s="35">
        <f t="shared" si="14"/>
        <v>-4.8533154517306221</v>
      </c>
      <c r="U109" s="1">
        <v>25.17</v>
      </c>
      <c r="V109" s="1">
        <v>25.94</v>
      </c>
      <c r="W109" s="41">
        <v>1839</v>
      </c>
      <c r="X109" s="1">
        <v>8539503</v>
      </c>
    </row>
    <row r="110" spans="1:25" ht="15.75" x14ac:dyDescent="0.3">
      <c r="A110" s="98">
        <v>94</v>
      </c>
      <c r="B110" s="6" t="s">
        <v>1</v>
      </c>
      <c r="C110" s="99" t="s">
        <v>81</v>
      </c>
      <c r="D110" s="1">
        <v>96470171.700000003</v>
      </c>
      <c r="E110" s="1">
        <v>120929194.33</v>
      </c>
      <c r="F110" s="1">
        <v>16108378.82</v>
      </c>
      <c r="G110" s="1">
        <v>23476755.43</v>
      </c>
      <c r="H110" s="1">
        <v>0</v>
      </c>
      <c r="I110" s="1">
        <v>0</v>
      </c>
      <c r="J110" s="1">
        <v>137037573.15000001</v>
      </c>
      <c r="K110" s="1">
        <v>337596.77</v>
      </c>
      <c r="L110" s="47">
        <v>-22001588.09</v>
      </c>
      <c r="M110" s="1">
        <v>148231980.09999999</v>
      </c>
      <c r="N110" s="1">
        <v>2979800.78</v>
      </c>
      <c r="O110" s="3">
        <v>145252179.31999999</v>
      </c>
      <c r="P110" s="9">
        <f>(O110/$O$111)</f>
        <v>3.4995061804937375E-2</v>
      </c>
      <c r="Q110" s="14">
        <f>(K110/O110)</f>
        <v>2.32421139276852E-3</v>
      </c>
      <c r="R110" s="14">
        <f t="shared" si="12"/>
        <v>-0.15147165566121434</v>
      </c>
      <c r="S110" s="35">
        <f t="shared" si="13"/>
        <v>134.3332540601767</v>
      </c>
      <c r="T110" s="35">
        <f t="shared" si="14"/>
        <v>-20.347680402853509</v>
      </c>
      <c r="U110" s="1">
        <v>133.41999999999999</v>
      </c>
      <c r="V110" s="1">
        <v>134.97999999999999</v>
      </c>
      <c r="W110" s="41">
        <v>315</v>
      </c>
      <c r="X110" s="82">
        <v>1081282.3700000001</v>
      </c>
    </row>
    <row r="111" spans="1:25" ht="15.75" x14ac:dyDescent="0.3">
      <c r="A111" s="73"/>
      <c r="B111" s="8"/>
      <c r="C111" s="53" t="s">
        <v>59</v>
      </c>
      <c r="D111" s="1"/>
      <c r="E111" s="1"/>
      <c r="F111" s="1"/>
      <c r="G111" s="1"/>
      <c r="H111" s="1"/>
      <c r="I111" s="1"/>
      <c r="J111" s="1"/>
      <c r="K111" s="1"/>
      <c r="L111" s="47"/>
      <c r="M111" s="1"/>
      <c r="N111" s="1"/>
      <c r="O111" s="7">
        <f>SUM(O106:O110)</f>
        <v>4150647886.5400004</v>
      </c>
      <c r="P111" s="40">
        <f>(O111/$O$112)</f>
        <v>3.5259745592469672E-3</v>
      </c>
      <c r="Q111" s="14"/>
      <c r="R111" s="14"/>
      <c r="S111" s="35"/>
      <c r="T111" s="35"/>
      <c r="U111" s="1"/>
      <c r="V111" s="1"/>
      <c r="W111" s="41"/>
      <c r="X111" s="1"/>
    </row>
    <row r="112" spans="1:25" ht="15.75" x14ac:dyDescent="0.3">
      <c r="A112" s="74"/>
      <c r="B112" s="75"/>
      <c r="C112" s="76" t="s">
        <v>60</v>
      </c>
      <c r="D112" s="77">
        <f t="shared" ref="D112:N112" si="17">SUM(D4:D111)</f>
        <v>15991795742.549997</v>
      </c>
      <c r="E112" s="77">
        <f t="shared" si="17"/>
        <v>4139916129.1199994</v>
      </c>
      <c r="F112" s="77">
        <f t="shared" si="17"/>
        <v>776365073709.82019</v>
      </c>
      <c r="G112" s="77">
        <f t="shared" si="17"/>
        <v>209097167726.34006</v>
      </c>
      <c r="H112" s="77">
        <f t="shared" si="17"/>
        <v>38503484441.340004</v>
      </c>
      <c r="I112" s="77">
        <f t="shared" si="17"/>
        <v>89513435.979999989</v>
      </c>
      <c r="J112" s="77">
        <f t="shared" si="17"/>
        <v>1044321566230.6498</v>
      </c>
      <c r="K112" s="77">
        <f t="shared" si="17"/>
        <v>1591846159.4699998</v>
      </c>
      <c r="L112" s="77">
        <f t="shared" si="17"/>
        <v>4369576101.3000011</v>
      </c>
      <c r="M112" s="77">
        <f t="shared" si="17"/>
        <v>1191521019647.1309</v>
      </c>
      <c r="N112" s="77">
        <f t="shared" si="17"/>
        <v>12115661830.839996</v>
      </c>
      <c r="O112" s="7">
        <f>(O18+O43+O54+O76+O81+O104+O111)</f>
        <v>1177163310964.5701</v>
      </c>
      <c r="P112" s="10"/>
      <c r="Q112" s="14"/>
      <c r="R112" s="14"/>
      <c r="S112" s="35"/>
      <c r="T112" s="35"/>
      <c r="U112" s="77"/>
      <c r="V112" s="77"/>
      <c r="W112" s="121">
        <f>SUM(W4:W111)</f>
        <v>435681</v>
      </c>
      <c r="X112" s="77">
        <f>SUM(X4:X111)</f>
        <v>217609156542.55026</v>
      </c>
      <c r="Y112" s="33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29"/>
    </row>
    <row r="115" spans="1:24" x14ac:dyDescent="0.25">
      <c r="A115" s="15"/>
      <c r="B115" s="12"/>
      <c r="C115" s="13"/>
      <c r="O115" s="26"/>
      <c r="P115" s="29"/>
    </row>
    <row r="116" spans="1:24" x14ac:dyDescent="0.25">
      <c r="A116" s="15"/>
      <c r="B116" s="12"/>
      <c r="C116" s="13"/>
      <c r="O116" s="26"/>
      <c r="P116" s="29"/>
    </row>
    <row r="117" spans="1:24" x14ac:dyDescent="0.25">
      <c r="A117" s="15"/>
      <c r="B117" s="12"/>
      <c r="C117" s="13"/>
      <c r="O117" s="26"/>
      <c r="P117" s="29"/>
    </row>
    <row r="118" spans="1:24" x14ac:dyDescent="0.25">
      <c r="A118" s="15"/>
      <c r="B118" s="12"/>
      <c r="C118" s="13"/>
      <c r="O118" s="26"/>
      <c r="P118" s="29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2020</vt:lpstr>
      <vt:lpstr>'March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2020-06-11T09:48:36Z</dcterms:modified>
</cp:coreProperties>
</file>