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Objects="non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Monthly NAVs\"/>
    </mc:Choice>
  </mc:AlternateContent>
  <bookViews>
    <workbookView xWindow="0" yWindow="0" windowWidth="14640" windowHeight="7830"/>
  </bookViews>
  <sheets>
    <sheet name="October 2019" sheetId="9" r:id="rId1"/>
  </sheets>
  <definedNames>
    <definedName name="_xlnm.Print_Area" localSheetId="0">'October 2019'!$A$1:$W$115</definedName>
  </definedNames>
  <calcPr calcId="162913"/>
</workbook>
</file>

<file path=xl/calcChain.xml><?xml version="1.0" encoding="utf-8"?>
<calcChain xmlns="http://schemas.openxmlformats.org/spreadsheetml/2006/main">
  <c r="O108" i="9" l="1"/>
  <c r="O78" i="9"/>
  <c r="O73" i="9"/>
  <c r="O17" i="9"/>
  <c r="P100" i="9"/>
  <c r="T100" i="9"/>
  <c r="S100" i="9"/>
  <c r="R100" i="9"/>
  <c r="Q100" i="9"/>
  <c r="T99" i="9"/>
  <c r="S99" i="9"/>
  <c r="R99" i="9"/>
  <c r="Q99" i="9"/>
  <c r="S16" i="9" l="1"/>
  <c r="T16" i="9"/>
  <c r="S68" i="9" l="1"/>
  <c r="X109" i="9" l="1"/>
  <c r="W109" i="9"/>
  <c r="V109" i="9"/>
  <c r="U109" i="9"/>
  <c r="N109" i="9"/>
  <c r="M109" i="9"/>
  <c r="L109" i="9"/>
  <c r="K109" i="9"/>
  <c r="J109" i="9"/>
  <c r="I109" i="9"/>
  <c r="H109" i="9"/>
  <c r="G109" i="9"/>
  <c r="F109" i="9"/>
  <c r="E109" i="9"/>
  <c r="D109" i="9"/>
  <c r="T109" i="9" l="1"/>
  <c r="O41" i="9"/>
  <c r="O52" i="9"/>
  <c r="O101" i="9"/>
  <c r="P99" i="9" s="1"/>
  <c r="P45" i="9" l="1"/>
  <c r="P47" i="9"/>
  <c r="P49" i="9"/>
  <c r="P51" i="9"/>
  <c r="P46" i="9"/>
  <c r="P48" i="9"/>
  <c r="P50" i="9"/>
  <c r="O109" i="9"/>
  <c r="S109" i="9" s="1"/>
  <c r="P72" i="9"/>
  <c r="P67" i="9"/>
  <c r="P66" i="9"/>
  <c r="P16" i="9"/>
  <c r="T87" i="9"/>
  <c r="S87" i="9"/>
  <c r="R87" i="9"/>
  <c r="Q87" i="9"/>
  <c r="T39" i="9"/>
  <c r="S39" i="9"/>
  <c r="R39" i="9"/>
  <c r="Q39" i="9"/>
  <c r="T15" i="9"/>
  <c r="S15" i="9"/>
  <c r="R15" i="9"/>
  <c r="Q15" i="9"/>
  <c r="Q109" i="9" l="1"/>
  <c r="R109" i="9"/>
  <c r="R54" i="9"/>
  <c r="Q45" i="9"/>
  <c r="T40" i="9" l="1"/>
  <c r="S40" i="9"/>
  <c r="R40" i="9"/>
  <c r="Q40" i="9"/>
  <c r="T38" i="9"/>
  <c r="S38" i="9"/>
  <c r="R38" i="9"/>
  <c r="Q38" i="9"/>
  <c r="T72" i="9"/>
  <c r="S72" i="9"/>
  <c r="R72" i="9"/>
  <c r="Q72" i="9"/>
  <c r="T33" i="9" l="1"/>
  <c r="S33" i="9"/>
  <c r="Q33" i="9"/>
  <c r="R33" i="9"/>
  <c r="Q98" i="9" l="1"/>
  <c r="Q85" i="9" l="1"/>
  <c r="T47" i="9" l="1"/>
  <c r="S47" i="9"/>
  <c r="R47" i="9"/>
  <c r="Q47" i="9"/>
  <c r="R51" i="9"/>
  <c r="S51" i="9"/>
  <c r="T51" i="9"/>
  <c r="Q51" i="9"/>
  <c r="S5" i="9" l="1"/>
  <c r="T5" i="9"/>
  <c r="S6" i="9"/>
  <c r="T6" i="9"/>
  <c r="S7" i="9"/>
  <c r="T7" i="9"/>
  <c r="S8" i="9"/>
  <c r="T8" i="9"/>
  <c r="S9" i="9"/>
  <c r="T9" i="9"/>
  <c r="S10" i="9"/>
  <c r="T10" i="9"/>
  <c r="S11" i="9"/>
  <c r="T11" i="9"/>
  <c r="S12" i="9"/>
  <c r="T12" i="9"/>
  <c r="S13" i="9"/>
  <c r="T13" i="9"/>
  <c r="S14" i="9"/>
  <c r="T14" i="9"/>
  <c r="S19" i="9"/>
  <c r="T19" i="9"/>
  <c r="S20" i="9"/>
  <c r="T20" i="9"/>
  <c r="S21" i="9"/>
  <c r="T21" i="9"/>
  <c r="S22" i="9"/>
  <c r="T22" i="9"/>
  <c r="S23" i="9"/>
  <c r="T23" i="9"/>
  <c r="S24" i="9"/>
  <c r="T24" i="9"/>
  <c r="S25" i="9"/>
  <c r="T25" i="9"/>
  <c r="S26" i="9"/>
  <c r="T26" i="9"/>
  <c r="S27" i="9"/>
  <c r="T27" i="9"/>
  <c r="S28" i="9"/>
  <c r="T28" i="9"/>
  <c r="S67" i="9"/>
  <c r="T67" i="9"/>
  <c r="S29" i="9"/>
  <c r="T29" i="9"/>
  <c r="S30" i="9"/>
  <c r="T30" i="9"/>
  <c r="S31" i="9"/>
  <c r="T31" i="9"/>
  <c r="S32" i="9"/>
  <c r="T32" i="9"/>
  <c r="S34" i="9"/>
  <c r="T34" i="9"/>
  <c r="S35" i="9"/>
  <c r="T35" i="9"/>
  <c r="S36" i="9"/>
  <c r="T36" i="9"/>
  <c r="S37" i="9"/>
  <c r="T37" i="9"/>
  <c r="S43" i="9"/>
  <c r="T43" i="9"/>
  <c r="S44" i="9"/>
  <c r="T44" i="9"/>
  <c r="S45" i="9"/>
  <c r="T45" i="9"/>
  <c r="S46" i="9"/>
  <c r="T46" i="9"/>
  <c r="S48" i="9"/>
  <c r="T48" i="9"/>
  <c r="S49" i="9"/>
  <c r="T49" i="9"/>
  <c r="S50" i="9"/>
  <c r="T50" i="9"/>
  <c r="S54" i="9"/>
  <c r="T54" i="9"/>
  <c r="S55" i="9"/>
  <c r="T55" i="9"/>
  <c r="S56" i="9"/>
  <c r="T56" i="9"/>
  <c r="S57" i="9"/>
  <c r="T57" i="9"/>
  <c r="S58" i="9"/>
  <c r="T58" i="9"/>
  <c r="S59" i="9"/>
  <c r="T59" i="9"/>
  <c r="S60" i="9"/>
  <c r="T60" i="9"/>
  <c r="S61" i="9"/>
  <c r="T61" i="9"/>
  <c r="S62" i="9"/>
  <c r="T62" i="9"/>
  <c r="S63" i="9"/>
  <c r="T63" i="9"/>
  <c r="S64" i="9"/>
  <c r="T64" i="9"/>
  <c r="S65" i="9"/>
  <c r="T65" i="9"/>
  <c r="S66" i="9"/>
  <c r="T66" i="9"/>
  <c r="T68" i="9"/>
  <c r="S69" i="9"/>
  <c r="T69" i="9"/>
  <c r="S70" i="9"/>
  <c r="T70" i="9"/>
  <c r="S71" i="9"/>
  <c r="T71" i="9"/>
  <c r="T73" i="9"/>
  <c r="S74" i="9"/>
  <c r="T74" i="9"/>
  <c r="S75" i="9"/>
  <c r="T75" i="9"/>
  <c r="S76" i="9"/>
  <c r="T76" i="9"/>
  <c r="S77" i="9"/>
  <c r="T77" i="9"/>
  <c r="T78" i="9"/>
  <c r="S80" i="9"/>
  <c r="T80" i="9"/>
  <c r="S81" i="9"/>
  <c r="T81" i="9"/>
  <c r="S82" i="9"/>
  <c r="T82" i="9"/>
  <c r="S83" i="9"/>
  <c r="T83" i="9"/>
  <c r="S84" i="9"/>
  <c r="T84" i="9"/>
  <c r="S85" i="9"/>
  <c r="T85" i="9"/>
  <c r="S86" i="9"/>
  <c r="T86" i="9"/>
  <c r="S88" i="9"/>
  <c r="T88" i="9"/>
  <c r="S89" i="9"/>
  <c r="T89" i="9"/>
  <c r="S90" i="9"/>
  <c r="T90" i="9"/>
  <c r="S91" i="9"/>
  <c r="T91" i="9"/>
  <c r="S92" i="9"/>
  <c r="T92" i="9"/>
  <c r="S93" i="9"/>
  <c r="T93" i="9"/>
  <c r="S94" i="9"/>
  <c r="T94" i="9"/>
  <c r="S95" i="9"/>
  <c r="T95" i="9"/>
  <c r="S96" i="9"/>
  <c r="T96" i="9"/>
  <c r="S97" i="9"/>
  <c r="T97" i="9"/>
  <c r="S98" i="9"/>
  <c r="T98" i="9"/>
  <c r="T101" i="9"/>
  <c r="S103" i="9"/>
  <c r="T103" i="9"/>
  <c r="S104" i="9"/>
  <c r="T104" i="9"/>
  <c r="S105" i="9"/>
  <c r="T105" i="9"/>
  <c r="S106" i="9"/>
  <c r="T106" i="9"/>
  <c r="S107" i="9"/>
  <c r="T107" i="9"/>
  <c r="T108" i="9"/>
  <c r="T4" i="9"/>
  <c r="S4" i="9"/>
  <c r="R5" i="9"/>
  <c r="R6" i="9"/>
  <c r="R7" i="9"/>
  <c r="R8" i="9"/>
  <c r="R9" i="9"/>
  <c r="R10" i="9"/>
  <c r="R11" i="9"/>
  <c r="R12" i="9"/>
  <c r="R13" i="9"/>
  <c r="R14" i="9"/>
  <c r="R19" i="9"/>
  <c r="R20" i="9"/>
  <c r="R21" i="9"/>
  <c r="R22" i="9"/>
  <c r="R23" i="9"/>
  <c r="R24" i="9"/>
  <c r="R25" i="9"/>
  <c r="R26" i="9"/>
  <c r="R27" i="9"/>
  <c r="R28" i="9"/>
  <c r="R67" i="9"/>
  <c r="R29" i="9"/>
  <c r="R30" i="9"/>
  <c r="R31" i="9"/>
  <c r="R32" i="9"/>
  <c r="R34" i="9"/>
  <c r="R35" i="9"/>
  <c r="R36" i="9"/>
  <c r="R37" i="9"/>
  <c r="R43" i="9"/>
  <c r="R44" i="9"/>
  <c r="R45" i="9"/>
  <c r="R46" i="9"/>
  <c r="R48" i="9"/>
  <c r="R49" i="9"/>
  <c r="R50" i="9"/>
  <c r="R55" i="9"/>
  <c r="R56" i="9"/>
  <c r="R57" i="9"/>
  <c r="R58" i="9"/>
  <c r="R59" i="9"/>
  <c r="R60" i="9"/>
  <c r="R61" i="9"/>
  <c r="R62" i="9"/>
  <c r="R63" i="9"/>
  <c r="R64" i="9"/>
  <c r="R65" i="9"/>
  <c r="R66" i="9"/>
  <c r="R68" i="9"/>
  <c r="R69" i="9"/>
  <c r="R70" i="9"/>
  <c r="R71" i="9"/>
  <c r="R74" i="9"/>
  <c r="R75" i="9"/>
  <c r="R76" i="9"/>
  <c r="R77" i="9"/>
  <c r="R80" i="9"/>
  <c r="R81" i="9"/>
  <c r="R82" i="9"/>
  <c r="R83" i="9"/>
  <c r="R84" i="9"/>
  <c r="R85" i="9"/>
  <c r="R86" i="9"/>
  <c r="R88" i="9"/>
  <c r="R89" i="9"/>
  <c r="R90" i="9"/>
  <c r="R91" i="9"/>
  <c r="R92" i="9"/>
  <c r="R93" i="9"/>
  <c r="R94" i="9"/>
  <c r="R95" i="9"/>
  <c r="R96" i="9"/>
  <c r="R97" i="9"/>
  <c r="R98" i="9"/>
  <c r="R103" i="9"/>
  <c r="R104" i="9"/>
  <c r="R105" i="9"/>
  <c r="R106" i="9"/>
  <c r="R107" i="9"/>
  <c r="R4" i="9"/>
  <c r="P106" i="9" l="1"/>
  <c r="S108" i="9" l="1"/>
  <c r="R108" i="9"/>
  <c r="Q36" i="9"/>
  <c r="Q37" i="9"/>
  <c r="Q48" i="9"/>
  <c r="P43" i="9" l="1"/>
  <c r="P33" i="9" l="1"/>
  <c r="P39" i="9"/>
  <c r="P40" i="9"/>
  <c r="P38" i="9"/>
  <c r="R73" i="9"/>
  <c r="S73" i="9"/>
  <c r="P65" i="9"/>
  <c r="P64" i="9"/>
  <c r="P58" i="9"/>
  <c r="Q22" i="9"/>
  <c r="Q23" i="9"/>
  <c r="Q24" i="9"/>
  <c r="Q25" i="9"/>
  <c r="Q26" i="9"/>
  <c r="Q27" i="9"/>
  <c r="Q28" i="9"/>
  <c r="Q67" i="9"/>
  <c r="Q29" i="9"/>
  <c r="P75" i="9" l="1"/>
  <c r="S78" i="9"/>
  <c r="R78" i="9"/>
  <c r="Q66" i="9"/>
  <c r="Q13" i="9" l="1"/>
  <c r="Q69" i="9"/>
  <c r="Q106" i="9"/>
  <c r="Q95" i="9"/>
  <c r="Q83" i="9"/>
  <c r="Q9" i="9"/>
  <c r="Q81" i="9" l="1"/>
  <c r="Q97" i="9"/>
  <c r="Q32" i="9"/>
  <c r="Q96" i="9"/>
  <c r="Q68" i="9" l="1"/>
  <c r="Q92" i="9"/>
  <c r="Q34" i="9"/>
  <c r="Q94" i="9" l="1"/>
  <c r="P83" i="9" l="1"/>
  <c r="P87" i="9"/>
  <c r="P85" i="9"/>
  <c r="P98" i="9"/>
  <c r="S101" i="9"/>
  <c r="R101" i="9"/>
  <c r="Q101" i="9"/>
  <c r="P92" i="9"/>
  <c r="P95" i="9"/>
  <c r="P96" i="9"/>
  <c r="P97" i="9"/>
  <c r="P94" i="9"/>
  <c r="P81" i="9"/>
  <c r="P86" i="9"/>
  <c r="P88" i="9"/>
  <c r="P90" i="9"/>
  <c r="P80" i="9"/>
  <c r="P82" i="9"/>
  <c r="P84" i="9"/>
  <c r="P89" i="9"/>
  <c r="P91" i="9"/>
  <c r="P93" i="9"/>
  <c r="Q70" i="9" l="1"/>
  <c r="Q35" i="9"/>
  <c r="Q61" i="9" l="1"/>
  <c r="Q50" i="9" l="1"/>
  <c r="P15" i="9" l="1"/>
  <c r="P13" i="9" l="1"/>
  <c r="P9" i="9"/>
  <c r="P22" i="9"/>
  <c r="P24" i="9"/>
  <c r="P26" i="9"/>
  <c r="P28" i="9"/>
  <c r="P29" i="9"/>
  <c r="P23" i="9"/>
  <c r="P25" i="9"/>
  <c r="P27" i="9"/>
  <c r="P37" i="9"/>
  <c r="P68" i="9"/>
  <c r="P69" i="9"/>
  <c r="P34" i="9"/>
  <c r="P32" i="9"/>
  <c r="P30" i="9"/>
  <c r="P31" i="9"/>
  <c r="P36" i="9"/>
  <c r="P35" i="9"/>
  <c r="P70" i="9"/>
  <c r="P71" i="9"/>
  <c r="Q71" i="9"/>
  <c r="Q65" i="9" l="1"/>
  <c r="Q64" i="9"/>
  <c r="Q31" i="9"/>
  <c r="Q30" i="9"/>
  <c r="Q14" i="9" l="1"/>
  <c r="Q12" i="9"/>
  <c r="Q62" i="9" l="1"/>
  <c r="Q80" i="9" l="1"/>
  <c r="Q4" i="9"/>
  <c r="Q49" i="9" l="1"/>
  <c r="Q56" i="9"/>
  <c r="Q86" i="9"/>
  <c r="Q44" i="9"/>
  <c r="Q82" i="9"/>
  <c r="Q11" i="9"/>
  <c r="Q93" i="9"/>
  <c r="Q7" i="9"/>
  <c r="Q5" i="9"/>
  <c r="Q88" i="9"/>
  <c r="Q89" i="9"/>
  <c r="Q105" i="9"/>
  <c r="Q107" i="9"/>
  <c r="Q19" i="9"/>
  <c r="Q90" i="9"/>
  <c r="Q76" i="9"/>
  <c r="Q75" i="9"/>
  <c r="Q77" i="9"/>
  <c r="Q54" i="9"/>
  <c r="Q91" i="9"/>
  <c r="Q103" i="9"/>
  <c r="Q84" i="9"/>
  <c r="Q46" i="9"/>
  <c r="Q104" i="9"/>
  <c r="Q60" i="9"/>
  <c r="Q55" i="9"/>
  <c r="Q8" i="9"/>
  <c r="Q20" i="9"/>
  <c r="Q58" i="9"/>
  <c r="Q21" i="9"/>
  <c r="Q6" i="9"/>
  <c r="Q59" i="9"/>
  <c r="Q43" i="9"/>
  <c r="Q57" i="9"/>
  <c r="Q63" i="9"/>
  <c r="Q10" i="9"/>
  <c r="P77" i="9" l="1"/>
  <c r="P14" i="9"/>
  <c r="P12" i="9"/>
  <c r="P20" i="9"/>
  <c r="P21" i="9"/>
  <c r="P19" i="9"/>
  <c r="P4" i="9"/>
  <c r="P6" i="9"/>
  <c r="P10" i="9"/>
  <c r="P5" i="9"/>
  <c r="P11" i="9"/>
  <c r="P8" i="9"/>
  <c r="P7" i="9"/>
  <c r="Q78" i="9"/>
  <c r="P76" i="9"/>
  <c r="P62" i="9" l="1"/>
  <c r="P60" i="9"/>
  <c r="P54" i="9"/>
  <c r="P59" i="9"/>
  <c r="P57" i="9"/>
  <c r="P61" i="9"/>
  <c r="P55" i="9"/>
  <c r="P56" i="9"/>
  <c r="P63" i="9"/>
  <c r="Q73" i="9"/>
  <c r="P44" i="9" l="1"/>
  <c r="P105" i="9"/>
  <c r="P107" i="9"/>
  <c r="P104" i="9"/>
  <c r="P103" i="9"/>
  <c r="Q108" i="9"/>
  <c r="P101" i="9" l="1"/>
  <c r="P108" i="9"/>
  <c r="P52" i="9"/>
  <c r="P73" i="9"/>
  <c r="P78" i="9"/>
  <c r="P41" i="9"/>
</calcChain>
</file>

<file path=xl/sharedStrings.xml><?xml version="1.0" encoding="utf-8"?>
<sst xmlns="http://schemas.openxmlformats.org/spreadsheetml/2006/main" count="228" uniqueCount="160">
  <si>
    <t>EQUITY BASED FUNDS</t>
  </si>
  <si>
    <t>Stanbic IBTC Asset Mgt. Limited</t>
  </si>
  <si>
    <t>First City Asset Management Plc</t>
  </si>
  <si>
    <t>Legacy Equity Fund</t>
  </si>
  <si>
    <t>SCM Capital Limited</t>
  </si>
  <si>
    <t>Frontier Fund</t>
  </si>
  <si>
    <t>Chapel Hill Denham Mgt. Limited</t>
  </si>
  <si>
    <t>Paramount Equity Fund</t>
  </si>
  <si>
    <t>United Capital Asset Mgt. Ltd</t>
  </si>
  <si>
    <t>ARM Aggressive Growth Fund</t>
  </si>
  <si>
    <t>Stanbic IBTC Balanced Fund</t>
  </si>
  <si>
    <t>FBN Capital Asset Mgt</t>
  </si>
  <si>
    <t>Meristem Wealth Management Limited</t>
  </si>
  <si>
    <t>Meristem Equity Market Fund</t>
  </si>
  <si>
    <t>MONEY MARKET FUNDS</t>
  </si>
  <si>
    <t>Stanbic IBTC Money Market Fund</t>
  </si>
  <si>
    <t>FBN Money Market Fund</t>
  </si>
  <si>
    <t>AIICO Capital Ltd</t>
  </si>
  <si>
    <t>ARM Money Market Fund</t>
  </si>
  <si>
    <t>Meristem Money Market Fund</t>
  </si>
  <si>
    <t>BOND FUNDS</t>
  </si>
  <si>
    <t>Stanbic IBTC Bond Fund</t>
  </si>
  <si>
    <t>Nigeria International Debt Fund</t>
  </si>
  <si>
    <t>FBN Fixed Income Fund</t>
  </si>
  <si>
    <t>FIXED INCOME FUNDS</t>
  </si>
  <si>
    <t>FSDH Asset Management Ltd</t>
  </si>
  <si>
    <t>Coral Income Fund</t>
  </si>
  <si>
    <t>Investment One Funds Management Limited</t>
  </si>
  <si>
    <t>Vantage Guaranteed Income Fund</t>
  </si>
  <si>
    <t>Zenith Asset Management Ltd</t>
  </si>
  <si>
    <t>Stanbic IBTC Guaranteed Fund</t>
  </si>
  <si>
    <t>SFS Capital Nigeria Ltd</t>
  </si>
  <si>
    <t>SFS Fixed Income Fund</t>
  </si>
  <si>
    <t>REAL ESTATE FUNDS</t>
  </si>
  <si>
    <t>Union Homes REITS</t>
  </si>
  <si>
    <t>UPDC Real Estate Investment Fund</t>
  </si>
  <si>
    <t>MIXED FUNDS</t>
  </si>
  <si>
    <t>Women Investment Fund</t>
  </si>
  <si>
    <t>ARM Discovery Fund</t>
  </si>
  <si>
    <t>Zenith Equity Fund</t>
  </si>
  <si>
    <t>FBN Capital Asset Mgt. Limited</t>
  </si>
  <si>
    <t>Afrinvest Equity Fund</t>
  </si>
  <si>
    <t>Alternative Cap. Partners Ltd</t>
  </si>
  <si>
    <t>ACAP Canary Growth Fund</t>
  </si>
  <si>
    <t>Coral Growth Fund</t>
  </si>
  <si>
    <t>Nigeria Energy Sector Fund</t>
  </si>
  <si>
    <t>Vantage Balanced Fund</t>
  </si>
  <si>
    <t>PACAM Balanced Fund</t>
  </si>
  <si>
    <t>Zenith Ethical Fund</t>
  </si>
  <si>
    <t>Lotus Capital Limited</t>
  </si>
  <si>
    <t>Lotus Halal Inv. Fund</t>
  </si>
  <si>
    <t>Stanbic IBTC Ethical Fund</t>
  </si>
  <si>
    <t>ARM Ethical Fund</t>
  </si>
  <si>
    <t>S/NO</t>
  </si>
  <si>
    <t>TOTAL LIABILITIES (N)</t>
  </si>
  <si>
    <t xml:space="preserve">TOTAL VALUE OF INVESTMENT (N)               </t>
  </si>
  <si>
    <t>EQUITIES</t>
  </si>
  <si>
    <t>BONDS</t>
  </si>
  <si>
    <t>REAL ESTATE</t>
  </si>
  <si>
    <t>OTHERS</t>
  </si>
  <si>
    <t>MONEY MARKET</t>
  </si>
  <si>
    <t>Sub Total</t>
  </si>
  <si>
    <t>Grand Total</t>
  </si>
  <si>
    <t xml:space="preserve">ARM Investment Managers Limited </t>
  </si>
  <si>
    <t>FBN Nigeria Smart Beta Equity Fund</t>
  </si>
  <si>
    <t>PAC Asset Management Ltd.</t>
  </si>
  <si>
    <t>Afrinvest Asset Management Ltd.</t>
  </si>
  <si>
    <t>TOTAL EXPENSES (N)</t>
  </si>
  <si>
    <t>EXPENSE RATIO (%)</t>
  </si>
  <si>
    <t>% ON TOTAL</t>
  </si>
  <si>
    <t>ETHICAL FUNDS</t>
  </si>
  <si>
    <t>Stanbic IBTC Conservative Fund (Sub Fund)</t>
  </si>
  <si>
    <t>Stanbic IBTC Absolute Fund (Sub Fund)</t>
  </si>
  <si>
    <t>Stanbic IBTC Aggressive Fund (Sub Fund)</t>
  </si>
  <si>
    <t>Lotus Halal Fixed Income Fund</t>
  </si>
  <si>
    <t>Cordros Asset Management Limited</t>
  </si>
  <si>
    <t>Cordros Money Market Fund</t>
  </si>
  <si>
    <t>PACAM Fixed Income Fund</t>
  </si>
  <si>
    <t>AXA Mansard Investments Limited</t>
  </si>
  <si>
    <t>AXA Mansard Equity Income Fund</t>
  </si>
  <si>
    <t xml:space="preserve"> AXA Mansard Investments Limited </t>
  </si>
  <si>
    <t>PACAM Money Market Fund</t>
  </si>
  <si>
    <t>UNQUOTED EQUITIES</t>
  </si>
  <si>
    <t>Stanbic IBTC Imaan Fund</t>
  </si>
  <si>
    <t>Kedari Investment Fund</t>
  </si>
  <si>
    <t>Abacus Money Market Fund</t>
  </si>
  <si>
    <t>EDC Fund Management</t>
  </si>
  <si>
    <t>EDC Money Market ClassA</t>
  </si>
  <si>
    <t xml:space="preserve">Greenwich Asst Management Ltd </t>
  </si>
  <si>
    <t>Stanbic IBTC Dollar Fund</t>
  </si>
  <si>
    <t>EDC Nigeria Fixed Income Fund</t>
  </si>
  <si>
    <t>Lead Asset Mgt Ltd</t>
  </si>
  <si>
    <t xml:space="preserve">Lead Fixed Income Fund </t>
  </si>
  <si>
    <t>ACAP Income Fund(Fmrl BGL Nubian)</t>
  </si>
  <si>
    <t>Capital Express Assset &amp; Trust Limited</t>
  </si>
  <si>
    <t>Wealth For Women Fund</t>
  </si>
  <si>
    <t>Nigerian Eurobond Fund</t>
  </si>
  <si>
    <t>EDC Money Market Class B</t>
  </si>
  <si>
    <t>Chapel Hill Denham Money Market Fund(Frml NGIF)</t>
  </si>
  <si>
    <t>CEAT Fixed Income Fund(Frml BGL Sapphire)</t>
  </si>
  <si>
    <t>AIICO money market fund</t>
  </si>
  <si>
    <t>Coronation Asset Management Limited</t>
  </si>
  <si>
    <t>Coronation Money Market Fund</t>
  </si>
  <si>
    <t>Coronation Fixed Income Fund</t>
  </si>
  <si>
    <t>Greenwich Plus Money Market</t>
  </si>
  <si>
    <t>AIICO Balanced Fund</t>
  </si>
  <si>
    <t>Coronation Balanced Fund</t>
  </si>
  <si>
    <t>Zenith Money Market Fund</t>
  </si>
  <si>
    <t>Zenith Income Fund</t>
  </si>
  <si>
    <t>Cordros Milestone Fune 2023</t>
  </si>
  <si>
    <t>Cordros Milestone Fune 2028</t>
  </si>
  <si>
    <t>Afrinvest Plutus Fund</t>
  </si>
  <si>
    <t>Valualliance Asset Management Limited</t>
  </si>
  <si>
    <t>Valualliance Value Fund</t>
  </si>
  <si>
    <t>Nigeria Entertainment Fund</t>
  </si>
  <si>
    <t>United Capital Bond Fund</t>
  </si>
  <si>
    <t>United Capital Equity Fund</t>
  </si>
  <si>
    <t>United Capital Money Market Fund</t>
  </si>
  <si>
    <t>United Capital Balanced Fund</t>
  </si>
  <si>
    <t>Legacy USD Bond Fund</t>
  </si>
  <si>
    <t>Legacy Debt(formerly Short Maturity) Fund</t>
  </si>
  <si>
    <t xml:space="preserve">Growth and Development Asset Management Limited </t>
  </si>
  <si>
    <t>GDL Money Market Fund</t>
  </si>
  <si>
    <t>Stanbic IBTC Nigerian Equity Fund</t>
  </si>
  <si>
    <t>FBN Nigeria Eurobond (USD) Fund - Retail</t>
  </si>
  <si>
    <t>FBN Nigeria Eurobond (USD) Fund - Institutional</t>
  </si>
  <si>
    <t>Union Trustees Mixed Fund</t>
  </si>
  <si>
    <t>Vantage Dollar Fund</t>
  </si>
  <si>
    <t>Vantage Equity Income Fund</t>
  </si>
  <si>
    <t>Return on Equity (RoE)</t>
  </si>
  <si>
    <t>Net Asset Per Unit</t>
  </si>
  <si>
    <t>FUND MANAGER</t>
  </si>
  <si>
    <t>FUND</t>
  </si>
  <si>
    <t>NUMBER OF UNITS</t>
  </si>
  <si>
    <t>NUMBER OF UNIT HOLDERS</t>
  </si>
  <si>
    <t>AXA Mansard Money Market Fund</t>
  </si>
  <si>
    <t>NET ASSET VALUE  (N)</t>
  </si>
  <si>
    <t>Earnings Per Unit (EPU)</t>
  </si>
  <si>
    <t>BID PRICE (N)</t>
  </si>
  <si>
    <t>OFFER PRICE (N)</t>
  </si>
  <si>
    <t>GROSS ASSET VALUE (N)</t>
  </si>
  <si>
    <t>NET INCOME/LOSS</t>
  </si>
  <si>
    <t>Legacy Money Market Fund</t>
  </si>
  <si>
    <t>Pacam Equity Fund</t>
  </si>
  <si>
    <t>FBN Balanced Fund</t>
  </si>
  <si>
    <t>Pacam Eurobond Fund</t>
  </si>
  <si>
    <t>Stanbic IBTC Shariah Fixed Income Fund</t>
  </si>
  <si>
    <t>Vetiva Fund Managers Limited</t>
  </si>
  <si>
    <t>Vetiva Money Market Fund</t>
  </si>
  <si>
    <t>First Allay Asset Management Limited</t>
  </si>
  <si>
    <t>First Allay Asset Management Money Market Fund</t>
  </si>
  <si>
    <t>Global Asset Management Nig. Ltd</t>
  </si>
  <si>
    <t>Continental Unit Trust Fund (Inactive)</t>
  </si>
  <si>
    <t>FSDH Treasury Bill Fund</t>
  </si>
  <si>
    <t>40a</t>
  </si>
  <si>
    <t>40b</t>
  </si>
  <si>
    <t>SCHEDULE OF REGISTERED UNIT TRUST SCHEMES AS AT 31ST OCTOBER, 2019</t>
  </si>
  <si>
    <t xml:space="preserve"> </t>
  </si>
  <si>
    <t xml:space="preserve">Lead Balanced Fund </t>
  </si>
  <si>
    <t>SFS Real Estate Investment Trust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</si>
</sst>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Trebuchet MS"/>
      <family val="2"/>
    </font>
    <font>
      <b/>
      <sz val="26"/>
      <color rgb="FFFF0000"/>
      <name val="Trebuchet MS"/>
      <family val="2"/>
    </font>
    <font>
      <i/>
      <sz val="8"/>
      <color theme="1"/>
      <name val="Arial Narrow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Trebuchet MS"/>
      <family val="2"/>
    </font>
    <font>
      <b/>
      <sz val="8"/>
      <name val="Trebuchet MS"/>
      <family val="2"/>
    </font>
    <font>
      <b/>
      <sz val="8"/>
      <color rgb="FFFF0000"/>
      <name val="Trebuchet MS"/>
      <family val="2"/>
    </font>
    <font>
      <b/>
      <sz val="10"/>
      <name val="Trebuchet MS"/>
      <family val="2"/>
    </font>
    <font>
      <b/>
      <sz val="10"/>
      <color theme="1"/>
      <name val="Trebuchet MS"/>
      <family val="2"/>
    </font>
    <font>
      <b/>
      <sz val="8"/>
      <color theme="3"/>
      <name val="Trebuchet MS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7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12">
    <xf numFmtId="0" fontId="0" fillId="0" borderId="0" xfId="0"/>
    <xf numFmtId="43" fontId="4" fillId="0" borderId="1" xfId="1" applyFont="1" applyBorder="1"/>
    <xf numFmtId="43" fontId="4" fillId="3" borderId="1" xfId="1" applyFont="1" applyFill="1" applyBorder="1"/>
    <xf numFmtId="43" fontId="4" fillId="5" borderId="1" xfId="1" applyFont="1" applyFill="1" applyBorder="1"/>
    <xf numFmtId="43" fontId="2" fillId="0" borderId="1" xfId="1" applyFont="1" applyBorder="1"/>
    <xf numFmtId="43" fontId="2" fillId="3" borderId="1" xfId="1" applyFont="1" applyFill="1" applyBorder="1"/>
    <xf numFmtId="43" fontId="4" fillId="0" borderId="1" xfId="1" applyFont="1" applyBorder="1" applyAlignment="1">
      <alignment wrapText="1"/>
    </xf>
    <xf numFmtId="43" fontId="3" fillId="5" borderId="1" xfId="1" applyFont="1" applyFill="1" applyBorder="1"/>
    <xf numFmtId="43" fontId="3" fillId="0" borderId="1" xfId="1" applyFont="1" applyBorder="1"/>
    <xf numFmtId="165" fontId="3" fillId="0" borderId="2" xfId="1" applyNumberFormat="1" applyFont="1" applyBorder="1" applyAlignment="1">
      <alignment horizontal="center"/>
    </xf>
    <xf numFmtId="10" fontId="4" fillId="7" borderId="1" xfId="2" applyNumberFormat="1" applyFont="1" applyFill="1" applyBorder="1"/>
    <xf numFmtId="10" fontId="3" fillId="7" borderId="1" xfId="2" applyNumberFormat="1" applyFont="1" applyFill="1" applyBorder="1"/>
    <xf numFmtId="0" fontId="6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Border="1"/>
    <xf numFmtId="10" fontId="4" fillId="4" borderId="1" xfId="2" applyNumberFormat="1" applyFont="1" applyFill="1" applyBorder="1" applyAlignment="1">
      <alignment horizontal="right" vertical="center"/>
    </xf>
    <xf numFmtId="0" fontId="8" fillId="0" borderId="0" xfId="0" applyFont="1"/>
    <xf numFmtId="43" fontId="4" fillId="0" borderId="1" xfId="1" applyFont="1" applyFill="1" applyBorder="1"/>
    <xf numFmtId="165" fontId="3" fillId="6" borderId="7" xfId="1" applyNumberFormat="1" applyFont="1" applyFill="1" applyBorder="1" applyAlignment="1">
      <alignment horizontal="center" wrapText="1"/>
    </xf>
    <xf numFmtId="43" fontId="3" fillId="6" borderId="4" xfId="1" applyFont="1" applyFill="1" applyBorder="1" applyAlignment="1">
      <alignment wrapText="1"/>
    </xf>
    <xf numFmtId="43" fontId="3" fillId="6" borderId="4" xfId="1" applyFont="1" applyFill="1" applyBorder="1"/>
    <xf numFmtId="43" fontId="3" fillId="5" borderId="4" xfId="1" applyFont="1" applyFill="1" applyBorder="1"/>
    <xf numFmtId="10" fontId="3" fillId="7" borderId="4" xfId="2" applyNumberFormat="1" applyFont="1" applyFill="1" applyBorder="1"/>
    <xf numFmtId="10" fontId="4" fillId="4" borderId="4" xfId="2" applyNumberFormat="1" applyFont="1" applyFill="1" applyBorder="1" applyAlignment="1">
      <alignment horizontal="right" vertical="center"/>
    </xf>
    <xf numFmtId="0" fontId="0" fillId="2" borderId="0" xfId="0" applyFill="1" applyBorder="1"/>
    <xf numFmtId="43" fontId="4" fillId="2" borderId="0" xfId="1" applyFont="1" applyFill="1" applyBorder="1"/>
    <xf numFmtId="43" fontId="0" fillId="2" borderId="0" xfId="0" applyNumberFormat="1" applyFill="1" applyBorder="1"/>
    <xf numFmtId="4" fontId="0" fillId="0" borderId="0" xfId="0" applyNumberFormat="1"/>
    <xf numFmtId="4" fontId="4" fillId="0" borderId="1" xfId="0" applyNumberFormat="1" applyFont="1" applyBorder="1"/>
    <xf numFmtId="10" fontId="2" fillId="7" borderId="1" xfId="2" applyNumberFormat="1" applyFont="1" applyFill="1" applyBorder="1"/>
    <xf numFmtId="43" fontId="2" fillId="5" borderId="1" xfId="1" applyFont="1" applyFill="1" applyBorder="1"/>
    <xf numFmtId="0" fontId="4" fillId="0" borderId="1" xfId="0" applyFont="1" applyBorder="1"/>
    <xf numFmtId="43" fontId="4" fillId="0" borderId="0" xfId="1" applyFont="1" applyBorder="1"/>
    <xf numFmtId="2" fontId="4" fillId="0" borderId="1" xfId="0" applyNumberFormat="1" applyFont="1" applyBorder="1"/>
    <xf numFmtId="165" fontId="4" fillId="0" borderId="2" xfId="1" applyNumberFormat="1" applyFont="1" applyBorder="1" applyAlignment="1">
      <alignment horizontal="center" wrapText="1"/>
    </xf>
    <xf numFmtId="43" fontId="0" fillId="0" borderId="0" xfId="1" applyFont="1"/>
    <xf numFmtId="43" fontId="0" fillId="0" borderId="0" xfId="0" applyNumberFormat="1"/>
    <xf numFmtId="43" fontId="3" fillId="0" borderId="0" xfId="1" applyFont="1" applyBorder="1"/>
    <xf numFmtId="0" fontId="11" fillId="0" borderId="0" xfId="0" applyFont="1" applyBorder="1"/>
    <xf numFmtId="43" fontId="2" fillId="0" borderId="1" xfId="1" applyFont="1" applyBorder="1" applyAlignment="1">
      <alignment wrapText="1"/>
    </xf>
    <xf numFmtId="4" fontId="12" fillId="0" borderId="0" xfId="0" applyNumberFormat="1" applyFont="1"/>
    <xf numFmtId="0" fontId="12" fillId="0" borderId="0" xfId="0" applyFont="1"/>
    <xf numFmtId="164" fontId="0" fillId="0" borderId="0" xfId="0" applyNumberFormat="1"/>
    <xf numFmtId="10" fontId="2" fillId="4" borderId="1" xfId="2" applyNumberFormat="1" applyFont="1" applyFill="1" applyBorder="1" applyAlignment="1">
      <alignment horizontal="right" vertical="center"/>
    </xf>
    <xf numFmtId="0" fontId="13" fillId="0" borderId="0" xfId="0" applyFont="1"/>
    <xf numFmtId="0" fontId="0" fillId="0" borderId="10" xfId="0" applyBorder="1"/>
    <xf numFmtId="43" fontId="4" fillId="0" borderId="11" xfId="1" applyFont="1" applyFill="1" applyBorder="1"/>
    <xf numFmtId="4" fontId="12" fillId="0" borderId="12" xfId="0" applyNumberFormat="1" applyFont="1" applyBorder="1"/>
    <xf numFmtId="4" fontId="12" fillId="0" borderId="13" xfId="0" applyNumberFormat="1" applyFont="1" applyBorder="1"/>
    <xf numFmtId="4" fontId="12" fillId="0" borderId="1" xfId="0" applyNumberFormat="1" applyFont="1" applyBorder="1"/>
    <xf numFmtId="0" fontId="0" fillId="0" borderId="0" xfId="0" applyBorder="1"/>
    <xf numFmtId="4" fontId="12" fillId="0" borderId="16" xfId="0" applyNumberFormat="1" applyFont="1" applyBorder="1"/>
    <xf numFmtId="43" fontId="4" fillId="0" borderId="3" xfId="1" applyFont="1" applyBorder="1"/>
    <xf numFmtId="43" fontId="4" fillId="3" borderId="3" xfId="1" applyFont="1" applyFill="1" applyBorder="1"/>
    <xf numFmtId="43" fontId="4" fillId="0" borderId="3" xfId="1" quotePrefix="1" applyFont="1" applyBorder="1" applyAlignment="1">
      <alignment horizontal="center" wrapText="1"/>
    </xf>
    <xf numFmtId="43" fontId="2" fillId="0" borderId="3" xfId="1" applyFont="1" applyBorder="1"/>
    <xf numFmtId="3" fontId="12" fillId="0" borderId="16" xfId="0" applyNumberFormat="1" applyFont="1" applyBorder="1"/>
    <xf numFmtId="43" fontId="4" fillId="0" borderId="3" xfId="1" applyFont="1" applyBorder="1" applyAlignment="1">
      <alignment wrapText="1"/>
    </xf>
    <xf numFmtId="43" fontId="3" fillId="6" borderId="17" xfId="1" applyFont="1" applyFill="1" applyBorder="1"/>
    <xf numFmtId="43" fontId="4" fillId="2" borderId="1" xfId="1" applyFont="1" applyFill="1" applyBorder="1"/>
    <xf numFmtId="43" fontId="4" fillId="4" borderId="1" xfId="1" applyFont="1" applyFill="1" applyBorder="1" applyAlignment="1">
      <alignment horizontal="right" vertical="center"/>
    </xf>
    <xf numFmtId="4" fontId="4" fillId="5" borderId="1" xfId="0" applyNumberFormat="1" applyFont="1" applyFill="1" applyBorder="1"/>
    <xf numFmtId="0" fontId="17" fillId="4" borderId="5" xfId="0" applyFont="1" applyFill="1" applyBorder="1" applyAlignment="1">
      <alignment horizontal="center" vertical="top" wrapText="1"/>
    </xf>
    <xf numFmtId="0" fontId="17" fillId="4" borderId="6" xfId="0" applyFont="1" applyFill="1" applyBorder="1" applyAlignment="1">
      <alignment horizontal="center" vertical="top" wrapText="1"/>
    </xf>
    <xf numFmtId="0" fontId="17" fillId="4" borderId="15" xfId="0" applyFont="1" applyFill="1" applyBorder="1" applyAlignment="1">
      <alignment horizontal="center" vertical="top" wrapText="1"/>
    </xf>
    <xf numFmtId="10" fontId="16" fillId="7" borderId="1" xfId="2" applyNumberFormat="1" applyFont="1" applyFill="1" applyBorder="1"/>
    <xf numFmtId="165" fontId="4" fillId="0" borderId="1" xfId="1" applyNumberFormat="1" applyFont="1" applyBorder="1"/>
    <xf numFmtId="165" fontId="4" fillId="0" borderId="1" xfId="0" applyNumberFormat="1" applyFont="1" applyBorder="1"/>
    <xf numFmtId="165" fontId="4" fillId="0" borderId="1" xfId="1" quotePrefix="1" applyNumberFormat="1" applyFont="1" applyBorder="1" applyAlignment="1">
      <alignment horizontal="center" wrapText="1"/>
    </xf>
    <xf numFmtId="165" fontId="2" fillId="0" borderId="1" xfId="1" applyNumberFormat="1" applyFont="1" applyBorder="1"/>
    <xf numFmtId="165" fontId="12" fillId="0" borderId="0" xfId="0" applyNumberFormat="1" applyFont="1"/>
    <xf numFmtId="0" fontId="18" fillId="3" borderId="18" xfId="0" applyFont="1" applyFill="1" applyBorder="1" applyAlignment="1">
      <alignment vertical="top" wrapText="1"/>
    </xf>
    <xf numFmtId="0" fontId="18" fillId="3" borderId="12" xfId="0" applyFont="1" applyFill="1" applyBorder="1" applyAlignment="1">
      <alignment vertical="top" wrapText="1"/>
    </xf>
    <xf numFmtId="0" fontId="18" fillId="3" borderId="19" xfId="0" applyFont="1" applyFill="1" applyBorder="1" applyAlignment="1">
      <alignment vertical="top" wrapText="1"/>
    </xf>
    <xf numFmtId="4" fontId="12" fillId="8" borderId="0" xfId="0" applyNumberFormat="1" applyFont="1" applyFill="1"/>
    <xf numFmtId="43" fontId="4" fillId="8" borderId="1" xfId="1" applyFont="1" applyFill="1" applyBorder="1"/>
    <xf numFmtId="4" fontId="4" fillId="8" borderId="1" xfId="0" applyNumberFormat="1" applyFont="1" applyFill="1" applyBorder="1"/>
    <xf numFmtId="43" fontId="2" fillId="8" borderId="1" xfId="1" applyFont="1" applyFill="1" applyBorder="1"/>
    <xf numFmtId="4" fontId="12" fillId="8" borderId="1" xfId="0" applyNumberFormat="1" applyFont="1" applyFill="1" applyBorder="1"/>
    <xf numFmtId="165" fontId="2" fillId="0" borderId="2" xfId="1" applyNumberFormat="1" applyFont="1" applyBorder="1" applyAlignment="1">
      <alignment horizontal="center" wrapText="1"/>
    </xf>
    <xf numFmtId="0" fontId="4" fillId="0" borderId="0" xfId="0" applyFont="1"/>
    <xf numFmtId="165" fontId="4" fillId="0" borderId="1" xfId="1" applyNumberFormat="1" applyFont="1" applyBorder="1" applyAlignment="1">
      <alignment horizontal="center" wrapText="1"/>
    </xf>
    <xf numFmtId="43" fontId="14" fillId="2" borderId="1" xfId="1" applyFont="1" applyFill="1" applyBorder="1" applyAlignment="1">
      <alignment vertical="center" wrapText="1"/>
    </xf>
    <xf numFmtId="43" fontId="14" fillId="2" borderId="1" xfId="1" applyFont="1" applyFill="1" applyBorder="1"/>
    <xf numFmtId="165" fontId="14" fillId="2" borderId="1" xfId="1" applyNumberFormat="1" applyFont="1" applyFill="1" applyBorder="1"/>
    <xf numFmtId="43" fontId="4" fillId="0" borderId="1" xfId="1" applyFont="1" applyBorder="1" applyAlignment="1">
      <alignment vertical="center" wrapText="1"/>
    </xf>
    <xf numFmtId="43" fontId="4" fillId="0" borderId="1" xfId="1" applyFont="1" applyBorder="1" applyAlignment="1">
      <alignment vertical="top" wrapText="1"/>
    </xf>
    <xf numFmtId="165" fontId="4" fillId="3" borderId="2" xfId="1" applyNumberFormat="1" applyFont="1" applyFill="1" applyBorder="1" applyAlignment="1">
      <alignment horizontal="center" wrapText="1"/>
    </xf>
    <xf numFmtId="43" fontId="4" fillId="3" borderId="1" xfId="1" applyFont="1" applyFill="1" applyBorder="1" applyAlignment="1">
      <alignment wrapText="1"/>
    </xf>
    <xf numFmtId="165" fontId="4" fillId="3" borderId="2" xfId="1" applyNumberFormat="1" applyFont="1" applyFill="1" applyBorder="1"/>
    <xf numFmtId="43" fontId="2" fillId="2" borderId="1" xfId="1" applyFont="1" applyFill="1" applyBorder="1" applyAlignment="1">
      <alignment wrapText="1"/>
    </xf>
    <xf numFmtId="43" fontId="2" fillId="0" borderId="1" xfId="1" applyFont="1" applyBorder="1" applyAlignment="1">
      <alignment horizontal="right"/>
    </xf>
    <xf numFmtId="0" fontId="17" fillId="3" borderId="1" xfId="0" applyFont="1" applyFill="1" applyBorder="1" applyAlignment="1">
      <alignment horizontal="left" vertical="top" wrapText="1"/>
    </xf>
    <xf numFmtId="0" fontId="17" fillId="3" borderId="18" xfId="0" applyFont="1" applyFill="1" applyBorder="1" applyAlignment="1">
      <alignment horizontal="left" vertical="top" wrapText="1"/>
    </xf>
    <xf numFmtId="43" fontId="2" fillId="2" borderId="1" xfId="1" applyFont="1" applyFill="1" applyBorder="1"/>
    <xf numFmtId="43" fontId="2" fillId="2" borderId="1" xfId="1" applyFont="1" applyFill="1" applyBorder="1" applyAlignment="1">
      <alignment vertical="top" wrapText="1"/>
    </xf>
    <xf numFmtId="43" fontId="15" fillId="0" borderId="1" xfId="1" applyFont="1" applyBorder="1" applyAlignment="1">
      <alignment horizontal="right"/>
    </xf>
    <xf numFmtId="43" fontId="15" fillId="6" borderId="4" xfId="1" applyFont="1" applyFill="1" applyBorder="1" applyAlignment="1">
      <alignment horizontal="right"/>
    </xf>
    <xf numFmtId="43" fontId="2" fillId="0" borderId="1" xfId="1" applyFont="1" applyBorder="1" applyAlignment="1">
      <alignment vertical="center" wrapText="1"/>
    </xf>
    <xf numFmtId="165" fontId="4" fillId="0" borderId="2" xfId="1" applyNumberFormat="1" applyFont="1" applyBorder="1" applyAlignment="1">
      <alignment horizontal="right" wrapText="1"/>
    </xf>
    <xf numFmtId="0" fontId="0" fillId="3" borderId="0" xfId="0" applyFill="1"/>
    <xf numFmtId="43" fontId="4" fillId="0" borderId="3" xfId="1" applyFont="1" applyBorder="1" applyAlignment="1">
      <alignment horizontal="right"/>
    </xf>
    <xf numFmtId="0" fontId="12" fillId="3" borderId="0" xfId="0" applyFont="1" applyFill="1"/>
    <xf numFmtId="0" fontId="4" fillId="3" borderId="12" xfId="0" applyFont="1" applyFill="1" applyBorder="1" applyAlignment="1">
      <alignment vertical="top" wrapText="1"/>
    </xf>
    <xf numFmtId="0" fontId="3" fillId="3" borderId="12" xfId="0" applyFont="1" applyFill="1" applyBorder="1" applyAlignment="1">
      <alignment vertical="top" wrapText="1"/>
    </xf>
    <xf numFmtId="0" fontId="3" fillId="3" borderId="14" xfId="0" applyFont="1" applyFill="1" applyBorder="1" applyAlignment="1">
      <alignment vertical="top" wrapText="1"/>
    </xf>
    <xf numFmtId="164" fontId="12" fillId="0" borderId="0" xfId="0" applyNumberFormat="1" applyFont="1"/>
    <xf numFmtId="165" fontId="12" fillId="0" borderId="0" xfId="1" applyNumberFormat="1" applyFont="1"/>
    <xf numFmtId="43" fontId="4" fillId="0" borderId="1" xfId="1" applyNumberFormat="1" applyFont="1" applyBorder="1"/>
    <xf numFmtId="43" fontId="19" fillId="0" borderId="1" xfId="1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5"/>
  <sheetViews>
    <sheetView tabSelected="1" zoomScale="120" zoomScaleNormal="120" workbookViewId="0">
      <pane ySplit="2" topLeftCell="A52" activePane="bottomLeft" state="frozen"/>
      <selection pane="bottomLeft" activeCell="A58" sqref="A58"/>
    </sheetView>
  </sheetViews>
  <sheetFormatPr defaultColWidth="8.85546875" defaultRowHeight="15" x14ac:dyDescent="0.25"/>
  <cols>
    <col min="1" max="1" width="6.5703125" customWidth="1"/>
    <col min="2" max="2" width="41.140625" customWidth="1"/>
    <col min="3" max="3" width="37.85546875" customWidth="1"/>
    <col min="4" max="4" width="18.85546875" customWidth="1"/>
    <col min="5" max="5" width="16.85546875" customWidth="1"/>
    <col min="6" max="6" width="18.85546875" customWidth="1"/>
    <col min="7" max="7" width="18.42578125" customWidth="1"/>
    <col min="8" max="8" width="18.5703125" customWidth="1"/>
    <col min="9" max="9" width="18" customWidth="1"/>
    <col min="10" max="10" width="19.28515625" customWidth="1"/>
    <col min="11" max="11" width="20.28515625" customWidth="1"/>
    <col min="12" max="12" width="18.140625" customWidth="1"/>
    <col min="13" max="13" width="19.5703125" customWidth="1"/>
    <col min="14" max="14" width="18.140625" customWidth="1"/>
    <col min="15" max="15" width="20.140625" customWidth="1"/>
    <col min="16" max="16" width="8.7109375" customWidth="1"/>
    <col min="17" max="17" width="11" customWidth="1"/>
    <col min="18" max="18" width="12.140625" customWidth="1"/>
    <col min="19" max="19" width="11.85546875" customWidth="1"/>
    <col min="20" max="20" width="11" customWidth="1"/>
    <col min="21" max="21" width="13.5703125" customWidth="1"/>
    <col min="22" max="22" width="12.42578125" customWidth="1"/>
    <col min="23" max="23" width="17" customWidth="1"/>
    <col min="24" max="24" width="18.42578125" customWidth="1"/>
    <col min="25" max="25" width="18.140625" customWidth="1"/>
    <col min="26" max="26" width="18.5703125" customWidth="1"/>
  </cols>
  <sheetData>
    <row r="1" spans="1:25" ht="34.5" thickBot="1" x14ac:dyDescent="0.55000000000000004">
      <c r="A1" s="110" t="s">
        <v>156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</row>
    <row r="2" spans="1:25" ht="54" customHeight="1" x14ac:dyDescent="0.25">
      <c r="A2" s="62" t="s">
        <v>53</v>
      </c>
      <c r="B2" s="63" t="s">
        <v>131</v>
      </c>
      <c r="C2" s="63" t="s">
        <v>132</v>
      </c>
      <c r="D2" s="63" t="s">
        <v>56</v>
      </c>
      <c r="E2" s="63" t="s">
        <v>82</v>
      </c>
      <c r="F2" s="63" t="s">
        <v>60</v>
      </c>
      <c r="G2" s="63" t="s">
        <v>57</v>
      </c>
      <c r="H2" s="63" t="s">
        <v>58</v>
      </c>
      <c r="I2" s="63" t="s">
        <v>59</v>
      </c>
      <c r="J2" s="63" t="s">
        <v>55</v>
      </c>
      <c r="K2" s="63" t="s">
        <v>67</v>
      </c>
      <c r="L2" s="63" t="s">
        <v>141</v>
      </c>
      <c r="M2" s="63" t="s">
        <v>140</v>
      </c>
      <c r="N2" s="63" t="s">
        <v>54</v>
      </c>
      <c r="O2" s="63" t="s">
        <v>136</v>
      </c>
      <c r="P2" s="63" t="s">
        <v>69</v>
      </c>
      <c r="Q2" s="63" t="s">
        <v>68</v>
      </c>
      <c r="R2" s="63" t="s">
        <v>129</v>
      </c>
      <c r="S2" s="63" t="s">
        <v>130</v>
      </c>
      <c r="T2" s="63" t="s">
        <v>137</v>
      </c>
      <c r="U2" s="63" t="s">
        <v>138</v>
      </c>
      <c r="V2" s="63" t="s">
        <v>139</v>
      </c>
      <c r="W2" s="63" t="s">
        <v>134</v>
      </c>
      <c r="X2" s="64" t="s">
        <v>133</v>
      </c>
      <c r="Y2" s="45"/>
    </row>
    <row r="3" spans="1:25" ht="18" customHeight="1" x14ac:dyDescent="0.25">
      <c r="A3" s="100"/>
      <c r="B3" s="72"/>
      <c r="C3" s="71" t="s">
        <v>0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3"/>
    </row>
    <row r="4" spans="1:25" ht="15.75" x14ac:dyDescent="0.3">
      <c r="A4" s="34">
        <v>1</v>
      </c>
      <c r="B4" s="6" t="s">
        <v>1</v>
      </c>
      <c r="C4" s="39" t="s">
        <v>123</v>
      </c>
      <c r="D4" s="1">
        <v>2801464021.8499999</v>
      </c>
      <c r="E4" s="1"/>
      <c r="F4" s="1">
        <v>1135721745.04</v>
      </c>
      <c r="G4" s="1"/>
      <c r="H4" s="1"/>
      <c r="I4" s="1"/>
      <c r="J4" s="40">
        <v>4651730834.9399996</v>
      </c>
      <c r="K4" s="40">
        <v>19945999.539999999</v>
      </c>
      <c r="L4" s="74">
        <v>185549980.65000001</v>
      </c>
      <c r="M4" s="40">
        <v>4662185547.5799999</v>
      </c>
      <c r="N4" s="40">
        <v>-26897742.100000001</v>
      </c>
      <c r="O4" s="3">
        <v>4635287805.4799995</v>
      </c>
      <c r="P4" s="10">
        <f t="shared" ref="P4:P16" si="0">(O4/$O$17)</f>
        <v>0.45392164988589162</v>
      </c>
      <c r="Q4" s="15">
        <f t="shared" ref="Q4:Q14" si="1">(K4/O4)</f>
        <v>4.3030768265174685E-3</v>
      </c>
      <c r="R4" s="15">
        <f>L4/O4</f>
        <v>4.0029872671689622E-2</v>
      </c>
      <c r="S4" s="60">
        <f>O4/X4</f>
        <v>7459.9470865573394</v>
      </c>
      <c r="T4" s="60">
        <f>L4/X4</f>
        <v>298.62073201243226</v>
      </c>
      <c r="U4" s="1">
        <v>7413.73</v>
      </c>
      <c r="V4" s="1">
        <v>7492.63</v>
      </c>
      <c r="W4" s="66">
        <v>17242</v>
      </c>
      <c r="X4" s="51">
        <v>621356.66</v>
      </c>
      <c r="Y4" s="32"/>
    </row>
    <row r="5" spans="1:25" ht="15.75" x14ac:dyDescent="0.3">
      <c r="A5" s="34">
        <v>2</v>
      </c>
      <c r="B5" s="1" t="s">
        <v>2</v>
      </c>
      <c r="C5" s="39" t="s">
        <v>3</v>
      </c>
      <c r="D5" s="1">
        <v>348052672.25</v>
      </c>
      <c r="E5" s="1"/>
      <c r="F5" s="1">
        <v>170687428.13999999</v>
      </c>
      <c r="G5" s="1"/>
      <c r="H5" s="1"/>
      <c r="I5" s="1"/>
      <c r="J5" s="1">
        <v>525063241.67000002</v>
      </c>
      <c r="K5" s="1">
        <v>734727.12</v>
      </c>
      <c r="L5" s="75">
        <v>3535460.59</v>
      </c>
      <c r="M5" s="1">
        <v>525063241.67000002</v>
      </c>
      <c r="N5" s="1">
        <v>-734727.12</v>
      </c>
      <c r="O5" s="3">
        <v>524328514.55000001</v>
      </c>
      <c r="P5" s="10">
        <f t="shared" si="0"/>
        <v>5.1346124425192756E-2</v>
      </c>
      <c r="Q5" s="15">
        <f t="shared" si="1"/>
        <v>1.401272483970422E-3</v>
      </c>
      <c r="R5" s="15">
        <f t="shared" ref="R5:R76" si="2">L5/O5</f>
        <v>6.7428348676292675E-3</v>
      </c>
      <c r="S5" s="60">
        <f t="shared" ref="S5:S76" si="3">O5/X5</f>
        <v>1038.1678873917231</v>
      </c>
      <c r="T5" s="60">
        <f t="shared" ref="T5:T76" si="4">L5/X5</f>
        <v>7.0001946295579254</v>
      </c>
      <c r="U5" s="1">
        <v>1.03</v>
      </c>
      <c r="V5" s="41">
        <v>1.04</v>
      </c>
      <c r="W5" s="66">
        <v>3816</v>
      </c>
      <c r="X5" s="52">
        <v>505051.75599999999</v>
      </c>
      <c r="Y5" s="32"/>
    </row>
    <row r="6" spans="1:25" ht="15.75" x14ac:dyDescent="0.3">
      <c r="A6" s="34">
        <v>3</v>
      </c>
      <c r="B6" s="4" t="s">
        <v>4</v>
      </c>
      <c r="C6" s="39" t="s">
        <v>5</v>
      </c>
      <c r="D6" s="28">
        <v>31529500</v>
      </c>
      <c r="E6" s="28"/>
      <c r="F6" s="28">
        <v>229917496.49000001</v>
      </c>
      <c r="G6" s="1">
        <v>0</v>
      </c>
      <c r="H6" s="1"/>
      <c r="I6" s="1"/>
      <c r="J6" s="1">
        <v>261446996.49000001</v>
      </c>
      <c r="K6" s="28">
        <v>651963.25</v>
      </c>
      <c r="L6" s="76">
        <v>2329526.15</v>
      </c>
      <c r="M6" s="28">
        <v>263484831.00999999</v>
      </c>
      <c r="N6" s="28">
        <v>8860335.1199999992</v>
      </c>
      <c r="O6" s="3">
        <v>254624495.90000001</v>
      </c>
      <c r="P6" s="10">
        <f t="shared" si="0"/>
        <v>2.4934713038454535E-2</v>
      </c>
      <c r="Q6" s="15">
        <f t="shared" si="1"/>
        <v>2.5604891143546885E-3</v>
      </c>
      <c r="R6" s="15">
        <f t="shared" si="2"/>
        <v>9.1488689718010746E-3</v>
      </c>
      <c r="S6" s="60">
        <f t="shared" si="3"/>
        <v>127.92340200306967</v>
      </c>
      <c r="T6" s="60">
        <f t="shared" si="4"/>
        <v>1.1703544433531194</v>
      </c>
      <c r="U6" s="33">
        <v>127.92</v>
      </c>
      <c r="V6" s="31">
        <v>0</v>
      </c>
      <c r="W6" s="67">
        <v>786</v>
      </c>
      <c r="X6" s="52">
        <v>1990445</v>
      </c>
      <c r="Y6" s="32"/>
    </row>
    <row r="7" spans="1:25" ht="15.75" x14ac:dyDescent="0.3">
      <c r="A7" s="34">
        <v>4</v>
      </c>
      <c r="B7" s="6" t="s">
        <v>6</v>
      </c>
      <c r="C7" s="39" t="s">
        <v>7</v>
      </c>
      <c r="D7" s="1">
        <v>82389475</v>
      </c>
      <c r="E7" s="1"/>
      <c r="F7" s="1">
        <v>115297245.75</v>
      </c>
      <c r="G7" s="1">
        <v>25503593.629999999</v>
      </c>
      <c r="H7" s="1"/>
      <c r="I7" s="1"/>
      <c r="J7" s="1">
        <v>228719350.8098</v>
      </c>
      <c r="K7" s="1">
        <v>448091.44</v>
      </c>
      <c r="L7" s="75">
        <v>720690.62</v>
      </c>
      <c r="M7" s="1">
        <v>223190314.38</v>
      </c>
      <c r="N7" s="1">
        <v>2334150.66</v>
      </c>
      <c r="O7" s="3">
        <v>220856163.72</v>
      </c>
      <c r="P7" s="10">
        <f t="shared" si="0"/>
        <v>2.1627868307277552E-2</v>
      </c>
      <c r="Q7" s="15">
        <f t="shared" si="1"/>
        <v>2.0288835613756625E-3</v>
      </c>
      <c r="R7" s="15">
        <f t="shared" si="2"/>
        <v>3.2631673386923758E-3</v>
      </c>
      <c r="S7" s="60">
        <f t="shared" si="3"/>
        <v>11.679088649579269</v>
      </c>
      <c r="T7" s="60">
        <f t="shared" si="4"/>
        <v>3.8110820626999914E-2</v>
      </c>
      <c r="U7" s="1">
        <v>11.95</v>
      </c>
      <c r="V7" s="1">
        <v>12.05</v>
      </c>
      <c r="W7" s="66">
        <v>8864</v>
      </c>
      <c r="X7" s="52">
        <v>18910393.640000001</v>
      </c>
      <c r="Y7" s="32"/>
    </row>
    <row r="8" spans="1:25" ht="15.75" x14ac:dyDescent="0.3">
      <c r="A8" s="34">
        <v>5</v>
      </c>
      <c r="B8" s="6" t="s">
        <v>8</v>
      </c>
      <c r="C8" s="39" t="s">
        <v>116</v>
      </c>
      <c r="D8" s="1">
        <v>642724608</v>
      </c>
      <c r="E8" s="1"/>
      <c r="F8" s="1">
        <v>1750000</v>
      </c>
      <c r="G8" s="1"/>
      <c r="H8" s="1"/>
      <c r="I8" s="1"/>
      <c r="J8" s="1">
        <v>644474608</v>
      </c>
      <c r="K8" s="1">
        <v>1800776</v>
      </c>
      <c r="L8" s="75">
        <v>-23421917</v>
      </c>
      <c r="M8" s="1">
        <v>1076460749</v>
      </c>
      <c r="N8" s="1">
        <v>-59683614.25</v>
      </c>
      <c r="O8" s="3">
        <v>1016777135</v>
      </c>
      <c r="P8" s="10">
        <f t="shared" si="0"/>
        <v>9.9570333936935831E-2</v>
      </c>
      <c r="Q8" s="15">
        <f t="shared" si="1"/>
        <v>1.7710626429458408E-3</v>
      </c>
      <c r="R8" s="15">
        <f t="shared" si="2"/>
        <v>-2.3035448176163008E-2</v>
      </c>
      <c r="S8" s="60">
        <f t="shared" si="3"/>
        <v>0.6389649409692495</v>
      </c>
      <c r="T8" s="60">
        <f t="shared" si="4"/>
        <v>-1.4718843784082202E-2</v>
      </c>
      <c r="U8" s="108">
        <v>0.66369999999999996</v>
      </c>
      <c r="V8" s="108">
        <v>0.67649999999999999</v>
      </c>
      <c r="W8" s="66">
        <v>7002</v>
      </c>
      <c r="X8" s="52">
        <v>1591287831</v>
      </c>
      <c r="Y8" s="32"/>
    </row>
    <row r="9" spans="1:25" ht="15.75" x14ac:dyDescent="0.3">
      <c r="A9" s="34">
        <v>6</v>
      </c>
      <c r="B9" s="31" t="s">
        <v>63</v>
      </c>
      <c r="C9" s="39" t="s">
        <v>9</v>
      </c>
      <c r="D9" s="1">
        <v>1707711574.9400001</v>
      </c>
      <c r="E9" s="1"/>
      <c r="F9" s="1">
        <v>115723697.51000001</v>
      </c>
      <c r="G9" s="1">
        <v>80871235.930000007</v>
      </c>
      <c r="H9" s="1"/>
      <c r="I9" s="1"/>
      <c r="J9" s="1">
        <v>1904306508.3900001</v>
      </c>
      <c r="K9" s="1">
        <v>5826934.3300000001</v>
      </c>
      <c r="L9" s="75">
        <v>-105337402.94</v>
      </c>
      <c r="M9" s="1">
        <v>2233897882</v>
      </c>
      <c r="N9" s="1">
        <v>-29985609</v>
      </c>
      <c r="O9" s="3">
        <v>2203912273</v>
      </c>
      <c r="P9" s="10">
        <f t="shared" si="0"/>
        <v>0.21582338295827361</v>
      </c>
      <c r="Q9" s="15">
        <f t="shared" si="1"/>
        <v>2.643904842032703E-3</v>
      </c>
      <c r="R9" s="15">
        <f t="shared" si="2"/>
        <v>-4.77956424266439E-2</v>
      </c>
      <c r="S9" s="60">
        <f t="shared" si="3"/>
        <v>14.12640780160514</v>
      </c>
      <c r="T9" s="60">
        <f t="shared" si="4"/>
        <v>-0.67518073605847195</v>
      </c>
      <c r="U9" s="1">
        <v>14.05</v>
      </c>
      <c r="V9" s="1">
        <v>14.48</v>
      </c>
      <c r="W9" s="66">
        <v>11876</v>
      </c>
      <c r="X9" s="52">
        <v>156013638</v>
      </c>
      <c r="Y9" s="32"/>
    </row>
    <row r="10" spans="1:25" ht="15.75" x14ac:dyDescent="0.3">
      <c r="A10" s="34">
        <v>7</v>
      </c>
      <c r="B10" s="6" t="s">
        <v>11</v>
      </c>
      <c r="C10" s="39" t="s">
        <v>64</v>
      </c>
      <c r="D10" s="1">
        <v>156616226.58000001</v>
      </c>
      <c r="E10" s="1"/>
      <c r="F10" s="1">
        <v>49870193.75</v>
      </c>
      <c r="G10" s="1"/>
      <c r="H10" s="1"/>
      <c r="I10" s="1"/>
      <c r="J10" s="4">
        <v>203524652.86000001</v>
      </c>
      <c r="K10" s="1">
        <v>448593.7</v>
      </c>
      <c r="L10" s="75">
        <v>22822754.879999999</v>
      </c>
      <c r="M10" s="1">
        <v>207574575.00999999</v>
      </c>
      <c r="N10" s="1">
        <v>-4049922.15</v>
      </c>
      <c r="O10" s="3">
        <v>203524652.86000001</v>
      </c>
      <c r="P10" s="10">
        <f t="shared" si="0"/>
        <v>1.9930638634659249E-2</v>
      </c>
      <c r="Q10" s="15">
        <f t="shared" si="1"/>
        <v>2.2041246291110367E-3</v>
      </c>
      <c r="R10" s="15">
        <f t="shared" si="2"/>
        <v>0.11213754480986268</v>
      </c>
      <c r="S10" s="60">
        <f t="shared" si="3"/>
        <v>120.65939805664081</v>
      </c>
      <c r="T10" s="60">
        <f t="shared" si="4"/>
        <v>13.530448656307616</v>
      </c>
      <c r="U10" s="1">
        <v>120.66</v>
      </c>
      <c r="V10" s="1">
        <v>122.19</v>
      </c>
      <c r="W10" s="66">
        <v>1385</v>
      </c>
      <c r="X10" s="52">
        <v>1686770</v>
      </c>
      <c r="Y10" s="37"/>
    </row>
    <row r="11" spans="1:25" ht="15.75" x14ac:dyDescent="0.3">
      <c r="A11" s="34">
        <v>8</v>
      </c>
      <c r="B11" s="6" t="s">
        <v>12</v>
      </c>
      <c r="C11" s="39" t="s">
        <v>13</v>
      </c>
      <c r="D11" s="46">
        <v>223581609.19999999</v>
      </c>
      <c r="E11" s="1"/>
      <c r="F11" s="28">
        <v>22752652.82</v>
      </c>
      <c r="G11" s="41"/>
      <c r="H11" s="1"/>
      <c r="I11" s="1"/>
      <c r="J11" s="1">
        <v>246334262.02000001</v>
      </c>
      <c r="K11" s="1">
        <v>407796.12</v>
      </c>
      <c r="L11" s="75">
        <v>-14091334.42</v>
      </c>
      <c r="M11" s="1">
        <v>249210511.77000001</v>
      </c>
      <c r="N11" s="1">
        <v>2622003.56</v>
      </c>
      <c r="O11" s="3">
        <v>246588508.19999999</v>
      </c>
      <c r="P11" s="10">
        <f t="shared" si="0"/>
        <v>2.4147769714043418E-2</v>
      </c>
      <c r="Q11" s="15">
        <f t="shared" si="1"/>
        <v>1.6537515189850199E-3</v>
      </c>
      <c r="R11" s="15">
        <f t="shared" si="2"/>
        <v>-5.7145138363751215E-2</v>
      </c>
      <c r="S11" s="60">
        <f t="shared" si="3"/>
        <v>9.1846120821332651</v>
      </c>
      <c r="T11" s="60">
        <f t="shared" si="4"/>
        <v>-0.52485592825088656</v>
      </c>
      <c r="U11" s="1">
        <v>8.9967000000000006</v>
      </c>
      <c r="V11" s="1">
        <v>8.9067000000000007</v>
      </c>
      <c r="W11" s="66">
        <v>122</v>
      </c>
      <c r="X11" s="52">
        <v>26848004.683800001</v>
      </c>
    </row>
    <row r="12" spans="1:25" ht="15.75" x14ac:dyDescent="0.3">
      <c r="A12" s="34">
        <v>9</v>
      </c>
      <c r="B12" s="6" t="s">
        <v>1</v>
      </c>
      <c r="C12" s="4" t="s">
        <v>73</v>
      </c>
      <c r="D12" s="1">
        <v>197179832.02000001</v>
      </c>
      <c r="E12" s="1"/>
      <c r="F12" s="1">
        <v>88455920.239999995</v>
      </c>
      <c r="G12" s="1">
        <v>11673365.380000001</v>
      </c>
      <c r="H12" s="1"/>
      <c r="I12" s="1"/>
      <c r="J12" s="40">
        <v>298896814.56</v>
      </c>
      <c r="K12" s="1">
        <v>366465.09</v>
      </c>
      <c r="L12" s="75">
        <v>-5118753.34</v>
      </c>
      <c r="M12" s="40">
        <v>307137423.02999997</v>
      </c>
      <c r="N12" s="40">
        <v>-1795974.66</v>
      </c>
      <c r="O12" s="3">
        <v>305341448.37</v>
      </c>
      <c r="P12" s="10">
        <f t="shared" si="0"/>
        <v>2.9901291966984041E-2</v>
      </c>
      <c r="Q12" s="15">
        <f t="shared" si="1"/>
        <v>1.2001812788807269E-3</v>
      </c>
      <c r="R12" s="15">
        <f t="shared" si="2"/>
        <v>-1.6764030456151203E-2</v>
      </c>
      <c r="S12" s="60">
        <f t="shared" si="3"/>
        <v>1788.1331067110541</v>
      </c>
      <c r="T12" s="60">
        <f t="shared" si="4"/>
        <v>-29.976317860556378</v>
      </c>
      <c r="U12" s="40">
        <v>1777</v>
      </c>
      <c r="V12" s="40">
        <v>1796.21</v>
      </c>
      <c r="W12" s="66">
        <v>23</v>
      </c>
      <c r="X12" s="52">
        <v>170759.91</v>
      </c>
    </row>
    <row r="13" spans="1:25" ht="15.75" x14ac:dyDescent="0.3">
      <c r="A13" s="34">
        <v>10</v>
      </c>
      <c r="B13" s="6" t="s">
        <v>27</v>
      </c>
      <c r="C13" s="94" t="s">
        <v>128</v>
      </c>
      <c r="D13" s="40">
        <v>183587146.19999999</v>
      </c>
      <c r="E13" s="1"/>
      <c r="F13" s="1">
        <v>30325053.600000001</v>
      </c>
      <c r="G13" s="1"/>
      <c r="H13" s="1"/>
      <c r="I13" s="1"/>
      <c r="J13" s="1">
        <v>213912199.80000001</v>
      </c>
      <c r="K13" s="1">
        <v>467898.41</v>
      </c>
      <c r="L13" s="75">
        <v>-6641436.6399999997</v>
      </c>
      <c r="M13" s="40">
        <v>214740056.68000001</v>
      </c>
      <c r="N13" s="40">
        <v>7638975.6200000001</v>
      </c>
      <c r="O13" s="3">
        <v>207101081.06</v>
      </c>
      <c r="P13" s="10">
        <f t="shared" si="0"/>
        <v>2.0280868923989538E-2</v>
      </c>
      <c r="Q13" s="15">
        <f t="shared" si="1"/>
        <v>2.2592755557101288E-3</v>
      </c>
      <c r="R13" s="15">
        <f t="shared" si="2"/>
        <v>-3.2068575431896874E-2</v>
      </c>
      <c r="S13" s="60">
        <f t="shared" si="3"/>
        <v>0.75706616587943609</v>
      </c>
      <c r="T13" s="60">
        <f t="shared" si="4"/>
        <v>-2.4278033447441647E-2</v>
      </c>
      <c r="U13" s="108">
        <v>0.89</v>
      </c>
      <c r="V13" s="1">
        <v>0.93</v>
      </c>
      <c r="W13" s="66">
        <v>128</v>
      </c>
      <c r="X13" s="52">
        <v>273557438.43000001</v>
      </c>
    </row>
    <row r="14" spans="1:25" ht="15.75" x14ac:dyDescent="0.3">
      <c r="A14" s="34">
        <v>11</v>
      </c>
      <c r="B14" s="85" t="s">
        <v>78</v>
      </c>
      <c r="C14" s="98" t="s">
        <v>79</v>
      </c>
      <c r="D14" s="1">
        <v>83321925.75</v>
      </c>
      <c r="E14" s="1"/>
      <c r="F14" s="1">
        <v>55202526.210000001</v>
      </c>
      <c r="G14" s="1"/>
      <c r="H14" s="1"/>
      <c r="I14" s="1"/>
      <c r="J14" s="1">
        <v>138524451.96000001</v>
      </c>
      <c r="K14" s="1">
        <v>262815.43</v>
      </c>
      <c r="L14" s="75">
        <v>463863.81</v>
      </c>
      <c r="M14" s="1">
        <v>139947162.00999999</v>
      </c>
      <c r="N14" s="1">
        <v>1171129.7</v>
      </c>
      <c r="O14" s="3">
        <v>138776032.21000001</v>
      </c>
      <c r="P14" s="10">
        <f t="shared" si="0"/>
        <v>1.3589975023968909E-2</v>
      </c>
      <c r="Q14" s="15">
        <f t="shared" si="1"/>
        <v>1.8938099455264716E-3</v>
      </c>
      <c r="R14" s="15">
        <f t="shared" si="2"/>
        <v>3.3425354696556501E-3</v>
      </c>
      <c r="S14" s="60">
        <f t="shared" si="3"/>
        <v>91.40723706896415</v>
      </c>
      <c r="T14" s="60">
        <f t="shared" si="4"/>
        <v>0.30553193208623541</v>
      </c>
      <c r="U14" s="1">
        <v>91.1</v>
      </c>
      <c r="V14" s="1">
        <v>91.74</v>
      </c>
      <c r="W14" s="66">
        <v>424</v>
      </c>
      <c r="X14" s="52">
        <v>1518217.12</v>
      </c>
    </row>
    <row r="15" spans="1:25" ht="15.75" x14ac:dyDescent="0.3">
      <c r="A15" s="34">
        <v>12</v>
      </c>
      <c r="B15" s="85" t="s">
        <v>65</v>
      </c>
      <c r="C15" s="98" t="s">
        <v>143</v>
      </c>
      <c r="D15" s="1">
        <v>80645500</v>
      </c>
      <c r="E15" s="1"/>
      <c r="F15" s="1">
        <v>170723279.81999999</v>
      </c>
      <c r="G15" s="1"/>
      <c r="H15" s="1"/>
      <c r="I15" s="1"/>
      <c r="J15" s="1">
        <v>251368779.80000001</v>
      </c>
      <c r="K15" s="1">
        <v>331553.2</v>
      </c>
      <c r="L15" s="75">
        <v>1525004.14</v>
      </c>
      <c r="M15" s="1">
        <v>251431805.30000001</v>
      </c>
      <c r="N15" s="1">
        <v>331553.2</v>
      </c>
      <c r="O15" s="3">
        <v>250037162.56</v>
      </c>
      <c r="P15" s="10">
        <f t="shared" si="0"/>
        <v>2.4485487444348468E-2</v>
      </c>
      <c r="Q15" s="15">
        <f t="shared" ref="Q15" si="5">(K15/O15)</f>
        <v>1.326015687449817E-3</v>
      </c>
      <c r="R15" s="15">
        <f t="shared" ref="R15" si="6">L15/O15</f>
        <v>6.0991099258457361E-3</v>
      </c>
      <c r="S15" s="60">
        <f t="shared" ref="S15:S16" si="7">O15/X15</f>
        <v>0.99689675309347403</v>
      </c>
      <c r="T15" s="60">
        <f t="shared" ref="T15:T16" si="8">L15/X15</f>
        <v>6.0801828818357936E-3</v>
      </c>
      <c r="U15" s="1">
        <v>0.99690000000000001</v>
      </c>
      <c r="V15" s="1">
        <v>1.0024999999999999</v>
      </c>
      <c r="W15" s="66">
        <v>13</v>
      </c>
      <c r="X15" s="52">
        <v>250815505</v>
      </c>
    </row>
    <row r="16" spans="1:25" ht="15.75" x14ac:dyDescent="0.3">
      <c r="A16" s="81">
        <v>13</v>
      </c>
      <c r="B16" s="82" t="s">
        <v>151</v>
      </c>
      <c r="C16" s="82" t="s">
        <v>152</v>
      </c>
      <c r="D16" s="83">
        <v>2129669.98</v>
      </c>
      <c r="E16" s="83"/>
      <c r="F16" s="83"/>
      <c r="G16" s="83"/>
      <c r="H16" s="83"/>
      <c r="I16" s="83"/>
      <c r="J16" s="83">
        <v>2129669.98</v>
      </c>
      <c r="K16" s="83">
        <v>0</v>
      </c>
      <c r="L16" s="75">
        <v>0</v>
      </c>
      <c r="M16" s="83">
        <v>4492060.16</v>
      </c>
      <c r="N16" s="83">
        <v>0</v>
      </c>
      <c r="O16" s="3">
        <v>4492060.16</v>
      </c>
      <c r="P16" s="10">
        <f t="shared" si="0"/>
        <v>4.3989573998042881E-4</v>
      </c>
      <c r="Q16" s="15"/>
      <c r="R16" s="15"/>
      <c r="S16" s="15">
        <f t="shared" si="7"/>
        <v>1.1365973786751682</v>
      </c>
      <c r="T16" s="15">
        <f t="shared" si="8"/>
        <v>0</v>
      </c>
      <c r="U16" s="83">
        <v>1.1399999999999999</v>
      </c>
      <c r="V16" s="83">
        <v>1.2</v>
      </c>
      <c r="W16" s="84">
        <v>2420</v>
      </c>
      <c r="X16" s="83">
        <v>3952200</v>
      </c>
    </row>
    <row r="17" spans="1:26" ht="15.75" x14ac:dyDescent="0.3">
      <c r="A17" s="34"/>
      <c r="B17" s="86"/>
      <c r="C17" s="109" t="s">
        <v>61</v>
      </c>
      <c r="D17" s="1"/>
      <c r="E17" s="1"/>
      <c r="F17" s="1"/>
      <c r="G17" s="1"/>
      <c r="H17" s="1"/>
      <c r="I17" s="1"/>
      <c r="J17" s="1"/>
      <c r="K17" s="1"/>
      <c r="L17" s="75"/>
      <c r="M17" s="1"/>
      <c r="N17" s="1"/>
      <c r="O17" s="7">
        <f>SUM(O4:O16)</f>
        <v>10211647333.07</v>
      </c>
      <c r="P17" s="65"/>
      <c r="Q17" s="15"/>
      <c r="R17" s="15"/>
      <c r="S17" s="60"/>
      <c r="T17" s="60"/>
      <c r="U17" s="1"/>
      <c r="V17" s="1"/>
      <c r="W17" s="1"/>
      <c r="X17" s="52"/>
      <c r="Y17" s="24"/>
      <c r="Z17" s="24"/>
    </row>
    <row r="18" spans="1:26" ht="15.75" customHeight="1" x14ac:dyDescent="0.25">
      <c r="A18" s="102"/>
      <c r="B18" s="103"/>
      <c r="C18" s="71" t="s">
        <v>14</v>
      </c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5"/>
      <c r="Y18" s="24"/>
      <c r="Z18" s="24"/>
    </row>
    <row r="19" spans="1:26" ht="15.75" x14ac:dyDescent="0.3">
      <c r="A19" s="34">
        <v>14</v>
      </c>
      <c r="B19" s="6" t="s">
        <v>1</v>
      </c>
      <c r="C19" s="39" t="s">
        <v>15</v>
      </c>
      <c r="D19" s="1"/>
      <c r="E19" s="1"/>
      <c r="F19" s="1">
        <v>308163477664.46997</v>
      </c>
      <c r="G19" s="1"/>
      <c r="H19" s="1"/>
      <c r="I19" s="1"/>
      <c r="J19" s="1">
        <v>308163477664.46997</v>
      </c>
      <c r="K19" s="1">
        <v>433056210.43000001</v>
      </c>
      <c r="L19" s="75">
        <v>3020682796.4499998</v>
      </c>
      <c r="M19" s="1">
        <v>309293585310.04999</v>
      </c>
      <c r="N19" s="1">
        <v>-644265499.07000005</v>
      </c>
      <c r="O19" s="3">
        <v>308649319810.97998</v>
      </c>
      <c r="P19" s="10">
        <f t="shared" ref="P19:P38" si="9">(O19/$O$41)</f>
        <v>0.47726132973293306</v>
      </c>
      <c r="Q19" s="15">
        <f t="shared" ref="Q19:Q40" si="10">(K19/O19)</f>
        <v>1.4030687341064225E-3</v>
      </c>
      <c r="R19" s="15">
        <f t="shared" si="2"/>
        <v>9.7867793724602959E-3</v>
      </c>
      <c r="S19" s="60">
        <f t="shared" si="3"/>
        <v>337.8730395574504</v>
      </c>
      <c r="T19" s="60">
        <f t="shared" si="4"/>
        <v>3.3066888940513173</v>
      </c>
      <c r="U19" s="1">
        <v>100</v>
      </c>
      <c r="V19" s="1">
        <v>100</v>
      </c>
      <c r="W19" s="66">
        <v>88020</v>
      </c>
      <c r="X19" s="52">
        <v>913506801.88999999</v>
      </c>
      <c r="Y19" s="25"/>
      <c r="Z19" s="24"/>
    </row>
    <row r="20" spans="1:26" ht="15.75" x14ac:dyDescent="0.3">
      <c r="A20" s="34">
        <v>15</v>
      </c>
      <c r="B20" s="6" t="s">
        <v>40</v>
      </c>
      <c r="C20" s="39" t="s">
        <v>16</v>
      </c>
      <c r="D20" s="1"/>
      <c r="E20" s="1"/>
      <c r="F20" s="1">
        <v>159272354071.54999</v>
      </c>
      <c r="G20" s="41"/>
      <c r="H20" s="1"/>
      <c r="I20" s="1"/>
      <c r="J20" s="1">
        <v>158107628548.78</v>
      </c>
      <c r="K20" s="1">
        <v>160720162.69</v>
      </c>
      <c r="L20" s="75">
        <v>1759401142.05</v>
      </c>
      <c r="M20" s="1">
        <v>159919013182.01001</v>
      </c>
      <c r="N20" s="1">
        <v>-1811384633.23</v>
      </c>
      <c r="O20" s="3">
        <v>158107628548.78</v>
      </c>
      <c r="P20" s="10">
        <f t="shared" si="9"/>
        <v>0.2444802311190028</v>
      </c>
      <c r="Q20" s="15">
        <f t="shared" si="10"/>
        <v>1.0165237703278433E-3</v>
      </c>
      <c r="R20" s="15">
        <f t="shared" si="2"/>
        <v>1.1127870035108284E-2</v>
      </c>
      <c r="S20" s="60">
        <f t="shared" si="3"/>
        <v>100.00000003085241</v>
      </c>
      <c r="T20" s="60">
        <f t="shared" si="4"/>
        <v>1.1127870038541499</v>
      </c>
      <c r="U20" s="1">
        <v>100</v>
      </c>
      <c r="V20" s="1">
        <v>100</v>
      </c>
      <c r="W20" s="66">
        <v>13789</v>
      </c>
      <c r="X20" s="52">
        <v>1581076285</v>
      </c>
      <c r="Y20" s="25"/>
      <c r="Z20" s="24"/>
    </row>
    <row r="21" spans="1:26" ht="15.75" x14ac:dyDescent="0.3">
      <c r="A21" s="34">
        <v>16</v>
      </c>
      <c r="B21" s="6" t="s">
        <v>8</v>
      </c>
      <c r="C21" s="39" t="s">
        <v>117</v>
      </c>
      <c r="D21" s="1"/>
      <c r="E21" s="1"/>
      <c r="F21" s="1">
        <v>4834587794</v>
      </c>
      <c r="G21" s="1"/>
      <c r="H21" s="1"/>
      <c r="I21" s="1"/>
      <c r="J21" s="1">
        <v>4834587794</v>
      </c>
      <c r="K21" s="1">
        <v>10657319.57</v>
      </c>
      <c r="L21" s="75">
        <v>90190231</v>
      </c>
      <c r="M21" s="1">
        <v>9039666244.3099995</v>
      </c>
      <c r="N21" s="1">
        <v>180908052.77000001</v>
      </c>
      <c r="O21" s="3">
        <v>8858758192</v>
      </c>
      <c r="P21" s="10">
        <f t="shared" si="9"/>
        <v>1.3698208429831207E-2</v>
      </c>
      <c r="Q21" s="15">
        <f t="shared" si="10"/>
        <v>1.203026354147945E-3</v>
      </c>
      <c r="R21" s="15">
        <f t="shared" si="2"/>
        <v>1.0180911257002961E-2</v>
      </c>
      <c r="S21" s="60">
        <f t="shared" si="3"/>
        <v>1.0062313696654261</v>
      </c>
      <c r="T21" s="60">
        <f t="shared" si="4"/>
        <v>1.0244352278576244E-2</v>
      </c>
      <c r="U21" s="1">
        <v>1</v>
      </c>
      <c r="V21" s="1">
        <v>1</v>
      </c>
      <c r="W21" s="66">
        <v>6615</v>
      </c>
      <c r="X21" s="52">
        <v>8803897850</v>
      </c>
      <c r="Y21" s="25"/>
      <c r="Z21" s="24"/>
    </row>
    <row r="22" spans="1:26" ht="15.75" x14ac:dyDescent="0.3">
      <c r="A22" s="34">
        <v>17</v>
      </c>
      <c r="B22" s="6" t="s">
        <v>17</v>
      </c>
      <c r="C22" s="39" t="s">
        <v>100</v>
      </c>
      <c r="D22" s="1"/>
      <c r="E22" s="1"/>
      <c r="F22" s="1">
        <v>890049068.63</v>
      </c>
      <c r="G22" s="1"/>
      <c r="H22" s="1"/>
      <c r="I22" s="1"/>
      <c r="J22" s="1">
        <v>1035735403.0599999</v>
      </c>
      <c r="K22" s="1">
        <v>1987399.87</v>
      </c>
      <c r="L22" s="75">
        <v>8856056.3399999999</v>
      </c>
      <c r="M22" s="1">
        <v>1035735403.0599999</v>
      </c>
      <c r="N22" s="1">
        <v>27815289.489999998</v>
      </c>
      <c r="O22" s="3">
        <v>1007920113.5700001</v>
      </c>
      <c r="P22" s="10">
        <f t="shared" si="9"/>
        <v>1.5585367042492814E-3</v>
      </c>
      <c r="Q22" s="15">
        <f t="shared" si="10"/>
        <v>1.971783123724691E-3</v>
      </c>
      <c r="R22" s="15">
        <f t="shared" si="2"/>
        <v>8.7864665272253707E-3</v>
      </c>
      <c r="S22" s="60">
        <f t="shared" si="3"/>
        <v>103.04492721924791</v>
      </c>
      <c r="T22" s="60">
        <f t="shared" si="4"/>
        <v>0.90540080381229626</v>
      </c>
      <c r="U22" s="1">
        <v>100</v>
      </c>
      <c r="V22" s="1">
        <v>100</v>
      </c>
      <c r="W22" s="66">
        <v>681</v>
      </c>
      <c r="X22" s="52">
        <v>9781365.6699999999</v>
      </c>
      <c r="Y22" s="25"/>
      <c r="Z22" s="24"/>
    </row>
    <row r="23" spans="1:26" ht="15.75" x14ac:dyDescent="0.3">
      <c r="A23" s="34">
        <v>18</v>
      </c>
      <c r="B23" s="31" t="s">
        <v>63</v>
      </c>
      <c r="C23" s="39" t="s">
        <v>18</v>
      </c>
      <c r="D23" s="1"/>
      <c r="E23" s="1"/>
      <c r="F23" s="1">
        <v>34182597639.73</v>
      </c>
      <c r="G23" s="1"/>
      <c r="H23" s="1"/>
      <c r="I23" s="1"/>
      <c r="J23" s="1">
        <v>34182597639.73</v>
      </c>
      <c r="K23" s="1">
        <v>139308907.41999999</v>
      </c>
      <c r="L23" s="75">
        <v>658782252.13999999</v>
      </c>
      <c r="M23" s="1">
        <v>74245673533</v>
      </c>
      <c r="N23" s="1">
        <v>-3142557958</v>
      </c>
      <c r="O23" s="3">
        <v>71103115575</v>
      </c>
      <c r="P23" s="10">
        <f t="shared" si="9"/>
        <v>0.10994603036307005</v>
      </c>
      <c r="Q23" s="15">
        <f t="shared" si="10"/>
        <v>1.9592518034326654E-3</v>
      </c>
      <c r="R23" s="15">
        <f t="shared" si="2"/>
        <v>9.2651671704190291E-3</v>
      </c>
      <c r="S23" s="60">
        <f t="shared" si="3"/>
        <v>0.99999552331044206</v>
      </c>
      <c r="T23" s="60">
        <f t="shared" si="4"/>
        <v>9.2651256931419058E-3</v>
      </c>
      <c r="U23" s="1">
        <v>1</v>
      </c>
      <c r="V23" s="1">
        <v>1</v>
      </c>
      <c r="W23" s="66">
        <v>68603</v>
      </c>
      <c r="X23" s="52">
        <v>71103433883</v>
      </c>
      <c r="Y23" s="25"/>
      <c r="Z23" s="24"/>
    </row>
    <row r="24" spans="1:26" ht="15.75" x14ac:dyDescent="0.3">
      <c r="A24" s="34">
        <v>19</v>
      </c>
      <c r="B24" s="6" t="s">
        <v>12</v>
      </c>
      <c r="C24" s="39" t="s">
        <v>19</v>
      </c>
      <c r="D24" s="1"/>
      <c r="E24" s="1"/>
      <c r="F24" s="1">
        <v>1132285576.97</v>
      </c>
      <c r="G24" s="1"/>
      <c r="H24" s="1"/>
      <c r="I24" s="1"/>
      <c r="J24" s="1">
        <v>1177592017.97</v>
      </c>
      <c r="K24" s="1">
        <v>1695068.78</v>
      </c>
      <c r="L24" s="75">
        <v>9073247.2400000002</v>
      </c>
      <c r="M24" s="1">
        <v>1197276644.9000001</v>
      </c>
      <c r="N24" s="1">
        <v>8612264.5</v>
      </c>
      <c r="O24" s="3">
        <v>1189255005.4000001</v>
      </c>
      <c r="P24" s="10">
        <f t="shared" si="9"/>
        <v>1.8389330182757109E-3</v>
      </c>
      <c r="Q24" s="15">
        <f t="shared" si="10"/>
        <v>1.4253198618490337E-3</v>
      </c>
      <c r="R24" s="15">
        <f t="shared" si="2"/>
        <v>7.6293538381604353E-3</v>
      </c>
      <c r="S24" s="60">
        <f t="shared" si="3"/>
        <v>9.9284104469208145</v>
      </c>
      <c r="T24" s="60">
        <f t="shared" si="4"/>
        <v>7.5747356350047479E-2</v>
      </c>
      <c r="U24" s="1">
        <v>10</v>
      </c>
      <c r="V24" s="1">
        <v>10</v>
      </c>
      <c r="W24" s="66">
        <v>1042</v>
      </c>
      <c r="X24" s="52">
        <v>119783021.84</v>
      </c>
      <c r="Y24" s="25"/>
      <c r="Z24" s="24"/>
    </row>
    <row r="25" spans="1:26" ht="15.75" x14ac:dyDescent="0.3">
      <c r="A25" s="34">
        <v>20</v>
      </c>
      <c r="B25" s="6" t="s">
        <v>75</v>
      </c>
      <c r="C25" s="39" t="s">
        <v>76</v>
      </c>
      <c r="D25" s="1"/>
      <c r="E25" s="1"/>
      <c r="F25" s="1">
        <v>5826986230.96</v>
      </c>
      <c r="G25" s="1"/>
      <c r="H25" s="1"/>
      <c r="I25" s="1"/>
      <c r="J25" s="1">
        <v>5826986230.96</v>
      </c>
      <c r="K25" s="1">
        <v>8137190.0800000001</v>
      </c>
      <c r="L25" s="75">
        <v>81783354.909999996</v>
      </c>
      <c r="M25" s="1">
        <v>8310472312.4700003</v>
      </c>
      <c r="N25" s="1">
        <v>97099674.719999999</v>
      </c>
      <c r="O25" s="3">
        <v>8213372637.75</v>
      </c>
      <c r="P25" s="10">
        <f t="shared" si="9"/>
        <v>1.2700255257601914E-2</v>
      </c>
      <c r="Q25" s="15">
        <f t="shared" si="10"/>
        <v>9.907245706349847E-4</v>
      </c>
      <c r="R25" s="15">
        <f t="shared" si="2"/>
        <v>9.9573413404026451E-3</v>
      </c>
      <c r="S25" s="60">
        <f t="shared" si="3"/>
        <v>98.267231620981974</v>
      </c>
      <c r="T25" s="60">
        <f t="shared" si="4"/>
        <v>0.97848036782652592</v>
      </c>
      <c r="U25" s="1">
        <v>100</v>
      </c>
      <c r="V25" s="1">
        <v>100</v>
      </c>
      <c r="W25" s="66">
        <v>3941</v>
      </c>
      <c r="X25" s="52">
        <v>83582009</v>
      </c>
      <c r="Y25" s="25"/>
      <c r="Z25" s="24"/>
    </row>
    <row r="26" spans="1:26" ht="15.75" x14ac:dyDescent="0.3">
      <c r="A26" s="34">
        <v>21</v>
      </c>
      <c r="B26" s="6" t="s">
        <v>80</v>
      </c>
      <c r="C26" s="39" t="s">
        <v>135</v>
      </c>
      <c r="D26" s="1"/>
      <c r="E26" s="1"/>
      <c r="F26" s="1">
        <v>18595936804.490002</v>
      </c>
      <c r="G26" s="1"/>
      <c r="H26" s="1"/>
      <c r="I26" s="1"/>
      <c r="J26" s="1">
        <v>18595936804.490002</v>
      </c>
      <c r="K26" s="1">
        <v>39235520.729999997</v>
      </c>
      <c r="L26" s="75">
        <v>305556270.47000003</v>
      </c>
      <c r="M26" s="1">
        <v>29413882722.400002</v>
      </c>
      <c r="N26" s="1">
        <v>52928652.909999996</v>
      </c>
      <c r="O26" s="3">
        <v>29360954069.490002</v>
      </c>
      <c r="P26" s="10">
        <f t="shared" si="9"/>
        <v>4.5400547099906076E-2</v>
      </c>
      <c r="Q26" s="15">
        <f t="shared" si="10"/>
        <v>1.3363162735495371E-3</v>
      </c>
      <c r="R26" s="15">
        <f t="shared" si="2"/>
        <v>1.0406891742919018E-2</v>
      </c>
      <c r="S26" s="60">
        <f t="shared" si="3"/>
        <v>1.0097468589788128</v>
      </c>
      <c r="T26" s="60">
        <f t="shared" si="4"/>
        <v>1.0508326249145021E-2</v>
      </c>
      <c r="U26" s="1">
        <v>1</v>
      </c>
      <c r="V26" s="1">
        <v>1</v>
      </c>
      <c r="W26" s="66">
        <v>13124</v>
      </c>
      <c r="X26" s="52">
        <v>29077539393.57</v>
      </c>
      <c r="Y26" s="25"/>
      <c r="Z26" s="24"/>
    </row>
    <row r="27" spans="1:26" ht="15.75" x14ac:dyDescent="0.3">
      <c r="A27" s="34">
        <v>22</v>
      </c>
      <c r="B27" s="1" t="s">
        <v>65</v>
      </c>
      <c r="C27" s="4" t="s">
        <v>81</v>
      </c>
      <c r="D27" s="41"/>
      <c r="E27" s="1"/>
      <c r="F27" s="1">
        <v>706429548.84000003</v>
      </c>
      <c r="G27" s="1"/>
      <c r="H27" s="41"/>
      <c r="I27" s="1"/>
      <c r="J27" s="1">
        <v>706429548.84000003</v>
      </c>
      <c r="K27" s="1">
        <v>1117566.07</v>
      </c>
      <c r="L27" s="75">
        <v>5126798.49</v>
      </c>
      <c r="M27" s="1">
        <v>723871775.79999995</v>
      </c>
      <c r="N27" s="1">
        <v>714370.48</v>
      </c>
      <c r="O27" s="3">
        <v>720665970.96000004</v>
      </c>
      <c r="P27" s="10">
        <f t="shared" si="9"/>
        <v>1.1143585211990132E-3</v>
      </c>
      <c r="Q27" s="15">
        <f t="shared" si="10"/>
        <v>1.5507407245985111E-3</v>
      </c>
      <c r="R27" s="15">
        <f t="shared" si="2"/>
        <v>7.1139733199426436E-3</v>
      </c>
      <c r="S27" s="60">
        <f t="shared" si="3"/>
        <v>10.094928055217984</v>
      </c>
      <c r="T27" s="60">
        <f t="shared" si="4"/>
        <v>7.1815048851561217E-2</v>
      </c>
      <c r="U27" s="1">
        <v>10</v>
      </c>
      <c r="V27" s="1">
        <v>10</v>
      </c>
      <c r="W27" s="66">
        <v>235</v>
      </c>
      <c r="X27" s="52">
        <v>71388916</v>
      </c>
      <c r="Y27" s="25"/>
      <c r="Z27" s="24"/>
    </row>
    <row r="28" spans="1:26" ht="15.75" x14ac:dyDescent="0.3">
      <c r="A28" s="34">
        <v>23</v>
      </c>
      <c r="B28" s="1" t="s">
        <v>6</v>
      </c>
      <c r="C28" s="4" t="s">
        <v>98</v>
      </c>
      <c r="D28" s="1"/>
      <c r="E28" s="1"/>
      <c r="F28" s="1">
        <v>1912531254.98</v>
      </c>
      <c r="G28" s="1"/>
      <c r="H28" s="1"/>
      <c r="I28" s="1"/>
      <c r="J28" s="1">
        <v>2036547334.27</v>
      </c>
      <c r="K28" s="1">
        <v>2836199.12</v>
      </c>
      <c r="L28" s="75">
        <v>18263222.559999999</v>
      </c>
      <c r="M28" s="1">
        <v>2036547334.27</v>
      </c>
      <c r="N28" s="1">
        <v>12243873.449999999</v>
      </c>
      <c r="O28" s="3">
        <v>2008570979</v>
      </c>
      <c r="P28" s="10">
        <f t="shared" si="9"/>
        <v>3.1058330434280035E-3</v>
      </c>
      <c r="Q28" s="15">
        <f t="shared" si="10"/>
        <v>1.4120482420850512E-3</v>
      </c>
      <c r="R28" s="15">
        <f t="shared" si="2"/>
        <v>9.0926448459852996E-3</v>
      </c>
      <c r="S28" s="60">
        <f t="shared" si="3"/>
        <v>100</v>
      </c>
      <c r="T28" s="60">
        <f t="shared" si="4"/>
        <v>0.90926448459853004</v>
      </c>
      <c r="U28" s="1">
        <v>100</v>
      </c>
      <c r="V28" s="1">
        <v>100</v>
      </c>
      <c r="W28" s="66">
        <v>558</v>
      </c>
      <c r="X28" s="52">
        <v>20085709.789999999</v>
      </c>
      <c r="Y28" s="25"/>
      <c r="Z28" s="24"/>
    </row>
    <row r="29" spans="1:26" ht="15.75" x14ac:dyDescent="0.3">
      <c r="A29" s="34">
        <v>24</v>
      </c>
      <c r="B29" s="6" t="s">
        <v>27</v>
      </c>
      <c r="C29" s="39" t="s">
        <v>85</v>
      </c>
      <c r="D29" s="1"/>
      <c r="E29" s="1"/>
      <c r="F29" s="1">
        <v>13314504199.620001</v>
      </c>
      <c r="G29" s="1"/>
      <c r="H29" s="1"/>
      <c r="I29" s="1"/>
      <c r="J29" s="1">
        <v>13314504199.620001</v>
      </c>
      <c r="K29" s="1">
        <v>20432825.690000001</v>
      </c>
      <c r="L29" s="75">
        <v>119738951.51000001</v>
      </c>
      <c r="M29" s="1">
        <v>13382471693.049999</v>
      </c>
      <c r="N29" s="1">
        <v>224460641.50999999</v>
      </c>
      <c r="O29" s="3">
        <v>13158011051.540001</v>
      </c>
      <c r="P29" s="10">
        <f t="shared" si="9"/>
        <v>2.0346099757953234E-2</v>
      </c>
      <c r="Q29" s="15">
        <f t="shared" si="10"/>
        <v>1.5528810251005652E-3</v>
      </c>
      <c r="R29" s="15">
        <f t="shared" si="2"/>
        <v>9.1000798708088838E-3</v>
      </c>
      <c r="S29" s="60">
        <f t="shared" si="3"/>
        <v>102.50461286683326</v>
      </c>
      <c r="T29" s="60">
        <f t="shared" si="4"/>
        <v>0.93280016421452672</v>
      </c>
      <c r="U29" s="1">
        <v>100</v>
      </c>
      <c r="V29" s="1">
        <v>100</v>
      </c>
      <c r="W29" s="1">
        <v>5634</v>
      </c>
      <c r="X29" s="52">
        <v>128365062.64</v>
      </c>
      <c r="Y29" s="25"/>
      <c r="Z29" s="24"/>
    </row>
    <row r="30" spans="1:26" ht="15.75" x14ac:dyDescent="0.3">
      <c r="A30" s="34">
        <v>25</v>
      </c>
      <c r="B30" s="6" t="s">
        <v>86</v>
      </c>
      <c r="C30" s="39" t="s">
        <v>87</v>
      </c>
      <c r="D30" s="1"/>
      <c r="E30" s="1"/>
      <c r="F30" s="1">
        <v>7590431809.1800003</v>
      </c>
      <c r="G30" s="1"/>
      <c r="H30" s="1"/>
      <c r="I30" s="1"/>
      <c r="J30" s="1">
        <v>10545788856.190001</v>
      </c>
      <c r="K30" s="1">
        <v>11232019.5</v>
      </c>
      <c r="L30" s="75">
        <v>98714357.579999998</v>
      </c>
      <c r="M30" s="1">
        <v>10545788856.190001</v>
      </c>
      <c r="N30" s="1">
        <v>126928671.43000001</v>
      </c>
      <c r="O30" s="3">
        <v>10418860184.76</v>
      </c>
      <c r="P30" s="10">
        <f t="shared" si="9"/>
        <v>1.6110578403753788E-2</v>
      </c>
      <c r="Q30" s="15">
        <f t="shared" si="10"/>
        <v>1.0780468593320251E-3</v>
      </c>
      <c r="R30" s="15">
        <f t="shared" si="2"/>
        <v>9.4745831913929171E-3</v>
      </c>
      <c r="S30" s="60">
        <f t="shared" si="3"/>
        <v>99.999999853726806</v>
      </c>
      <c r="T30" s="60">
        <f t="shared" si="4"/>
        <v>0.94745831775341416</v>
      </c>
      <c r="U30" s="1">
        <v>100</v>
      </c>
      <c r="V30" s="1">
        <v>100</v>
      </c>
      <c r="W30" s="66">
        <v>1610</v>
      </c>
      <c r="X30" s="52">
        <v>104188602</v>
      </c>
      <c r="Y30" s="25"/>
      <c r="Z30" s="24"/>
    </row>
    <row r="31" spans="1:26" ht="15.75" x14ac:dyDescent="0.3">
      <c r="A31" s="34">
        <v>26</v>
      </c>
      <c r="B31" s="6" t="s">
        <v>86</v>
      </c>
      <c r="C31" s="39" t="s">
        <v>97</v>
      </c>
      <c r="D31" s="1"/>
      <c r="E31" s="1"/>
      <c r="F31" s="1">
        <v>904389168.94000006</v>
      </c>
      <c r="G31" s="1"/>
      <c r="H31" s="1"/>
      <c r="I31" s="1"/>
      <c r="J31" s="1">
        <v>1104394847.5899999</v>
      </c>
      <c r="K31" s="1">
        <v>922206.58</v>
      </c>
      <c r="L31" s="75">
        <v>9170351.1400000006</v>
      </c>
      <c r="M31" s="1">
        <v>1104394847.5899999</v>
      </c>
      <c r="N31" s="1">
        <v>14451847.59</v>
      </c>
      <c r="O31" s="3">
        <v>1089943000</v>
      </c>
      <c r="P31" s="10">
        <f t="shared" si="9"/>
        <v>1.6853678661325757E-3</v>
      </c>
      <c r="Q31" s="15">
        <f t="shared" si="10"/>
        <v>8.4610532844378095E-4</v>
      </c>
      <c r="R31" s="15">
        <f t="shared" si="2"/>
        <v>8.4136061610561291E-3</v>
      </c>
      <c r="S31" s="60">
        <f t="shared" si="3"/>
        <v>1000002.7524450887</v>
      </c>
      <c r="T31" s="60">
        <f t="shared" si="4"/>
        <v>8413.6293190450851</v>
      </c>
      <c r="U31" s="1">
        <v>1000000</v>
      </c>
      <c r="V31" s="1">
        <v>1000000</v>
      </c>
      <c r="W31" s="66">
        <v>7</v>
      </c>
      <c r="X31" s="52">
        <v>1089.94</v>
      </c>
      <c r="Y31" s="25"/>
      <c r="Z31" s="24"/>
    </row>
    <row r="32" spans="1:26" ht="15.75" x14ac:dyDescent="0.3">
      <c r="A32" s="34">
        <v>27</v>
      </c>
      <c r="B32" s="6" t="s">
        <v>66</v>
      </c>
      <c r="C32" s="39" t="s">
        <v>111</v>
      </c>
      <c r="D32" s="1"/>
      <c r="E32" s="1"/>
      <c r="F32" s="1">
        <v>581025551.42999995</v>
      </c>
      <c r="G32" s="1"/>
      <c r="H32" s="41"/>
      <c r="I32" s="1"/>
      <c r="J32" s="1">
        <v>581025551.42999995</v>
      </c>
      <c r="K32" s="1">
        <v>1235489.69</v>
      </c>
      <c r="L32" s="75">
        <v>5072291.82</v>
      </c>
      <c r="M32" s="1">
        <v>581025551.42999995</v>
      </c>
      <c r="N32" s="1">
        <v>-5581638.6399999997</v>
      </c>
      <c r="O32" s="3">
        <v>586909861.96000004</v>
      </c>
      <c r="P32" s="10">
        <f t="shared" si="9"/>
        <v>9.0753279911306355E-4</v>
      </c>
      <c r="Q32" s="15">
        <f t="shared" si="10"/>
        <v>2.1050757025517538E-3</v>
      </c>
      <c r="R32" s="15">
        <f t="shared" si="2"/>
        <v>8.6423693803013568E-3</v>
      </c>
      <c r="S32" s="60">
        <f t="shared" si="3"/>
        <v>113.48002966015343</v>
      </c>
      <c r="T32" s="60">
        <f t="shared" si="4"/>
        <v>0.98073633361059975</v>
      </c>
      <c r="U32" s="1">
        <v>100</v>
      </c>
      <c r="V32" s="1">
        <v>100</v>
      </c>
      <c r="W32" s="66">
        <v>670</v>
      </c>
      <c r="X32" s="52">
        <v>5171922</v>
      </c>
      <c r="Y32" s="25"/>
      <c r="Z32" s="24"/>
    </row>
    <row r="33" spans="1:26" ht="15.75" x14ac:dyDescent="0.3">
      <c r="A33" s="34">
        <v>28</v>
      </c>
      <c r="B33" s="6" t="s">
        <v>2</v>
      </c>
      <c r="C33" s="39" t="s">
        <v>142</v>
      </c>
      <c r="D33" s="1"/>
      <c r="E33" s="1"/>
      <c r="F33" s="1">
        <v>8648843153.4099998</v>
      </c>
      <c r="G33" s="1"/>
      <c r="H33" s="1"/>
      <c r="I33" s="1"/>
      <c r="J33" s="1">
        <v>8779943512.3500004</v>
      </c>
      <c r="K33" s="1">
        <v>8653179.6799999997</v>
      </c>
      <c r="L33" s="75">
        <v>83757192.400000006</v>
      </c>
      <c r="M33" s="1">
        <v>8727088934.8799992</v>
      </c>
      <c r="N33" s="1">
        <v>-8932931.9700000007</v>
      </c>
      <c r="O33" s="3">
        <v>8718156002.9099998</v>
      </c>
      <c r="P33" s="10">
        <f t="shared" si="9"/>
        <v>1.3480796683161718E-2</v>
      </c>
      <c r="Q33" s="15">
        <f t="shared" si="10"/>
        <v>9.9254701075682608E-4</v>
      </c>
      <c r="R33" s="15">
        <f t="shared" si="2"/>
        <v>9.607214228793683E-3</v>
      </c>
      <c r="S33" s="60">
        <f t="shared" si="3"/>
        <v>0.9991669036193046</v>
      </c>
      <c r="T33" s="60">
        <f t="shared" si="4"/>
        <v>9.5992104933911096E-3</v>
      </c>
      <c r="U33" s="1">
        <v>1</v>
      </c>
      <c r="V33" s="1">
        <v>1</v>
      </c>
      <c r="W33" s="66">
        <v>711</v>
      </c>
      <c r="X33" s="52">
        <v>8725425123</v>
      </c>
      <c r="Y33" s="25"/>
      <c r="Z33" s="24"/>
    </row>
    <row r="34" spans="1:26" ht="15.75" x14ac:dyDescent="0.3">
      <c r="A34" s="34">
        <v>29</v>
      </c>
      <c r="B34" s="6" t="s">
        <v>29</v>
      </c>
      <c r="C34" s="39" t="s">
        <v>107</v>
      </c>
      <c r="D34" s="1"/>
      <c r="E34" s="1"/>
      <c r="F34" s="1">
        <v>8944769411.1800003</v>
      </c>
      <c r="G34" s="1"/>
      <c r="H34" s="1"/>
      <c r="I34" s="1"/>
      <c r="J34" s="1">
        <v>8944769411.1800003</v>
      </c>
      <c r="K34" s="1">
        <v>8575325.0999999996</v>
      </c>
      <c r="L34" s="75">
        <v>480916312.33999997</v>
      </c>
      <c r="M34" s="1">
        <v>9844769411.1800003</v>
      </c>
      <c r="N34" s="1">
        <v>8575325.0999999996</v>
      </c>
      <c r="O34" s="3">
        <v>8936194086.0799999</v>
      </c>
      <c r="P34" s="10">
        <f t="shared" si="9"/>
        <v>1.3817946771714844E-2</v>
      </c>
      <c r="Q34" s="15">
        <f t="shared" si="10"/>
        <v>9.59617149918204E-4</v>
      </c>
      <c r="R34" s="15">
        <f t="shared" si="2"/>
        <v>5.3816681655239361E-2</v>
      </c>
      <c r="S34" s="60">
        <f t="shared" si="3"/>
        <v>7.4233082738843237</v>
      </c>
      <c r="T34" s="60">
        <f t="shared" si="4"/>
        <v>0.39949781820433705</v>
      </c>
      <c r="U34" s="1">
        <v>1</v>
      </c>
      <c r="V34" s="1">
        <v>1</v>
      </c>
      <c r="W34" s="66">
        <v>1938</v>
      </c>
      <c r="X34" s="52">
        <v>1203802099.5999999</v>
      </c>
      <c r="Y34" s="25"/>
      <c r="Z34" s="24"/>
    </row>
    <row r="35" spans="1:26" ht="15.75" x14ac:dyDescent="0.3">
      <c r="A35" s="34">
        <v>30</v>
      </c>
      <c r="B35" s="6" t="s">
        <v>88</v>
      </c>
      <c r="C35" s="39" t="s">
        <v>104</v>
      </c>
      <c r="D35" s="1"/>
      <c r="E35" s="1"/>
      <c r="F35" s="1">
        <v>2424917441.3600001</v>
      </c>
      <c r="G35" s="1"/>
      <c r="H35" s="1"/>
      <c r="I35" s="1"/>
      <c r="J35" s="1">
        <v>3947497817.5500002</v>
      </c>
      <c r="K35" s="1">
        <v>5798389.6399999997</v>
      </c>
      <c r="L35" s="75">
        <v>34880388.789999999</v>
      </c>
      <c r="M35" s="1">
        <v>3947497817.5500002</v>
      </c>
      <c r="N35" s="1">
        <v>5798389.6399999997</v>
      </c>
      <c r="O35" s="3">
        <v>3941699427.9099998</v>
      </c>
      <c r="P35" s="10">
        <f t="shared" si="9"/>
        <v>6.0950100636021068E-3</v>
      </c>
      <c r="Q35" s="15">
        <f t="shared" si="10"/>
        <v>1.4710379992303141E-3</v>
      </c>
      <c r="R35" s="15">
        <f t="shared" si="2"/>
        <v>8.8490737124759834E-3</v>
      </c>
      <c r="S35" s="60">
        <f t="shared" si="3"/>
        <v>100.90890031913401</v>
      </c>
      <c r="T35" s="60">
        <f t="shared" si="4"/>
        <v>0.89295029716890806</v>
      </c>
      <c r="U35" s="1">
        <v>100</v>
      </c>
      <c r="V35" s="1">
        <v>100</v>
      </c>
      <c r="W35" s="66">
        <v>619</v>
      </c>
      <c r="X35" s="52">
        <v>39061960</v>
      </c>
      <c r="Y35" s="25"/>
      <c r="Z35" s="24"/>
    </row>
    <row r="36" spans="1:26" ht="15.75" x14ac:dyDescent="0.3">
      <c r="A36" s="34">
        <v>31</v>
      </c>
      <c r="B36" s="6" t="s">
        <v>101</v>
      </c>
      <c r="C36" s="39" t="s">
        <v>102</v>
      </c>
      <c r="D36" s="1"/>
      <c r="E36" s="1"/>
      <c r="F36" s="1">
        <v>5814211703.1700001</v>
      </c>
      <c r="G36" s="1"/>
      <c r="H36" s="1"/>
      <c r="I36" s="1"/>
      <c r="J36" s="1">
        <v>5814211703.1700001</v>
      </c>
      <c r="K36" s="1">
        <v>6704427.7300000004</v>
      </c>
      <c r="L36" s="75">
        <v>57256208.280000001</v>
      </c>
      <c r="M36" s="1">
        <v>5876162724.5799999</v>
      </c>
      <c r="N36" s="1">
        <v>32845992.43</v>
      </c>
      <c r="O36" s="3">
        <v>5843316732.1599998</v>
      </c>
      <c r="P36" s="10">
        <f t="shared" si="9"/>
        <v>9.0354617186561813E-3</v>
      </c>
      <c r="Q36" s="15">
        <f t="shared" si="10"/>
        <v>1.1473668187624818E-3</v>
      </c>
      <c r="R36" s="15">
        <f t="shared" si="2"/>
        <v>9.7985803105413855E-3</v>
      </c>
      <c r="S36" s="60">
        <f t="shared" si="3"/>
        <v>1.0224314033918813</v>
      </c>
      <c r="T36" s="60">
        <f t="shared" si="4"/>
        <v>1.0018376218154885E-2</v>
      </c>
      <c r="U36" s="1">
        <v>1</v>
      </c>
      <c r="V36" s="1">
        <v>1</v>
      </c>
      <c r="W36" s="66">
        <v>1233</v>
      </c>
      <c r="X36" s="52">
        <v>5715118601.3800001</v>
      </c>
      <c r="Y36" s="25"/>
      <c r="Z36" s="24"/>
    </row>
    <row r="37" spans="1:26" ht="16.5" customHeight="1" x14ac:dyDescent="0.3">
      <c r="A37" s="34">
        <v>32</v>
      </c>
      <c r="B37" s="6" t="s">
        <v>121</v>
      </c>
      <c r="C37" s="90" t="s">
        <v>122</v>
      </c>
      <c r="D37" s="59"/>
      <c r="E37" s="1"/>
      <c r="F37" s="1">
        <v>148608691.03</v>
      </c>
      <c r="G37" s="1"/>
      <c r="H37" s="1"/>
      <c r="I37" s="1"/>
      <c r="J37" s="1">
        <v>361475196.88999999</v>
      </c>
      <c r="K37" s="1">
        <v>3206525.55</v>
      </c>
      <c r="L37" s="75">
        <v>7293592.8200000003</v>
      </c>
      <c r="M37" s="1">
        <v>898577956.04999995</v>
      </c>
      <c r="N37" s="1">
        <v>10117256.24</v>
      </c>
      <c r="O37" s="3">
        <v>888460699.80999994</v>
      </c>
      <c r="P37" s="10">
        <f t="shared" si="9"/>
        <v>1.3738178177954577E-3</v>
      </c>
      <c r="Q37" s="15">
        <f t="shared" si="10"/>
        <v>3.6090797833665859E-3</v>
      </c>
      <c r="R37" s="15">
        <f t="shared" si="2"/>
        <v>8.2092464208712405E-3</v>
      </c>
      <c r="S37" s="60">
        <f t="shared" si="3"/>
        <v>9.9526569735336672</v>
      </c>
      <c r="T37" s="60">
        <f t="shared" si="4"/>
        <v>8.1703813638140457E-2</v>
      </c>
      <c r="U37" s="1">
        <v>10</v>
      </c>
      <c r="V37" s="1">
        <v>10</v>
      </c>
      <c r="W37" s="66">
        <v>297</v>
      </c>
      <c r="X37" s="52">
        <v>89268695</v>
      </c>
      <c r="Y37" s="25"/>
      <c r="Z37" s="24"/>
    </row>
    <row r="38" spans="1:26" ht="16.5" customHeight="1" x14ac:dyDescent="0.3">
      <c r="A38" s="34">
        <v>33</v>
      </c>
      <c r="B38" s="6" t="s">
        <v>147</v>
      </c>
      <c r="C38" s="90" t="s">
        <v>148</v>
      </c>
      <c r="D38" s="59"/>
      <c r="E38" s="1"/>
      <c r="F38" s="1">
        <v>577780329.70000005</v>
      </c>
      <c r="G38" s="1"/>
      <c r="H38" s="1"/>
      <c r="I38" s="1"/>
      <c r="J38" s="1">
        <v>577780329.70000005</v>
      </c>
      <c r="K38" s="1">
        <v>456349.66</v>
      </c>
      <c r="L38" s="75">
        <v>3825395.91</v>
      </c>
      <c r="M38" s="1">
        <v>582992507.11000001</v>
      </c>
      <c r="N38" s="1">
        <v>5830826.5</v>
      </c>
      <c r="O38" s="3">
        <v>569613735.61000001</v>
      </c>
      <c r="P38" s="10">
        <f t="shared" si="9"/>
        <v>8.8078797341221602E-4</v>
      </c>
      <c r="Q38" s="15">
        <f t="shared" si="10"/>
        <v>8.0115634766302567E-4</v>
      </c>
      <c r="R38" s="15">
        <f t="shared" si="2"/>
        <v>6.7157718833858165E-3</v>
      </c>
      <c r="S38" s="60">
        <f t="shared" si="3"/>
        <v>1.0065162111942536</v>
      </c>
      <c r="T38" s="60">
        <f t="shared" si="4"/>
        <v>6.7595332713103881E-3</v>
      </c>
      <c r="U38" s="1">
        <v>1</v>
      </c>
      <c r="V38" s="1">
        <v>1</v>
      </c>
      <c r="W38" s="66">
        <v>113</v>
      </c>
      <c r="X38" s="52">
        <v>565926042</v>
      </c>
      <c r="Y38" s="25"/>
      <c r="Z38" s="24"/>
    </row>
    <row r="39" spans="1:26" ht="16.5" customHeight="1" x14ac:dyDescent="0.3">
      <c r="A39" s="81">
        <v>34</v>
      </c>
      <c r="B39" s="6" t="s">
        <v>25</v>
      </c>
      <c r="C39" s="90" t="s">
        <v>153</v>
      </c>
      <c r="D39" s="59"/>
      <c r="E39" s="1"/>
      <c r="F39" s="1">
        <v>2362528169.6100001</v>
      </c>
      <c r="G39" s="1"/>
      <c r="H39" s="1"/>
      <c r="I39" s="1"/>
      <c r="J39" s="1">
        <v>2362528168.6100001</v>
      </c>
      <c r="K39" s="1">
        <v>1761672.84</v>
      </c>
      <c r="L39" s="75">
        <v>17443554.989999998</v>
      </c>
      <c r="M39" s="1">
        <v>2371210455.73</v>
      </c>
      <c r="N39" s="1">
        <v>10506965.67</v>
      </c>
      <c r="O39" s="3">
        <v>2360703490.0599999</v>
      </c>
      <c r="P39" s="10">
        <f t="shared" ref="P39:P40" si="11">(O39/$O$41)</f>
        <v>3.6503319931539048E-3</v>
      </c>
      <c r="Q39" s="15">
        <f t="shared" si="10"/>
        <v>7.4624909372045928E-4</v>
      </c>
      <c r="R39" s="15">
        <f t="shared" si="2"/>
        <v>7.3891342404702638E-3</v>
      </c>
      <c r="S39" s="60">
        <f t="shared" si="3"/>
        <v>100.57682768548607</v>
      </c>
      <c r="T39" s="60">
        <f t="shared" si="4"/>
        <v>0.7431756812487027</v>
      </c>
      <c r="U39" s="1">
        <v>100</v>
      </c>
      <c r="V39" s="1">
        <v>100</v>
      </c>
      <c r="W39" s="66">
        <v>237</v>
      </c>
      <c r="X39" s="1">
        <v>23471643.960000001</v>
      </c>
      <c r="Y39" s="25"/>
      <c r="Z39" s="24"/>
    </row>
    <row r="40" spans="1:26" ht="16.5" customHeight="1" x14ac:dyDescent="0.3">
      <c r="A40" s="34">
        <v>35</v>
      </c>
      <c r="B40" s="6" t="s">
        <v>149</v>
      </c>
      <c r="C40" s="90" t="s">
        <v>150</v>
      </c>
      <c r="D40" s="59"/>
      <c r="E40" s="1"/>
      <c r="F40" s="1">
        <v>843048112.10000002</v>
      </c>
      <c r="G40" s="1"/>
      <c r="H40" s="1"/>
      <c r="I40" s="1"/>
      <c r="J40" s="1">
        <v>843048112.10000002</v>
      </c>
      <c r="K40" s="1">
        <v>2027789.47</v>
      </c>
      <c r="L40" s="75">
        <v>8235253.25</v>
      </c>
      <c r="M40" s="1">
        <v>983431143.24000001</v>
      </c>
      <c r="N40" s="1">
        <v>5603602.75</v>
      </c>
      <c r="O40" s="3">
        <v>977827540.49000001</v>
      </c>
      <c r="P40" s="10">
        <f t="shared" si="11"/>
        <v>1.5120048620536084E-3</v>
      </c>
      <c r="Q40" s="15">
        <f t="shared" si="10"/>
        <v>2.0737700525226082E-3</v>
      </c>
      <c r="R40" s="15">
        <f t="shared" si="2"/>
        <v>8.4219894705289487E-3</v>
      </c>
      <c r="S40" s="60">
        <f t="shared" si="3"/>
        <v>1.0084732993999568</v>
      </c>
      <c r="T40" s="60">
        <f t="shared" si="4"/>
        <v>8.4933515088560247E-3</v>
      </c>
      <c r="U40" s="1">
        <v>1</v>
      </c>
      <c r="V40" s="1">
        <v>1</v>
      </c>
      <c r="W40" s="66">
        <v>372</v>
      </c>
      <c r="X40" s="52">
        <v>969611730</v>
      </c>
      <c r="Y40" s="25"/>
      <c r="Z40" s="24"/>
    </row>
    <row r="41" spans="1:26" ht="15.75" x14ac:dyDescent="0.3">
      <c r="A41" s="34" t="s">
        <v>157</v>
      </c>
      <c r="B41" s="6"/>
      <c r="C41" s="96" t="s">
        <v>61</v>
      </c>
      <c r="D41" s="1"/>
      <c r="E41" s="1"/>
      <c r="F41" s="1"/>
      <c r="G41" s="1"/>
      <c r="H41" s="1"/>
      <c r="I41" s="1"/>
      <c r="J41" s="1"/>
      <c r="K41" s="1"/>
      <c r="L41" s="75"/>
      <c r="M41" s="1"/>
      <c r="N41" s="1"/>
      <c r="O41" s="7">
        <f>SUM(O19:O40)</f>
        <v>646709256716.22009</v>
      </c>
      <c r="P41" s="65">
        <f>(O41/$O$109)</f>
        <v>0.7451739175070341</v>
      </c>
      <c r="Q41" s="15"/>
      <c r="R41" s="15"/>
      <c r="S41" s="60"/>
      <c r="T41" s="60"/>
      <c r="U41" s="1"/>
      <c r="V41" s="1"/>
      <c r="W41" s="66"/>
      <c r="X41" s="52"/>
      <c r="Y41" s="26"/>
      <c r="Z41" s="24"/>
    </row>
    <row r="42" spans="1:26" ht="15.75" x14ac:dyDescent="0.3">
      <c r="A42" s="87"/>
      <c r="B42" s="88"/>
      <c r="C42" s="92" t="s">
        <v>20</v>
      </c>
      <c r="D42" s="2"/>
      <c r="E42" s="2"/>
      <c r="F42" s="2"/>
      <c r="G42" s="2"/>
      <c r="H42" s="2"/>
      <c r="I42" s="2"/>
      <c r="J42" s="5"/>
      <c r="K42" s="2"/>
      <c r="L42" s="2"/>
      <c r="M42" s="2"/>
      <c r="N42" s="2"/>
      <c r="O42" s="3"/>
      <c r="P42" s="11"/>
      <c r="Q42" s="15"/>
      <c r="R42" s="15"/>
      <c r="S42" s="60"/>
      <c r="T42" s="60"/>
      <c r="U42" s="2"/>
      <c r="V42" s="2"/>
      <c r="W42" s="2"/>
      <c r="X42" s="53"/>
      <c r="Y42" s="24"/>
      <c r="Z42" s="24"/>
    </row>
    <row r="43" spans="1:26" ht="15.75" x14ac:dyDescent="0.3">
      <c r="A43" s="34">
        <v>36</v>
      </c>
      <c r="B43" s="6" t="s">
        <v>1</v>
      </c>
      <c r="C43" s="39" t="s">
        <v>21</v>
      </c>
      <c r="D43" s="1"/>
      <c r="E43" s="1">
        <v>1106896117.79</v>
      </c>
      <c r="F43" s="1">
        <v>381353140.25</v>
      </c>
      <c r="G43" s="1">
        <v>1102633980.8</v>
      </c>
      <c r="H43" s="1"/>
      <c r="I43" s="1"/>
      <c r="J43" s="1">
        <v>1488249258.04</v>
      </c>
      <c r="K43" s="1">
        <v>2226851.91</v>
      </c>
      <c r="L43" s="75">
        <v>14917692.050000001</v>
      </c>
      <c r="M43" s="1">
        <v>1512288215.53</v>
      </c>
      <c r="N43" s="1">
        <v>4609836.5199999996</v>
      </c>
      <c r="O43" s="3">
        <v>1507678379.01</v>
      </c>
      <c r="P43" s="11">
        <f t="shared" ref="P43:P51" si="12">(O43/$O$52)</f>
        <v>6.007082549910598E-2</v>
      </c>
      <c r="Q43" s="15">
        <f t="shared" ref="Q43:Q51" si="13">(K43/O43)</f>
        <v>1.4770072589767038E-3</v>
      </c>
      <c r="R43" s="15">
        <f t="shared" si="2"/>
        <v>9.8944789934545165E-3</v>
      </c>
      <c r="S43" s="60">
        <f t="shared" si="3"/>
        <v>207.62872090580623</v>
      </c>
      <c r="T43" s="60">
        <f t="shared" si="4"/>
        <v>2.0543780174403303</v>
      </c>
      <c r="U43" s="1">
        <v>207.63</v>
      </c>
      <c r="V43" s="1">
        <v>207.63</v>
      </c>
      <c r="W43" s="66">
        <v>1113</v>
      </c>
      <c r="X43" s="52">
        <v>7261415.3399999999</v>
      </c>
      <c r="Y43" s="24"/>
      <c r="Z43" s="24"/>
    </row>
    <row r="44" spans="1:26" ht="15.75" x14ac:dyDescent="0.3">
      <c r="A44" s="34">
        <v>37</v>
      </c>
      <c r="B44" s="6" t="s">
        <v>8</v>
      </c>
      <c r="C44" s="39" t="s">
        <v>115</v>
      </c>
      <c r="D44" s="1"/>
      <c r="E44" s="1"/>
      <c r="F44" s="1">
        <v>34107582</v>
      </c>
      <c r="G44" s="1">
        <v>470059521</v>
      </c>
      <c r="H44" s="1"/>
      <c r="I44" s="1"/>
      <c r="J44" s="1">
        <v>504167103</v>
      </c>
      <c r="K44" s="1">
        <v>1148818</v>
      </c>
      <c r="L44" s="75">
        <v>5769858</v>
      </c>
      <c r="M44" s="1">
        <v>607449037.36000001</v>
      </c>
      <c r="N44" s="1">
        <v>24220809.050000001</v>
      </c>
      <c r="O44" s="3">
        <v>583228228</v>
      </c>
      <c r="P44" s="10">
        <f t="shared" si="12"/>
        <v>2.3237715416033315E-2</v>
      </c>
      <c r="Q44" s="15">
        <f t="shared" si="13"/>
        <v>1.9697571976917414E-3</v>
      </c>
      <c r="R44" s="15">
        <f t="shared" si="2"/>
        <v>9.8929676634238635E-3</v>
      </c>
      <c r="S44" s="60">
        <f t="shared" si="3"/>
        <v>1.6842938693529739</v>
      </c>
      <c r="T44" s="60">
        <f t="shared" si="4"/>
        <v>1.6662664785212028E-2</v>
      </c>
      <c r="U44" s="1">
        <v>1.7024999999999999</v>
      </c>
      <c r="V44" s="1">
        <v>1.7024999999999999</v>
      </c>
      <c r="W44" s="66">
        <v>2229</v>
      </c>
      <c r="X44" s="52">
        <v>346274625</v>
      </c>
      <c r="Y44" s="24"/>
      <c r="Z44" s="24"/>
    </row>
    <row r="45" spans="1:26" ht="15.75" x14ac:dyDescent="0.3">
      <c r="A45" s="34">
        <v>38</v>
      </c>
      <c r="B45" s="6" t="s">
        <v>66</v>
      </c>
      <c r="C45" s="39" t="s">
        <v>22</v>
      </c>
      <c r="D45" s="1"/>
      <c r="E45" s="1"/>
      <c r="F45" s="1">
        <v>364855833.72000003</v>
      </c>
      <c r="G45" s="1">
        <v>925747004.78999996</v>
      </c>
      <c r="H45" s="1"/>
      <c r="I45" s="1"/>
      <c r="J45" s="1">
        <v>1290602838.51</v>
      </c>
      <c r="K45" s="1">
        <v>2194060.04</v>
      </c>
      <c r="L45" s="75">
        <v>2658970.67</v>
      </c>
      <c r="M45" s="1">
        <v>1297847012.6099999</v>
      </c>
      <c r="N45" s="1">
        <v>-13264737.529999999</v>
      </c>
      <c r="O45" s="3">
        <v>1284582275.0799999</v>
      </c>
      <c r="P45" s="10">
        <f>(O45/$O$52)</f>
        <v>5.1181948855859673E-2</v>
      </c>
      <c r="Q45" s="15">
        <f t="shared" si="13"/>
        <v>1.7079949510149987E-3</v>
      </c>
      <c r="R45" s="15">
        <f>L45/O45</f>
        <v>2.0699107574362312E-3</v>
      </c>
      <c r="S45" s="60">
        <f t="shared" si="3"/>
        <v>291.79094389119587</v>
      </c>
      <c r="T45" s="60">
        <f>L45/X45</f>
        <v>0.60398121368285806</v>
      </c>
      <c r="U45" s="1">
        <v>291.79000000000002</v>
      </c>
      <c r="V45" s="1">
        <v>291.79000000000002</v>
      </c>
      <c r="W45" s="66">
        <v>95</v>
      </c>
      <c r="X45" s="52">
        <v>4402406.25</v>
      </c>
    </row>
    <row r="46" spans="1:26" ht="15.75" x14ac:dyDescent="0.3">
      <c r="A46" s="34">
        <v>39</v>
      </c>
      <c r="B46" s="6" t="s">
        <v>11</v>
      </c>
      <c r="C46" s="39" t="s">
        <v>23</v>
      </c>
      <c r="D46" s="1"/>
      <c r="E46" s="1"/>
      <c r="F46" s="1">
        <v>2649492652</v>
      </c>
      <c r="G46" s="1">
        <v>3706144829.75</v>
      </c>
      <c r="H46" s="1"/>
      <c r="I46" s="1"/>
      <c r="J46" s="1">
        <v>6391489989.6300001</v>
      </c>
      <c r="K46" s="1">
        <v>6565664.8399999999</v>
      </c>
      <c r="L46" s="75">
        <v>75478010.390000001</v>
      </c>
      <c r="M46" s="1">
        <v>6413536843.79</v>
      </c>
      <c r="N46" s="1">
        <v>-22046854.16</v>
      </c>
      <c r="O46" s="3">
        <v>6391489989.6300001</v>
      </c>
      <c r="P46" s="10">
        <f t="shared" si="12"/>
        <v>0.25465781375631164</v>
      </c>
      <c r="Q46" s="15">
        <f t="shared" si="13"/>
        <v>1.0272510558027304E-3</v>
      </c>
      <c r="R46" s="15">
        <f t="shared" si="2"/>
        <v>1.1809141610557287E-2</v>
      </c>
      <c r="S46" s="60">
        <f t="shared" si="3"/>
        <v>1218.1670782431761</v>
      </c>
      <c r="T46" s="60">
        <f t="shared" si="4"/>
        <v>14.385507532292484</v>
      </c>
      <c r="U46" s="1">
        <v>1218.1600000000001</v>
      </c>
      <c r="V46" s="1">
        <v>1218.9100000000001</v>
      </c>
      <c r="W46" s="66">
        <v>935</v>
      </c>
      <c r="X46" s="52">
        <v>5246809</v>
      </c>
    </row>
    <row r="47" spans="1:26" ht="15.75" customHeight="1" x14ac:dyDescent="0.3">
      <c r="A47" s="99" t="s">
        <v>154</v>
      </c>
      <c r="B47" s="39" t="s">
        <v>11</v>
      </c>
      <c r="C47" s="39" t="s">
        <v>124</v>
      </c>
      <c r="D47" s="1"/>
      <c r="E47" s="1"/>
      <c r="F47" s="1"/>
      <c r="G47" s="1"/>
      <c r="H47" s="41"/>
      <c r="I47" s="1"/>
      <c r="J47" s="1"/>
      <c r="K47" s="80"/>
      <c r="L47" s="75"/>
      <c r="M47" s="1"/>
      <c r="N47" s="41"/>
      <c r="O47" s="3"/>
      <c r="P47" s="10">
        <f t="shared" si="12"/>
        <v>0</v>
      </c>
      <c r="Q47" s="15" t="e">
        <f t="shared" si="13"/>
        <v>#DIV/0!</v>
      </c>
      <c r="R47" s="15" t="e">
        <f t="shared" si="2"/>
        <v>#DIV/0!</v>
      </c>
      <c r="S47" s="60" t="e">
        <f t="shared" si="3"/>
        <v>#DIV/0!</v>
      </c>
      <c r="T47" s="60" t="e">
        <f t="shared" si="4"/>
        <v>#DIV/0!</v>
      </c>
      <c r="U47" s="1"/>
      <c r="V47" s="1"/>
      <c r="W47" s="66"/>
      <c r="X47" s="52"/>
    </row>
    <row r="48" spans="1:26" ht="15.75" customHeight="1" x14ac:dyDescent="0.3">
      <c r="A48" s="99" t="s">
        <v>155</v>
      </c>
      <c r="B48" s="39" t="s">
        <v>11</v>
      </c>
      <c r="C48" s="39" t="s">
        <v>125</v>
      </c>
      <c r="D48" s="1"/>
      <c r="E48" s="1"/>
      <c r="F48" s="1">
        <v>1331931163.9200001</v>
      </c>
      <c r="G48" s="1">
        <v>1402451099.9000001</v>
      </c>
      <c r="H48" s="1"/>
      <c r="I48" s="1"/>
      <c r="J48" s="1">
        <v>2766071353.29</v>
      </c>
      <c r="K48" s="1">
        <v>3500389.84</v>
      </c>
      <c r="L48" s="75">
        <v>5074654.51</v>
      </c>
      <c r="M48" s="1">
        <v>2782149965.77</v>
      </c>
      <c r="N48" s="1">
        <v>16078612.48</v>
      </c>
      <c r="O48" s="3">
        <v>2766071353.29</v>
      </c>
      <c r="P48" s="10">
        <f t="shared" si="12"/>
        <v>0.11020930716713384</v>
      </c>
      <c r="Q48" s="15" t="e">
        <f>(#REF!/O48)</f>
        <v>#REF!</v>
      </c>
      <c r="R48" s="15">
        <f>L48/O48</f>
        <v>1.8346072323709734E-3</v>
      </c>
      <c r="S48" s="60">
        <f>O48/X48</f>
        <v>42995.642618898688</v>
      </c>
      <c r="T48" s="60">
        <f>L48/X48</f>
        <v>78.880116909069201</v>
      </c>
      <c r="U48" s="1">
        <v>42832.44</v>
      </c>
      <c r="V48" s="1">
        <v>42941.120000000003</v>
      </c>
      <c r="W48" s="66">
        <v>1235</v>
      </c>
      <c r="X48" s="52">
        <v>64333.760000000002</v>
      </c>
    </row>
    <row r="49" spans="1:26" ht="15.75" x14ac:dyDescent="0.3">
      <c r="A49" s="34">
        <v>41</v>
      </c>
      <c r="B49" s="39" t="s">
        <v>2</v>
      </c>
      <c r="C49" s="39" t="s">
        <v>119</v>
      </c>
      <c r="D49" s="1"/>
      <c r="E49" s="1"/>
      <c r="F49" s="1">
        <v>266536580.31</v>
      </c>
      <c r="G49" s="1">
        <v>1930436805.3900001</v>
      </c>
      <c r="H49" s="1"/>
      <c r="I49" s="1"/>
      <c r="J49" s="1">
        <v>2220244317.2600002</v>
      </c>
      <c r="K49" s="1">
        <v>3165605.94</v>
      </c>
      <c r="L49" s="75">
        <v>9115551.4499999993</v>
      </c>
      <c r="M49" s="1">
        <v>2222539142.2600002</v>
      </c>
      <c r="N49" s="1">
        <v>12427667</v>
      </c>
      <c r="O49" s="3">
        <v>2210111484.4699998</v>
      </c>
      <c r="P49" s="10">
        <f t="shared" si="12"/>
        <v>8.8058052145275775E-2</v>
      </c>
      <c r="Q49" s="15">
        <f t="shared" si="13"/>
        <v>1.4323286233495747E-3</v>
      </c>
      <c r="R49" s="15">
        <f t="shared" si="2"/>
        <v>4.1244758529391436E-3</v>
      </c>
      <c r="S49" s="60">
        <f t="shared" si="3"/>
        <v>1.0732248384995728</v>
      </c>
      <c r="T49" s="60">
        <f t="shared" si="4"/>
        <v>4.4264899311660007E-3</v>
      </c>
      <c r="U49" s="1">
        <v>328.49</v>
      </c>
      <c r="V49" s="1">
        <v>328.49</v>
      </c>
      <c r="W49" s="66">
        <v>83</v>
      </c>
      <c r="X49" s="52">
        <v>2059318239</v>
      </c>
    </row>
    <row r="50" spans="1:26" ht="15.75" x14ac:dyDescent="0.3">
      <c r="A50" s="34">
        <v>42</v>
      </c>
      <c r="B50" s="39" t="s">
        <v>8</v>
      </c>
      <c r="C50" s="39" t="s">
        <v>96</v>
      </c>
      <c r="D50" s="1"/>
      <c r="E50" s="1"/>
      <c r="F50" s="1"/>
      <c r="G50" s="1">
        <v>9368274771</v>
      </c>
      <c r="H50" s="1"/>
      <c r="I50" s="1"/>
      <c r="J50" s="1">
        <v>9368274771</v>
      </c>
      <c r="K50" s="1">
        <v>13159248</v>
      </c>
      <c r="L50" s="75">
        <v>48645071</v>
      </c>
      <c r="M50" s="1">
        <v>10088553873</v>
      </c>
      <c r="N50" s="1">
        <v>-106917662</v>
      </c>
      <c r="O50" s="3">
        <v>9981636211</v>
      </c>
      <c r="P50" s="10">
        <f t="shared" si="12"/>
        <v>0.39770095225499108</v>
      </c>
      <c r="Q50" s="15">
        <f t="shared" si="13"/>
        <v>1.3183457823776623E-3</v>
      </c>
      <c r="R50" s="15">
        <f t="shared" si="2"/>
        <v>4.8734566128939838E-3</v>
      </c>
      <c r="S50" s="60">
        <f t="shared" si="3"/>
        <v>108.8772641272499</v>
      </c>
      <c r="T50" s="60">
        <f t="shared" si="4"/>
        <v>0.53060862285475097</v>
      </c>
      <c r="U50" s="1">
        <v>33978.76</v>
      </c>
      <c r="V50" s="1">
        <v>33978.76</v>
      </c>
      <c r="W50" s="68">
        <v>304</v>
      </c>
      <c r="X50" s="54">
        <v>91677875</v>
      </c>
    </row>
    <row r="51" spans="1:26" ht="15.75" x14ac:dyDescent="0.3">
      <c r="A51" s="34">
        <v>43</v>
      </c>
      <c r="B51" s="39" t="s">
        <v>65</v>
      </c>
      <c r="C51" s="39" t="s">
        <v>145</v>
      </c>
      <c r="D51" s="1">
        <v>351037864.80000001</v>
      </c>
      <c r="E51" s="1"/>
      <c r="F51" s="1"/>
      <c r="G51" s="1"/>
      <c r="H51" s="1"/>
      <c r="I51" s="1"/>
      <c r="J51" s="1">
        <v>351037864.80000001</v>
      </c>
      <c r="K51" s="1">
        <v>1602392.4</v>
      </c>
      <c r="L51" s="75">
        <v>-723114</v>
      </c>
      <c r="M51" s="1">
        <v>380777983.19999999</v>
      </c>
      <c r="N51" s="1">
        <v>431485.2</v>
      </c>
      <c r="O51" s="3">
        <v>373548348</v>
      </c>
      <c r="P51" s="10">
        <f t="shared" si="12"/>
        <v>1.4883384905288531E-2</v>
      </c>
      <c r="Q51" s="15">
        <f t="shared" si="13"/>
        <v>4.289651951559427E-3</v>
      </c>
      <c r="R51" s="15">
        <f t="shared" si="2"/>
        <v>-1.9357976119332215E-3</v>
      </c>
      <c r="S51" s="60">
        <f t="shared" si="3"/>
        <v>36988.647192791366</v>
      </c>
      <c r="T51" s="60">
        <f t="shared" si="4"/>
        <v>-71.602534904445989</v>
      </c>
      <c r="U51" s="1">
        <v>102.7456</v>
      </c>
      <c r="V51" s="1">
        <v>104.7342</v>
      </c>
      <c r="W51" s="68">
        <v>29</v>
      </c>
      <c r="X51" s="54">
        <v>10099</v>
      </c>
    </row>
    <row r="52" spans="1:26" ht="15.75" x14ac:dyDescent="0.3">
      <c r="A52" s="34"/>
      <c r="B52" s="6"/>
      <c r="C52" s="96" t="s">
        <v>61</v>
      </c>
      <c r="D52" s="1"/>
      <c r="E52" s="1"/>
      <c r="F52" s="1"/>
      <c r="G52" s="1"/>
      <c r="H52" s="1"/>
      <c r="I52" s="1"/>
      <c r="J52" s="1"/>
      <c r="K52" s="1"/>
      <c r="L52" s="75"/>
      <c r="M52" s="1"/>
      <c r="N52" s="1"/>
      <c r="O52" s="7">
        <f>SUM(O43:O51)</f>
        <v>25098346268.480003</v>
      </c>
      <c r="P52" s="65">
        <f>(O52/$O$109)</f>
        <v>2.8919692763943419E-2</v>
      </c>
      <c r="Q52" s="15"/>
      <c r="R52" s="15"/>
      <c r="S52" s="60"/>
      <c r="T52" s="60"/>
      <c r="U52" s="1"/>
      <c r="V52" s="1"/>
      <c r="W52" s="66"/>
      <c r="X52" s="52"/>
    </row>
    <row r="53" spans="1:26" ht="15.75" customHeight="1" x14ac:dyDescent="0.25">
      <c r="A53" s="102"/>
      <c r="B53" s="103"/>
      <c r="C53" s="93" t="s">
        <v>24</v>
      </c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5"/>
    </row>
    <row r="54" spans="1:26" ht="15.75" x14ac:dyDescent="0.3">
      <c r="A54" s="34">
        <v>44</v>
      </c>
      <c r="B54" s="6" t="s">
        <v>25</v>
      </c>
      <c r="C54" s="4" t="s">
        <v>26</v>
      </c>
      <c r="D54" s="1"/>
      <c r="E54" s="1"/>
      <c r="F54" s="1">
        <v>3434267822.5900002</v>
      </c>
      <c r="G54" s="1">
        <v>362371666.77999997</v>
      </c>
      <c r="H54" s="1"/>
      <c r="I54" s="1"/>
      <c r="J54" s="1">
        <v>3796639489.3699999</v>
      </c>
      <c r="K54" s="1">
        <v>5347481.45</v>
      </c>
      <c r="L54" s="75">
        <v>38938962.799999997</v>
      </c>
      <c r="M54" s="1">
        <v>3828534478.9400001</v>
      </c>
      <c r="N54" s="1">
        <v>86401915.670000002</v>
      </c>
      <c r="O54" s="3">
        <v>3742132563.27</v>
      </c>
      <c r="P54" s="10">
        <f t="shared" ref="P54:P69" si="14">(O54/$O$73)</f>
        <v>3.3687072821041192E-2</v>
      </c>
      <c r="Q54" s="15">
        <f>(J54/O54)</f>
        <v>1.0145657389679348</v>
      </c>
      <c r="R54" s="15">
        <f t="shared" si="2"/>
        <v>1.0405554090252173E-2</v>
      </c>
      <c r="S54" s="60">
        <f t="shared" si="3"/>
        <v>3040.6540409104455</v>
      </c>
      <c r="T54" s="60" t="e">
        <f>#REF!/X54</f>
        <v>#REF!</v>
      </c>
      <c r="U54" s="1">
        <v>3040.65</v>
      </c>
      <c r="V54" s="1">
        <v>3040.65</v>
      </c>
      <c r="W54" s="66">
        <v>1424</v>
      </c>
      <c r="X54" s="52">
        <v>1230699.8799999999</v>
      </c>
    </row>
    <row r="55" spans="1:26" ht="14.25" customHeight="1" x14ac:dyDescent="0.3">
      <c r="A55" s="34">
        <v>45</v>
      </c>
      <c r="B55" s="6" t="s">
        <v>27</v>
      </c>
      <c r="C55" s="39" t="s">
        <v>28</v>
      </c>
      <c r="D55" s="1">
        <v>27334076.800000001</v>
      </c>
      <c r="E55" s="1"/>
      <c r="F55" s="1">
        <v>1267348952.5899999</v>
      </c>
      <c r="G55" s="1">
        <v>1113300862.55</v>
      </c>
      <c r="H55" s="1">
        <v>0</v>
      </c>
      <c r="I55" s="1"/>
      <c r="J55" s="1">
        <v>2407983891.9299998</v>
      </c>
      <c r="K55" s="1">
        <v>988864.73</v>
      </c>
      <c r="L55" s="75">
        <v>34289499.380000003</v>
      </c>
      <c r="M55" s="1">
        <v>2411466373.1100001</v>
      </c>
      <c r="N55" s="1">
        <v>137315007.74000001</v>
      </c>
      <c r="O55" s="3">
        <v>2274151365.3699999</v>
      </c>
      <c r="P55" s="10">
        <f t="shared" si="14"/>
        <v>2.0472150934264473E-2</v>
      </c>
      <c r="Q55" s="15">
        <f t="shared" ref="Q55:Q73" si="15">(K55/O55)</f>
        <v>4.3482801763246472E-4</v>
      </c>
      <c r="R55" s="15">
        <f t="shared" si="2"/>
        <v>1.5077931883580304E-2</v>
      </c>
      <c r="S55" s="60">
        <f t="shared" si="3"/>
        <v>0.99577545352448993</v>
      </c>
      <c r="T55" s="60">
        <f t="shared" si="4"/>
        <v>1.5014234459583544E-2</v>
      </c>
      <c r="U55" s="1">
        <v>1</v>
      </c>
      <c r="V55" s="1">
        <v>1</v>
      </c>
      <c r="W55" s="66">
        <v>4187</v>
      </c>
      <c r="X55" s="52">
        <v>2283799382</v>
      </c>
    </row>
    <row r="56" spans="1:26" s="44" customFormat="1" ht="15.75" x14ac:dyDescent="0.3">
      <c r="A56" s="34">
        <v>46</v>
      </c>
      <c r="B56" s="39" t="s">
        <v>94</v>
      </c>
      <c r="C56" s="39" t="s">
        <v>99</v>
      </c>
      <c r="D56" s="4"/>
      <c r="F56" s="4">
        <v>72369724.480000004</v>
      </c>
      <c r="G56" s="4">
        <v>271851388.24000001</v>
      </c>
      <c r="H56" s="4"/>
      <c r="I56" s="4"/>
      <c r="J56" s="4">
        <v>344221112.72000003</v>
      </c>
      <c r="K56" s="4">
        <v>608610.15</v>
      </c>
      <c r="L56" s="77">
        <v>3322511.62</v>
      </c>
      <c r="M56" s="4">
        <v>348738541.37</v>
      </c>
      <c r="N56" s="4">
        <v>7523962.2199999997</v>
      </c>
      <c r="O56" s="30">
        <v>341214579.14999998</v>
      </c>
      <c r="P56" s="29">
        <f t="shared" si="14"/>
        <v>3.0716497026985808E-3</v>
      </c>
      <c r="Q56" s="43">
        <f t="shared" si="15"/>
        <v>1.7836581060402209E-3</v>
      </c>
      <c r="R56" s="15">
        <f t="shared" si="2"/>
        <v>9.7373084944867034E-3</v>
      </c>
      <c r="S56" s="60">
        <f t="shared" si="3"/>
        <v>1.9001244666520609</v>
      </c>
      <c r="T56" s="60">
        <f t="shared" si="4"/>
        <v>1.8502098109713129E-2</v>
      </c>
      <c r="U56" s="4">
        <v>1.9091</v>
      </c>
      <c r="V56" s="4">
        <v>1.9091</v>
      </c>
      <c r="W56" s="69">
        <v>1424</v>
      </c>
      <c r="X56" s="55">
        <v>179574856.87830001</v>
      </c>
    </row>
    <row r="57" spans="1:26" ht="15.75" x14ac:dyDescent="0.3">
      <c r="A57" s="34">
        <v>47</v>
      </c>
      <c r="B57" s="6" t="s">
        <v>1</v>
      </c>
      <c r="C57" s="39" t="s">
        <v>30</v>
      </c>
      <c r="D57" s="1">
        <v>211198800</v>
      </c>
      <c r="E57" s="1">
        <v>272751626.92000002</v>
      </c>
      <c r="F57" s="1">
        <v>9197942738.6800003</v>
      </c>
      <c r="G57" s="1">
        <v>58366826.920000002</v>
      </c>
      <c r="H57" s="1"/>
      <c r="I57" s="1"/>
      <c r="J57" s="1">
        <v>9470694365.6000004</v>
      </c>
      <c r="K57" s="1">
        <v>14974589.6</v>
      </c>
      <c r="L57" s="75">
        <v>90272789.439999998</v>
      </c>
      <c r="M57" s="1">
        <v>9563415660.9599991</v>
      </c>
      <c r="N57" s="1">
        <v>-18334505.41</v>
      </c>
      <c r="O57" s="3">
        <v>9545081155.5499992</v>
      </c>
      <c r="P57" s="10">
        <f t="shared" si="14"/>
        <v>8.5925829332134454E-2</v>
      </c>
      <c r="Q57" s="15">
        <f t="shared" si="15"/>
        <v>1.568827897423691E-3</v>
      </c>
      <c r="R57" s="15">
        <f t="shared" si="2"/>
        <v>9.4575193200437876E-3</v>
      </c>
      <c r="S57" s="60">
        <f t="shared" si="3"/>
        <v>270.06114047214254</v>
      </c>
      <c r="T57" s="60">
        <f t="shared" si="4"/>
        <v>2.5541084536083472</v>
      </c>
      <c r="U57" s="1">
        <v>270</v>
      </c>
      <c r="V57" s="1">
        <v>270.11</v>
      </c>
      <c r="W57" s="66">
        <v>7261</v>
      </c>
      <c r="X57" s="52">
        <v>35344148.880000003</v>
      </c>
    </row>
    <row r="58" spans="1:26" ht="15.75" x14ac:dyDescent="0.3">
      <c r="A58" s="34">
        <v>48</v>
      </c>
      <c r="B58" s="6" t="s">
        <v>31</v>
      </c>
      <c r="C58" s="39" t="s">
        <v>32</v>
      </c>
      <c r="D58" s="17"/>
      <c r="E58" s="17" t="s">
        <v>157</v>
      </c>
      <c r="F58" s="1">
        <v>1949787781.1700001</v>
      </c>
      <c r="G58" s="1">
        <v>988380510.67999995</v>
      </c>
      <c r="H58" s="1"/>
      <c r="I58" s="1"/>
      <c r="J58" s="1">
        <v>2938168291.8499999</v>
      </c>
      <c r="K58" s="1">
        <v>3447176.74</v>
      </c>
      <c r="L58" s="75">
        <v>32735293.84</v>
      </c>
      <c r="M58" s="1">
        <v>2959745512</v>
      </c>
      <c r="N58" s="1">
        <v>34987106</v>
      </c>
      <c r="O58" s="3">
        <v>2924758406</v>
      </c>
      <c r="P58" s="10">
        <f t="shared" si="14"/>
        <v>2.6328984273282553E-2</v>
      </c>
      <c r="Q58" s="15">
        <f t="shared" si="15"/>
        <v>1.1786193119159123E-3</v>
      </c>
      <c r="R58" s="15">
        <f t="shared" si="2"/>
        <v>1.1192477906156328E-2</v>
      </c>
      <c r="S58" s="60" t="e">
        <f>O58/#REF!</f>
        <v>#REF!</v>
      </c>
      <c r="T58" s="60" t="e">
        <f>L58/#REF!</f>
        <v>#REF!</v>
      </c>
      <c r="U58" s="1">
        <v>1.01</v>
      </c>
      <c r="V58" s="1">
        <v>1.01</v>
      </c>
      <c r="W58" s="107">
        <v>1148</v>
      </c>
      <c r="X58" s="66">
        <v>2895800402</v>
      </c>
    </row>
    <row r="59" spans="1:26" ht="15.75" x14ac:dyDescent="0.3">
      <c r="A59" s="34">
        <v>49</v>
      </c>
      <c r="B59" s="1" t="s">
        <v>2</v>
      </c>
      <c r="C59" s="39" t="s">
        <v>120</v>
      </c>
      <c r="D59" s="1"/>
      <c r="E59" s="1"/>
      <c r="F59" s="17">
        <v>1548249643.28</v>
      </c>
      <c r="G59" s="1">
        <v>1332418808.3499999</v>
      </c>
      <c r="H59" s="1"/>
      <c r="I59" s="1"/>
      <c r="J59" s="1">
        <v>1607095892.04</v>
      </c>
      <c r="K59" s="1">
        <v>3141952.91</v>
      </c>
      <c r="L59" s="75">
        <v>29346176.82</v>
      </c>
      <c r="M59" s="1">
        <v>2939514700.3899999</v>
      </c>
      <c r="N59" s="1">
        <v>-3141952.91</v>
      </c>
      <c r="O59" s="3">
        <v>2936372747.48</v>
      </c>
      <c r="P59" s="10">
        <f t="shared" si="14"/>
        <v>2.6433537802744725E-2</v>
      </c>
      <c r="Q59" s="15">
        <f t="shared" si="15"/>
        <v>1.0700116028172612E-3</v>
      </c>
      <c r="R59" s="15">
        <f t="shared" si="2"/>
        <v>9.9940230153630662E-3</v>
      </c>
      <c r="S59" s="60">
        <f t="shared" si="3"/>
        <v>3.5833642441394882</v>
      </c>
      <c r="T59" s="60">
        <f t="shared" si="4"/>
        <v>3.581222472835912E-2</v>
      </c>
      <c r="U59" s="1">
        <v>3.58</v>
      </c>
      <c r="V59" s="1">
        <v>3.58</v>
      </c>
      <c r="W59" s="66">
        <v>901</v>
      </c>
      <c r="X59" s="66">
        <v>819445791</v>
      </c>
    </row>
    <row r="60" spans="1:26" ht="15.75" x14ac:dyDescent="0.3">
      <c r="A60" s="34">
        <v>50</v>
      </c>
      <c r="B60" s="6" t="s">
        <v>1</v>
      </c>
      <c r="C60" s="4" t="s">
        <v>72</v>
      </c>
      <c r="D60" s="1"/>
      <c r="E60" s="1"/>
      <c r="F60" s="17">
        <v>15623585033.219999</v>
      </c>
      <c r="G60" s="1">
        <v>210120576.91999999</v>
      </c>
      <c r="H60" s="1"/>
      <c r="I60" s="1"/>
      <c r="J60" s="1">
        <v>15833705610.139999</v>
      </c>
      <c r="K60" s="40">
        <v>44770565.909999996</v>
      </c>
      <c r="L60" s="74">
        <v>149306397.71000001</v>
      </c>
      <c r="M60" s="40">
        <v>15949524604.629999</v>
      </c>
      <c r="N60" s="40">
        <v>-22481466.039999999</v>
      </c>
      <c r="O60" s="3">
        <v>15927043138.59</v>
      </c>
      <c r="P60" s="10">
        <f t="shared" si="14"/>
        <v>0.1433769255797564</v>
      </c>
      <c r="Q60" s="15">
        <f t="shared" si="15"/>
        <v>2.8109778770878291E-3</v>
      </c>
      <c r="R60" s="15">
        <f t="shared" si="2"/>
        <v>9.3743952603633062E-3</v>
      </c>
      <c r="S60" s="60">
        <f t="shared" si="3"/>
        <v>3656.0950755204713</v>
      </c>
      <c r="T60" s="60">
        <f t="shared" si="4"/>
        <v>34.273680347396727</v>
      </c>
      <c r="U60" s="40">
        <v>3656.1</v>
      </c>
      <c r="V60" s="40">
        <v>3656.1</v>
      </c>
      <c r="W60" s="66">
        <v>252</v>
      </c>
      <c r="X60" s="52">
        <v>4356298.95</v>
      </c>
    </row>
    <row r="61" spans="1:26" ht="15.75" x14ac:dyDescent="0.3">
      <c r="A61" s="34">
        <v>51</v>
      </c>
      <c r="B61" s="6" t="s">
        <v>1</v>
      </c>
      <c r="C61" s="4" t="s">
        <v>71</v>
      </c>
      <c r="D61" s="1">
        <v>52556363.5</v>
      </c>
      <c r="E61" s="1"/>
      <c r="F61" s="1">
        <v>185382864.19999999</v>
      </c>
      <c r="G61" s="1">
        <v>65351742.159999996</v>
      </c>
      <c r="H61" s="1"/>
      <c r="I61" s="1"/>
      <c r="J61" s="1">
        <v>303546136.06</v>
      </c>
      <c r="K61" s="1">
        <v>365522.42</v>
      </c>
      <c r="L61" s="75">
        <v>177844.57</v>
      </c>
      <c r="M61" s="1">
        <v>307314738.45999998</v>
      </c>
      <c r="N61" s="1">
        <v>-1793367.18</v>
      </c>
      <c r="O61" s="3">
        <v>305521371.27999997</v>
      </c>
      <c r="P61" s="10">
        <f t="shared" si="14"/>
        <v>2.7503356732237524E-3</v>
      </c>
      <c r="Q61" s="15">
        <f t="shared" si="15"/>
        <v>1.1963890397212545E-3</v>
      </c>
      <c r="R61" s="15">
        <f t="shared" si="2"/>
        <v>5.8210189766728785E-4</v>
      </c>
      <c r="S61" s="60">
        <f t="shared" si="3"/>
        <v>3006.6375741605889</v>
      </c>
      <c r="T61" s="60">
        <f t="shared" si="4"/>
        <v>1.7501694375166497</v>
      </c>
      <c r="U61" s="1">
        <v>3001.34</v>
      </c>
      <c r="V61" s="1">
        <v>3010.39</v>
      </c>
      <c r="W61" s="66">
        <v>18</v>
      </c>
      <c r="X61" s="52">
        <v>101615.63</v>
      </c>
    </row>
    <row r="62" spans="1:26" ht="15.75" x14ac:dyDescent="0.3">
      <c r="A62" s="34">
        <v>52</v>
      </c>
      <c r="B62" s="6" t="s">
        <v>49</v>
      </c>
      <c r="C62" s="4" t="s">
        <v>74</v>
      </c>
      <c r="D62" s="1"/>
      <c r="E62" s="1"/>
      <c r="F62" s="1">
        <v>2181342932.3299999</v>
      </c>
      <c r="G62" s="1">
        <v>1690487527.22</v>
      </c>
      <c r="H62" s="1"/>
      <c r="I62" s="1"/>
      <c r="J62" s="1">
        <v>3871942959.5500002</v>
      </c>
      <c r="K62" s="40">
        <v>10765105.869999999</v>
      </c>
      <c r="L62" s="74">
        <v>48619898.049999997</v>
      </c>
      <c r="M62" s="1">
        <v>5656159647.9700003</v>
      </c>
      <c r="N62" s="1">
        <v>-93537989.790000007</v>
      </c>
      <c r="O62" s="3">
        <v>5562621658.1800003</v>
      </c>
      <c r="P62" s="10">
        <f t="shared" si="14"/>
        <v>5.0075308051424114E-2</v>
      </c>
      <c r="Q62" s="15">
        <f t="shared" si="15"/>
        <v>1.9352576054079808E-3</v>
      </c>
      <c r="R62" s="15">
        <f t="shared" si="2"/>
        <v>8.7404646653440818E-3</v>
      </c>
      <c r="S62" s="60">
        <f t="shared" si="3"/>
        <v>1104.9526458402847</v>
      </c>
      <c r="T62" s="60">
        <f t="shared" si="4"/>
        <v>9.6577995578454612</v>
      </c>
      <c r="U62" s="1">
        <v>1104.8699999999999</v>
      </c>
      <c r="V62" s="1">
        <v>1104.8699999999999</v>
      </c>
      <c r="W62" s="70">
        <v>2997</v>
      </c>
      <c r="X62" s="52">
        <v>5034262.49</v>
      </c>
    </row>
    <row r="63" spans="1:26" ht="15.75" x14ac:dyDescent="0.3">
      <c r="A63" s="34">
        <v>53</v>
      </c>
      <c r="B63" s="1" t="s">
        <v>65</v>
      </c>
      <c r="C63" s="4" t="s">
        <v>77</v>
      </c>
      <c r="D63" s="1"/>
      <c r="E63" s="1"/>
      <c r="F63" s="1">
        <v>50289093</v>
      </c>
      <c r="G63" s="1">
        <v>6978608.2800000003</v>
      </c>
      <c r="H63" s="41">
        <v>0</v>
      </c>
      <c r="I63" s="1"/>
      <c r="J63" s="1">
        <v>57267701.280000001</v>
      </c>
      <c r="K63" s="1">
        <v>57832.39</v>
      </c>
      <c r="L63" s="75">
        <v>666878.51</v>
      </c>
      <c r="M63" s="1">
        <v>57658029.219999999</v>
      </c>
      <c r="N63" s="1">
        <v>57832.39</v>
      </c>
      <c r="O63" s="3">
        <v>57406018.82</v>
      </c>
      <c r="P63" s="10">
        <f t="shared" si="14"/>
        <v>5.167750483605388E-4</v>
      </c>
      <c r="Q63" s="15">
        <f t="shared" si="15"/>
        <v>1.007427290530927E-3</v>
      </c>
      <c r="R63" s="15">
        <f t="shared" si="2"/>
        <v>1.1616874392405392E-2</v>
      </c>
      <c r="S63" s="60">
        <f t="shared" si="3"/>
        <v>12.239228118277392</v>
      </c>
      <c r="T63" s="60">
        <f t="shared" si="4"/>
        <v>0.14218157571002468</v>
      </c>
      <c r="U63" s="1">
        <v>12.2392</v>
      </c>
      <c r="V63" s="1">
        <v>12.292999999999999</v>
      </c>
      <c r="W63" s="66">
        <v>37</v>
      </c>
      <c r="X63" s="52">
        <v>4690330</v>
      </c>
    </row>
    <row r="64" spans="1:26" ht="15.75" x14ac:dyDescent="0.3">
      <c r="A64" s="34">
        <v>54</v>
      </c>
      <c r="B64" s="6" t="s">
        <v>42</v>
      </c>
      <c r="C64" s="39" t="s">
        <v>93</v>
      </c>
      <c r="D64" s="1"/>
      <c r="E64" s="1"/>
      <c r="F64" s="1">
        <v>101943666.90000001</v>
      </c>
      <c r="G64" s="1">
        <v>134668625.78</v>
      </c>
      <c r="H64" s="1"/>
      <c r="I64" s="1"/>
      <c r="J64" s="1">
        <v>238830277.75</v>
      </c>
      <c r="K64" s="1">
        <v>976220.06</v>
      </c>
      <c r="L64" s="75">
        <v>-1923579.59</v>
      </c>
      <c r="M64" s="1">
        <v>2388302277.75</v>
      </c>
      <c r="N64" s="1">
        <v>-8040572.5499999998</v>
      </c>
      <c r="O64" s="3">
        <v>230789705.19999999</v>
      </c>
      <c r="P64" s="10">
        <f t="shared" si="14"/>
        <v>2.0775933171713456E-3</v>
      </c>
      <c r="Q64" s="15">
        <f t="shared" si="15"/>
        <v>4.2299116381903507E-3</v>
      </c>
      <c r="R64" s="15">
        <f t="shared" si="2"/>
        <v>-8.3347720745734558E-3</v>
      </c>
      <c r="S64" s="60">
        <f t="shared" si="3"/>
        <v>0.76034063831229948</v>
      </c>
      <c r="T64" s="60">
        <f t="shared" si="4"/>
        <v>-6.3372659193687095E-3</v>
      </c>
      <c r="U64" s="1">
        <v>0.76029999999999998</v>
      </c>
      <c r="V64" s="1">
        <v>0.76029999999999998</v>
      </c>
      <c r="W64" s="66">
        <v>835</v>
      </c>
      <c r="X64" s="52">
        <v>303534618</v>
      </c>
      <c r="Y64" s="25"/>
      <c r="Z64" s="24"/>
    </row>
    <row r="65" spans="1:26" ht="15.75" x14ac:dyDescent="0.3">
      <c r="A65" s="34">
        <v>55</v>
      </c>
      <c r="B65" s="39" t="s">
        <v>1</v>
      </c>
      <c r="C65" s="39" t="s">
        <v>89</v>
      </c>
      <c r="D65" s="1"/>
      <c r="E65" s="1"/>
      <c r="F65" s="1">
        <v>13528639953.84</v>
      </c>
      <c r="G65" s="1">
        <v>44147549603.190002</v>
      </c>
      <c r="H65" s="1"/>
      <c r="I65" s="1"/>
      <c r="J65" s="1">
        <v>57676189557.029999</v>
      </c>
      <c r="K65" s="1">
        <v>78089358.109999999</v>
      </c>
      <c r="L65" s="75">
        <v>248328634.41999999</v>
      </c>
      <c r="M65" s="1">
        <v>61589966537.57</v>
      </c>
      <c r="N65" s="1">
        <v>101677611.01000001</v>
      </c>
      <c r="O65" s="3">
        <v>61488288926.559998</v>
      </c>
      <c r="P65" s="10">
        <f t="shared" si="14"/>
        <v>0.55352407529364045</v>
      </c>
      <c r="Q65" s="15">
        <f t="shared" si="15"/>
        <v>1.2699874963713479E-3</v>
      </c>
      <c r="R65" s="15">
        <f t="shared" si="2"/>
        <v>4.0386330267963254E-3</v>
      </c>
      <c r="S65" s="60">
        <f t="shared" si="3"/>
        <v>1.150745336953229</v>
      </c>
      <c r="T65" s="60">
        <f t="shared" si="4"/>
        <v>4.6474381232511769E-3</v>
      </c>
      <c r="U65" s="1">
        <v>353.26490000000001</v>
      </c>
      <c r="V65" s="1">
        <v>353.26490000000001</v>
      </c>
      <c r="W65" s="68">
        <v>1809</v>
      </c>
      <c r="X65" s="54">
        <v>53433446091</v>
      </c>
    </row>
    <row r="66" spans="1:26" ht="15.75" x14ac:dyDescent="0.3">
      <c r="A66" s="34">
        <v>56</v>
      </c>
      <c r="B66" s="39" t="s">
        <v>86</v>
      </c>
      <c r="C66" s="39" t="s">
        <v>90</v>
      </c>
      <c r="D66" s="1"/>
      <c r="E66" s="41"/>
      <c r="F66" s="1">
        <v>38904281.350000001</v>
      </c>
      <c r="G66" s="1">
        <v>354506946.52999997</v>
      </c>
      <c r="H66" s="1"/>
      <c r="I66" s="1"/>
      <c r="J66" s="1">
        <v>410545332.39999998</v>
      </c>
      <c r="K66" s="1">
        <v>563205.93000000005</v>
      </c>
      <c r="L66" s="75">
        <v>4042091.23</v>
      </c>
      <c r="M66" s="1">
        <v>410545332.39999998</v>
      </c>
      <c r="N66" s="1">
        <v>2918723.93</v>
      </c>
      <c r="O66" s="3">
        <v>407626608.47000003</v>
      </c>
      <c r="P66" s="10">
        <f t="shared" si="14"/>
        <v>3.6694978093784257E-3</v>
      </c>
      <c r="Q66" s="15">
        <f t="shared" si="15"/>
        <v>1.3816711625228709E-3</v>
      </c>
      <c r="R66" s="15">
        <f t="shared" si="2"/>
        <v>9.916161374184395E-3</v>
      </c>
      <c r="S66" s="60">
        <f t="shared" si="3"/>
        <v>1140.3514505800699</v>
      </c>
      <c r="T66" s="60">
        <f t="shared" si="4"/>
        <v>11.307909007237233</v>
      </c>
      <c r="U66" s="1">
        <v>1140.3499999999999</v>
      </c>
      <c r="V66" s="1">
        <v>1148.52</v>
      </c>
      <c r="W66" s="68">
        <v>128</v>
      </c>
      <c r="X66" s="54">
        <v>357457</v>
      </c>
    </row>
    <row r="67" spans="1:26" ht="15.75" x14ac:dyDescent="0.3">
      <c r="A67" s="34">
        <v>57</v>
      </c>
      <c r="B67" s="6" t="s">
        <v>27</v>
      </c>
      <c r="C67" s="39" t="s">
        <v>84</v>
      </c>
      <c r="D67" s="1">
        <v>4530026.4000000004</v>
      </c>
      <c r="E67" s="1"/>
      <c r="F67" s="1">
        <v>300668358.89999998</v>
      </c>
      <c r="G67" s="1"/>
      <c r="H67" s="1"/>
      <c r="I67" s="1"/>
      <c r="J67" s="1">
        <v>305198385.30000001</v>
      </c>
      <c r="K67" s="1">
        <v>406494.8</v>
      </c>
      <c r="L67" s="75">
        <v>4874493.53</v>
      </c>
      <c r="M67" s="1">
        <v>306506281.19</v>
      </c>
      <c r="N67" s="1">
        <v>2956895.28</v>
      </c>
      <c r="O67" s="3">
        <v>303549385.89999998</v>
      </c>
      <c r="P67" s="10">
        <f t="shared" si="14"/>
        <v>2.7325836524241367E-3</v>
      </c>
      <c r="Q67" s="15">
        <f>(K67/O67)</f>
        <v>1.3391389305393419E-3</v>
      </c>
      <c r="R67" s="15">
        <f>L67/O67</f>
        <v>1.6058321170861575E-2</v>
      </c>
      <c r="S67" s="60">
        <f>O67/X67</f>
        <v>137.22740014531169</v>
      </c>
      <c r="T67" s="60">
        <f>L67/X67</f>
        <v>2.203641664975752</v>
      </c>
      <c r="U67" s="1">
        <v>139.65</v>
      </c>
      <c r="V67" s="1">
        <v>139.78</v>
      </c>
      <c r="W67" s="66">
        <v>19</v>
      </c>
      <c r="X67" s="52">
        <v>2212017.3199999998</v>
      </c>
    </row>
    <row r="68" spans="1:26" ht="15.75" x14ac:dyDescent="0.3">
      <c r="A68" s="34">
        <v>58</v>
      </c>
      <c r="B68" s="1" t="s">
        <v>29</v>
      </c>
      <c r="C68" s="4" t="s">
        <v>108</v>
      </c>
      <c r="D68" s="1"/>
      <c r="E68" s="1"/>
      <c r="F68" s="1">
        <v>784286183.69000006</v>
      </c>
      <c r="G68" s="1">
        <v>374014327.23000002</v>
      </c>
      <c r="H68" s="1"/>
      <c r="I68" s="1"/>
      <c r="J68" s="1">
        <v>1158300510.9200001</v>
      </c>
      <c r="K68" s="1">
        <v>7561609.71</v>
      </c>
      <c r="L68" s="75">
        <v>4009041.04</v>
      </c>
      <c r="M68" s="1">
        <v>1158300510.9200001</v>
      </c>
      <c r="N68" s="1">
        <v>-7561609.71</v>
      </c>
      <c r="O68" s="3">
        <v>1150738901.21</v>
      </c>
      <c r="P68" s="10">
        <f t="shared" si="14"/>
        <v>1.0359073204288635E-2</v>
      </c>
      <c r="Q68" s="15">
        <f t="shared" si="15"/>
        <v>6.5710907157557463E-3</v>
      </c>
      <c r="R68" s="15">
        <f t="shared" si="2"/>
        <v>3.4838841684977366E-3</v>
      </c>
      <c r="S68" s="60">
        <f>O68/X68</f>
        <v>22.537101785461459</v>
      </c>
      <c r="T68" s="60">
        <f t="shared" si="4"/>
        <v>7.8516652114191246E-2</v>
      </c>
      <c r="U68" s="1">
        <v>22.537099999999999</v>
      </c>
      <c r="V68" s="1">
        <v>22.537099999999999</v>
      </c>
      <c r="W68" s="66">
        <v>1251</v>
      </c>
      <c r="X68" s="52">
        <v>51059755.25</v>
      </c>
      <c r="Z68" s="42"/>
    </row>
    <row r="69" spans="1:26" ht="15.75" x14ac:dyDescent="0.3">
      <c r="A69" s="34">
        <v>59</v>
      </c>
      <c r="B69" s="1" t="s">
        <v>27</v>
      </c>
      <c r="C69" s="94" t="s">
        <v>127</v>
      </c>
      <c r="D69" s="1"/>
      <c r="E69" s="1"/>
      <c r="F69" s="1"/>
      <c r="G69" s="1">
        <v>1232347565.1500001</v>
      </c>
      <c r="H69" s="1"/>
      <c r="I69" s="1"/>
      <c r="J69" s="1">
        <v>1232378928.27</v>
      </c>
      <c r="K69" s="1">
        <v>2773453.35</v>
      </c>
      <c r="L69" s="75">
        <v>4810527.29</v>
      </c>
      <c r="M69" s="1">
        <v>1263287289.1700001</v>
      </c>
      <c r="N69" s="1">
        <v>42610537.780000001</v>
      </c>
      <c r="O69" s="3">
        <v>1220676751.3900001</v>
      </c>
      <c r="P69" s="10">
        <f t="shared" si="14"/>
        <v>1.0988661122975828E-2</v>
      </c>
      <c r="Q69" s="15">
        <f t="shared" si="15"/>
        <v>2.2720620728148002E-3</v>
      </c>
      <c r="R69" s="15">
        <f t="shared" si="2"/>
        <v>3.9408690994746903E-3</v>
      </c>
      <c r="S69" s="60">
        <f t="shared" si="3"/>
        <v>1.004804604371542</v>
      </c>
      <c r="T69" s="60">
        <f t="shared" si="4"/>
        <v>3.959803416377701E-3</v>
      </c>
      <c r="U69" s="1">
        <v>331.56</v>
      </c>
      <c r="V69" s="1">
        <v>331.56</v>
      </c>
      <c r="W69" s="66">
        <v>261</v>
      </c>
      <c r="X69" s="52">
        <v>1214839926.1700001</v>
      </c>
    </row>
    <row r="70" spans="1:26" ht="15.75" x14ac:dyDescent="0.3">
      <c r="A70" s="34">
        <v>60</v>
      </c>
      <c r="B70" s="1" t="s">
        <v>91</v>
      </c>
      <c r="C70" s="4" t="s">
        <v>92</v>
      </c>
      <c r="D70" s="1"/>
      <c r="E70" s="1"/>
      <c r="F70" s="1">
        <v>296360379.13</v>
      </c>
      <c r="G70" s="1">
        <v>89242558.900000006</v>
      </c>
      <c r="H70" s="1"/>
      <c r="I70" s="1"/>
      <c r="J70" s="1">
        <v>385602938.02999997</v>
      </c>
      <c r="K70" s="1">
        <v>12926027.529999999</v>
      </c>
      <c r="L70" s="75">
        <v>9375210.9700000007</v>
      </c>
      <c r="M70" s="1">
        <v>387477609.05000001</v>
      </c>
      <c r="N70" s="1">
        <v>7565262.5</v>
      </c>
      <c r="O70" s="3">
        <v>379914343.55000001</v>
      </c>
      <c r="P70" s="10">
        <f t="shared" ref="P70" si="16">(O70/$O$73)</f>
        <v>3.4200290718037567E-3</v>
      </c>
      <c r="Q70" s="15">
        <f t="shared" si="15"/>
        <v>3.4023531223423845E-2</v>
      </c>
      <c r="R70" s="15">
        <f t="shared" si="2"/>
        <v>2.467717033896653E-2</v>
      </c>
      <c r="S70" s="60">
        <f t="shared" si="3"/>
        <v>143.30528703781928</v>
      </c>
      <c r="T70" s="60">
        <f t="shared" si="4"/>
        <v>3.5363689787067587</v>
      </c>
      <c r="U70" s="1">
        <v>143.30528699999999</v>
      </c>
      <c r="V70" s="1">
        <v>146.15818300000001</v>
      </c>
      <c r="W70" s="66">
        <v>281</v>
      </c>
      <c r="X70" s="101">
        <v>2651083.9300000002</v>
      </c>
    </row>
    <row r="71" spans="1:26" ht="15.75" x14ac:dyDescent="0.3">
      <c r="A71" s="34">
        <v>61</v>
      </c>
      <c r="B71" s="1" t="s">
        <v>101</v>
      </c>
      <c r="C71" s="4" t="s">
        <v>103</v>
      </c>
      <c r="D71" s="1"/>
      <c r="E71" s="1"/>
      <c r="F71" s="1">
        <v>62315294.979999997</v>
      </c>
      <c r="G71" s="1">
        <v>308802095.37</v>
      </c>
      <c r="H71" s="1"/>
      <c r="I71" s="1"/>
      <c r="J71" s="1">
        <v>371117390.35000002</v>
      </c>
      <c r="K71" s="1">
        <v>4255770.8899999997</v>
      </c>
      <c r="L71" s="75">
        <v>17167752.300000001</v>
      </c>
      <c r="M71" s="1">
        <v>538615435.38</v>
      </c>
      <c r="N71" s="1">
        <v>5431464.4299999997</v>
      </c>
      <c r="O71" s="3">
        <v>533184493.06</v>
      </c>
      <c r="P71" s="10">
        <f>(O71/$O$73)</f>
        <v>4.7997831560159538E-3</v>
      </c>
      <c r="Q71" s="15">
        <f t="shared" si="15"/>
        <v>7.9817979431016425E-3</v>
      </c>
      <c r="R71" s="15">
        <f t="shared" si="2"/>
        <v>3.2198521381356246E-2</v>
      </c>
      <c r="S71" s="60">
        <f t="shared" si="3"/>
        <v>1.2826070755459589</v>
      </c>
      <c r="T71" s="60">
        <f t="shared" si="4"/>
        <v>4.1298051345845362E-2</v>
      </c>
      <c r="U71" s="1">
        <v>1.2956000000000001</v>
      </c>
      <c r="V71" s="1">
        <v>1.2956000000000001</v>
      </c>
      <c r="W71" s="66">
        <v>32</v>
      </c>
      <c r="X71" s="52">
        <v>415703689.17000002</v>
      </c>
    </row>
    <row r="72" spans="1:26" ht="15.75" x14ac:dyDescent="0.3">
      <c r="A72" s="34">
        <v>62</v>
      </c>
      <c r="B72" s="1" t="s">
        <v>1</v>
      </c>
      <c r="C72" s="4" t="s">
        <v>146</v>
      </c>
      <c r="D72" s="1"/>
      <c r="E72" s="1"/>
      <c r="F72" s="1">
        <v>50866876.710000001</v>
      </c>
      <c r="G72" s="1">
        <v>1427251598.1300001</v>
      </c>
      <c r="H72" s="1"/>
      <c r="I72" s="1"/>
      <c r="J72" s="1">
        <v>1478118474.8399999</v>
      </c>
      <c r="K72" s="1">
        <v>6536281.4400000004</v>
      </c>
      <c r="L72" s="75">
        <v>8187941.6600000001</v>
      </c>
      <c r="M72" s="1">
        <v>1768386777.3900001</v>
      </c>
      <c r="N72" s="1">
        <v>14337813.039999999</v>
      </c>
      <c r="O72" s="3">
        <v>1754048964.3499999</v>
      </c>
      <c r="P72" s="10">
        <f>(O72/$O$73)</f>
        <v>1.5790134153370716E-2</v>
      </c>
      <c r="Q72" s="15">
        <f t="shared" si="15"/>
        <v>3.7263962254452561E-3</v>
      </c>
      <c r="R72" s="15">
        <f t="shared" si="2"/>
        <v>4.6680234283164469E-3</v>
      </c>
      <c r="S72" s="60">
        <f t="shared" si="3"/>
        <v>101.24065372476716</v>
      </c>
      <c r="T72" s="60">
        <f t="shared" si="4"/>
        <v>0.47259374348528588</v>
      </c>
      <c r="U72" s="1">
        <v>101.24</v>
      </c>
      <c r="V72" s="1">
        <v>101.24</v>
      </c>
      <c r="W72" s="66">
        <v>335</v>
      </c>
      <c r="X72" s="52">
        <v>17325539.690000001</v>
      </c>
    </row>
    <row r="73" spans="1:26" ht="15.75" x14ac:dyDescent="0.3">
      <c r="A73" s="34"/>
      <c r="B73" s="86"/>
      <c r="C73" s="91" t="s">
        <v>61</v>
      </c>
      <c r="D73" s="1"/>
      <c r="E73" s="1"/>
      <c r="F73" s="1"/>
      <c r="G73" s="1"/>
      <c r="H73" s="1"/>
      <c r="I73" s="1"/>
      <c r="J73" s="1"/>
      <c r="K73" s="1"/>
      <c r="L73" s="75"/>
      <c r="M73" s="1"/>
      <c r="N73" s="1"/>
      <c r="O73" s="7">
        <f>SUM(O54:O72)</f>
        <v>111085121083.37999</v>
      </c>
      <c r="P73" s="65">
        <f>(O73/$O$109)</f>
        <v>0.12799837638750372</v>
      </c>
      <c r="Q73" s="15">
        <f t="shared" si="15"/>
        <v>0</v>
      </c>
      <c r="R73" s="15">
        <f t="shared" si="2"/>
        <v>0</v>
      </c>
      <c r="S73" s="60" t="e">
        <f t="shared" si="3"/>
        <v>#DIV/0!</v>
      </c>
      <c r="T73" s="60" t="e">
        <f t="shared" si="4"/>
        <v>#DIV/0!</v>
      </c>
      <c r="U73" s="1"/>
      <c r="V73" s="1"/>
      <c r="W73" s="66"/>
      <c r="X73" s="52"/>
    </row>
    <row r="74" spans="1:26" ht="15.75" x14ac:dyDescent="0.3">
      <c r="A74" s="87"/>
      <c r="B74" s="88"/>
      <c r="C74" s="92" t="s">
        <v>33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3"/>
      <c r="P74" s="10"/>
      <c r="Q74" s="15"/>
      <c r="R74" s="15" t="e">
        <f t="shared" si="2"/>
        <v>#DIV/0!</v>
      </c>
      <c r="S74" s="60" t="e">
        <f t="shared" si="3"/>
        <v>#DIV/0!</v>
      </c>
      <c r="T74" s="60" t="e">
        <f t="shared" si="4"/>
        <v>#DIV/0!</v>
      </c>
      <c r="U74" s="2"/>
      <c r="V74" s="2"/>
      <c r="W74" s="2"/>
      <c r="X74" s="53"/>
    </row>
    <row r="75" spans="1:26" ht="15.75" x14ac:dyDescent="0.3">
      <c r="A75" s="34">
        <v>63</v>
      </c>
      <c r="B75" s="6" t="s">
        <v>31</v>
      </c>
      <c r="C75" s="39" t="s">
        <v>159</v>
      </c>
      <c r="D75" s="1"/>
      <c r="E75" s="1"/>
      <c r="F75" s="1">
        <v>49395072.530000001</v>
      </c>
      <c r="G75" s="1">
        <v>522157614.68000001</v>
      </c>
      <c r="H75" s="1">
        <v>1846390000</v>
      </c>
      <c r="I75" s="1"/>
      <c r="J75" s="1">
        <v>2418304877.5700002</v>
      </c>
      <c r="K75" s="1">
        <v>5220996.2300000004</v>
      </c>
      <c r="L75" s="75">
        <v>12103391.779999999</v>
      </c>
      <c r="M75" s="1">
        <v>2421504660</v>
      </c>
      <c r="N75" s="1">
        <v>60161155</v>
      </c>
      <c r="O75" s="3">
        <v>2361343505</v>
      </c>
      <c r="P75" s="10">
        <f>(O75/$O$78)</f>
        <v>5.1075611517330442E-2</v>
      </c>
      <c r="Q75" s="15">
        <f t="shared" ref="Q75:Q85" si="17">(K75/O75)</f>
        <v>2.2110278402718035E-3</v>
      </c>
      <c r="R75" s="15">
        <f t="shared" si="2"/>
        <v>5.1256379067136188E-3</v>
      </c>
      <c r="S75" s="60">
        <f t="shared" si="3"/>
        <v>118.06717525000001</v>
      </c>
      <c r="T75" s="60">
        <f t="shared" si="4"/>
        <v>0.60516958899999995</v>
      </c>
      <c r="U75" s="1">
        <v>85.5</v>
      </c>
      <c r="V75" s="1">
        <v>85.5</v>
      </c>
      <c r="W75" s="66">
        <v>2602</v>
      </c>
      <c r="X75" s="52">
        <v>20000000</v>
      </c>
    </row>
    <row r="76" spans="1:26" ht="15.75" x14ac:dyDescent="0.3">
      <c r="A76" s="34">
        <v>64</v>
      </c>
      <c r="B76" s="6" t="s">
        <v>31</v>
      </c>
      <c r="C76" s="39" t="s">
        <v>34</v>
      </c>
      <c r="D76" s="1"/>
      <c r="E76" s="1"/>
      <c r="F76" s="1">
        <v>309786355.49000001</v>
      </c>
      <c r="G76" s="1">
        <v>500000000</v>
      </c>
      <c r="H76" s="1">
        <v>9417841818.0200005</v>
      </c>
      <c r="I76" s="1">
        <v>96121097.25</v>
      </c>
      <c r="J76" s="1">
        <v>10323749270.530001</v>
      </c>
      <c r="K76" s="1">
        <v>15625111.859999999</v>
      </c>
      <c r="L76" s="75">
        <v>24011501.59</v>
      </c>
      <c r="M76" s="1">
        <v>10967330367.620001</v>
      </c>
      <c r="N76" s="1">
        <v>1169806651.3299999</v>
      </c>
      <c r="O76" s="3">
        <v>9797523716</v>
      </c>
      <c r="P76" s="10">
        <f>(O76/$O$78)</f>
        <v>0.21191940693535299</v>
      </c>
      <c r="Q76" s="15">
        <f t="shared" si="17"/>
        <v>1.5948021472490203E-3</v>
      </c>
      <c r="R76" s="15">
        <f t="shared" si="2"/>
        <v>2.4507724896636524E-3</v>
      </c>
      <c r="S76" s="60">
        <f t="shared" si="3"/>
        <v>52.079288346526383</v>
      </c>
      <c r="T76" s="60">
        <f t="shared" si="4"/>
        <v>0.12763448716092771</v>
      </c>
      <c r="U76" s="1">
        <v>40.700000000000003</v>
      </c>
      <c r="V76" s="1">
        <v>40.700000000000003</v>
      </c>
      <c r="W76" s="66">
        <v>5220</v>
      </c>
      <c r="X76" s="52">
        <v>188127066</v>
      </c>
      <c r="Z76" s="35"/>
    </row>
    <row r="77" spans="1:26" ht="15.75" x14ac:dyDescent="0.3">
      <c r="A77" s="79">
        <v>65</v>
      </c>
      <c r="B77" s="4" t="s">
        <v>25</v>
      </c>
      <c r="C77" s="39" t="s">
        <v>35</v>
      </c>
      <c r="D77" s="1"/>
      <c r="E77" s="1"/>
      <c r="F77" s="1">
        <v>3325679038.2600002</v>
      </c>
      <c r="G77" s="1">
        <v>721893493.14999998</v>
      </c>
      <c r="H77" s="1">
        <v>29289131890</v>
      </c>
      <c r="I77" s="1"/>
      <c r="J77" s="1">
        <v>33336704421.41</v>
      </c>
      <c r="K77" s="1">
        <v>142027745.87</v>
      </c>
      <c r="L77" s="75">
        <v>48410183.359999999</v>
      </c>
      <c r="M77" s="1">
        <v>34843934683.169998</v>
      </c>
      <c r="N77" s="1">
        <v>770491906.29999995</v>
      </c>
      <c r="O77" s="3">
        <v>34073442776.869999</v>
      </c>
      <c r="P77" s="10">
        <f>(O77/$O$78)</f>
        <v>0.73700498154731664</v>
      </c>
      <c r="Q77" s="15">
        <f t="shared" si="17"/>
        <v>4.1682828119268414E-3</v>
      </c>
      <c r="R77" s="15">
        <f t="shared" ref="R77:R109" si="18">L77/O77</f>
        <v>1.4207599647917638E-3</v>
      </c>
      <c r="S77" s="60">
        <f t="shared" ref="S77:S109" si="19">O77/X77</f>
        <v>12.769865554011691</v>
      </c>
      <c r="T77" s="60">
        <f t="shared" ref="T77:T109" si="20">L77/X77</f>
        <v>1.8142913734913207E-2</v>
      </c>
      <c r="U77" s="1">
        <v>12.77</v>
      </c>
      <c r="V77" s="1">
        <v>12.77</v>
      </c>
      <c r="W77" s="66">
        <v>894</v>
      </c>
      <c r="X77" s="52">
        <v>2668269500</v>
      </c>
    </row>
    <row r="78" spans="1:26" ht="15.75" x14ac:dyDescent="0.3">
      <c r="A78" s="34"/>
      <c r="B78" s="6"/>
      <c r="C78" s="91" t="s">
        <v>61</v>
      </c>
      <c r="D78" s="1"/>
      <c r="E78" s="1"/>
      <c r="F78" s="1"/>
      <c r="G78" s="1"/>
      <c r="H78" s="1"/>
      <c r="I78" s="1"/>
      <c r="J78" s="1"/>
      <c r="K78" s="1"/>
      <c r="L78" s="75"/>
      <c r="M78" s="1"/>
      <c r="N78" s="1"/>
      <c r="O78" s="7">
        <f>SUM(O75:O77)</f>
        <v>46232309997.869995</v>
      </c>
      <c r="P78" s="65">
        <f>(O78/$O$109)</f>
        <v>5.3271406275277364E-2</v>
      </c>
      <c r="Q78" s="15">
        <f t="shared" si="17"/>
        <v>0</v>
      </c>
      <c r="R78" s="15">
        <f t="shared" si="18"/>
        <v>0</v>
      </c>
      <c r="S78" s="60" t="e">
        <f t="shared" si="19"/>
        <v>#DIV/0!</v>
      </c>
      <c r="T78" s="60" t="e">
        <f t="shared" si="20"/>
        <v>#DIV/0!</v>
      </c>
      <c r="U78" s="1"/>
      <c r="V78" s="1"/>
      <c r="W78" s="66"/>
      <c r="X78" s="52"/>
    </row>
    <row r="79" spans="1:26" ht="15.75" x14ac:dyDescent="0.3">
      <c r="A79" s="87"/>
      <c r="B79" s="88"/>
      <c r="C79" s="92" t="s">
        <v>36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3"/>
      <c r="P79" s="10"/>
      <c r="Q79" s="15"/>
      <c r="R79" s="15"/>
      <c r="S79" s="60"/>
      <c r="T79" s="60"/>
      <c r="U79" s="2"/>
      <c r="V79" s="2"/>
      <c r="W79" s="2"/>
      <c r="X79" s="53"/>
    </row>
    <row r="80" spans="1:26" ht="15.75" x14ac:dyDescent="0.3">
      <c r="A80" s="34">
        <v>66</v>
      </c>
      <c r="B80" s="6" t="s">
        <v>1</v>
      </c>
      <c r="C80" s="90" t="s">
        <v>10</v>
      </c>
      <c r="D80" s="1">
        <v>287293779</v>
      </c>
      <c r="E80" s="1"/>
      <c r="F80" s="1">
        <v>397231660.23000002</v>
      </c>
      <c r="G80" s="1">
        <v>404933744.92000002</v>
      </c>
      <c r="H80" s="1"/>
      <c r="I80" s="1"/>
      <c r="J80" s="1">
        <v>1089874942.98</v>
      </c>
      <c r="K80" s="1">
        <v>1392843.08</v>
      </c>
      <c r="L80" s="75">
        <v>-7971631.2000000002</v>
      </c>
      <c r="M80" s="1">
        <v>1109210252.3599999</v>
      </c>
      <c r="N80" s="1">
        <v>-3746851.55</v>
      </c>
      <c r="O80" s="3">
        <v>1105463400.8099999</v>
      </c>
      <c r="P80" s="10">
        <f t="shared" ref="P80:P100" si="21">(O80/$O$101)</f>
        <v>4.5761442309075195E-2</v>
      </c>
      <c r="Q80" s="15">
        <f t="shared" si="17"/>
        <v>1.2599630878592906E-3</v>
      </c>
      <c r="R80" s="15">
        <f t="shared" si="18"/>
        <v>-7.2111217740532989E-3</v>
      </c>
      <c r="S80" s="60">
        <f t="shared" si="19"/>
        <v>2411.6778042965675</v>
      </c>
      <c r="T80" s="60">
        <f t="shared" si="20"/>
        <v>-17.390902326564028</v>
      </c>
      <c r="U80" s="1">
        <v>2405.25</v>
      </c>
      <c r="V80" s="1">
        <v>2416.2199999999998</v>
      </c>
      <c r="W80" s="66">
        <v>880</v>
      </c>
      <c r="X80" s="52">
        <v>458379.39</v>
      </c>
    </row>
    <row r="81" spans="1:26" ht="15.75" x14ac:dyDescent="0.3">
      <c r="A81" s="34">
        <v>67</v>
      </c>
      <c r="B81" s="6" t="s">
        <v>6</v>
      </c>
      <c r="C81" s="90" t="s">
        <v>37</v>
      </c>
      <c r="D81" s="1">
        <v>40479230.25</v>
      </c>
      <c r="E81" s="1"/>
      <c r="F81" s="1">
        <v>72200602.969999999</v>
      </c>
      <c r="G81" s="6">
        <v>28119305.579999998</v>
      </c>
      <c r="H81" s="1"/>
      <c r="I81" s="1"/>
      <c r="J81" s="1">
        <v>142964771.4102</v>
      </c>
      <c r="K81" s="1">
        <v>269097.15999999997</v>
      </c>
      <c r="L81" s="75">
        <v>564112.14</v>
      </c>
      <c r="M81" s="6">
        <v>140799138.80000001</v>
      </c>
      <c r="N81" s="1">
        <v>1381194.65</v>
      </c>
      <c r="O81" s="3">
        <v>139417944.16</v>
      </c>
      <c r="P81" s="10">
        <f t="shared" si="21"/>
        <v>5.7713047793829719E-3</v>
      </c>
      <c r="Q81" s="15">
        <f t="shared" si="17"/>
        <v>1.9301472390898006E-3</v>
      </c>
      <c r="R81" s="15">
        <f t="shared" si="18"/>
        <v>4.046194651619657E-3</v>
      </c>
      <c r="S81" s="60">
        <f t="shared" si="19"/>
        <v>105.40325858275813</v>
      </c>
      <c r="T81" s="60">
        <f t="shared" si="20"/>
        <v>0.42648210114083968</v>
      </c>
      <c r="U81" s="1">
        <v>107.27</v>
      </c>
      <c r="V81" s="1">
        <v>107.99</v>
      </c>
      <c r="W81" s="66">
        <v>741</v>
      </c>
      <c r="X81" s="52">
        <v>1322710</v>
      </c>
    </row>
    <row r="82" spans="1:26" ht="15.75" x14ac:dyDescent="0.3">
      <c r="A82" s="34">
        <v>68</v>
      </c>
      <c r="B82" s="6" t="s">
        <v>8</v>
      </c>
      <c r="C82" s="90" t="s">
        <v>118</v>
      </c>
      <c r="D82" s="1">
        <v>225274076</v>
      </c>
      <c r="E82" s="1"/>
      <c r="F82" s="1"/>
      <c r="G82" s="1">
        <v>214744200</v>
      </c>
      <c r="H82" s="1"/>
      <c r="I82" s="1"/>
      <c r="J82" s="1">
        <v>440018276</v>
      </c>
      <c r="K82" s="1">
        <v>1387328</v>
      </c>
      <c r="L82" s="75">
        <v>-7005286</v>
      </c>
      <c r="M82" s="1">
        <v>784005575</v>
      </c>
      <c r="N82" s="1">
        <v>52570773</v>
      </c>
      <c r="O82" s="3">
        <v>731434801.63999999</v>
      </c>
      <c r="P82" s="10">
        <f t="shared" si="21"/>
        <v>3.0278262901850324E-2</v>
      </c>
      <c r="Q82" s="15">
        <f t="shared" si="17"/>
        <v>1.8967213439795003E-3</v>
      </c>
      <c r="R82" s="15">
        <f t="shared" si="18"/>
        <v>-9.5774578736108392E-3</v>
      </c>
      <c r="S82" s="60">
        <f t="shared" si="19"/>
        <v>1.0980965726501069</v>
      </c>
      <c r="T82" s="60">
        <f t="shared" si="20"/>
        <v>-1.0516973665712841E-2</v>
      </c>
      <c r="U82" s="1">
        <v>1.1520999999999999</v>
      </c>
      <c r="V82" s="1">
        <v>1.1628000000000001</v>
      </c>
      <c r="W82" s="66">
        <v>3644</v>
      </c>
      <c r="X82" s="52">
        <v>666093329</v>
      </c>
    </row>
    <row r="83" spans="1:26" ht="15.75" x14ac:dyDescent="0.3">
      <c r="A83" s="34">
        <v>69</v>
      </c>
      <c r="B83" s="31" t="s">
        <v>63</v>
      </c>
      <c r="C83" s="39" t="s">
        <v>38</v>
      </c>
      <c r="D83" s="1">
        <v>1683445684.9300001</v>
      </c>
      <c r="E83" s="41"/>
      <c r="F83" s="1">
        <v>463133378.69</v>
      </c>
      <c r="G83" s="1">
        <v>553737821.40999997</v>
      </c>
      <c r="H83" s="1">
        <v>52000000</v>
      </c>
      <c r="I83" s="1"/>
      <c r="J83" s="1">
        <v>2752316885.0300002</v>
      </c>
      <c r="K83" s="1">
        <v>8430338.9600000009</v>
      </c>
      <c r="L83" s="75">
        <v>90446783.670000002</v>
      </c>
      <c r="M83" s="1">
        <v>3741463903</v>
      </c>
      <c r="N83" s="1">
        <v>-331647395</v>
      </c>
      <c r="O83" s="3">
        <v>3409816508</v>
      </c>
      <c r="P83" s="10">
        <f t="shared" si="21"/>
        <v>0.14115177517504543</v>
      </c>
      <c r="Q83" s="15">
        <f t="shared" si="17"/>
        <v>2.4723732025523997E-3</v>
      </c>
      <c r="R83" s="15">
        <f t="shared" si="18"/>
        <v>2.6525410812516366E-2</v>
      </c>
      <c r="S83" s="60">
        <f t="shared" si="19"/>
        <v>323.86570456596382</v>
      </c>
      <c r="T83" s="60">
        <f t="shared" si="20"/>
        <v>8.590670861697248</v>
      </c>
      <c r="U83" s="1">
        <v>328</v>
      </c>
      <c r="V83" s="1">
        <v>337</v>
      </c>
      <c r="W83" s="66">
        <v>35303</v>
      </c>
      <c r="X83" s="52">
        <v>10528489</v>
      </c>
    </row>
    <row r="84" spans="1:26" ht="15.75" x14ac:dyDescent="0.3">
      <c r="A84" s="34">
        <v>70</v>
      </c>
      <c r="B84" s="6" t="s">
        <v>29</v>
      </c>
      <c r="C84" s="90" t="s">
        <v>39</v>
      </c>
      <c r="D84" s="1">
        <v>1107549978</v>
      </c>
      <c r="E84" s="1"/>
      <c r="F84" s="1">
        <v>827189251.50999999</v>
      </c>
      <c r="G84" s="1">
        <v>78673287.670000002</v>
      </c>
      <c r="I84" s="1"/>
      <c r="J84" s="1">
        <v>2013412517.1800001</v>
      </c>
      <c r="K84" s="1">
        <v>421785.86</v>
      </c>
      <c r="L84" s="75">
        <v>103180045.04000001</v>
      </c>
      <c r="M84" s="1">
        <v>2013412517.1800001</v>
      </c>
      <c r="N84" s="106">
        <v>-7455790.1100000003</v>
      </c>
      <c r="O84" s="3">
        <v>2005956727.0699999</v>
      </c>
      <c r="P84" s="10">
        <f t="shared" si="21"/>
        <v>8.3038002862016347E-2</v>
      </c>
      <c r="Q84" s="15">
        <f t="shared" si="17"/>
        <v>2.1026667938948084E-4</v>
      </c>
      <c r="R84" s="15">
        <f t="shared" si="18"/>
        <v>5.1436824956194296E-2</v>
      </c>
      <c r="S84" s="60">
        <f t="shared" si="19"/>
        <v>9.7675215324716138</v>
      </c>
      <c r="T84" s="60">
        <f t="shared" si="20"/>
        <v>0.50241029532160109</v>
      </c>
      <c r="U84" s="1">
        <v>9.7264999999999997</v>
      </c>
      <c r="V84" s="1">
        <v>9.8694000000000006</v>
      </c>
      <c r="W84" s="66">
        <v>6775</v>
      </c>
      <c r="X84" s="52">
        <v>205370084.97</v>
      </c>
    </row>
    <row r="85" spans="1:26" ht="15.75" x14ac:dyDescent="0.3">
      <c r="A85" s="34">
        <v>71</v>
      </c>
      <c r="B85" s="39" t="s">
        <v>94</v>
      </c>
      <c r="C85" s="90" t="s">
        <v>126</v>
      </c>
      <c r="D85" s="1">
        <v>283881552.25</v>
      </c>
      <c r="E85" s="1"/>
      <c r="F85" s="1">
        <v>568770986.53999996</v>
      </c>
      <c r="G85" s="1">
        <v>200092576.13999999</v>
      </c>
      <c r="H85" s="1">
        <v>30470299.609999999</v>
      </c>
      <c r="I85" s="1"/>
      <c r="J85" s="1">
        <v>1083215414.54</v>
      </c>
      <c r="K85" s="1">
        <v>23873311.579999998</v>
      </c>
      <c r="L85" s="75">
        <v>-15685537.109999999</v>
      </c>
      <c r="M85" s="1">
        <v>1083467187.45</v>
      </c>
      <c r="N85" s="1">
        <v>81010551.150000006</v>
      </c>
      <c r="O85" s="3">
        <v>1002456636.3</v>
      </c>
      <c r="P85" s="10">
        <f t="shared" si="21"/>
        <v>4.1497404161710945E-2</v>
      </c>
      <c r="Q85" s="15">
        <f t="shared" si="17"/>
        <v>2.3814807260007561E-2</v>
      </c>
      <c r="R85" s="15">
        <f t="shared" si="18"/>
        <v>-1.5647097881355012E-2</v>
      </c>
      <c r="S85" s="60">
        <f t="shared" si="19"/>
        <v>1.8430784516147536</v>
      </c>
      <c r="T85" s="60">
        <f t="shared" si="20"/>
        <v>-2.8838828935432284E-2</v>
      </c>
      <c r="U85" s="1">
        <v>1.8721000000000001</v>
      </c>
      <c r="V85" s="1">
        <v>1.8983000000000001</v>
      </c>
      <c r="W85" s="66">
        <v>2842</v>
      </c>
      <c r="X85" s="52">
        <v>543903400</v>
      </c>
    </row>
    <row r="86" spans="1:26" ht="15.75" x14ac:dyDescent="0.3">
      <c r="A86" s="34">
        <v>72</v>
      </c>
      <c r="B86" s="6" t="s">
        <v>17</v>
      </c>
      <c r="C86" s="90" t="s">
        <v>105</v>
      </c>
      <c r="D86" s="1">
        <v>11974317.199999999</v>
      </c>
      <c r="E86" s="1"/>
      <c r="F86" s="1">
        <v>88535819.359999999</v>
      </c>
      <c r="G86" s="1"/>
      <c r="H86" s="1"/>
      <c r="I86" s="1"/>
      <c r="J86" s="1">
        <v>106007402.48999999</v>
      </c>
      <c r="K86" s="1">
        <v>142966.20000000001</v>
      </c>
      <c r="L86" s="75">
        <v>861913.25</v>
      </c>
      <c r="M86" s="1">
        <v>106007402.48999999</v>
      </c>
      <c r="N86" s="1">
        <v>2682967.67</v>
      </c>
      <c r="O86" s="3">
        <v>103324434.81999999</v>
      </c>
      <c r="P86" s="10">
        <f t="shared" si="21"/>
        <v>4.2771883353792698E-3</v>
      </c>
      <c r="Q86" s="15">
        <f t="shared" ref="Q86:Q101" si="22">(K86/O86)</f>
        <v>1.3836630246181298E-3</v>
      </c>
      <c r="R86" s="15">
        <f t="shared" si="18"/>
        <v>8.3418143201221141E-3</v>
      </c>
      <c r="S86" s="60">
        <f t="shared" si="19"/>
        <v>2.3719825720684455</v>
      </c>
      <c r="T86" s="60">
        <f t="shared" si="20"/>
        <v>1.9786638186760644E-2</v>
      </c>
      <c r="U86" s="1">
        <v>2.3953000000000002</v>
      </c>
      <c r="V86" s="1">
        <v>2.4329999999999998</v>
      </c>
      <c r="W86" s="66">
        <v>11813</v>
      </c>
      <c r="X86" s="1">
        <v>43560368.460000001</v>
      </c>
    </row>
    <row r="87" spans="1:26" ht="15.75" x14ac:dyDescent="0.3">
      <c r="A87" s="34">
        <v>73</v>
      </c>
      <c r="B87" s="1" t="s">
        <v>40</v>
      </c>
      <c r="C87" s="94" t="s">
        <v>144</v>
      </c>
      <c r="D87" s="1">
        <v>1027145505.85</v>
      </c>
      <c r="E87" s="1"/>
      <c r="F87" s="1">
        <v>1146688386.95</v>
      </c>
      <c r="G87" s="1">
        <v>579884616</v>
      </c>
      <c r="H87" s="1"/>
      <c r="I87" s="1"/>
      <c r="J87" s="1">
        <v>2726087055.6100001</v>
      </c>
      <c r="K87" s="1">
        <v>4474209.1900000004</v>
      </c>
      <c r="L87" s="75">
        <v>-67304332.730000004</v>
      </c>
      <c r="M87" s="1">
        <v>2747359979.1300001</v>
      </c>
      <c r="N87" s="1">
        <v>-21272923.52</v>
      </c>
      <c r="O87" s="3">
        <v>2726087055.6100001</v>
      </c>
      <c r="P87" s="10">
        <f t="shared" si="21"/>
        <v>0.11284830907419148</v>
      </c>
      <c r="Q87" s="15">
        <f t="shared" ref="Q87" si="23">(K87/O87)</f>
        <v>1.6412568999924449E-3</v>
      </c>
      <c r="R87" s="15">
        <f t="shared" ref="R87" si="24">L87/O87</f>
        <v>-2.4688988780271991E-2</v>
      </c>
      <c r="S87" s="60">
        <f t="shared" ref="S87" si="25">O87/X87</f>
        <v>137.47370410763958</v>
      </c>
      <c r="T87" s="60">
        <f t="shared" ref="T87" si="26">L87/X87</f>
        <v>-3.3940867382959454</v>
      </c>
      <c r="U87" s="1">
        <v>137.47</v>
      </c>
      <c r="V87" s="1">
        <v>138.33000000000001</v>
      </c>
      <c r="W87" s="66">
        <v>5576</v>
      </c>
      <c r="X87" s="52">
        <v>19829880</v>
      </c>
    </row>
    <row r="88" spans="1:26" ht="15.75" x14ac:dyDescent="0.3">
      <c r="A88" s="34">
        <v>74</v>
      </c>
      <c r="B88" s="6" t="s">
        <v>66</v>
      </c>
      <c r="C88" s="90" t="s">
        <v>41</v>
      </c>
      <c r="D88" s="1">
        <v>191971926.59999999</v>
      </c>
      <c r="E88" s="1"/>
      <c r="F88" s="1">
        <v>105840610.31</v>
      </c>
      <c r="G88" s="1"/>
      <c r="H88" s="1"/>
      <c r="I88" s="1"/>
      <c r="J88" s="1">
        <v>297812536.91000003</v>
      </c>
      <c r="K88" s="1">
        <v>789909.39</v>
      </c>
      <c r="L88" s="75">
        <v>1001819.9</v>
      </c>
      <c r="M88" s="1">
        <v>305094559.94999999</v>
      </c>
      <c r="N88" s="1">
        <v>5156499.9400000004</v>
      </c>
      <c r="O88" s="3">
        <v>299938060</v>
      </c>
      <c r="P88" s="10">
        <f t="shared" si="21"/>
        <v>1.2416148937114384E-2</v>
      </c>
      <c r="Q88" s="15">
        <f t="shared" si="22"/>
        <v>2.6335750454610529E-3</v>
      </c>
      <c r="R88" s="15">
        <f t="shared" si="18"/>
        <v>3.3400892837674554E-3</v>
      </c>
      <c r="S88" s="60">
        <f t="shared" si="19"/>
        <v>136.35644104277412</v>
      </c>
      <c r="T88" s="60">
        <f t="shared" si="20"/>
        <v>0.45544268749963862</v>
      </c>
      <c r="U88" s="1">
        <v>136.36000000000001</v>
      </c>
      <c r="V88" s="1">
        <v>138.69999999999999</v>
      </c>
      <c r="W88" s="66">
        <v>1808</v>
      </c>
      <c r="X88" s="52">
        <v>2199661.84</v>
      </c>
    </row>
    <row r="89" spans="1:26" ht="15.75" x14ac:dyDescent="0.3">
      <c r="A89" s="34">
        <v>75</v>
      </c>
      <c r="B89" s="6" t="s">
        <v>112</v>
      </c>
      <c r="C89" s="95" t="s">
        <v>113</v>
      </c>
      <c r="D89" s="1">
        <v>2139212052.6500001</v>
      </c>
      <c r="E89" s="1"/>
      <c r="F89" s="1">
        <v>1511915335.8099999</v>
      </c>
      <c r="G89" s="1">
        <v>794587854.50999999</v>
      </c>
      <c r="H89" s="1"/>
      <c r="I89" s="1"/>
      <c r="J89" s="1">
        <v>4614396682.1499996</v>
      </c>
      <c r="K89" s="1">
        <v>9846579.3300000001</v>
      </c>
      <c r="L89" s="75">
        <v>63106054.460000001</v>
      </c>
      <c r="M89" s="1">
        <v>4804902228.8699999</v>
      </c>
      <c r="N89" s="1">
        <v>29192212.969999999</v>
      </c>
      <c r="O89" s="3">
        <v>4775710015.8999996</v>
      </c>
      <c r="P89" s="10">
        <f t="shared" si="21"/>
        <v>0.19769390666153974</v>
      </c>
      <c r="Q89" s="15">
        <f t="shared" si="22"/>
        <v>2.0618042756401275E-3</v>
      </c>
      <c r="R89" s="15">
        <f t="shared" si="18"/>
        <v>1.321396279294555E-2</v>
      </c>
      <c r="S89" s="60">
        <f t="shared" si="19"/>
        <v>148.79091058836855</v>
      </c>
      <c r="T89" s="60">
        <f t="shared" si="20"/>
        <v>1.9661175564431903</v>
      </c>
      <c r="U89" s="1">
        <v>148.79</v>
      </c>
      <c r="V89" s="1">
        <v>0</v>
      </c>
      <c r="W89" s="66">
        <v>24</v>
      </c>
      <c r="X89" s="52">
        <v>32096786</v>
      </c>
    </row>
    <row r="90" spans="1:26" ht="15.75" x14ac:dyDescent="0.3">
      <c r="A90" s="34">
        <v>76</v>
      </c>
      <c r="B90" s="4" t="s">
        <v>42</v>
      </c>
      <c r="C90" s="90" t="s">
        <v>43</v>
      </c>
      <c r="D90" s="1">
        <v>244393982.16</v>
      </c>
      <c r="E90" s="1">
        <v>229317</v>
      </c>
      <c r="F90" s="1">
        <v>600707031.22000003</v>
      </c>
      <c r="G90" s="1">
        <v>716272549.94000006</v>
      </c>
      <c r="H90" s="1">
        <v>71656500.219999999</v>
      </c>
      <c r="I90" s="1"/>
      <c r="J90" s="1">
        <v>1641138298.1900001</v>
      </c>
      <c r="K90" s="1">
        <v>6534981.25</v>
      </c>
      <c r="L90" s="75">
        <v>11854020.779999999</v>
      </c>
      <c r="M90" s="1">
        <v>1641138298.1900001</v>
      </c>
      <c r="N90" s="1">
        <v>92123644.049999997</v>
      </c>
      <c r="O90" s="3">
        <v>1549014654.1400001</v>
      </c>
      <c r="P90" s="10">
        <f t="shared" si="21"/>
        <v>6.4122561343415263E-2</v>
      </c>
      <c r="Q90" s="15">
        <f t="shared" si="22"/>
        <v>4.2187988554751059E-3</v>
      </c>
      <c r="R90" s="15">
        <f t="shared" si="18"/>
        <v>7.6526201661928448E-3</v>
      </c>
      <c r="S90" s="60">
        <f t="shared" si="19"/>
        <v>0.88010023110463453</v>
      </c>
      <c r="T90" s="60">
        <f t="shared" si="20"/>
        <v>6.7350727768223095E-3</v>
      </c>
      <c r="U90" s="1">
        <v>0.87639999999999996</v>
      </c>
      <c r="V90" s="1">
        <v>0.88319999999999999</v>
      </c>
      <c r="W90" s="66">
        <v>10450</v>
      </c>
      <c r="X90" s="52">
        <v>1760043458</v>
      </c>
    </row>
    <row r="91" spans="1:26" ht="15.75" x14ac:dyDescent="0.3">
      <c r="A91" s="34">
        <v>77</v>
      </c>
      <c r="B91" s="6" t="s">
        <v>25</v>
      </c>
      <c r="C91" s="90" t="s">
        <v>44</v>
      </c>
      <c r="D91" s="1">
        <v>590478001.16999996</v>
      </c>
      <c r="E91" s="1"/>
      <c r="F91" s="1">
        <v>1299740970.1500001</v>
      </c>
      <c r="G91" s="1">
        <v>31617028.27</v>
      </c>
      <c r="H91" s="1"/>
      <c r="I91" s="1"/>
      <c r="J91" s="1">
        <v>1921835999.5899999</v>
      </c>
      <c r="K91" s="1">
        <v>4829560.95</v>
      </c>
      <c r="L91" s="75">
        <v>10757900.710000001</v>
      </c>
      <c r="M91" s="1">
        <v>1927531670.0599999</v>
      </c>
      <c r="N91" s="1">
        <v>30583159.73</v>
      </c>
      <c r="O91" s="3">
        <v>1919522104.49</v>
      </c>
      <c r="P91" s="10">
        <f t="shared" si="21"/>
        <v>7.945998029536859E-2</v>
      </c>
      <c r="Q91" s="15">
        <f t="shared" si="22"/>
        <v>2.5160225759854804E-3</v>
      </c>
      <c r="R91" s="15">
        <f t="shared" si="18"/>
        <v>5.6044682605300234E-3</v>
      </c>
      <c r="S91" s="60">
        <f t="shared" si="19"/>
        <v>2981.5804824152542</v>
      </c>
      <c r="T91" s="60">
        <f t="shared" si="20"/>
        <v>16.710173179912086</v>
      </c>
      <c r="U91" s="1">
        <v>2965.53</v>
      </c>
      <c r="V91" s="1">
        <v>2994.88</v>
      </c>
      <c r="W91" s="66">
        <v>857</v>
      </c>
      <c r="X91" s="52">
        <v>643793.49</v>
      </c>
    </row>
    <row r="92" spans="1:26" ht="15.75" x14ac:dyDescent="0.3">
      <c r="A92" s="34">
        <v>78</v>
      </c>
      <c r="B92" s="6" t="s">
        <v>8</v>
      </c>
      <c r="C92" s="90" t="s">
        <v>95</v>
      </c>
      <c r="D92" s="1">
        <v>84961550</v>
      </c>
      <c r="E92" s="1"/>
      <c r="F92" s="1">
        <v>28086476</v>
      </c>
      <c r="G92" s="1"/>
      <c r="H92" s="1"/>
      <c r="I92" s="1"/>
      <c r="J92" s="1">
        <v>113048026</v>
      </c>
      <c r="K92" s="1">
        <v>1003024</v>
      </c>
      <c r="L92" s="75">
        <v>-667378</v>
      </c>
      <c r="M92" s="1">
        <v>514670776</v>
      </c>
      <c r="N92" s="1">
        <v>11940409.859999999</v>
      </c>
      <c r="O92" s="3">
        <v>502730366</v>
      </c>
      <c r="P92" s="10">
        <f t="shared" si="21"/>
        <v>2.0810880417997054E-2</v>
      </c>
      <c r="Q92" s="15">
        <f t="shared" si="22"/>
        <v>1.9951530041453672E-3</v>
      </c>
      <c r="R92" s="15">
        <f t="shared" si="18"/>
        <v>-1.3275068409136042E-3</v>
      </c>
      <c r="S92" s="60">
        <f t="shared" si="19"/>
        <v>1.0097723833341357</v>
      </c>
      <c r="T92" s="60">
        <f t="shared" si="20"/>
        <v>-1.3404797466416993E-3</v>
      </c>
      <c r="U92" s="1">
        <v>1.0511999999999999</v>
      </c>
      <c r="V92" s="1">
        <v>1.0566</v>
      </c>
      <c r="W92" s="66">
        <v>204</v>
      </c>
      <c r="X92" s="52">
        <v>497865038</v>
      </c>
      <c r="Y92" s="25"/>
      <c r="Z92" s="24"/>
    </row>
    <row r="93" spans="1:26" ht="15.75" x14ac:dyDescent="0.3">
      <c r="A93" s="34">
        <v>79</v>
      </c>
      <c r="B93" s="1" t="s">
        <v>4</v>
      </c>
      <c r="C93" s="90" t="s">
        <v>45</v>
      </c>
      <c r="D93" s="28">
        <v>277244991.25</v>
      </c>
      <c r="E93" s="28"/>
      <c r="F93" s="28">
        <v>840846881.52999997</v>
      </c>
      <c r="G93" s="28"/>
      <c r="H93" s="1"/>
      <c r="I93" s="1"/>
      <c r="J93" s="28">
        <v>1120173996.77</v>
      </c>
      <c r="K93" s="28">
        <v>1799458.8</v>
      </c>
      <c r="L93" s="76">
        <v>8978279.6899999995</v>
      </c>
      <c r="M93" s="28">
        <v>1120173996.77</v>
      </c>
      <c r="N93" s="28">
        <v>30454771.559999999</v>
      </c>
      <c r="O93" s="3">
        <v>1089719225.21</v>
      </c>
      <c r="P93" s="10">
        <f t="shared" si="21"/>
        <v>4.5109700982410343E-2</v>
      </c>
      <c r="Q93" s="15">
        <f t="shared" si="22"/>
        <v>1.6513049952415274E-3</v>
      </c>
      <c r="R93" s="15">
        <f t="shared" si="18"/>
        <v>8.239076160439212E-3</v>
      </c>
      <c r="S93" s="60">
        <f t="shared" si="19"/>
        <v>1460.8475436825524</v>
      </c>
      <c r="T93" s="60">
        <f t="shared" si="20"/>
        <v>12.036034171191098</v>
      </c>
      <c r="U93" s="1">
        <v>552.20000000000005</v>
      </c>
      <c r="V93" s="1">
        <v>552.20000000000005</v>
      </c>
      <c r="W93" s="66">
        <v>830</v>
      </c>
      <c r="X93" s="57">
        <v>745950</v>
      </c>
    </row>
    <row r="94" spans="1:26" ht="15.75" x14ac:dyDescent="0.3">
      <c r="A94" s="34">
        <v>80</v>
      </c>
      <c r="B94" s="1" t="s">
        <v>101</v>
      </c>
      <c r="C94" s="90" t="s">
        <v>106</v>
      </c>
      <c r="D94" s="28">
        <v>31958164.5</v>
      </c>
      <c r="E94" s="28"/>
      <c r="F94" s="28">
        <v>32115914.609999999</v>
      </c>
      <c r="G94" s="28">
        <v>15540158.41</v>
      </c>
      <c r="H94" s="1"/>
      <c r="I94" s="1"/>
      <c r="J94" s="28">
        <v>79614237.521899998</v>
      </c>
      <c r="K94" s="28">
        <v>120161.06</v>
      </c>
      <c r="L94" s="76">
        <v>246686.68</v>
      </c>
      <c r="M94" s="28">
        <v>91379963.390000001</v>
      </c>
      <c r="N94" s="28">
        <v>1506878.75</v>
      </c>
      <c r="O94" s="61">
        <v>89757045.090000004</v>
      </c>
      <c r="P94" s="10">
        <f t="shared" si="21"/>
        <v>3.7155566052295315E-3</v>
      </c>
      <c r="Q94" s="15">
        <f t="shared" si="22"/>
        <v>1.3387368075621661E-3</v>
      </c>
      <c r="R94" s="15">
        <f t="shared" si="18"/>
        <v>2.7483823665612607E-3</v>
      </c>
      <c r="S94" s="60">
        <f t="shared" si="19"/>
        <v>0.85395148470321247</v>
      </c>
      <c r="T94" s="60">
        <f t="shared" si="20"/>
        <v>2.3469852024571173E-3</v>
      </c>
      <c r="U94" s="1">
        <v>0.85580000000000001</v>
      </c>
      <c r="V94" s="1">
        <v>0.86209999999999998</v>
      </c>
      <c r="W94" s="66">
        <v>49</v>
      </c>
      <c r="X94" s="57">
        <v>105107897.45999999</v>
      </c>
    </row>
    <row r="95" spans="1:26" ht="15.75" x14ac:dyDescent="0.3">
      <c r="A95" s="34">
        <v>81</v>
      </c>
      <c r="B95" s="1" t="s">
        <v>75</v>
      </c>
      <c r="C95" s="39" t="s">
        <v>109</v>
      </c>
      <c r="D95" s="28">
        <v>186067933.59999999</v>
      </c>
      <c r="E95" s="28"/>
      <c r="F95" s="28">
        <v>101725069.72</v>
      </c>
      <c r="G95" s="28">
        <v>115235699.66</v>
      </c>
      <c r="J95" s="1">
        <v>403028702.98000002</v>
      </c>
      <c r="K95" s="1">
        <v>754271.92</v>
      </c>
      <c r="L95" s="76">
        <v>2064322.07</v>
      </c>
      <c r="M95" s="28">
        <v>458587127.82999998</v>
      </c>
      <c r="N95" s="28">
        <v>9389165.4399999995</v>
      </c>
      <c r="O95" s="3">
        <v>449197962.38999999</v>
      </c>
      <c r="P95" s="10">
        <f t="shared" si="21"/>
        <v>1.8594868564804832E-2</v>
      </c>
      <c r="Q95" s="15" t="e">
        <f>(#REF!/O95)</f>
        <v>#REF!</v>
      </c>
      <c r="R95" s="15">
        <f t="shared" si="18"/>
        <v>4.595573094358177E-3</v>
      </c>
      <c r="S95" s="60">
        <f t="shared" si="19"/>
        <v>99.368428567004315</v>
      </c>
      <c r="T95" s="60">
        <f t="shared" si="20"/>
        <v>0.45665487675117744</v>
      </c>
      <c r="U95" s="1">
        <v>93.87</v>
      </c>
      <c r="V95" s="1">
        <v>94.51</v>
      </c>
      <c r="W95" s="66">
        <v>361</v>
      </c>
      <c r="X95" s="57">
        <v>4520530</v>
      </c>
    </row>
    <row r="96" spans="1:26" ht="15.75" x14ac:dyDescent="0.3">
      <c r="A96" s="34">
        <v>82</v>
      </c>
      <c r="B96" s="1" t="s">
        <v>75</v>
      </c>
      <c r="C96" s="90" t="s">
        <v>110</v>
      </c>
      <c r="D96" s="28">
        <v>147346872.52000001</v>
      </c>
      <c r="E96" s="28"/>
      <c r="F96" s="28">
        <v>22014085.34</v>
      </c>
      <c r="G96" s="28">
        <v>80763384.560000002</v>
      </c>
      <c r="H96" s="1"/>
      <c r="I96" s="1"/>
      <c r="J96" s="28">
        <v>250124342.41999999</v>
      </c>
      <c r="K96" s="28">
        <v>531604.07999999996</v>
      </c>
      <c r="L96" s="76">
        <v>860633.18</v>
      </c>
      <c r="M96" s="28">
        <v>277176249.56</v>
      </c>
      <c r="N96" s="28">
        <v>6794646.8200000003</v>
      </c>
      <c r="O96" s="3">
        <v>270381602.74000001</v>
      </c>
      <c r="P96" s="10">
        <f t="shared" si="21"/>
        <v>1.1192638404994468E-2</v>
      </c>
      <c r="Q96" s="15">
        <f t="shared" si="22"/>
        <v>1.9661251897792487E-3</v>
      </c>
      <c r="R96" s="15">
        <f t="shared" si="18"/>
        <v>3.183031579362255E-3</v>
      </c>
      <c r="S96" s="60">
        <f t="shared" si="19"/>
        <v>99.157871884740203</v>
      </c>
      <c r="T96" s="60">
        <f t="shared" si="20"/>
        <v>0.31562263755148473</v>
      </c>
      <c r="U96" s="1">
        <v>94.26</v>
      </c>
      <c r="V96" s="1">
        <v>95.09</v>
      </c>
      <c r="W96" s="66">
        <v>102</v>
      </c>
      <c r="X96" s="57">
        <v>2726779</v>
      </c>
    </row>
    <row r="97" spans="1:25" ht="15.75" x14ac:dyDescent="0.3">
      <c r="A97" s="34">
        <v>83</v>
      </c>
      <c r="B97" s="1" t="s">
        <v>88</v>
      </c>
      <c r="C97" s="90" t="s">
        <v>114</v>
      </c>
      <c r="D97" s="28">
        <v>29977473.140000001</v>
      </c>
      <c r="E97" s="28"/>
      <c r="F97" s="28">
        <v>164358294.06</v>
      </c>
      <c r="G97" s="28"/>
      <c r="H97" s="1"/>
      <c r="I97" s="1"/>
      <c r="J97" s="28">
        <v>225520020.91</v>
      </c>
      <c r="K97" s="28">
        <v>327912.93</v>
      </c>
      <c r="L97" s="76">
        <v>4765650.4000000004</v>
      </c>
      <c r="M97" s="28">
        <v>225520020.91</v>
      </c>
      <c r="N97" s="28">
        <v>769298.91</v>
      </c>
      <c r="O97" s="3">
        <v>224750722</v>
      </c>
      <c r="P97" s="10">
        <f t="shared" si="21"/>
        <v>9.3037157007549841E-3</v>
      </c>
      <c r="Q97" s="15">
        <f t="shared" si="22"/>
        <v>1.4590072373605099E-3</v>
      </c>
      <c r="R97" s="15">
        <f t="shared" si="18"/>
        <v>2.1204160581072572E-2</v>
      </c>
      <c r="S97" s="60">
        <f t="shared" si="19"/>
        <v>111.71309505143395</v>
      </c>
      <c r="T97" s="60">
        <f t="shared" si="20"/>
        <v>2.3687824064792293</v>
      </c>
      <c r="U97" s="1">
        <v>111.71</v>
      </c>
      <c r="V97" s="1">
        <v>112.09</v>
      </c>
      <c r="W97" s="66">
        <v>41</v>
      </c>
      <c r="X97" s="57">
        <v>2011856.55</v>
      </c>
    </row>
    <row r="98" spans="1:25" ht="15.75" x14ac:dyDescent="0.3">
      <c r="A98" s="34">
        <v>84</v>
      </c>
      <c r="B98" s="1" t="s">
        <v>27</v>
      </c>
      <c r="C98" s="90" t="s">
        <v>46</v>
      </c>
      <c r="D98" s="1">
        <v>375581449.69999999</v>
      </c>
      <c r="E98" s="1"/>
      <c r="F98" s="1">
        <v>679736046.75999999</v>
      </c>
      <c r="G98" s="1">
        <v>156774315.06999999</v>
      </c>
      <c r="H98" s="1">
        <v>312000000</v>
      </c>
      <c r="I98" s="1">
        <v>1338187.1499999999</v>
      </c>
      <c r="J98" s="1">
        <v>1525429998.6800001</v>
      </c>
      <c r="K98" s="1">
        <v>3505533.03</v>
      </c>
      <c r="L98" s="75">
        <v>11231483.48</v>
      </c>
      <c r="M98" s="1">
        <v>1552637984.9100001</v>
      </c>
      <c r="N98" s="1">
        <v>70445543.030000001</v>
      </c>
      <c r="O98" s="3">
        <v>1482192441.8800001</v>
      </c>
      <c r="P98" s="10">
        <f t="shared" si="21"/>
        <v>6.1356408425950804E-2</v>
      </c>
      <c r="Q98" s="15">
        <f t="shared" si="22"/>
        <v>2.3650997879557474E-3</v>
      </c>
      <c r="R98" s="15">
        <f t="shared" si="18"/>
        <v>7.5776148647432604E-3</v>
      </c>
      <c r="S98" s="60">
        <f t="shared" si="19"/>
        <v>2.0837838797713428</v>
      </c>
      <c r="T98" s="60">
        <f t="shared" si="20"/>
        <v>1.5790111702267712E-2</v>
      </c>
      <c r="U98" s="1">
        <v>2.14</v>
      </c>
      <c r="V98" s="1">
        <v>2.17</v>
      </c>
      <c r="W98" s="66">
        <v>2032</v>
      </c>
      <c r="X98" s="52">
        <v>711298545.04999995</v>
      </c>
    </row>
    <row r="99" spans="1:25" ht="15.75" x14ac:dyDescent="0.3">
      <c r="A99" s="34">
        <v>85</v>
      </c>
      <c r="B99" s="1" t="s">
        <v>65</v>
      </c>
      <c r="C99" s="94" t="s">
        <v>47</v>
      </c>
      <c r="D99" s="1">
        <v>25276780.800000001</v>
      </c>
      <c r="E99" s="1"/>
      <c r="F99" s="1">
        <v>64614372.479999997</v>
      </c>
      <c r="G99" s="1">
        <v>37339548.009999998</v>
      </c>
      <c r="H99" s="1">
        <v>171000</v>
      </c>
      <c r="I99" s="1"/>
      <c r="J99" s="1">
        <v>127401701.3</v>
      </c>
      <c r="K99" s="1">
        <v>139609.22</v>
      </c>
      <c r="L99" s="75">
        <v>1092761.73</v>
      </c>
      <c r="M99" s="1">
        <v>128085249.54000001</v>
      </c>
      <c r="N99" s="1">
        <v>873134.22</v>
      </c>
      <c r="O99" s="3">
        <v>126180201.17</v>
      </c>
      <c r="P99" s="10">
        <f t="shared" si="21"/>
        <v>5.2233190100708623E-3</v>
      </c>
      <c r="Q99" s="15">
        <f t="shared" ref="Q99:Q100" si="27">(K99/O99)</f>
        <v>1.1064273055953315E-3</v>
      </c>
      <c r="R99" s="15">
        <f t="shared" ref="R99:R100" si="28">L99/O99</f>
        <v>8.660326421002805E-3</v>
      </c>
      <c r="S99" s="60">
        <f t="shared" ref="S99:S100" si="29">O99/X99</f>
        <v>1.28963657316411</v>
      </c>
      <c r="T99" s="60">
        <f t="shared" ref="T99:T100" si="30">L99/X99</f>
        <v>1.1168673688064658E-2</v>
      </c>
      <c r="U99" s="1">
        <v>1.2896000000000001</v>
      </c>
      <c r="V99" s="1">
        <v>2.3090999999999999</v>
      </c>
      <c r="W99" s="66">
        <v>92</v>
      </c>
      <c r="X99" s="52">
        <v>97841674</v>
      </c>
    </row>
    <row r="100" spans="1:25" ht="15.75" x14ac:dyDescent="0.3">
      <c r="A100" s="34">
        <v>86</v>
      </c>
      <c r="B100" s="1" t="s">
        <v>91</v>
      </c>
      <c r="C100" s="4" t="s">
        <v>158</v>
      </c>
      <c r="D100" s="1">
        <v>35912522.869999997</v>
      </c>
      <c r="E100" s="1"/>
      <c r="F100" s="1">
        <v>118109431.09</v>
      </c>
      <c r="G100" s="1"/>
      <c r="H100" s="1"/>
      <c r="I100" s="1"/>
      <c r="J100" s="1">
        <v>154040722.05000001</v>
      </c>
      <c r="K100" s="1">
        <v>342098.74</v>
      </c>
      <c r="L100" s="75">
        <v>1852250.83</v>
      </c>
      <c r="M100" s="1">
        <v>154040722.05000001</v>
      </c>
      <c r="N100" s="1"/>
      <c r="O100" s="3">
        <v>154040722.05000001</v>
      </c>
      <c r="P100" s="10">
        <f t="shared" si="21"/>
        <v>6.3766250516971408E-3</v>
      </c>
      <c r="Q100" s="15">
        <f t="shared" si="27"/>
        <v>2.2208331371555002E-3</v>
      </c>
      <c r="R100" s="15">
        <f t="shared" si="28"/>
        <v>1.2024423187258099E-2</v>
      </c>
      <c r="S100" s="60">
        <f t="shared" si="29"/>
        <v>100.87844454576339</v>
      </c>
      <c r="T100" s="60">
        <f t="shared" si="30"/>
        <v>1.2130051076906074</v>
      </c>
      <c r="U100" s="1">
        <v>99.759299999999996</v>
      </c>
      <c r="V100" s="1">
        <v>100.8784</v>
      </c>
      <c r="W100" s="66">
        <v>108</v>
      </c>
      <c r="X100" s="101">
        <v>1526993.43</v>
      </c>
    </row>
    <row r="101" spans="1:25" ht="15.75" x14ac:dyDescent="0.3">
      <c r="A101" s="34"/>
      <c r="B101" s="1"/>
      <c r="C101" s="91" t="s">
        <v>61</v>
      </c>
      <c r="D101" s="1"/>
      <c r="E101" s="1"/>
      <c r="F101" s="1"/>
      <c r="G101" s="1"/>
      <c r="H101" s="1"/>
      <c r="I101" s="1"/>
      <c r="J101" s="1"/>
      <c r="K101" s="1"/>
      <c r="L101" s="75"/>
      <c r="M101" s="1"/>
      <c r="N101" s="1"/>
      <c r="O101" s="7">
        <f>SUM(O80:O100)</f>
        <v>24157092631.470001</v>
      </c>
      <c r="P101" s="65">
        <f>(O101/$O$109)</f>
        <v>2.7835128637522903E-2</v>
      </c>
      <c r="Q101" s="15">
        <f t="shared" si="22"/>
        <v>0</v>
      </c>
      <c r="R101" s="15">
        <f t="shared" si="18"/>
        <v>0</v>
      </c>
      <c r="S101" s="60" t="e">
        <f t="shared" si="19"/>
        <v>#DIV/0!</v>
      </c>
      <c r="T101" s="60" t="e">
        <f t="shared" si="20"/>
        <v>#DIV/0!</v>
      </c>
      <c r="U101" s="1"/>
      <c r="V101" s="1"/>
      <c r="W101" s="66"/>
      <c r="X101" s="57"/>
    </row>
    <row r="102" spans="1:25" ht="15.75" x14ac:dyDescent="0.3">
      <c r="A102" s="89"/>
      <c r="B102" s="2"/>
      <c r="C102" s="92" t="s">
        <v>70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3"/>
      <c r="P102" s="10"/>
      <c r="Q102" s="15"/>
      <c r="R102" s="15"/>
      <c r="S102" s="60"/>
      <c r="T102" s="60"/>
      <c r="U102" s="2"/>
      <c r="V102" s="2"/>
      <c r="W102" s="2"/>
      <c r="X102" s="53"/>
      <c r="Y102" s="27"/>
    </row>
    <row r="103" spans="1:25" ht="15.75" x14ac:dyDescent="0.3">
      <c r="A103" s="34">
        <v>87</v>
      </c>
      <c r="B103" s="6" t="s">
        <v>29</v>
      </c>
      <c r="C103" s="4" t="s">
        <v>48</v>
      </c>
      <c r="D103" s="1">
        <v>0.22</v>
      </c>
      <c r="E103" s="46"/>
      <c r="F103" s="1">
        <v>464807529.37</v>
      </c>
      <c r="G103" s="1">
        <v>16405173.039999999</v>
      </c>
      <c r="H103" s="41"/>
      <c r="I103" s="1"/>
      <c r="J103" s="1">
        <v>481212702.19</v>
      </c>
      <c r="K103" s="1">
        <v>1579704.43</v>
      </c>
      <c r="L103" s="78">
        <v>-4183319.86</v>
      </c>
      <c r="M103" s="1">
        <v>481212702.19</v>
      </c>
      <c r="N103" s="1">
        <v>-3400964.89</v>
      </c>
      <c r="O103" s="3">
        <v>477811737.30000001</v>
      </c>
      <c r="P103" s="10">
        <f>(O103/$O$108)</f>
        <v>0.10934550532987795</v>
      </c>
      <c r="Q103" s="15">
        <f>(L103/O103)</f>
        <v>-8.7551634533696073E-3</v>
      </c>
      <c r="R103" s="15" t="e">
        <f>#REF!/O103</f>
        <v>#REF!</v>
      </c>
      <c r="S103" s="60">
        <f t="shared" si="19"/>
        <v>10.688405211709709</v>
      </c>
      <c r="T103" s="60" t="e">
        <f>#REF!/X103</f>
        <v>#REF!</v>
      </c>
      <c r="U103" s="1">
        <v>11.2364</v>
      </c>
      <c r="V103" s="1">
        <v>11.412599999999999</v>
      </c>
      <c r="W103" s="66">
        <v>1633</v>
      </c>
      <c r="X103" s="52">
        <v>44703744.649999999</v>
      </c>
      <c r="Y103" s="27"/>
    </row>
    <row r="104" spans="1:25" ht="15.75" x14ac:dyDescent="0.3">
      <c r="A104" s="34">
        <v>88</v>
      </c>
      <c r="B104" s="6" t="s">
        <v>49</v>
      </c>
      <c r="C104" s="4" t="s">
        <v>50</v>
      </c>
      <c r="D104" s="40">
        <v>801621488.44000006</v>
      </c>
      <c r="E104" s="1"/>
      <c r="F104" s="48">
        <v>1015061930.59</v>
      </c>
      <c r="G104" s="40">
        <v>376724491.45999998</v>
      </c>
      <c r="H104" s="1"/>
      <c r="I104" s="40">
        <v>1665896.67</v>
      </c>
      <c r="J104" s="1">
        <v>2209793123.6799998</v>
      </c>
      <c r="K104" s="49">
        <v>540938.73</v>
      </c>
      <c r="L104" s="78">
        <v>-23701979.469999999</v>
      </c>
      <c r="M104" s="40">
        <v>2404051321.6399999</v>
      </c>
      <c r="N104" s="48">
        <v>-88612242.310000002</v>
      </c>
      <c r="O104" s="3">
        <v>2315439079.3299999</v>
      </c>
      <c r="P104" s="10">
        <f>(O104/$O$108)</f>
        <v>0.52987994313526499</v>
      </c>
      <c r="Q104" s="15">
        <f t="shared" ref="Q104:Q109" si="31">(K104/O104)</f>
        <v>2.3362252750632812E-4</v>
      </c>
      <c r="R104" s="15">
        <f t="shared" si="18"/>
        <v>-1.0236494529952588E-2</v>
      </c>
      <c r="S104" s="60">
        <f t="shared" si="19"/>
        <v>1.1664224667203975</v>
      </c>
      <c r="T104" s="60">
        <f t="shared" si="20"/>
        <v>-1.1940077200197153E-2</v>
      </c>
      <c r="U104" s="1">
        <v>1.1599999999999999</v>
      </c>
      <c r="V104" s="1">
        <v>1.18</v>
      </c>
      <c r="W104" s="66">
        <v>15372</v>
      </c>
      <c r="X104" s="56">
        <v>1985077573</v>
      </c>
    </row>
    <row r="105" spans="1:25" ht="15.75" x14ac:dyDescent="0.3">
      <c r="A105" s="34">
        <v>89</v>
      </c>
      <c r="B105" s="6" t="s">
        <v>1</v>
      </c>
      <c r="C105" s="4" t="s">
        <v>51</v>
      </c>
      <c r="D105" s="49">
        <v>729378054.64999998</v>
      </c>
      <c r="E105" s="1"/>
      <c r="F105" s="40">
        <v>170151131.53999999</v>
      </c>
      <c r="G105" s="1">
        <v>256265487.25</v>
      </c>
      <c r="H105" s="1"/>
      <c r="I105" s="1"/>
      <c r="J105" s="40">
        <v>1158843096.1900001</v>
      </c>
      <c r="K105" s="49">
        <v>5177952.3499999996</v>
      </c>
      <c r="L105" s="78">
        <v>-41778418.649999999</v>
      </c>
      <c r="M105" s="47">
        <v>1168913341.03</v>
      </c>
      <c r="N105" s="48">
        <v>-10827622.470000001</v>
      </c>
      <c r="O105" s="3">
        <v>1158085718.5599999</v>
      </c>
      <c r="P105" s="10">
        <f>(O105/$O$108)</f>
        <v>0.26502377029669089</v>
      </c>
      <c r="Q105" s="15">
        <f t="shared" si="31"/>
        <v>4.4711304759361232E-3</v>
      </c>
      <c r="R105" s="15">
        <f t="shared" si="18"/>
        <v>-3.6075411327883909E-2</v>
      </c>
      <c r="S105" s="60">
        <f t="shared" si="19"/>
        <v>0.83709516485964108</v>
      </c>
      <c r="T105" s="60">
        <f t="shared" si="20"/>
        <v>-3.0198552392894346E-2</v>
      </c>
      <c r="U105" s="1">
        <v>0.83</v>
      </c>
      <c r="V105" s="1">
        <v>0.84</v>
      </c>
      <c r="W105" s="66">
        <v>9510</v>
      </c>
      <c r="X105" s="52">
        <v>1383457660.7</v>
      </c>
    </row>
    <row r="106" spans="1:25" ht="15.75" x14ac:dyDescent="0.3">
      <c r="A106" s="34">
        <v>90</v>
      </c>
      <c r="B106" s="31" t="s">
        <v>63</v>
      </c>
      <c r="C106" s="4" t="s">
        <v>52</v>
      </c>
      <c r="D106" s="1">
        <v>67591197.900000006</v>
      </c>
      <c r="E106" s="1"/>
      <c r="G106" s="1">
        <v>134412285.22999999</v>
      </c>
      <c r="H106" s="1">
        <v>37640000</v>
      </c>
      <c r="I106" s="1">
        <v>34771919.200000003</v>
      </c>
      <c r="J106" s="1">
        <v>274415402.32999998</v>
      </c>
      <c r="K106" s="1">
        <v>1141740.3799999999</v>
      </c>
      <c r="L106" s="75">
        <v>-1523875.35</v>
      </c>
      <c r="M106" s="1">
        <v>312116097</v>
      </c>
      <c r="N106" s="1">
        <v>-51957966</v>
      </c>
      <c r="O106" s="3">
        <v>260158132</v>
      </c>
      <c r="P106" s="10">
        <f>(O106/$O$108)</f>
        <v>5.953625704124596E-2</v>
      </c>
      <c r="Q106" s="15">
        <f t="shared" si="31"/>
        <v>4.3886399830084877E-3</v>
      </c>
      <c r="R106" s="15">
        <f t="shared" si="18"/>
        <v>-5.8574965090847139E-3</v>
      </c>
      <c r="S106" s="60">
        <f t="shared" si="19"/>
        <v>28.431777942023281</v>
      </c>
      <c r="T106" s="60">
        <f t="shared" si="20"/>
        <v>-0.16653904004247314</v>
      </c>
      <c r="U106" s="1">
        <v>28.1</v>
      </c>
      <c r="V106" s="1">
        <v>28.95</v>
      </c>
      <c r="W106" s="66">
        <v>1821</v>
      </c>
      <c r="X106" s="52">
        <v>9150259</v>
      </c>
    </row>
    <row r="107" spans="1:25" ht="15.75" x14ac:dyDescent="0.3">
      <c r="A107" s="34">
        <v>91</v>
      </c>
      <c r="B107" s="6" t="s">
        <v>1</v>
      </c>
      <c r="C107" s="39" t="s">
        <v>83</v>
      </c>
      <c r="D107" s="1">
        <v>93217429.599999994</v>
      </c>
      <c r="E107" s="1"/>
      <c r="F107" s="1"/>
      <c r="G107" s="1">
        <v>48444466.350000001</v>
      </c>
      <c r="H107" s="1"/>
      <c r="I107" s="1"/>
      <c r="J107" s="1">
        <v>142644163.15000001</v>
      </c>
      <c r="K107" s="1">
        <v>261845.07</v>
      </c>
      <c r="L107" s="75">
        <v>-4162246.29</v>
      </c>
      <c r="M107" s="1">
        <v>160193855.27000001</v>
      </c>
      <c r="N107" s="1">
        <v>-1945698.02</v>
      </c>
      <c r="O107" s="3">
        <v>158248157.25</v>
      </c>
      <c r="P107" s="10">
        <f>(O107/$O$108)</f>
        <v>3.6214524196920013E-2</v>
      </c>
      <c r="Q107" s="15">
        <f t="shared" si="31"/>
        <v>1.6546484619491518E-3</v>
      </c>
      <c r="R107" s="15">
        <f t="shared" si="18"/>
        <v>-2.6302020587983813E-2</v>
      </c>
      <c r="S107" s="60">
        <f t="shared" si="19"/>
        <v>148.04163681866166</v>
      </c>
      <c r="T107" s="60">
        <f t="shared" si="20"/>
        <v>-3.8937941794832613</v>
      </c>
      <c r="U107" s="1">
        <v>147.15</v>
      </c>
      <c r="V107" s="1">
        <v>148.66999999999999</v>
      </c>
      <c r="W107" s="66">
        <v>272</v>
      </c>
      <c r="X107" s="52">
        <v>1068943.58</v>
      </c>
    </row>
    <row r="108" spans="1:25" ht="15.75" x14ac:dyDescent="0.3">
      <c r="A108" s="9"/>
      <c r="B108" s="8"/>
      <c r="C108" s="96" t="s">
        <v>61</v>
      </c>
      <c r="D108" s="1"/>
      <c r="E108" s="1"/>
      <c r="F108" s="1"/>
      <c r="G108" s="1"/>
      <c r="H108" s="1"/>
      <c r="I108" s="1"/>
      <c r="J108" s="1"/>
      <c r="K108" s="1"/>
      <c r="L108" s="75"/>
      <c r="M108" s="1"/>
      <c r="N108" s="1"/>
      <c r="O108" s="7">
        <f>SUM(O103:O107)</f>
        <v>4369742824.4400005</v>
      </c>
      <c r="P108" s="65">
        <f>(O108/$O$109)</f>
        <v>5.0350576324208326E-3</v>
      </c>
      <c r="Q108" s="15">
        <f t="shared" si="31"/>
        <v>0</v>
      </c>
      <c r="R108" s="15">
        <f t="shared" si="18"/>
        <v>0</v>
      </c>
      <c r="S108" s="60" t="e">
        <f t="shared" si="19"/>
        <v>#DIV/0!</v>
      </c>
      <c r="T108" s="60" t="e">
        <f t="shared" si="20"/>
        <v>#DIV/0!</v>
      </c>
      <c r="U108" s="1"/>
      <c r="V108" s="1"/>
      <c r="W108" s="66"/>
      <c r="X108" s="52"/>
    </row>
    <row r="109" spans="1:25" ht="16.5" thickBot="1" x14ac:dyDescent="0.35">
      <c r="A109" s="18"/>
      <c r="B109" s="19"/>
      <c r="C109" s="97" t="s">
        <v>62</v>
      </c>
      <c r="D109" s="20">
        <f t="shared" ref="D109:N109" si="32">SUM(D4:D108)</f>
        <v>17906826888.52</v>
      </c>
      <c r="E109" s="20">
        <f t="shared" si="32"/>
        <v>1379877061.71</v>
      </c>
      <c r="F109" s="20">
        <f t="shared" si="32"/>
        <v>660029990831.06995</v>
      </c>
      <c r="G109" s="20">
        <f t="shared" si="32"/>
        <v>79776427147.259979</v>
      </c>
      <c r="H109" s="20">
        <f t="shared" si="32"/>
        <v>41057301507.850006</v>
      </c>
      <c r="I109" s="20">
        <f t="shared" si="32"/>
        <v>133897100.27000001</v>
      </c>
      <c r="J109" s="20">
        <f t="shared" si="32"/>
        <v>802855733392.95251</v>
      </c>
      <c r="K109" s="20">
        <f t="shared" si="32"/>
        <v>1376063134.1300001</v>
      </c>
      <c r="L109" s="20">
        <f t="shared" si="32"/>
        <v>8057246508.7199984</v>
      </c>
      <c r="M109" s="20">
        <f t="shared" si="32"/>
        <v>881244476763.20032</v>
      </c>
      <c r="N109" s="20">
        <f t="shared" si="32"/>
        <v>-2776571469.6799989</v>
      </c>
      <c r="O109" s="21">
        <f>(O17+O41+O52+O73+O78+O101+O108)</f>
        <v>867863516854.92993</v>
      </c>
      <c r="P109" s="22"/>
      <c r="Q109" s="23">
        <f t="shared" si="31"/>
        <v>1.5855755051401932E-3</v>
      </c>
      <c r="R109" s="15">
        <f t="shared" si="18"/>
        <v>9.2840018646236384E-3</v>
      </c>
      <c r="S109" s="60">
        <f t="shared" si="19"/>
        <v>4.1950968755669011</v>
      </c>
      <c r="T109" s="60">
        <f t="shared" si="20"/>
        <v>3.8947287215039914E-2</v>
      </c>
      <c r="U109" s="20">
        <f>SUM(U4:U108)</f>
        <v>1110425.7815870012</v>
      </c>
      <c r="V109" s="20">
        <f>SUM(V4:V108)</f>
        <v>1110441.7760830007</v>
      </c>
      <c r="W109" s="20">
        <f>SUM(W4:W108)</f>
        <v>416629</v>
      </c>
      <c r="X109" s="58">
        <f>SUM(X4:X108)</f>
        <v>206875679536.63809</v>
      </c>
      <c r="Y109" s="50"/>
    </row>
    <row r="110" spans="1:25" x14ac:dyDescent="0.25">
      <c r="A110" s="16"/>
      <c r="B110" s="16"/>
      <c r="C110" s="16"/>
    </row>
    <row r="111" spans="1:25" x14ac:dyDescent="0.25">
      <c r="A111" s="16"/>
      <c r="B111" s="38"/>
      <c r="C111" s="12"/>
      <c r="O111" s="35"/>
      <c r="X111" s="42"/>
    </row>
    <row r="112" spans="1:25" x14ac:dyDescent="0.25">
      <c r="A112" s="16"/>
      <c r="B112" s="13"/>
      <c r="C112" s="14"/>
      <c r="O112" s="36"/>
      <c r="P112" s="42"/>
    </row>
    <row r="113" spans="1:16" x14ac:dyDescent="0.25">
      <c r="A113" s="16"/>
      <c r="B113" s="13"/>
      <c r="C113" s="14"/>
      <c r="O113" s="36"/>
      <c r="P113" s="42"/>
    </row>
    <row r="114" spans="1:16" x14ac:dyDescent="0.25">
      <c r="A114" s="16"/>
      <c r="B114" s="13"/>
      <c r="C114" s="14"/>
      <c r="O114" s="36"/>
      <c r="P114" s="42"/>
    </row>
    <row r="115" spans="1:16" x14ac:dyDescent="0.25">
      <c r="A115" s="16"/>
      <c r="B115" s="13"/>
      <c r="C115" s="14"/>
      <c r="O115" s="36"/>
      <c r="P115" s="42"/>
    </row>
  </sheetData>
  <mergeCells count="1">
    <mergeCell ref="A1:X1"/>
  </mergeCells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October 2019</vt:lpstr>
      <vt:lpstr>'October 2019'!Print_Area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USER</dc:creator>
  <cp:lastModifiedBy>Isaac, Tunde</cp:lastModifiedBy>
  <cp:lastPrinted>2018-01-18T12:57:29Z</cp:lastPrinted>
  <dcterms:created xsi:type="dcterms:W3CDTF">2016-02-10T12:36:33Z</dcterms:created>
  <dcterms:modified xsi:type="dcterms:W3CDTF">2019-12-09T11:38:38Z</dcterms:modified>
</cp:coreProperties>
</file>