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1110" yWindow="0" windowWidth="15705" windowHeight="8235"/>
  </bookViews>
  <sheets>
    <sheet name="September 2019" sheetId="9" r:id="rId1"/>
  </sheets>
  <definedNames>
    <definedName name="_xlnm.Print_Area" localSheetId="0">'September 2019'!$A$1:$W$114</definedName>
  </definedNames>
  <calcPr calcId="162913"/>
</workbook>
</file>

<file path=xl/calcChain.xml><?xml version="1.0" encoding="utf-8"?>
<calcChain xmlns="http://schemas.openxmlformats.org/spreadsheetml/2006/main">
  <c r="O17" i="9" l="1"/>
  <c r="O41" i="9"/>
  <c r="O52" i="9"/>
  <c r="O73" i="9"/>
  <c r="O100" i="9"/>
  <c r="P105" i="9" l="1"/>
  <c r="P72" i="9"/>
  <c r="P67" i="9"/>
  <c r="P66" i="9"/>
  <c r="P16" i="9"/>
  <c r="T87" i="9"/>
  <c r="S87" i="9"/>
  <c r="R87" i="9"/>
  <c r="Q87" i="9"/>
  <c r="T39" i="9"/>
  <c r="S39" i="9"/>
  <c r="R39" i="9"/>
  <c r="Q39" i="9"/>
  <c r="T15" i="9"/>
  <c r="S15" i="9"/>
  <c r="R15" i="9"/>
  <c r="Q15" i="9"/>
  <c r="R54" i="9" l="1"/>
  <c r="Q45" i="9"/>
  <c r="T40" i="9" l="1"/>
  <c r="S40" i="9"/>
  <c r="R40" i="9"/>
  <c r="Q40" i="9"/>
  <c r="T38" i="9"/>
  <c r="S38" i="9"/>
  <c r="R38" i="9"/>
  <c r="Q38" i="9"/>
  <c r="T72" i="9"/>
  <c r="S72" i="9"/>
  <c r="R72" i="9"/>
  <c r="Q72" i="9"/>
  <c r="T33" i="9" l="1"/>
  <c r="S33" i="9"/>
  <c r="Q33" i="9"/>
  <c r="R33" i="9"/>
  <c r="Q98" i="9" l="1"/>
  <c r="Q99" i="9"/>
  <c r="Q85" i="9" l="1"/>
  <c r="T47" i="9" l="1"/>
  <c r="S47" i="9"/>
  <c r="R47" i="9"/>
  <c r="Q47" i="9"/>
  <c r="R51" i="9"/>
  <c r="S51" i="9"/>
  <c r="T51" i="9"/>
  <c r="Q51" i="9"/>
  <c r="S5" i="9" l="1"/>
  <c r="T5" i="9"/>
  <c r="S6" i="9"/>
  <c r="T6" i="9"/>
  <c r="S7" i="9"/>
  <c r="T7" i="9"/>
  <c r="S8" i="9"/>
  <c r="T8" i="9"/>
  <c r="S9" i="9"/>
  <c r="T9" i="9"/>
  <c r="S10" i="9"/>
  <c r="T10" i="9"/>
  <c r="S11" i="9"/>
  <c r="T11" i="9"/>
  <c r="S12" i="9"/>
  <c r="T12" i="9"/>
  <c r="S13" i="9"/>
  <c r="T13" i="9"/>
  <c r="S14" i="9"/>
  <c r="T14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67" i="9"/>
  <c r="T67" i="9"/>
  <c r="S29" i="9"/>
  <c r="T29" i="9"/>
  <c r="S30" i="9"/>
  <c r="T30" i="9"/>
  <c r="S31" i="9"/>
  <c r="T31" i="9"/>
  <c r="S32" i="9"/>
  <c r="T32" i="9"/>
  <c r="S34" i="9"/>
  <c r="T34" i="9"/>
  <c r="S35" i="9"/>
  <c r="T35" i="9"/>
  <c r="S36" i="9"/>
  <c r="T36" i="9"/>
  <c r="S37" i="9"/>
  <c r="T37" i="9"/>
  <c r="S43" i="9"/>
  <c r="T43" i="9"/>
  <c r="S44" i="9"/>
  <c r="T44" i="9"/>
  <c r="S45" i="9"/>
  <c r="T45" i="9"/>
  <c r="S46" i="9"/>
  <c r="T46" i="9"/>
  <c r="S48" i="9"/>
  <c r="T48" i="9"/>
  <c r="S49" i="9"/>
  <c r="T49" i="9"/>
  <c r="S50" i="9"/>
  <c r="T50" i="9"/>
  <c r="S54" i="9"/>
  <c r="T54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8" i="9"/>
  <c r="T68" i="9"/>
  <c r="S69" i="9"/>
  <c r="T69" i="9"/>
  <c r="S70" i="9"/>
  <c r="T70" i="9"/>
  <c r="S71" i="9"/>
  <c r="T71" i="9"/>
  <c r="T73" i="9"/>
  <c r="S74" i="9"/>
  <c r="T74" i="9"/>
  <c r="S75" i="9"/>
  <c r="T75" i="9"/>
  <c r="S76" i="9"/>
  <c r="T76" i="9"/>
  <c r="S77" i="9"/>
  <c r="T77" i="9"/>
  <c r="T78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T100" i="9"/>
  <c r="S102" i="9"/>
  <c r="T102" i="9"/>
  <c r="S103" i="9"/>
  <c r="T103" i="9"/>
  <c r="S104" i="9"/>
  <c r="T104" i="9"/>
  <c r="S105" i="9"/>
  <c r="T105" i="9"/>
  <c r="S106" i="9"/>
  <c r="T106" i="9"/>
  <c r="T107" i="9"/>
  <c r="T4" i="9"/>
  <c r="S4" i="9"/>
  <c r="R5" i="9"/>
  <c r="R6" i="9"/>
  <c r="R7" i="9"/>
  <c r="R8" i="9"/>
  <c r="R9" i="9"/>
  <c r="R10" i="9"/>
  <c r="R11" i="9"/>
  <c r="R12" i="9"/>
  <c r="R13" i="9"/>
  <c r="R14" i="9"/>
  <c r="R19" i="9"/>
  <c r="R20" i="9"/>
  <c r="R21" i="9"/>
  <c r="R22" i="9"/>
  <c r="R23" i="9"/>
  <c r="R24" i="9"/>
  <c r="R25" i="9"/>
  <c r="R26" i="9"/>
  <c r="R27" i="9"/>
  <c r="R28" i="9"/>
  <c r="R67" i="9"/>
  <c r="R29" i="9"/>
  <c r="R30" i="9"/>
  <c r="R31" i="9"/>
  <c r="R32" i="9"/>
  <c r="R34" i="9"/>
  <c r="R35" i="9"/>
  <c r="R36" i="9"/>
  <c r="R37" i="9"/>
  <c r="R43" i="9"/>
  <c r="R44" i="9"/>
  <c r="R45" i="9"/>
  <c r="R46" i="9"/>
  <c r="R48" i="9"/>
  <c r="R49" i="9"/>
  <c r="R50" i="9"/>
  <c r="R55" i="9"/>
  <c r="R56" i="9"/>
  <c r="R57" i="9"/>
  <c r="R58" i="9"/>
  <c r="R59" i="9"/>
  <c r="R60" i="9"/>
  <c r="R61" i="9"/>
  <c r="R62" i="9"/>
  <c r="R63" i="9"/>
  <c r="R64" i="9"/>
  <c r="R65" i="9"/>
  <c r="R66" i="9"/>
  <c r="R68" i="9"/>
  <c r="R69" i="9"/>
  <c r="R70" i="9"/>
  <c r="R71" i="9"/>
  <c r="R74" i="9"/>
  <c r="R75" i="9"/>
  <c r="R76" i="9"/>
  <c r="R77" i="9"/>
  <c r="R80" i="9"/>
  <c r="R81" i="9"/>
  <c r="R82" i="9"/>
  <c r="R83" i="9"/>
  <c r="R84" i="9"/>
  <c r="R85" i="9"/>
  <c r="R86" i="9"/>
  <c r="R88" i="9"/>
  <c r="R89" i="9"/>
  <c r="R90" i="9"/>
  <c r="R91" i="9"/>
  <c r="R92" i="9"/>
  <c r="R93" i="9"/>
  <c r="R94" i="9"/>
  <c r="R95" i="9"/>
  <c r="R96" i="9"/>
  <c r="R97" i="9"/>
  <c r="R98" i="9"/>
  <c r="R99" i="9"/>
  <c r="R102" i="9"/>
  <c r="R103" i="9"/>
  <c r="R104" i="9"/>
  <c r="R105" i="9"/>
  <c r="R106" i="9"/>
  <c r="R4" i="9"/>
  <c r="L108" i="9" l="1"/>
  <c r="K108" i="9"/>
  <c r="O107" i="9" l="1"/>
  <c r="S107" i="9" l="1"/>
  <c r="R107" i="9"/>
  <c r="P47" i="9"/>
  <c r="Q36" i="9"/>
  <c r="Q37" i="9"/>
  <c r="Q48" i="9"/>
  <c r="P51" i="9" l="1"/>
  <c r="P43" i="9"/>
  <c r="P33" i="9" l="1"/>
  <c r="P39" i="9"/>
  <c r="P40" i="9"/>
  <c r="P38" i="9"/>
  <c r="R73" i="9"/>
  <c r="S73" i="9"/>
  <c r="P65" i="9"/>
  <c r="P64" i="9"/>
  <c r="O78" i="9"/>
  <c r="P58" i="9"/>
  <c r="Q22" i="9"/>
  <c r="Q23" i="9"/>
  <c r="Q24" i="9"/>
  <c r="Q25" i="9"/>
  <c r="Q26" i="9"/>
  <c r="Q27" i="9"/>
  <c r="Q28" i="9"/>
  <c r="Q67" i="9"/>
  <c r="Q29" i="9"/>
  <c r="P75" i="9" l="1"/>
  <c r="S78" i="9"/>
  <c r="R78" i="9"/>
  <c r="Q66" i="9"/>
  <c r="Q13" i="9" l="1"/>
  <c r="Q69" i="9"/>
  <c r="Q105" i="9"/>
  <c r="Q95" i="9"/>
  <c r="Q83" i="9"/>
  <c r="Q9" i="9"/>
  <c r="Q81" i="9" l="1"/>
  <c r="Q97" i="9"/>
  <c r="Q32" i="9"/>
  <c r="Q96" i="9"/>
  <c r="Q68" i="9" l="1"/>
  <c r="Q92" i="9"/>
  <c r="Q34" i="9"/>
  <c r="Q94" i="9" l="1"/>
  <c r="P83" i="9" l="1"/>
  <c r="P87" i="9"/>
  <c r="P85" i="9"/>
  <c r="P98" i="9"/>
  <c r="S100" i="9"/>
  <c r="R100" i="9"/>
  <c r="Q100" i="9"/>
  <c r="P92" i="9"/>
  <c r="P95" i="9"/>
  <c r="P96" i="9"/>
  <c r="P97" i="9"/>
  <c r="P94" i="9"/>
  <c r="P81" i="9"/>
  <c r="P86" i="9"/>
  <c r="P88" i="9"/>
  <c r="P90" i="9"/>
  <c r="P80" i="9"/>
  <c r="P82" i="9"/>
  <c r="P84" i="9"/>
  <c r="P89" i="9"/>
  <c r="P91" i="9"/>
  <c r="P93" i="9"/>
  <c r="P99" i="9"/>
  <c r="Q70" i="9" l="1"/>
  <c r="Q35" i="9"/>
  <c r="Q61" i="9" l="1"/>
  <c r="Q50" i="9" l="1"/>
  <c r="X108" i="9" l="1"/>
  <c r="W108" i="9"/>
  <c r="V108" i="9"/>
  <c r="U108" i="9"/>
  <c r="N108" i="9"/>
  <c r="M108" i="9"/>
  <c r="J108" i="9"/>
  <c r="I108" i="9"/>
  <c r="H108" i="9"/>
  <c r="G108" i="9"/>
  <c r="F108" i="9"/>
  <c r="E108" i="9"/>
  <c r="D108" i="9"/>
  <c r="T108" i="9" l="1"/>
  <c r="P15" i="9"/>
  <c r="P13" i="9" l="1"/>
  <c r="P9" i="9"/>
  <c r="P22" i="9"/>
  <c r="P24" i="9"/>
  <c r="P26" i="9"/>
  <c r="P28" i="9"/>
  <c r="P29" i="9"/>
  <c r="P23" i="9"/>
  <c r="P25" i="9"/>
  <c r="P27" i="9"/>
  <c r="P37" i="9"/>
  <c r="P68" i="9"/>
  <c r="P69" i="9"/>
  <c r="P34" i="9"/>
  <c r="P32" i="9"/>
  <c r="P30" i="9"/>
  <c r="P31" i="9"/>
  <c r="P36" i="9"/>
  <c r="P35" i="9"/>
  <c r="P70" i="9"/>
  <c r="P71" i="9"/>
  <c r="Q71" i="9"/>
  <c r="Q65" i="9" l="1"/>
  <c r="Q64" i="9"/>
  <c r="Q31" i="9"/>
  <c r="Q30" i="9"/>
  <c r="Q14" i="9" l="1"/>
  <c r="Q12" i="9"/>
  <c r="Q62" i="9" l="1"/>
  <c r="Q80" i="9" l="1"/>
  <c r="Q4" i="9"/>
  <c r="Q49" i="9" l="1"/>
  <c r="Q56" i="9"/>
  <c r="Q86" i="9"/>
  <c r="Q44" i="9"/>
  <c r="Q82" i="9"/>
  <c r="Q11" i="9"/>
  <c r="Q93" i="9"/>
  <c r="Q7" i="9"/>
  <c r="Q5" i="9"/>
  <c r="Q88" i="9"/>
  <c r="Q89" i="9"/>
  <c r="Q104" i="9"/>
  <c r="Q106" i="9"/>
  <c r="Q19" i="9"/>
  <c r="Q90" i="9"/>
  <c r="Q76" i="9"/>
  <c r="Q75" i="9"/>
  <c r="Q77" i="9"/>
  <c r="Q54" i="9"/>
  <c r="Q91" i="9"/>
  <c r="Q102" i="9"/>
  <c r="Q84" i="9"/>
  <c r="Q46" i="9"/>
  <c r="Q103" i="9"/>
  <c r="Q60" i="9"/>
  <c r="Q55" i="9"/>
  <c r="Q8" i="9"/>
  <c r="Q20" i="9"/>
  <c r="Q58" i="9"/>
  <c r="Q21" i="9"/>
  <c r="Q6" i="9"/>
  <c r="Q59" i="9"/>
  <c r="Q43" i="9"/>
  <c r="Q57" i="9"/>
  <c r="Q63" i="9"/>
  <c r="Q10" i="9"/>
  <c r="P77" i="9" l="1"/>
  <c r="P14" i="9"/>
  <c r="P12" i="9"/>
  <c r="P20" i="9"/>
  <c r="P21" i="9"/>
  <c r="P19" i="9"/>
  <c r="P4" i="9"/>
  <c r="P6" i="9"/>
  <c r="P10" i="9"/>
  <c r="P5" i="9"/>
  <c r="P11" i="9"/>
  <c r="P8" i="9"/>
  <c r="P7" i="9"/>
  <c r="Q78" i="9"/>
  <c r="P76" i="9"/>
  <c r="P62" i="9" l="1"/>
  <c r="P60" i="9"/>
  <c r="P54" i="9"/>
  <c r="P59" i="9"/>
  <c r="P57" i="9"/>
  <c r="P61" i="9"/>
  <c r="P55" i="9"/>
  <c r="P56" i="9"/>
  <c r="P63" i="9"/>
  <c r="Q73" i="9"/>
  <c r="P50" i="9" l="1"/>
  <c r="P48" i="9"/>
  <c r="P46" i="9"/>
  <c r="P45" i="9"/>
  <c r="P49" i="9"/>
  <c r="P44" i="9"/>
  <c r="P104" i="9"/>
  <c r="P106" i="9"/>
  <c r="P103" i="9"/>
  <c r="P102" i="9"/>
  <c r="Q107" i="9"/>
  <c r="O108" i="9"/>
  <c r="P100" i="9" l="1"/>
  <c r="P17" i="9"/>
  <c r="R108" i="9"/>
  <c r="S108" i="9"/>
  <c r="Q108" i="9"/>
  <c r="P107" i="9"/>
  <c r="P52" i="9"/>
  <c r="P73" i="9"/>
  <c r="P78" i="9"/>
  <c r="P41" i="9"/>
</calcChain>
</file>

<file path=xl/sharedStrings.xml><?xml version="1.0" encoding="utf-8"?>
<sst xmlns="http://schemas.openxmlformats.org/spreadsheetml/2006/main" count="226" uniqueCount="161">
  <si>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</si>
  <si>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</si>
  <si>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</si>
  <si>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</si>
  <si>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</si>
  <si>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</si>
  <si>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</si>
  <si>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</si>
  <si>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</si>
  <si>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</si>
  <si>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</si>
  <si>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</si>
  <si>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</si>
  <si>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</si>
  <si>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</si>
  <si>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</si>
  <si>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</si>
  <si>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</si>
  <si>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</si>
  <si>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</si>
  <si>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</si>
  <si>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</si>
  <si>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</si>
  <si>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</si>
  <si>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</si>
  <si>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</si>
  <si>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</si>
  <si>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</si>
  <si>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</si>
  <si>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</si>
  <si>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Stanbic IBTC Guaranteed Fund</t>
  </si>
  <si>
    <t>SFS Capital Nigeria Ltd</t>
  </si>
  <si>
    <t>SFS Fixed Income Fund</t>
  </si>
  <si>
    <t>REAL ESTATE FUNDS</t>
  </si>
  <si>
    <t>Skye Shelter Fund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</si>
  <si>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</si>
  <si>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</si>
  <si>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</si>
  <si>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</si>
  <si>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</si>
  <si>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</si>
  <si>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</si>
  <si>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</si>
  <si>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</si>
  <si>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</si>
  <si>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</si>
  <si>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</si>
  <si>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</si>
  <si>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</si>
  <si>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</si>
  <si>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</si>
  <si>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</si>
  <si>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</si>
  <si>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</si>
  <si>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</si>
  <si>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</si>
  <si>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</si>
  <si>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</si>
  <si>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</si>
  <si>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</si>
  <si>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</si>
  <si>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</si>
  <si>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</si>
  <si>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</si>
  <si>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</si>
  <si>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</si>
  <si>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</si>
  <si>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</si>
  <si>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</si>
  <si>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</si>
  <si>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</si>
  <si>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</si>
  <si>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</si>
  <si>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</si>
  <si>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</si>
  <si>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</si>
  <si>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</si>
  <si>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</si>
  <si>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</si>
  <si>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</si>
  <si>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</si>
  <si>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</si>
  <si>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</si>
  <si>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</si>
  <si>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</si>
  <si>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</si>
  <si>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</si>
  <si>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</si>
  <si>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</si>
  <si>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</si>
  <si>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</si>
  <si>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</si>
  <si>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</si>
  <si>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</si>
  <si>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</si>
  <si>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</si>
  <si>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</si>
  <si>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Nigerian Eurobond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</si>
  <si>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</si>
  <si>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</si>
  <si>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</si>
  <si>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</si>
  <si>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</si>
  <si>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</si>
  <si>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</si>
  <si>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</si>
  <si>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</si>
  <si>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</si>
  <si>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</si>
  <si>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</si>
  <si>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</si>
  <si>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</si>
  <si>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</si>
  <si>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</si>
  <si>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</si>
  <si>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</si>
  <si>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</si>
  <si>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</si>
  <si>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</si>
  <si>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</si>
  <si>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</si>
  <si>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</si>
  <si>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</si>
  <si>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</si>
  <si>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</si>
  <si>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</si>
  <si>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</si>
  <si>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CDL Asset Management Ltd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</si>
  <si>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</si>
  <si>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</si>
  <si>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</si>
  <si>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</si>
  <si>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</si>
  <si>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</si>
  <si>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</si>
  <si>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</si>
  <si>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</si>
  <si>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</si>
  <si>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</si>
  <si>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</si>
  <si>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</si>
  <si>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</si>
  <si>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</si>
  <si>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</si>
  <si>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</si>
  <si>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</si>
  <si>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</si>
  <si>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</si>
  <si>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</si>
  <si>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</si>
  <si>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</si>
  <si>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</si>
  <si>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</si>
  <si>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 xml:space="preserve"> </t>
  </si>
  <si>
    <t>Global Asset Management Nig. Ltd</t>
  </si>
  <si>
    <t>Continental Unit Trust Fund (Inactive)</t>
  </si>
  <si>
    <t>FSDH Treasury Bill Fund</t>
  </si>
  <si>
    <t>40a</t>
  </si>
  <si>
    <t>40b</t>
  </si>
  <si>
    <t>‭2,712,277.77‬</t>
  </si>
  <si>
    <t>SCHEDULE OF REGISTERED UNIT TRUST SCHEMES AS AT 30TH SEPTEMBER,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</si>
</sst>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26"/>
      <color rgb="FFFF0000"/>
      <name val="Trebuchet MS"/>
      <family val="2"/>
    </font>
    <font>
      <sz val="8"/>
      <color theme="3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3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5" borderId="1" xfId="1" applyFont="1" applyFill="1" applyBorder="1"/>
    <xf numFmtId="43" fontId="3" fillId="0" borderId="1" xfId="1" applyFont="1" applyBorder="1"/>
    <xf numFmtId="165" fontId="3" fillId="0" borderId="2" xfId="1" applyNumberFormat="1" applyFont="1" applyBorder="1" applyAlignment="1">
      <alignment horizontal="center"/>
    </xf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9" fillId="0" borderId="0" xfId="0" applyFont="1"/>
    <xf numFmtId="43" fontId="4" fillId="0" borderId="1" xfId="1" applyFont="1" applyFill="1" applyBorder="1"/>
    <xf numFmtId="165" fontId="3" fillId="6" borderId="7" xfId="1" applyNumberFormat="1" applyFont="1" applyFill="1" applyBorder="1" applyAlignment="1">
      <alignment horizontal="center" wrapText="1"/>
    </xf>
    <xf numFmtId="43" fontId="3" fillId="6" borderId="4" xfId="1" applyFont="1" applyFill="1" applyBorder="1" applyAlignment="1">
      <alignment wrapText="1"/>
    </xf>
    <xf numFmtId="43" fontId="3" fillId="6" borderId="4" xfId="1" applyFont="1" applyFill="1" applyBorder="1"/>
    <xf numFmtId="43" fontId="3" fillId="5" borderId="4" xfId="1" applyFont="1" applyFill="1" applyBorder="1"/>
    <xf numFmtId="10" fontId="3" fillId="7" borderId="4" xfId="2" applyNumberFormat="1" applyFont="1" applyFill="1" applyBorder="1"/>
    <xf numFmtId="10" fontId="4" fillId="4" borderId="4" xfId="2" applyNumberFormat="1" applyFont="1" applyFill="1" applyBorder="1" applyAlignment="1">
      <alignment horizontal="right" vertical="center"/>
    </xf>
    <xf numFmtId="0" fontId="0" fillId="2" borderId="0" xfId="0" applyFill="1" applyBorder="1"/>
    <xf numFmtId="43" fontId="4" fillId="2" borderId="0" xfId="1" applyFont="1" applyFill="1" applyBorder="1"/>
    <xf numFmtId="43" fontId="0" fillId="2" borderId="0" xfId="0" applyNumberForma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2" fontId="4" fillId="0" borderId="1" xfId="0" applyNumberFormat="1" applyFont="1" applyBorder="1"/>
    <xf numFmtId="165" fontId="4" fillId="0" borderId="2" xfId="1" applyNumberFormat="1" applyFont="1" applyBorder="1" applyAlignment="1">
      <alignment horizontal="center" wrapText="1"/>
    </xf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2" fillId="0" borderId="0" xfId="0" applyFont="1" applyBorder="1"/>
    <xf numFmtId="43" fontId="2" fillId="0" borderId="1" xfId="1" applyFont="1" applyBorder="1" applyAlignment="1">
      <alignment wrapText="1"/>
    </xf>
    <xf numFmtId="4" fontId="13" fillId="0" borderId="0" xfId="0" applyNumberFormat="1" applyFont="1"/>
    <xf numFmtId="0" fontId="13" fillId="0" borderId="0" xfId="0" applyFont="1"/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4" fillId="0" borderId="0" xfId="0" applyFont="1"/>
    <xf numFmtId="0" fontId="0" fillId="0" borderId="10" xfId="0" applyBorder="1"/>
    <xf numFmtId="43" fontId="4" fillId="0" borderId="11" xfId="1" applyFont="1" applyFill="1" applyBorder="1"/>
    <xf numFmtId="4" fontId="13" fillId="0" borderId="12" xfId="0" applyNumberFormat="1" applyFont="1" applyBorder="1"/>
    <xf numFmtId="4" fontId="13" fillId="0" borderId="13" xfId="0" applyNumberFormat="1" applyFont="1" applyBorder="1"/>
    <xf numFmtId="4" fontId="13" fillId="0" borderId="1" xfId="0" applyNumberFormat="1" applyFont="1" applyBorder="1"/>
    <xf numFmtId="0" fontId="0" fillId="0" borderId="0" xfId="0" applyBorder="1"/>
    <xf numFmtId="4" fontId="13" fillId="0" borderId="16" xfId="0" applyNumberFormat="1" applyFont="1" applyBorder="1"/>
    <xf numFmtId="43" fontId="4" fillId="0" borderId="3" xfId="1" applyFont="1" applyBorder="1"/>
    <xf numFmtId="43" fontId="4" fillId="3" borderId="3" xfId="1" applyFont="1" applyFill="1" applyBorder="1"/>
    <xf numFmtId="43" fontId="4" fillId="0" borderId="3" xfId="1" quotePrefix="1" applyFont="1" applyBorder="1" applyAlignment="1">
      <alignment horizontal="center" wrapText="1"/>
    </xf>
    <xf numFmtId="43" fontId="2" fillId="0" borderId="3" xfId="1" applyFont="1" applyBorder="1"/>
    <xf numFmtId="3" fontId="13" fillId="0" borderId="16" xfId="0" applyNumberFormat="1" applyFont="1" applyBorder="1"/>
    <xf numFmtId="43" fontId="4" fillId="0" borderId="3" xfId="1" applyFont="1" applyBorder="1" applyAlignment="1">
      <alignment wrapText="1"/>
    </xf>
    <xf numFmtId="43" fontId="3" fillId="6" borderId="17" xfId="1" applyFont="1" applyFill="1" applyBorder="1"/>
    <xf numFmtId="43" fontId="4" fillId="0" borderId="13" xfId="1" applyFont="1" applyBorder="1"/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0" fontId="18" fillId="4" borderId="5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top" wrapText="1"/>
    </xf>
    <xf numFmtId="0" fontId="18" fillId="4" borderId="15" xfId="0" applyFont="1" applyFill="1" applyBorder="1" applyAlignment="1">
      <alignment horizontal="center" vertical="top" wrapText="1"/>
    </xf>
    <xf numFmtId="10" fontId="17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165" fontId="13" fillId="0" borderId="0" xfId="0" applyNumberFormat="1" applyFont="1"/>
    <xf numFmtId="0" fontId="19" fillId="3" borderId="18" xfId="0" applyFont="1" applyFill="1" applyBorder="1" applyAlignment="1">
      <alignment vertical="top" wrapText="1"/>
    </xf>
    <xf numFmtId="0" fontId="19" fillId="3" borderId="12" xfId="0" applyFont="1" applyFill="1" applyBorder="1" applyAlignment="1">
      <alignment vertical="top" wrapText="1"/>
    </xf>
    <xf numFmtId="0" fontId="19" fillId="3" borderId="19" xfId="0" applyFont="1" applyFill="1" applyBorder="1" applyAlignment="1">
      <alignment vertical="top" wrapText="1"/>
    </xf>
    <xf numFmtId="4" fontId="13" fillId="8" borderId="0" xfId="0" applyNumberFormat="1" applyFont="1" applyFill="1"/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" fontId="13" fillId="8" borderId="1" xfId="0" applyNumberFormat="1" applyFont="1" applyFill="1" applyBorder="1"/>
    <xf numFmtId="165" fontId="2" fillId="0" borderId="2" xfId="1" applyNumberFormat="1" applyFont="1" applyBorder="1" applyAlignment="1">
      <alignment horizontal="center" wrapText="1"/>
    </xf>
    <xf numFmtId="0" fontId="4" fillId="0" borderId="0" xfId="0" applyFont="1"/>
    <xf numFmtId="165" fontId="4" fillId="0" borderId="1" xfId="1" applyNumberFormat="1" applyFont="1" applyBorder="1" applyAlignment="1">
      <alignment horizontal="center" wrapText="1"/>
    </xf>
    <xf numFmtId="43" fontId="15" fillId="2" borderId="1" xfId="1" applyFont="1" applyFill="1" applyBorder="1" applyAlignment="1">
      <alignment vertical="center" wrapText="1"/>
    </xf>
    <xf numFmtId="43" fontId="15" fillId="2" borderId="1" xfId="1" applyFont="1" applyFill="1" applyBorder="1"/>
    <xf numFmtId="165" fontId="15" fillId="2" borderId="1" xfId="1" applyNumberFormat="1" applyFont="1" applyFill="1" applyBorder="1"/>
    <xf numFmtId="43" fontId="4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top" wrapText="1"/>
    </xf>
    <xf numFmtId="43" fontId="6" fillId="0" borderId="1" xfId="1" applyFont="1" applyBorder="1" applyAlignment="1">
      <alignment horizontal="right"/>
    </xf>
    <xf numFmtId="165" fontId="4" fillId="3" borderId="2" xfId="1" applyNumberFormat="1" applyFont="1" applyFill="1" applyBorder="1" applyAlignment="1">
      <alignment horizontal="center" wrapText="1"/>
    </xf>
    <xf numFmtId="43" fontId="4" fillId="3" borderId="1" xfId="1" applyFont="1" applyFill="1" applyBorder="1" applyAlignment="1">
      <alignment wrapText="1"/>
    </xf>
    <xf numFmtId="165" fontId="4" fillId="3" borderId="2" xfId="1" applyNumberFormat="1" applyFont="1" applyFill="1" applyBorder="1"/>
    <xf numFmtId="43" fontId="2" fillId="2" borderId="1" xfId="1" applyFont="1" applyFill="1" applyBorder="1" applyAlignment="1">
      <alignment wrapText="1"/>
    </xf>
    <xf numFmtId="43" fontId="2" fillId="0" borderId="1" xfId="1" applyFont="1" applyBorder="1" applyAlignment="1">
      <alignment horizontal="right"/>
    </xf>
    <xf numFmtId="0" fontId="18" fillId="3" borderId="1" xfId="0" applyFont="1" applyFill="1" applyBorder="1" applyAlignment="1">
      <alignment horizontal="left" vertical="top" wrapText="1"/>
    </xf>
    <xf numFmtId="0" fontId="18" fillId="3" borderId="18" xfId="0" applyFont="1" applyFill="1" applyBorder="1" applyAlignment="1">
      <alignment horizontal="left" vertical="top" wrapText="1"/>
    </xf>
    <xf numFmtId="43" fontId="2" fillId="2" borderId="1" xfId="1" applyFont="1" applyFill="1" applyBorder="1"/>
    <xf numFmtId="43" fontId="2" fillId="2" borderId="1" xfId="1" applyFont="1" applyFill="1" applyBorder="1" applyAlignment="1">
      <alignment vertical="top" wrapText="1"/>
    </xf>
    <xf numFmtId="43" fontId="16" fillId="0" borderId="1" xfId="1" applyFont="1" applyBorder="1" applyAlignment="1">
      <alignment horizontal="right"/>
    </xf>
    <xf numFmtId="43" fontId="16" fillId="6" borderId="4" xfId="1" applyFont="1" applyFill="1" applyBorder="1" applyAlignment="1">
      <alignment horizontal="right"/>
    </xf>
    <xf numFmtId="43" fontId="2" fillId="0" borderId="1" xfId="1" applyFont="1" applyBorder="1" applyAlignment="1">
      <alignment vertical="center" wrapText="1"/>
    </xf>
    <xf numFmtId="165" fontId="4" fillId="0" borderId="2" xfId="1" applyNumberFormat="1" applyFont="1" applyBorder="1" applyAlignment="1">
      <alignment horizontal="right" wrapText="1"/>
    </xf>
    <xf numFmtId="0" fontId="0" fillId="3" borderId="0" xfId="0" applyFill="1"/>
    <xf numFmtId="43" fontId="4" fillId="0" borderId="3" xfId="1" applyFont="1" applyBorder="1" applyAlignment="1">
      <alignment horizontal="right"/>
    </xf>
    <xf numFmtId="0" fontId="13" fillId="3" borderId="0" xfId="0" applyFont="1" applyFill="1"/>
    <xf numFmtId="0" fontId="4" fillId="3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164" fontId="13" fillId="0" borderId="0" xfId="0" applyNumberFormat="1" applyFont="1"/>
    <xf numFmtId="165" fontId="13" fillId="0" borderId="0" xfId="1" applyNumberFormat="1" applyFont="1"/>
    <xf numFmtId="43" fontId="4" fillId="0" borderId="1" xfId="1" applyNumberFormat="1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tabSelected="1" topLeftCell="N1" zoomScale="120" zoomScaleNormal="120" workbookViewId="0">
      <pane ySplit="2" topLeftCell="A60" activePane="bottomLeft" state="frozen"/>
      <selection pane="bottomLeft" activeCell="O70" sqref="O70"/>
    </sheetView>
  </sheetViews>
  <sheetFormatPr defaultColWidth="8.85546875" defaultRowHeight="15" x14ac:dyDescent="0.25"/>
  <cols>
    <col min="1" max="1" width="6.5703125" customWidth="1"/>
    <col min="2" max="2" width="41.140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5703125" customWidth="1"/>
    <col min="14" max="14" width="18.140625" customWidth="1"/>
    <col min="15" max="15" width="20.140625" customWidth="1"/>
    <col min="16" max="16" width="8.7109375" customWidth="1"/>
    <col min="17" max="17" width="11" customWidth="1"/>
    <col min="18" max="18" width="12.140625" customWidth="1"/>
    <col min="19" max="19" width="11.42578125" customWidth="1"/>
    <col min="20" max="20" width="11" customWidth="1"/>
    <col min="21" max="21" width="13.5703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5" ht="34.5" thickBot="1" x14ac:dyDescent="0.55000000000000004">
      <c r="A1" s="111" t="s">
        <v>160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</row>
    <row r="2" spans="1:25" ht="54" customHeight="1" x14ac:dyDescent="0.25">
      <c r="A2" s="63" t="s">
        <v>54</v>
      </c>
      <c r="B2" s="64" t="s">
        <v>133</v>
      </c>
      <c r="C2" s="64" t="s">
        <v>134</v>
      </c>
      <c r="D2" s="64" t="s">
        <v>57</v>
      </c>
      <c r="E2" s="64" t="s">
        <v>83</v>
      </c>
      <c r="F2" s="64" t="s">
        <v>61</v>
      </c>
      <c r="G2" s="64" t="s">
        <v>58</v>
      </c>
      <c r="H2" s="64" t="s">
        <v>59</v>
      </c>
      <c r="I2" s="64" t="s">
        <v>60</v>
      </c>
      <c r="J2" s="64" t="s">
        <v>56</v>
      </c>
      <c r="K2" s="64" t="s">
        <v>68</v>
      </c>
      <c r="L2" s="64" t="s">
        <v>143</v>
      </c>
      <c r="M2" s="64" t="s">
        <v>142</v>
      </c>
      <c r="N2" s="64" t="s">
        <v>55</v>
      </c>
      <c r="O2" s="64" t="s">
        <v>138</v>
      </c>
      <c r="P2" s="64" t="s">
        <v>70</v>
      </c>
      <c r="Q2" s="64" t="s">
        <v>69</v>
      </c>
      <c r="R2" s="64" t="s">
        <v>131</v>
      </c>
      <c r="S2" s="64" t="s">
        <v>132</v>
      </c>
      <c r="T2" s="64" t="s">
        <v>139</v>
      </c>
      <c r="U2" s="64" t="s">
        <v>140</v>
      </c>
      <c r="V2" s="64" t="s">
        <v>141</v>
      </c>
      <c r="W2" s="64" t="s">
        <v>136</v>
      </c>
      <c r="X2" s="65" t="s">
        <v>135</v>
      </c>
      <c r="Y2" s="45"/>
    </row>
    <row r="3" spans="1:25" ht="18" customHeight="1" x14ac:dyDescent="0.25">
      <c r="A3" s="102"/>
      <c r="B3" s="73"/>
      <c r="C3" s="72" t="s">
        <v>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</row>
    <row r="4" spans="1:25" ht="15.75" x14ac:dyDescent="0.3">
      <c r="A4" s="34">
        <v>1</v>
      </c>
      <c r="B4" s="6" t="s">
        <v>1</v>
      </c>
      <c r="C4" s="39" t="s">
        <v>124</v>
      </c>
      <c r="D4" s="1">
        <v>2979467192.3600001</v>
      </c>
      <c r="E4" s="1"/>
      <c r="F4" s="1">
        <v>1118094236.6400001</v>
      </c>
      <c r="G4" s="1">
        <v>720656229.59000003</v>
      </c>
      <c r="H4" s="1"/>
      <c r="I4" s="1"/>
      <c r="J4" s="40">
        <v>4826427350.3699999</v>
      </c>
      <c r="K4" s="40">
        <v>19542495.609999999</v>
      </c>
      <c r="L4" s="75">
        <v>163186826.68000001</v>
      </c>
      <c r="M4" s="40">
        <v>4864000308.4799995</v>
      </c>
      <c r="N4" s="40">
        <v>-64459162.219999999</v>
      </c>
      <c r="O4" s="3">
        <v>4799541146.2600002</v>
      </c>
      <c r="P4" s="10">
        <f t="shared" ref="P4:P16" si="0">(O4/$O$17)</f>
        <v>0.45026373563439237</v>
      </c>
      <c r="Q4" s="15">
        <f t="shared" ref="Q4:Q14" si="1">(K4/O4)</f>
        <v>4.0717424883893981E-3</v>
      </c>
      <c r="R4" s="15">
        <f>L4/O4</f>
        <v>3.4000505820678692E-2</v>
      </c>
      <c r="S4" s="61">
        <f>O4/X4</f>
        <v>7702.6508354676535</v>
      </c>
      <c r="T4" s="61">
        <f>L4/X4</f>
        <v>261.8940245659735</v>
      </c>
      <c r="U4" s="1">
        <v>7653.64</v>
      </c>
      <c r="V4" s="1">
        <v>7737.32</v>
      </c>
      <c r="W4" s="67">
        <v>17258</v>
      </c>
      <c r="X4" s="51">
        <v>623102.52</v>
      </c>
      <c r="Y4" s="32"/>
    </row>
    <row r="5" spans="1:25" ht="15.75" x14ac:dyDescent="0.3">
      <c r="A5" s="34">
        <v>2</v>
      </c>
      <c r="B5" s="1" t="s">
        <v>2</v>
      </c>
      <c r="C5" s="39" t="s">
        <v>3</v>
      </c>
      <c r="D5" s="1">
        <v>370890640.14999998</v>
      </c>
      <c r="E5" s="1"/>
      <c r="F5" s="1">
        <v>168608155.84</v>
      </c>
      <c r="G5" s="1"/>
      <c r="H5" s="1"/>
      <c r="I5" s="1"/>
      <c r="J5" s="1">
        <v>546227092.21000004</v>
      </c>
      <c r="K5" s="1">
        <v>802766.02</v>
      </c>
      <c r="L5" s="76">
        <v>2902563.23</v>
      </c>
      <c r="M5" s="1">
        <v>546227092.21000004</v>
      </c>
      <c r="N5" s="1">
        <v>2233277.04</v>
      </c>
      <c r="O5" s="3">
        <v>543993815.16999996</v>
      </c>
      <c r="P5" s="10">
        <f t="shared" si="0"/>
        <v>5.1034188460144195E-2</v>
      </c>
      <c r="Q5" s="15">
        <f t="shared" si="1"/>
        <v>1.4756896082524999E-3</v>
      </c>
      <c r="R5" s="15">
        <f t="shared" ref="R5:R76" si="2">L5/O5</f>
        <v>5.3356548347759042E-3</v>
      </c>
      <c r="S5" s="61">
        <f t="shared" ref="S5:S76" si="3">O5/X5</f>
        <v>1.0769428043289022</v>
      </c>
      <c r="T5" s="61">
        <f t="shared" ref="T5:T76" si="4">L5/X5</f>
        <v>5.746195080694628E-3</v>
      </c>
      <c r="U5" s="1">
        <v>1.06</v>
      </c>
      <c r="V5" s="41">
        <v>1.08</v>
      </c>
      <c r="W5" s="67">
        <v>3816</v>
      </c>
      <c r="X5" s="52">
        <v>505127861</v>
      </c>
      <c r="Y5" s="32"/>
    </row>
    <row r="6" spans="1:25" ht="15.75" x14ac:dyDescent="0.3">
      <c r="A6" s="34">
        <v>3</v>
      </c>
      <c r="B6" s="4" t="s">
        <v>4</v>
      </c>
      <c r="C6" s="39" t="s">
        <v>5</v>
      </c>
      <c r="D6" s="28">
        <v>35004500</v>
      </c>
      <c r="E6" s="28"/>
      <c r="F6" s="28">
        <v>260531770.19999999</v>
      </c>
      <c r="G6" s="1"/>
      <c r="H6" s="1"/>
      <c r="I6" s="1"/>
      <c r="J6" s="1">
        <v>295536270.19999999</v>
      </c>
      <c r="K6" s="28">
        <v>659099.11</v>
      </c>
      <c r="L6" s="77">
        <v>2553559.0499999998</v>
      </c>
      <c r="M6" s="28">
        <v>297247728.55000001</v>
      </c>
      <c r="N6" s="28">
        <v>7571650.1100000003</v>
      </c>
      <c r="O6" s="3">
        <v>289676078</v>
      </c>
      <c r="P6" s="10">
        <f t="shared" si="0"/>
        <v>2.7175646385662625E-2</v>
      </c>
      <c r="Q6" s="15">
        <f t="shared" si="1"/>
        <v>2.275296995701523E-3</v>
      </c>
      <c r="R6" s="15">
        <f t="shared" si="2"/>
        <v>8.8152223947191109E-3</v>
      </c>
      <c r="S6" s="61">
        <f t="shared" si="3"/>
        <v>145.53332445759617</v>
      </c>
      <c r="T6" s="61">
        <f t="shared" si="4"/>
        <v>1.2829086209365241</v>
      </c>
      <c r="U6" s="33">
        <v>128.75</v>
      </c>
      <c r="V6" s="31">
        <v>128.75</v>
      </c>
      <c r="W6" s="68">
        <v>786</v>
      </c>
      <c r="X6" s="52">
        <v>1990445</v>
      </c>
      <c r="Y6" s="32"/>
    </row>
    <row r="7" spans="1:25" ht="15.75" x14ac:dyDescent="0.3">
      <c r="A7" s="34">
        <v>4</v>
      </c>
      <c r="B7" s="6" t="s">
        <v>6</v>
      </c>
      <c r="C7" s="39" t="s">
        <v>7</v>
      </c>
      <c r="D7" s="1">
        <v>86894981.099999994</v>
      </c>
      <c r="E7" s="1"/>
      <c r="F7" s="1">
        <v>120827982.03</v>
      </c>
      <c r="G7" s="1">
        <v>28062878.640000001</v>
      </c>
      <c r="H7" s="1"/>
      <c r="I7" s="1"/>
      <c r="J7" s="1">
        <v>236041875.09</v>
      </c>
      <c r="K7" s="1">
        <v>463417.88</v>
      </c>
      <c r="L7" s="76">
        <v>1255727.18</v>
      </c>
      <c r="M7" s="1">
        <v>236041875.09</v>
      </c>
      <c r="N7" s="1">
        <v>1904106.73</v>
      </c>
      <c r="O7" s="3">
        <v>234137768.34999999</v>
      </c>
      <c r="P7" s="10">
        <f t="shared" si="0"/>
        <v>2.1965380234842138E-2</v>
      </c>
      <c r="Q7" s="15">
        <f t="shared" si="1"/>
        <v>1.9792529982060026E-3</v>
      </c>
      <c r="R7" s="15">
        <f t="shared" si="2"/>
        <v>5.363197867859066E-3</v>
      </c>
      <c r="S7" s="61">
        <f t="shared" si="3"/>
        <v>12.380766087164723</v>
      </c>
      <c r="T7" s="61">
        <f t="shared" si="4"/>
        <v>6.640049828114368E-2</v>
      </c>
      <c r="U7" s="1">
        <v>12.32</v>
      </c>
      <c r="V7" s="1">
        <v>12.43</v>
      </c>
      <c r="W7" s="67">
        <v>8864</v>
      </c>
      <c r="X7" s="52">
        <v>18911412</v>
      </c>
      <c r="Y7" s="32"/>
    </row>
    <row r="8" spans="1:25" ht="15.75" x14ac:dyDescent="0.3">
      <c r="A8" s="34">
        <v>5</v>
      </c>
      <c r="B8" s="6" t="s">
        <v>8</v>
      </c>
      <c r="C8" s="39" t="s">
        <v>117</v>
      </c>
      <c r="D8" s="1">
        <v>671889856</v>
      </c>
      <c r="E8" s="1"/>
      <c r="F8" s="1">
        <v>1729216</v>
      </c>
      <c r="G8" s="1"/>
      <c r="H8" s="1"/>
      <c r="I8" s="1"/>
      <c r="J8" s="1">
        <v>673619072</v>
      </c>
      <c r="K8" s="1">
        <v>1614642</v>
      </c>
      <c r="L8" s="76">
        <v>51317358</v>
      </c>
      <c r="M8" s="1">
        <v>1098084198</v>
      </c>
      <c r="N8" s="1">
        <v>-57857622</v>
      </c>
      <c r="O8" s="3">
        <v>1040226576</v>
      </c>
      <c r="P8" s="10">
        <f t="shared" si="0"/>
        <v>9.7587725522659846E-2</v>
      </c>
      <c r="Q8" s="15">
        <f t="shared" si="1"/>
        <v>1.5522022194518514E-3</v>
      </c>
      <c r="R8" s="15">
        <f t="shared" si="2"/>
        <v>4.9332865727514351E-2</v>
      </c>
      <c r="S8" s="61">
        <f t="shared" si="3"/>
        <v>0.65368364385047706</v>
      </c>
      <c r="T8" s="61">
        <f t="shared" si="4"/>
        <v>3.2248087430347898E-2</v>
      </c>
      <c r="U8" s="110">
        <v>0.6784</v>
      </c>
      <c r="V8" s="110">
        <v>0.69169999999999998</v>
      </c>
      <c r="W8" s="67">
        <v>4516</v>
      </c>
      <c r="X8" s="52">
        <v>1591330280</v>
      </c>
      <c r="Y8" s="32"/>
    </row>
    <row r="9" spans="1:25" ht="15.75" x14ac:dyDescent="0.3">
      <c r="A9" s="34">
        <v>6</v>
      </c>
      <c r="B9" s="31" t="s">
        <v>64</v>
      </c>
      <c r="C9" s="39" t="s">
        <v>9</v>
      </c>
      <c r="D9" s="1">
        <v>1845509675.05</v>
      </c>
      <c r="E9" s="1"/>
      <c r="F9" s="1">
        <v>239496362.56999999</v>
      </c>
      <c r="G9" s="1">
        <v>80871235.930000007</v>
      </c>
      <c r="H9" s="1"/>
      <c r="I9" s="1"/>
      <c r="J9" s="1">
        <v>2165877273.5599999</v>
      </c>
      <c r="K9" s="1">
        <v>4634873.5999999996</v>
      </c>
      <c r="L9" s="76">
        <v>199180123.63</v>
      </c>
      <c r="M9" s="1">
        <v>2526477217</v>
      </c>
      <c r="N9" s="1">
        <v>-184740768</v>
      </c>
      <c r="O9" s="3">
        <v>2341736449</v>
      </c>
      <c r="P9" s="10">
        <f t="shared" si="0"/>
        <v>0.21968745954383323</v>
      </c>
      <c r="Q9" s="15">
        <f t="shared" si="1"/>
        <v>1.979246469849007E-3</v>
      </c>
      <c r="R9" s="15">
        <f t="shared" si="2"/>
        <v>8.5056592818144233E-2</v>
      </c>
      <c r="S9" s="61">
        <f t="shared" si="3"/>
        <v>14.783242566192332</v>
      </c>
      <c r="T9" s="61">
        <f t="shared" si="4"/>
        <v>1.257412243484479</v>
      </c>
      <c r="U9" s="1">
        <v>14.71</v>
      </c>
      <c r="V9" s="1">
        <v>15.15</v>
      </c>
      <c r="W9" s="67">
        <v>11870</v>
      </c>
      <c r="X9" s="52">
        <v>158404791</v>
      </c>
      <c r="Y9" s="32"/>
    </row>
    <row r="10" spans="1:25" ht="15.75" x14ac:dyDescent="0.3">
      <c r="A10" s="34">
        <v>7</v>
      </c>
      <c r="B10" s="6" t="s">
        <v>11</v>
      </c>
      <c r="C10" s="39" t="s">
        <v>65</v>
      </c>
      <c r="D10" s="1"/>
      <c r="E10" s="1"/>
      <c r="F10" s="1">
        <v>26331939.359999999</v>
      </c>
      <c r="G10" s="1"/>
      <c r="H10" s="1"/>
      <c r="I10" s="1"/>
      <c r="J10" s="4">
        <v>209763836.41999999</v>
      </c>
      <c r="K10" s="1">
        <v>630662.86</v>
      </c>
      <c r="L10" s="76">
        <v>-11569125.68</v>
      </c>
      <c r="M10" s="1">
        <v>213585798.66</v>
      </c>
      <c r="N10" s="1">
        <v>-3821962.24</v>
      </c>
      <c r="O10" s="3">
        <v>209763836.41999999</v>
      </c>
      <c r="P10" s="10">
        <f t="shared" si="0"/>
        <v>1.9678766304789236E-2</v>
      </c>
      <c r="Q10" s="15">
        <f t="shared" si="1"/>
        <v>3.0065375937216089E-3</v>
      </c>
      <c r="R10" s="15">
        <f t="shared" si="2"/>
        <v>-5.5153099206460443E-2</v>
      </c>
      <c r="S10" s="61">
        <f t="shared" si="3"/>
        <v>124.45450481943865</v>
      </c>
      <c r="T10" s="61">
        <f t="shared" si="4"/>
        <v>-6.8640516509974097</v>
      </c>
      <c r="U10" s="1">
        <v>124.45</v>
      </c>
      <c r="V10" s="1">
        <v>126.07</v>
      </c>
      <c r="W10" s="67">
        <v>1386</v>
      </c>
      <c r="X10" s="52">
        <v>1685466</v>
      </c>
      <c r="Y10" s="37"/>
    </row>
    <row r="11" spans="1:25" ht="15.75" x14ac:dyDescent="0.3">
      <c r="A11" s="34">
        <v>8</v>
      </c>
      <c r="B11" s="6" t="s">
        <v>12</v>
      </c>
      <c r="C11" s="39" t="s">
        <v>13</v>
      </c>
      <c r="D11" s="46">
        <v>211133719.90000001</v>
      </c>
      <c r="E11" s="1"/>
      <c r="F11" s="28">
        <v>51884639.909999996</v>
      </c>
      <c r="G11" s="41"/>
      <c r="H11" s="1"/>
      <c r="I11" s="1"/>
      <c r="J11" s="1">
        <v>263018359.81</v>
      </c>
      <c r="K11" s="1">
        <v>407786.17</v>
      </c>
      <c r="L11" s="76">
        <v>17133317.469999999</v>
      </c>
      <c r="M11" s="1">
        <v>263992620.28</v>
      </c>
      <c r="N11" s="1">
        <v>2099702.6</v>
      </c>
      <c r="O11" s="3">
        <v>263992620.28</v>
      </c>
      <c r="P11" s="10">
        <f t="shared" si="0"/>
        <v>2.4766180717048329E-2</v>
      </c>
      <c r="Q11" s="15">
        <f t="shared" si="1"/>
        <v>1.5446877627393045E-3</v>
      </c>
      <c r="R11" s="15">
        <f t="shared" si="2"/>
        <v>6.4900744012570469E-2</v>
      </c>
      <c r="S11" s="61">
        <f t="shared" si="3"/>
        <v>9.8345218368944529</v>
      </c>
      <c r="T11" s="61">
        <f t="shared" si="4"/>
        <v>0.63826778422232111</v>
      </c>
      <c r="U11" s="1">
        <v>9.3405000000000005</v>
      </c>
      <c r="V11" s="1">
        <v>9.4186999999999994</v>
      </c>
      <c r="W11" s="67">
        <v>122</v>
      </c>
      <c r="X11" s="52">
        <v>26843462.718199998</v>
      </c>
    </row>
    <row r="12" spans="1:25" ht="15.75" x14ac:dyDescent="0.3">
      <c r="A12" s="34">
        <v>9</v>
      </c>
      <c r="B12" s="6" t="s">
        <v>1</v>
      </c>
      <c r="C12" s="4" t="s">
        <v>74</v>
      </c>
      <c r="D12" s="1">
        <v>203141077.44999999</v>
      </c>
      <c r="E12" s="1"/>
      <c r="F12" s="1">
        <v>87430795.260000005</v>
      </c>
      <c r="G12" s="1">
        <v>10824098.9</v>
      </c>
      <c r="H12" s="1"/>
      <c r="I12" s="1"/>
      <c r="J12" s="40">
        <v>302983668.52999997</v>
      </c>
      <c r="K12" s="1">
        <v>366714.27</v>
      </c>
      <c r="L12" s="76">
        <v>10404522.380000001</v>
      </c>
      <c r="M12" s="40">
        <v>311659899.49000001</v>
      </c>
      <c r="N12" s="40">
        <v>-2365329.1800000002</v>
      </c>
      <c r="O12" s="3">
        <v>309294570.31</v>
      </c>
      <c r="P12" s="10">
        <f t="shared" si="0"/>
        <v>2.9016133916829768E-2</v>
      </c>
      <c r="Q12" s="15">
        <f t="shared" si="1"/>
        <v>1.1856472929106042E-3</v>
      </c>
      <c r="R12" s="15">
        <f t="shared" si="2"/>
        <v>3.3639524837347605E-2</v>
      </c>
      <c r="S12" s="61">
        <f t="shared" si="3"/>
        <v>1811.283282533939</v>
      </c>
      <c r="T12" s="61">
        <f t="shared" si="4"/>
        <v>60.930708970272946</v>
      </c>
      <c r="U12" s="40">
        <v>1799.8</v>
      </c>
      <c r="V12" s="40">
        <v>1819.62</v>
      </c>
      <c r="W12" s="67">
        <v>23</v>
      </c>
      <c r="X12" s="52">
        <v>170759.91</v>
      </c>
    </row>
    <row r="13" spans="1:25" ht="15.75" x14ac:dyDescent="0.3">
      <c r="A13" s="34">
        <v>10</v>
      </c>
      <c r="B13" s="6" t="s">
        <v>27</v>
      </c>
      <c r="C13" s="96" t="s">
        <v>130</v>
      </c>
      <c r="D13" s="40">
        <v>195817034</v>
      </c>
      <c r="E13" s="1"/>
      <c r="F13" s="1">
        <v>33325053.600000001</v>
      </c>
      <c r="G13" s="1"/>
      <c r="H13" s="1"/>
      <c r="I13" s="1"/>
      <c r="J13" s="1">
        <v>229142087.59999999</v>
      </c>
      <c r="K13" s="1">
        <v>489697.54</v>
      </c>
      <c r="L13" s="76">
        <v>-6488264.0499999998</v>
      </c>
      <c r="M13" s="40">
        <v>232446346.05000001</v>
      </c>
      <c r="N13" s="40">
        <v>5929546.8700000001</v>
      </c>
      <c r="O13" s="3">
        <v>226516799.18000001</v>
      </c>
      <c r="P13" s="10">
        <f t="shared" si="0"/>
        <v>2.1250427295994505E-2</v>
      </c>
      <c r="Q13" s="15">
        <f t="shared" si="1"/>
        <v>2.1618597021180103E-3</v>
      </c>
      <c r="R13" s="15">
        <f t="shared" si="2"/>
        <v>-2.8643632937988613E-2</v>
      </c>
      <c r="S13" s="61">
        <f t="shared" si="3"/>
        <v>0.82621920121558701</v>
      </c>
      <c r="T13" s="61">
        <f t="shared" si="4"/>
        <v>-2.366591952593743E-2</v>
      </c>
      <c r="U13" s="110">
        <v>0.79</v>
      </c>
      <c r="V13" s="1">
        <v>0.79</v>
      </c>
      <c r="W13" s="67">
        <v>124</v>
      </c>
      <c r="X13" s="52">
        <v>274160657.18000001</v>
      </c>
    </row>
    <row r="14" spans="1:25" ht="15.75" x14ac:dyDescent="0.3">
      <c r="A14" s="34">
        <v>11</v>
      </c>
      <c r="B14" s="86" t="s">
        <v>79</v>
      </c>
      <c r="C14" s="100" t="s">
        <v>80</v>
      </c>
      <c r="D14" s="1">
        <v>87493544.909999996</v>
      </c>
      <c r="E14" s="1"/>
      <c r="F14" s="1">
        <v>53624259.710000001</v>
      </c>
      <c r="G14" s="1"/>
      <c r="H14" s="1"/>
      <c r="I14" s="1"/>
      <c r="J14" s="1">
        <v>141117804.61000001</v>
      </c>
      <c r="K14" s="1">
        <v>275799.84000000003</v>
      </c>
      <c r="L14" s="76">
        <v>-1524240.43</v>
      </c>
      <c r="M14" s="1">
        <v>143304325.86000001</v>
      </c>
      <c r="N14" s="1">
        <v>1410509.42</v>
      </c>
      <c r="O14" s="3">
        <v>141893816.44</v>
      </c>
      <c r="P14" s="10">
        <f t="shared" si="0"/>
        <v>1.3311614153673958E-2</v>
      </c>
      <c r="Q14" s="15">
        <f t="shared" si="1"/>
        <v>1.9437058422952659E-3</v>
      </c>
      <c r="R14" s="15">
        <f t="shared" si="2"/>
        <v>-1.0742120187066271E-2</v>
      </c>
      <c r="S14" s="61">
        <f t="shared" si="3"/>
        <v>94.72860060592761</v>
      </c>
      <c r="T14" s="61">
        <f t="shared" si="4"/>
        <v>-1.0175860128614733</v>
      </c>
      <c r="U14" s="1">
        <v>94.41</v>
      </c>
      <c r="V14" s="1">
        <v>95.07</v>
      </c>
      <c r="W14" s="67">
        <v>421</v>
      </c>
      <c r="X14" s="52">
        <v>1497898.37</v>
      </c>
    </row>
    <row r="15" spans="1:25" ht="15.75" x14ac:dyDescent="0.3">
      <c r="A15" s="34">
        <v>12</v>
      </c>
      <c r="B15" s="86" t="s">
        <v>66</v>
      </c>
      <c r="C15" s="100" t="s">
        <v>145</v>
      </c>
      <c r="D15" s="1">
        <v>86367500</v>
      </c>
      <c r="E15" s="1"/>
      <c r="F15" s="1">
        <v>168866727.22</v>
      </c>
      <c r="G15" s="1"/>
      <c r="H15" s="1"/>
      <c r="I15" s="1"/>
      <c r="J15" s="1">
        <v>255234227.22</v>
      </c>
      <c r="K15" s="1">
        <v>397745.53</v>
      </c>
      <c r="L15" s="76">
        <v>1697277.09</v>
      </c>
      <c r="M15" s="1">
        <v>255297247.96000001</v>
      </c>
      <c r="N15" s="1">
        <v>319015.43</v>
      </c>
      <c r="O15" s="3">
        <v>254234158.41999999</v>
      </c>
      <c r="P15" s="10">
        <f t="shared" si="0"/>
        <v>2.3850701224898699E-2</v>
      </c>
      <c r="Q15" s="15">
        <f t="shared" ref="Q15" si="5">(K15/O15)</f>
        <v>1.5644850104796553E-3</v>
      </c>
      <c r="R15" s="15">
        <f t="shared" ref="R15" si="6">L15/O15</f>
        <v>6.6760387374699822E-3</v>
      </c>
      <c r="S15" s="61">
        <f t="shared" ref="S15" si="7">O15/X15</f>
        <v>1.0136301518520554</v>
      </c>
      <c r="T15" s="61">
        <f t="shared" ref="T15" si="8">L15/X15</f>
        <v>6.7670341592319027E-3</v>
      </c>
      <c r="U15" s="1">
        <v>1.0169999999999999</v>
      </c>
      <c r="V15" s="1">
        <v>1.01</v>
      </c>
      <c r="W15" s="67">
        <v>13</v>
      </c>
      <c r="X15" s="52">
        <v>250815505</v>
      </c>
    </row>
    <row r="16" spans="1:25" ht="15.75" x14ac:dyDescent="0.3">
      <c r="A16" s="82">
        <v>13</v>
      </c>
      <c r="B16" s="83" t="s">
        <v>154</v>
      </c>
      <c r="C16" s="83" t="s">
        <v>155</v>
      </c>
      <c r="D16" s="84">
        <v>2051848.53</v>
      </c>
      <c r="E16" s="84"/>
      <c r="F16" s="84"/>
      <c r="G16" s="84"/>
      <c r="H16" s="84"/>
      <c r="I16" s="84"/>
      <c r="J16" s="84">
        <v>2051848.53</v>
      </c>
      <c r="K16" s="84">
        <v>0</v>
      </c>
      <c r="L16" s="84">
        <v>0</v>
      </c>
      <c r="M16" s="84">
        <v>4392105.5199999996</v>
      </c>
      <c r="N16" s="84">
        <v>4392105.5199999996</v>
      </c>
      <c r="O16" s="3">
        <v>4392105.5199999996</v>
      </c>
      <c r="P16" s="10">
        <f t="shared" si="0"/>
        <v>4.120406052309119E-4</v>
      </c>
      <c r="Q16" s="15"/>
      <c r="R16" s="15"/>
      <c r="S16" s="15"/>
      <c r="T16" s="15"/>
      <c r="U16" s="84">
        <v>1.1100000000000001</v>
      </c>
      <c r="V16" s="84">
        <v>1.17</v>
      </c>
      <c r="W16" s="85">
        <v>2405</v>
      </c>
      <c r="X16" s="84">
        <v>3952200</v>
      </c>
    </row>
    <row r="17" spans="1:26" ht="15.75" x14ac:dyDescent="0.3">
      <c r="A17" s="34"/>
      <c r="B17" s="87"/>
      <c r="C17" s="88" t="s">
        <v>62</v>
      </c>
      <c r="D17" s="1"/>
      <c r="E17" s="1"/>
      <c r="F17" s="1"/>
      <c r="G17" s="1"/>
      <c r="H17" s="1"/>
      <c r="I17" s="1"/>
      <c r="J17" s="1"/>
      <c r="K17" s="1"/>
      <c r="L17" s="76"/>
      <c r="M17" s="1"/>
      <c r="N17" s="1"/>
      <c r="O17" s="7">
        <f>SUM(O4:O16)</f>
        <v>10659399739.350002</v>
      </c>
      <c r="P17" s="66">
        <f>(O17/$O$108)</f>
        <v>1.2838760069545898E-2</v>
      </c>
      <c r="Q17" s="15"/>
      <c r="R17" s="15"/>
      <c r="S17" s="61"/>
      <c r="T17" s="61"/>
      <c r="U17" s="1"/>
      <c r="V17" s="1"/>
      <c r="W17" s="1"/>
      <c r="X17" s="52"/>
      <c r="Y17" s="24"/>
      <c r="Z17" s="24"/>
    </row>
    <row r="18" spans="1:26" ht="15.75" customHeight="1" x14ac:dyDescent="0.25">
      <c r="A18" s="104"/>
      <c r="B18" s="105"/>
      <c r="C18" s="72" t="s">
        <v>14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7"/>
      <c r="Y18" s="24"/>
      <c r="Z18" s="24"/>
    </row>
    <row r="19" spans="1:26" ht="15.75" x14ac:dyDescent="0.3">
      <c r="A19" s="34">
        <v>14</v>
      </c>
      <c r="B19" s="6" t="s">
        <v>1</v>
      </c>
      <c r="C19" s="39" t="s">
        <v>15</v>
      </c>
      <c r="D19" s="1"/>
      <c r="E19" s="1"/>
      <c r="F19" s="1">
        <v>298005548415.45001</v>
      </c>
      <c r="G19" s="1"/>
      <c r="H19" s="1"/>
      <c r="I19" s="1"/>
      <c r="J19" s="1">
        <v>298005548415.45001</v>
      </c>
      <c r="K19" s="1">
        <v>405874298.45999998</v>
      </c>
      <c r="L19" s="76">
        <v>2682918584.1999998</v>
      </c>
      <c r="M19" s="1">
        <v>298161524713.51001</v>
      </c>
      <c r="N19" s="1">
        <v>-1288957141.3099999</v>
      </c>
      <c r="O19" s="3">
        <v>296872567572.20001</v>
      </c>
      <c r="P19" s="10">
        <f t="shared" ref="P19:P38" si="9">(O19/$O$41)</f>
        <v>0.47506848539994728</v>
      </c>
      <c r="Q19" s="15">
        <f t="shared" ref="Q19:Q40" si="10">(K19/O19)</f>
        <v>1.3671667334547188E-3</v>
      </c>
      <c r="R19" s="15">
        <f t="shared" si="2"/>
        <v>9.0372734878830067E-3</v>
      </c>
      <c r="S19" s="61">
        <f t="shared" si="3"/>
        <v>10621.301014531229</v>
      </c>
      <c r="T19" s="61">
        <f t="shared" si="4"/>
        <v>95.987602065447973</v>
      </c>
      <c r="U19" s="1">
        <v>100</v>
      </c>
      <c r="V19" s="1">
        <v>100</v>
      </c>
      <c r="W19" s="67">
        <v>85812</v>
      </c>
      <c r="X19" s="52">
        <v>27950678.280000001</v>
      </c>
      <c r="Y19" s="25"/>
      <c r="Z19" s="24"/>
    </row>
    <row r="20" spans="1:26" ht="15.75" x14ac:dyDescent="0.3">
      <c r="A20" s="34">
        <v>15</v>
      </c>
      <c r="B20" s="6" t="s">
        <v>41</v>
      </c>
      <c r="C20" s="39" t="s">
        <v>16</v>
      </c>
      <c r="D20" s="1"/>
      <c r="E20" s="1"/>
      <c r="F20" s="1">
        <v>159664660918.35999</v>
      </c>
      <c r="G20" s="41"/>
      <c r="H20" s="1"/>
      <c r="I20" s="1"/>
      <c r="J20" s="1">
        <v>155230874187.78</v>
      </c>
      <c r="K20" s="1">
        <v>152622210.16999999</v>
      </c>
      <c r="L20" s="76">
        <v>1676710956.9100001</v>
      </c>
      <c r="M20" s="1">
        <v>159885716559.89999</v>
      </c>
      <c r="N20" s="1">
        <v>-4654842372.1199999</v>
      </c>
      <c r="O20" s="3">
        <v>155230874187.78</v>
      </c>
      <c r="P20" s="10">
        <f t="shared" si="9"/>
        <v>0.2484072438581359</v>
      </c>
      <c r="Q20" s="15">
        <f t="shared" si="10"/>
        <v>9.8319494088125567E-4</v>
      </c>
      <c r="R20" s="15">
        <f t="shared" si="2"/>
        <v>1.0801401239818523E-2</v>
      </c>
      <c r="S20" s="61">
        <f t="shared" si="3"/>
        <v>99.999999992127854</v>
      </c>
      <c r="T20" s="61">
        <f t="shared" si="4"/>
        <v>1.080140123896822</v>
      </c>
      <c r="U20" s="1">
        <v>100</v>
      </c>
      <c r="V20" s="1">
        <v>100</v>
      </c>
      <c r="W20" s="67">
        <v>14815</v>
      </c>
      <c r="X20" s="52">
        <v>1552308742</v>
      </c>
      <c r="Y20" s="25"/>
      <c r="Z20" s="24"/>
    </row>
    <row r="21" spans="1:26" ht="15.75" x14ac:dyDescent="0.3">
      <c r="A21" s="34">
        <v>16</v>
      </c>
      <c r="B21" s="6" t="s">
        <v>8</v>
      </c>
      <c r="C21" s="39" t="s">
        <v>118</v>
      </c>
      <c r="D21" s="1"/>
      <c r="E21" s="1"/>
      <c r="F21" s="1">
        <v>6066843878</v>
      </c>
      <c r="G21" s="1"/>
      <c r="H21" s="1"/>
      <c r="I21" s="1"/>
      <c r="J21" s="1">
        <v>6066843878</v>
      </c>
      <c r="K21" s="1">
        <v>7180636.7699999996</v>
      </c>
      <c r="L21" s="76">
        <v>81440412</v>
      </c>
      <c r="M21" s="1">
        <v>8390028111.1800003</v>
      </c>
      <c r="N21" s="1">
        <v>-305844152.18000001</v>
      </c>
      <c r="O21" s="3">
        <v>8084183959</v>
      </c>
      <c r="P21" s="10">
        <f t="shared" si="9"/>
        <v>1.2936665251708217E-2</v>
      </c>
      <c r="Q21" s="15">
        <f t="shared" si="10"/>
        <v>8.8823272780747464E-4</v>
      </c>
      <c r="R21" s="15">
        <f t="shared" si="2"/>
        <v>1.0074042403418297E-2</v>
      </c>
      <c r="S21" s="61">
        <f t="shared" si="3"/>
        <v>0.99982296931821613</v>
      </c>
      <c r="T21" s="61">
        <f t="shared" si="4"/>
        <v>1.00722589888233E-2</v>
      </c>
      <c r="U21" s="1">
        <v>1</v>
      </c>
      <c r="V21" s="1">
        <v>1</v>
      </c>
      <c r="W21" s="67">
        <v>1504</v>
      </c>
      <c r="X21" s="52">
        <v>8085615361</v>
      </c>
      <c r="Y21" s="25"/>
      <c r="Z21" s="24"/>
    </row>
    <row r="22" spans="1:26" ht="15.75" x14ac:dyDescent="0.3">
      <c r="A22" s="34">
        <v>17</v>
      </c>
      <c r="B22" s="6" t="s">
        <v>17</v>
      </c>
      <c r="C22" s="39" t="s">
        <v>101</v>
      </c>
      <c r="D22" s="1"/>
      <c r="E22" s="1"/>
      <c r="F22" s="1">
        <v>919970981.51999998</v>
      </c>
      <c r="G22" s="1"/>
      <c r="H22" s="1"/>
      <c r="I22" s="1"/>
      <c r="J22" s="1">
        <v>1147940149.46</v>
      </c>
      <c r="K22" s="1">
        <v>2177241.83</v>
      </c>
      <c r="L22" s="76">
        <v>9633958.0899999999</v>
      </c>
      <c r="M22" s="1">
        <v>1147940149.46</v>
      </c>
      <c r="N22" s="1">
        <v>45258184.939999998</v>
      </c>
      <c r="O22" s="3">
        <v>1102681964.52</v>
      </c>
      <c r="P22" s="10">
        <f t="shared" si="9"/>
        <v>1.76455997617548E-3</v>
      </c>
      <c r="Q22" s="15">
        <f t="shared" si="10"/>
        <v>1.9744966364329342E-3</v>
      </c>
      <c r="R22" s="15">
        <f t="shared" si="2"/>
        <v>8.7368419906946465E-3</v>
      </c>
      <c r="S22" s="61">
        <f t="shared" si="3"/>
        <v>115.13863136917438</v>
      </c>
      <c r="T22" s="61">
        <f t="shared" si="4"/>
        <v>1.0059480292973144</v>
      </c>
      <c r="U22" s="1">
        <v>100</v>
      </c>
      <c r="V22" s="1">
        <v>100</v>
      </c>
      <c r="W22" s="67">
        <v>666</v>
      </c>
      <c r="X22" s="52">
        <v>9576993.8499999996</v>
      </c>
      <c r="Y22" s="25"/>
      <c r="Z22" s="24"/>
    </row>
    <row r="23" spans="1:26" ht="15.75" x14ac:dyDescent="0.3">
      <c r="A23" s="34">
        <v>18</v>
      </c>
      <c r="B23" s="31" t="s">
        <v>64</v>
      </c>
      <c r="C23" s="39" t="s">
        <v>18</v>
      </c>
      <c r="D23" s="1"/>
      <c r="E23" s="1"/>
      <c r="F23" s="1">
        <v>39762794156.410004</v>
      </c>
      <c r="G23" s="1"/>
      <c r="H23" s="1"/>
      <c r="I23" s="1"/>
      <c r="J23" s="1">
        <v>39762764156.410004</v>
      </c>
      <c r="K23" s="1">
        <v>127032071.92</v>
      </c>
      <c r="L23" s="76">
        <v>643726738.20000005</v>
      </c>
      <c r="M23" s="1">
        <v>70606586680</v>
      </c>
      <c r="N23" s="1">
        <v>2654392156</v>
      </c>
      <c r="O23" s="3">
        <v>67952194524</v>
      </c>
      <c r="P23" s="10">
        <f t="shared" si="9"/>
        <v>0.1087400779267631</v>
      </c>
      <c r="Q23" s="15">
        <f t="shared" si="10"/>
        <v>1.8694329566521007E-3</v>
      </c>
      <c r="R23" s="15">
        <f t="shared" si="2"/>
        <v>9.4732295654210621E-3</v>
      </c>
      <c r="S23" s="61">
        <f t="shared" si="3"/>
        <v>1</v>
      </c>
      <c r="T23" s="61">
        <f t="shared" si="4"/>
        <v>9.4732295654210621E-3</v>
      </c>
      <c r="U23" s="1">
        <v>1</v>
      </c>
      <c r="V23" s="1">
        <v>1</v>
      </c>
      <c r="W23" s="67">
        <v>67899</v>
      </c>
      <c r="X23" s="52">
        <v>67952194524</v>
      </c>
      <c r="Y23" s="25"/>
      <c r="Z23" s="24"/>
    </row>
    <row r="24" spans="1:26" ht="15.75" x14ac:dyDescent="0.3">
      <c r="A24" s="34">
        <v>19</v>
      </c>
      <c r="B24" s="6" t="s">
        <v>12</v>
      </c>
      <c r="C24" s="39" t="s">
        <v>19</v>
      </c>
      <c r="D24" s="1"/>
      <c r="E24" s="1"/>
      <c r="F24" s="1">
        <v>1056935391.98</v>
      </c>
      <c r="G24" s="1"/>
      <c r="H24" s="1"/>
      <c r="I24" s="1"/>
      <c r="J24" s="1">
        <v>1189122542.6700001</v>
      </c>
      <c r="K24" s="1">
        <v>2988844.62</v>
      </c>
      <c r="L24" s="76">
        <v>8577216.5500000007</v>
      </c>
      <c r="M24" s="1">
        <v>1192933886.3399999</v>
      </c>
      <c r="N24" s="1">
        <v>9868366.2400000002</v>
      </c>
      <c r="O24" s="3">
        <v>1183065520.0999999</v>
      </c>
      <c r="P24" s="10">
        <f t="shared" si="9"/>
        <v>1.8931932625473025E-3</v>
      </c>
      <c r="Q24" s="15">
        <f t="shared" si="10"/>
        <v>2.5263559534279764E-3</v>
      </c>
      <c r="R24" s="15">
        <f t="shared" si="2"/>
        <v>7.249992840020392E-3</v>
      </c>
      <c r="S24" s="61">
        <f t="shared" si="3"/>
        <v>10.09948924614978</v>
      </c>
      <c r="T24" s="61">
        <f t="shared" si="4"/>
        <v>7.3221224722448852E-2</v>
      </c>
      <c r="U24" s="1">
        <v>10</v>
      </c>
      <c r="V24" s="1">
        <v>10</v>
      </c>
      <c r="W24" s="67">
        <v>1002</v>
      </c>
      <c r="X24" s="52">
        <v>117141123.8</v>
      </c>
      <c r="Y24" s="25"/>
      <c r="Z24" s="24"/>
    </row>
    <row r="25" spans="1:26" ht="15.75" x14ac:dyDescent="0.3">
      <c r="A25" s="34">
        <v>20</v>
      </c>
      <c r="B25" s="6" t="s">
        <v>76</v>
      </c>
      <c r="C25" s="39" t="s">
        <v>77</v>
      </c>
      <c r="D25" s="1"/>
      <c r="E25" s="1"/>
      <c r="F25" s="1">
        <v>5878368510.46</v>
      </c>
      <c r="G25" s="1"/>
      <c r="H25" s="1"/>
      <c r="I25" s="1"/>
      <c r="J25" s="1">
        <v>5878368510.46</v>
      </c>
      <c r="K25" s="1">
        <v>7214464.7199999997</v>
      </c>
      <c r="L25" s="76">
        <v>73493550.769999996</v>
      </c>
      <c r="M25" s="1">
        <v>8128564334.29</v>
      </c>
      <c r="N25" s="1">
        <v>252684348.91999999</v>
      </c>
      <c r="O25" s="3">
        <v>7875879985.3699999</v>
      </c>
      <c r="P25" s="10">
        <f t="shared" si="9"/>
        <v>1.260332810956514E-2</v>
      </c>
      <c r="Q25" s="15">
        <f t="shared" si="10"/>
        <v>9.160201442126308E-4</v>
      </c>
      <c r="R25" s="15">
        <f t="shared" si="2"/>
        <v>9.3314716459010835E-3</v>
      </c>
      <c r="S25" s="61">
        <f t="shared" si="3"/>
        <v>100.82950540287186</v>
      </c>
      <c r="T25" s="61">
        <f t="shared" si="4"/>
        <v>0.94088767073712887</v>
      </c>
      <c r="U25" s="1">
        <v>100</v>
      </c>
      <c r="V25" s="1">
        <v>100</v>
      </c>
      <c r="W25" s="67">
        <v>3700</v>
      </c>
      <c r="X25" s="52">
        <v>78110866</v>
      </c>
      <c r="Y25" s="25"/>
      <c r="Z25" s="24"/>
    </row>
    <row r="26" spans="1:26" ht="15.75" x14ac:dyDescent="0.3">
      <c r="A26" s="34">
        <v>21</v>
      </c>
      <c r="B26" s="6" t="s">
        <v>81</v>
      </c>
      <c r="C26" s="39" t="s">
        <v>137</v>
      </c>
      <c r="D26" s="1"/>
      <c r="E26" s="1"/>
      <c r="F26" s="1">
        <v>26507583322.41</v>
      </c>
      <c r="G26" s="1"/>
      <c r="H26" s="1"/>
      <c r="I26" s="1"/>
      <c r="J26" s="1">
        <v>26507583322.41</v>
      </c>
      <c r="K26" s="1">
        <v>36396305.590000004</v>
      </c>
      <c r="L26" s="76">
        <v>293924565.23000002</v>
      </c>
      <c r="M26" s="1">
        <v>29897998866.779999</v>
      </c>
      <c r="N26" s="1">
        <v>120632896.69</v>
      </c>
      <c r="O26" s="3">
        <v>29777365970.099998</v>
      </c>
      <c r="P26" s="10">
        <f t="shared" si="9"/>
        <v>4.7651045249153687E-2</v>
      </c>
      <c r="Q26" s="15">
        <f t="shared" si="10"/>
        <v>1.2222808970594043E-3</v>
      </c>
      <c r="R26" s="15">
        <f t="shared" si="2"/>
        <v>9.8707375771629729E-3</v>
      </c>
      <c r="S26" s="61">
        <f t="shared" si="3"/>
        <v>1.0293934763488175</v>
      </c>
      <c r="T26" s="61">
        <f t="shared" si="4"/>
        <v>1.0160872868682697E-2</v>
      </c>
      <c r="U26" s="1">
        <v>1</v>
      </c>
      <c r="V26" s="1">
        <v>1</v>
      </c>
      <c r="W26" s="67">
        <v>12669</v>
      </c>
      <c r="X26" s="52">
        <v>28927097999.220001</v>
      </c>
      <c r="Y26" s="25"/>
      <c r="Z26" s="24"/>
    </row>
    <row r="27" spans="1:26" ht="15.75" x14ac:dyDescent="0.3">
      <c r="A27" s="34">
        <v>22</v>
      </c>
      <c r="B27" s="1" t="s">
        <v>66</v>
      </c>
      <c r="C27" s="4" t="s">
        <v>82</v>
      </c>
      <c r="D27" s="41"/>
      <c r="E27" s="1"/>
      <c r="F27" s="1">
        <v>659367393.09000003</v>
      </c>
      <c r="G27" s="1"/>
      <c r="H27" s="41"/>
      <c r="I27" s="1"/>
      <c r="J27" s="1">
        <v>659367393.09000003</v>
      </c>
      <c r="K27" s="1">
        <v>1107799.52</v>
      </c>
      <c r="L27" s="76">
        <v>8017618.4500000002</v>
      </c>
      <c r="M27" s="1">
        <v>662349393.09000003</v>
      </c>
      <c r="N27" s="1">
        <v>809327.43</v>
      </c>
      <c r="O27" s="3">
        <v>659268650.14999998</v>
      </c>
      <c r="P27" s="10">
        <f t="shared" si="9"/>
        <v>1.0549905693871761E-3</v>
      </c>
      <c r="Q27" s="15">
        <f t="shared" si="10"/>
        <v>1.6803461225525409E-3</v>
      </c>
      <c r="R27" s="15">
        <f t="shared" si="2"/>
        <v>1.2161382841692523E-2</v>
      </c>
      <c r="S27" s="61">
        <f t="shared" si="3"/>
        <v>10.366653240848052</v>
      </c>
      <c r="T27" s="61">
        <f t="shared" si="4"/>
        <v>0.12607283884902568</v>
      </c>
      <c r="U27" s="1">
        <v>10</v>
      </c>
      <c r="V27" s="1">
        <v>10</v>
      </c>
      <c r="W27" s="67">
        <v>235</v>
      </c>
      <c r="X27" s="52">
        <v>63595129</v>
      </c>
      <c r="Y27" s="25"/>
      <c r="Z27" s="24"/>
    </row>
    <row r="28" spans="1:26" ht="15.75" x14ac:dyDescent="0.3">
      <c r="A28" s="34">
        <v>23</v>
      </c>
      <c r="B28" s="1" t="s">
        <v>6</v>
      </c>
      <c r="C28" s="4" t="s">
        <v>99</v>
      </c>
      <c r="D28" s="1"/>
      <c r="E28" s="1"/>
      <c r="F28" s="1">
        <v>1860433120.1800001</v>
      </c>
      <c r="G28" s="1"/>
      <c r="H28" s="1"/>
      <c r="I28" s="1"/>
      <c r="J28" s="1">
        <v>1865591873.8199999</v>
      </c>
      <c r="K28" s="1">
        <v>2602792.7200000002</v>
      </c>
      <c r="L28" s="76">
        <v>14605705.68</v>
      </c>
      <c r="M28" s="1">
        <v>1865591873.8199999</v>
      </c>
      <c r="N28" s="1">
        <v>9105799.0399999991</v>
      </c>
      <c r="O28" s="3">
        <v>1810688287.6500001</v>
      </c>
      <c r="P28" s="10">
        <f t="shared" si="9"/>
        <v>2.8975427045346892E-3</v>
      </c>
      <c r="Q28" s="15">
        <f t="shared" si="10"/>
        <v>1.4374604053898378E-3</v>
      </c>
      <c r="R28" s="15">
        <f t="shared" si="2"/>
        <v>8.0663832530534565E-3</v>
      </c>
      <c r="S28" s="61">
        <f t="shared" si="3"/>
        <v>99.999999980670339</v>
      </c>
      <c r="T28" s="61">
        <f t="shared" si="4"/>
        <v>0.80663832514942524</v>
      </c>
      <c r="U28" s="1">
        <v>100</v>
      </c>
      <c r="V28" s="1">
        <v>100</v>
      </c>
      <c r="W28" s="67">
        <v>558</v>
      </c>
      <c r="X28" s="52">
        <v>18106882.879999999</v>
      </c>
      <c r="Y28" s="25"/>
      <c r="Z28" s="24"/>
    </row>
    <row r="29" spans="1:26" ht="15.75" x14ac:dyDescent="0.3">
      <c r="A29" s="34">
        <v>24</v>
      </c>
      <c r="B29" s="6" t="s">
        <v>27</v>
      </c>
      <c r="C29" s="39" t="s">
        <v>86</v>
      </c>
      <c r="D29" s="1"/>
      <c r="E29" s="1"/>
      <c r="F29" s="1">
        <v>12299378343.959999</v>
      </c>
      <c r="G29" s="1"/>
      <c r="H29" s="1"/>
      <c r="I29" s="1"/>
      <c r="J29" s="1">
        <v>12299378343.959999</v>
      </c>
      <c r="K29" s="1">
        <v>19013952.82</v>
      </c>
      <c r="L29" s="76">
        <v>111554542.18000001</v>
      </c>
      <c r="M29" s="1">
        <v>12470358333.35</v>
      </c>
      <c r="N29" s="1">
        <v>497243755.25999999</v>
      </c>
      <c r="O29" s="3">
        <v>11973114578.09</v>
      </c>
      <c r="P29" s="10">
        <f t="shared" si="9"/>
        <v>1.915990236029437E-2</v>
      </c>
      <c r="Q29" s="15">
        <f t="shared" si="10"/>
        <v>1.5880540268773727E-3</v>
      </c>
      <c r="R29" s="15">
        <f t="shared" si="2"/>
        <v>9.317086331416001E-3</v>
      </c>
      <c r="S29" s="61">
        <f t="shared" si="3"/>
        <v>99.863677610031118</v>
      </c>
      <c r="T29" s="61">
        <f t="shared" si="4"/>
        <v>0.93043850566535513</v>
      </c>
      <c r="U29" s="1">
        <v>100</v>
      </c>
      <c r="V29" s="1">
        <v>100</v>
      </c>
      <c r="W29" s="1">
        <v>5381</v>
      </c>
      <c r="X29" s="52">
        <v>119894588.95</v>
      </c>
      <c r="Y29" s="25"/>
      <c r="Z29" s="24"/>
    </row>
    <row r="30" spans="1:26" ht="15.75" x14ac:dyDescent="0.3">
      <c r="A30" s="34">
        <v>25</v>
      </c>
      <c r="B30" s="6" t="s">
        <v>87</v>
      </c>
      <c r="C30" s="39" t="s">
        <v>88</v>
      </c>
      <c r="D30" s="1"/>
      <c r="E30" s="1"/>
      <c r="F30" s="1">
        <v>7322648581.9399996</v>
      </c>
      <c r="G30" s="1"/>
      <c r="H30" s="1"/>
      <c r="I30" s="1"/>
      <c r="J30" s="1">
        <v>10000477878.93</v>
      </c>
      <c r="K30" s="1">
        <v>10371060.869999999</v>
      </c>
      <c r="L30" s="76">
        <v>97238204.609999999</v>
      </c>
      <c r="M30" s="1">
        <v>10000477878.93</v>
      </c>
      <c r="N30" s="1">
        <v>112759256.45</v>
      </c>
      <c r="O30" s="3">
        <v>9887718622.4799995</v>
      </c>
      <c r="P30" s="10">
        <f t="shared" si="9"/>
        <v>1.5822760413523297E-2</v>
      </c>
      <c r="Q30" s="15">
        <f t="shared" si="10"/>
        <v>1.048883090829578E-3</v>
      </c>
      <c r="R30" s="15">
        <f t="shared" si="2"/>
        <v>9.8342406699282753E-3</v>
      </c>
      <c r="S30" s="61">
        <f t="shared" si="3"/>
        <v>100.00000022735274</v>
      </c>
      <c r="T30" s="61">
        <f t="shared" si="4"/>
        <v>0.98342406922866921</v>
      </c>
      <c r="U30" s="1">
        <v>100</v>
      </c>
      <c r="V30" s="1">
        <v>100</v>
      </c>
      <c r="W30" s="67">
        <v>1594</v>
      </c>
      <c r="X30" s="52">
        <v>98877186</v>
      </c>
      <c r="Y30" s="25"/>
      <c r="Z30" s="24"/>
    </row>
    <row r="31" spans="1:26" ht="15.75" x14ac:dyDescent="0.3">
      <c r="A31" s="34">
        <v>26</v>
      </c>
      <c r="B31" s="6" t="s">
        <v>87</v>
      </c>
      <c r="C31" s="39" t="s">
        <v>98</v>
      </c>
      <c r="D31" s="1"/>
      <c r="E31" s="1"/>
      <c r="F31" s="1">
        <v>527041747.63999999</v>
      </c>
      <c r="G31" s="1"/>
      <c r="H31" s="1"/>
      <c r="I31" s="1"/>
      <c r="J31" s="1">
        <v>681287701.27999997</v>
      </c>
      <c r="K31" s="1">
        <v>690234.81</v>
      </c>
      <c r="L31" s="76">
        <v>6781316.7400000002</v>
      </c>
      <c r="M31" s="1">
        <v>681287701.27999997</v>
      </c>
      <c r="N31" s="1">
        <v>12344701.279999999</v>
      </c>
      <c r="O31" s="3">
        <v>668943000</v>
      </c>
      <c r="P31" s="10">
        <f t="shared" si="9"/>
        <v>1.0704718877456026E-3</v>
      </c>
      <c r="Q31" s="15">
        <f t="shared" si="10"/>
        <v>1.0318290347608092E-3</v>
      </c>
      <c r="R31" s="15">
        <f t="shared" si="2"/>
        <v>1.0137361090556296E-2</v>
      </c>
      <c r="S31" s="61">
        <f t="shared" si="3"/>
        <v>1000004.4847071485</v>
      </c>
      <c r="T31" s="61">
        <f t="shared" si="4"/>
        <v>10137.406553652047</v>
      </c>
      <c r="U31" s="1">
        <v>1000000</v>
      </c>
      <c r="V31" s="1">
        <v>1000000</v>
      </c>
      <c r="W31" s="67">
        <v>4</v>
      </c>
      <c r="X31" s="52">
        <v>668.94</v>
      </c>
      <c r="Y31" s="25"/>
      <c r="Z31" s="24"/>
    </row>
    <row r="32" spans="1:26" ht="15.75" x14ac:dyDescent="0.3">
      <c r="A32" s="34">
        <v>27</v>
      </c>
      <c r="B32" s="6" t="s">
        <v>67</v>
      </c>
      <c r="C32" s="39" t="s">
        <v>112</v>
      </c>
      <c r="D32" s="1"/>
      <c r="E32" s="1"/>
      <c r="F32" s="1">
        <v>567987269.35000002</v>
      </c>
      <c r="G32" s="1"/>
      <c r="H32" s="41"/>
      <c r="I32" s="1"/>
      <c r="J32" s="1">
        <v>567987269.35000002</v>
      </c>
      <c r="K32" s="1">
        <v>1545553.7</v>
      </c>
      <c r="L32" s="76">
        <v>4235954.25</v>
      </c>
      <c r="M32" s="1">
        <v>567987269.35000002</v>
      </c>
      <c r="N32" s="1">
        <v>-8167385.2999999998</v>
      </c>
      <c r="O32" s="3">
        <v>559819884.04999995</v>
      </c>
      <c r="P32" s="10">
        <f t="shared" si="9"/>
        <v>8.9584829810092619E-4</v>
      </c>
      <c r="Q32" s="15">
        <f t="shared" si="10"/>
        <v>2.7608052947650568E-3</v>
      </c>
      <c r="R32" s="15">
        <f t="shared" si="2"/>
        <v>7.5666377181087558E-3</v>
      </c>
      <c r="S32" s="61">
        <f t="shared" si="3"/>
        <v>115.40959965341241</v>
      </c>
      <c r="T32" s="61">
        <f t="shared" si="4"/>
        <v>0.87326262976934155</v>
      </c>
      <c r="U32" s="1">
        <v>100</v>
      </c>
      <c r="V32" s="1">
        <v>100</v>
      </c>
      <c r="W32" s="67">
        <v>670</v>
      </c>
      <c r="X32" s="52">
        <v>4850722</v>
      </c>
      <c r="Y32" s="25"/>
      <c r="Z32" s="24"/>
    </row>
    <row r="33" spans="1:26" ht="15.75" x14ac:dyDescent="0.3">
      <c r="A33" s="34">
        <v>28</v>
      </c>
      <c r="B33" s="6" t="s">
        <v>2</v>
      </c>
      <c r="C33" s="39" t="s">
        <v>144</v>
      </c>
      <c r="D33" s="1"/>
      <c r="E33" s="1"/>
      <c r="F33" s="1">
        <v>8463846887.6300001</v>
      </c>
      <c r="G33" s="1"/>
      <c r="H33" s="1"/>
      <c r="I33" s="1"/>
      <c r="J33" s="1">
        <v>8549472553.6400003</v>
      </c>
      <c r="K33" s="1">
        <v>7573301.2199999997</v>
      </c>
      <c r="L33" s="76">
        <v>76455738.290000007</v>
      </c>
      <c r="M33" s="1">
        <v>8430493952.6800003</v>
      </c>
      <c r="N33" s="1">
        <v>-22847554</v>
      </c>
      <c r="O33" s="3">
        <v>8407646398.6800003</v>
      </c>
      <c r="P33" s="10">
        <f t="shared" si="9"/>
        <v>1.3454284015069293E-2</v>
      </c>
      <c r="Q33" s="15">
        <f t="shared" si="10"/>
        <v>9.0076352654281549E-4</v>
      </c>
      <c r="R33" s="15">
        <f t="shared" si="2"/>
        <v>9.0935958369994657E-3</v>
      </c>
      <c r="S33" s="61">
        <f t="shared" si="3"/>
        <v>0.99941967621453931</v>
      </c>
      <c r="T33" s="61">
        <f t="shared" si="4"/>
        <v>9.0883186070398903E-3</v>
      </c>
      <c r="U33" s="1">
        <v>1</v>
      </c>
      <c r="V33" s="1">
        <v>1</v>
      </c>
      <c r="W33" s="67">
        <v>828</v>
      </c>
      <c r="X33" s="52">
        <v>8412528389</v>
      </c>
      <c r="Y33" s="25"/>
      <c r="Z33" s="24"/>
    </row>
    <row r="34" spans="1:26" ht="15.75" x14ac:dyDescent="0.3">
      <c r="A34" s="34">
        <v>29</v>
      </c>
      <c r="B34" s="6" t="s">
        <v>29</v>
      </c>
      <c r="C34" s="39" t="s">
        <v>108</v>
      </c>
      <c r="D34" s="1"/>
      <c r="E34" s="1"/>
      <c r="F34" s="1">
        <v>7662097297.8800001</v>
      </c>
      <c r="G34" s="1"/>
      <c r="H34" s="1"/>
      <c r="I34" s="1"/>
      <c r="J34" s="1">
        <v>7662097297.8800001</v>
      </c>
      <c r="K34" s="1">
        <v>8062653.21</v>
      </c>
      <c r="L34" s="76">
        <v>78481920.790000007</v>
      </c>
      <c r="M34" s="1">
        <v>8631826805.7099991</v>
      </c>
      <c r="N34" s="1">
        <v>15626783.810000001</v>
      </c>
      <c r="O34" s="3">
        <v>8616200021.8999996</v>
      </c>
      <c r="P34" s="10">
        <f t="shared" si="9"/>
        <v>1.378802065742073E-2</v>
      </c>
      <c r="Q34" s="15">
        <f t="shared" si="10"/>
        <v>9.3575511124474402E-4</v>
      </c>
      <c r="R34" s="15">
        <f t="shared" si="2"/>
        <v>9.1086465716349024E-3</v>
      </c>
      <c r="S34" s="61">
        <f t="shared" si="3"/>
        <v>9.6595364378298001</v>
      </c>
      <c r="T34" s="61">
        <f t="shared" si="4"/>
        <v>8.7985303458020844E-2</v>
      </c>
      <c r="U34" s="1">
        <v>1</v>
      </c>
      <c r="V34" s="1">
        <v>1</v>
      </c>
      <c r="W34" s="67">
        <v>1936</v>
      </c>
      <c r="X34" s="52">
        <v>891988976.63</v>
      </c>
      <c r="Y34" s="25"/>
      <c r="Z34" s="24"/>
    </row>
    <row r="35" spans="1:26" ht="15.75" x14ac:dyDescent="0.3">
      <c r="A35" s="34">
        <v>30</v>
      </c>
      <c r="B35" s="6" t="s">
        <v>89</v>
      </c>
      <c r="C35" s="39" t="s">
        <v>105</v>
      </c>
      <c r="D35" s="1"/>
      <c r="E35" s="1"/>
      <c r="F35" s="1">
        <v>2413130590.04</v>
      </c>
      <c r="G35" s="1"/>
      <c r="H35" s="1"/>
      <c r="I35" s="1"/>
      <c r="J35" s="1">
        <v>2413130590.04</v>
      </c>
      <c r="K35" s="1">
        <v>5403082.6799999997</v>
      </c>
      <c r="L35" s="76">
        <v>34627001.810000002</v>
      </c>
      <c r="M35" s="1">
        <v>3936574033.27</v>
      </c>
      <c r="N35" s="1">
        <v>16690176.73</v>
      </c>
      <c r="O35" s="3">
        <v>3931170950.5799999</v>
      </c>
      <c r="P35" s="10">
        <f t="shared" si="9"/>
        <v>6.2908319371277489E-3</v>
      </c>
      <c r="Q35" s="15">
        <f t="shared" si="10"/>
        <v>1.3744206873534299E-3</v>
      </c>
      <c r="R35" s="15">
        <f t="shared" si="2"/>
        <v>8.8083174823244906E-3</v>
      </c>
      <c r="S35" s="61">
        <f t="shared" si="3"/>
        <v>102.7056457375196</v>
      </c>
      <c r="T35" s="61">
        <f t="shared" si="4"/>
        <v>0.90466393488321983</v>
      </c>
      <c r="U35" s="1">
        <v>100</v>
      </c>
      <c r="V35" s="1">
        <v>100</v>
      </c>
      <c r="W35" s="67">
        <v>609</v>
      </c>
      <c r="X35" s="52">
        <v>38276094</v>
      </c>
      <c r="Y35" s="25"/>
      <c r="Z35" s="24"/>
    </row>
    <row r="36" spans="1:26" ht="15.75" x14ac:dyDescent="0.3">
      <c r="A36" s="34">
        <v>31</v>
      </c>
      <c r="B36" s="6" t="s">
        <v>102</v>
      </c>
      <c r="C36" s="39" t="s">
        <v>103</v>
      </c>
      <c r="D36" s="1"/>
      <c r="E36" s="1"/>
      <c r="F36" s="1">
        <v>6196562242.4700003</v>
      </c>
      <c r="G36" s="1"/>
      <c r="H36" s="1"/>
      <c r="I36" s="1"/>
      <c r="J36" s="1">
        <v>6196562242.4700003</v>
      </c>
      <c r="K36" s="1">
        <v>6493458.21</v>
      </c>
      <c r="L36" s="76">
        <v>54679616.960000001</v>
      </c>
      <c r="M36" s="1">
        <v>6225927390.1899996</v>
      </c>
      <c r="N36" s="1">
        <v>26663199.210000001</v>
      </c>
      <c r="O36" s="3">
        <v>6199263769.3800001</v>
      </c>
      <c r="P36" s="10">
        <f t="shared" si="9"/>
        <v>9.9203334063457261E-3</v>
      </c>
      <c r="Q36" s="15">
        <f t="shared" si="10"/>
        <v>1.0474563515224362E-3</v>
      </c>
      <c r="R36" s="15">
        <f t="shared" si="2"/>
        <v>8.820340445921792E-3</v>
      </c>
      <c r="S36" s="61">
        <f t="shared" si="3"/>
        <v>1.0284757689027879</v>
      </c>
      <c r="T36" s="61">
        <f t="shared" si="4"/>
        <v>9.0715064221037756E-3</v>
      </c>
      <c r="U36" s="1">
        <v>1</v>
      </c>
      <c r="V36" s="1">
        <v>1</v>
      </c>
      <c r="W36" s="67">
        <v>1219</v>
      </c>
      <c r="X36" s="52">
        <v>6027622581.71</v>
      </c>
      <c r="Y36" s="25"/>
      <c r="Z36" s="24"/>
    </row>
    <row r="37" spans="1:26" ht="16.5" customHeight="1" x14ac:dyDescent="0.3">
      <c r="A37" s="34">
        <v>32</v>
      </c>
      <c r="B37" s="6" t="s">
        <v>122</v>
      </c>
      <c r="C37" s="92" t="s">
        <v>123</v>
      </c>
      <c r="D37" s="60"/>
      <c r="E37" s="1"/>
      <c r="F37" s="1">
        <v>613873789.11000001</v>
      </c>
      <c r="G37" s="1"/>
      <c r="H37" s="1"/>
      <c r="I37" s="1"/>
      <c r="J37" s="1">
        <v>820672189.11000001</v>
      </c>
      <c r="K37" s="1">
        <v>3131705.85</v>
      </c>
      <c r="L37" s="76">
        <v>7410645.9000000004</v>
      </c>
      <c r="M37" s="1">
        <v>910333694.84000003</v>
      </c>
      <c r="N37" s="1">
        <v>33941980.729999997</v>
      </c>
      <c r="O37" s="3">
        <v>876391714.11000001</v>
      </c>
      <c r="P37" s="10">
        <f t="shared" si="9"/>
        <v>1.4024404061451219E-3</v>
      </c>
      <c r="Q37" s="15">
        <f t="shared" si="10"/>
        <v>3.5734087846555395E-3</v>
      </c>
      <c r="R37" s="15">
        <f t="shared" si="2"/>
        <v>8.4558602970427627E-3</v>
      </c>
      <c r="S37" s="61">
        <f t="shared" si="3"/>
        <v>9.6083411068551818</v>
      </c>
      <c r="T37" s="61">
        <f t="shared" si="4"/>
        <v>8.1246790085900633E-2</v>
      </c>
      <c r="U37" s="1">
        <v>10</v>
      </c>
      <c r="V37" s="1">
        <v>10</v>
      </c>
      <c r="W37" s="67">
        <v>294</v>
      </c>
      <c r="X37" s="52">
        <v>91211553</v>
      </c>
      <c r="Y37" s="25"/>
      <c r="Z37" s="24"/>
    </row>
    <row r="38" spans="1:26" ht="16.5" customHeight="1" x14ac:dyDescent="0.3">
      <c r="A38" s="34">
        <v>33</v>
      </c>
      <c r="B38" s="6" t="s">
        <v>149</v>
      </c>
      <c r="C38" s="92" t="s">
        <v>150</v>
      </c>
      <c r="D38" s="60"/>
      <c r="E38" s="1"/>
      <c r="F38" s="1">
        <v>244955174.08000001</v>
      </c>
      <c r="G38" s="1"/>
      <c r="H38" s="1"/>
      <c r="I38" s="1"/>
      <c r="J38" s="1">
        <v>244955174.08000001</v>
      </c>
      <c r="K38" s="1">
        <v>147240.38</v>
      </c>
      <c r="L38" s="76">
        <v>2068896.74</v>
      </c>
      <c r="M38" s="1">
        <v>264378226.74000001</v>
      </c>
      <c r="N38" s="1">
        <v>-5374476.8399999999</v>
      </c>
      <c r="O38" s="3">
        <v>259003749.90000001</v>
      </c>
      <c r="P38" s="10">
        <f t="shared" si="9"/>
        <v>4.1446914473825566E-4</v>
      </c>
      <c r="Q38" s="15">
        <f t="shared" si="10"/>
        <v>5.6848744489934502E-4</v>
      </c>
      <c r="R38" s="15">
        <f t="shared" si="2"/>
        <v>7.9879026492812952E-3</v>
      </c>
      <c r="S38" s="61">
        <f t="shared" si="3"/>
        <v>1.0101025322685453</v>
      </c>
      <c r="T38" s="61">
        <f t="shared" si="4"/>
        <v>8.0686006935536576E-3</v>
      </c>
      <c r="U38" s="1">
        <v>1</v>
      </c>
      <c r="V38" s="1">
        <v>1</v>
      </c>
      <c r="W38" s="67">
        <v>75</v>
      </c>
      <c r="X38" s="52">
        <v>256413326</v>
      </c>
      <c r="Y38" s="25"/>
      <c r="Z38" s="24"/>
    </row>
    <row r="39" spans="1:26" ht="16.5" customHeight="1" x14ac:dyDescent="0.3">
      <c r="A39" s="82">
        <v>34</v>
      </c>
      <c r="B39" s="6" t="s">
        <v>25</v>
      </c>
      <c r="C39" s="92" t="s">
        <v>156</v>
      </c>
      <c r="D39" s="60"/>
      <c r="E39" s="1"/>
      <c r="F39" s="1">
        <v>1849386067.8399999</v>
      </c>
      <c r="G39" s="1"/>
      <c r="H39" s="1"/>
      <c r="I39" s="1"/>
      <c r="J39" s="1">
        <v>1849386067.8399999</v>
      </c>
      <c r="K39" s="1">
        <v>1538311.83</v>
      </c>
      <c r="L39" s="76">
        <v>17666916</v>
      </c>
      <c r="M39" s="1">
        <v>1992517448.97</v>
      </c>
      <c r="N39" s="1">
        <v>6097547.3700000001</v>
      </c>
      <c r="O39" s="3">
        <v>1986419901.5999999</v>
      </c>
      <c r="P39" s="10">
        <f t="shared" ref="P39:P40" si="11">(O39/$O$41)</f>
        <v>3.1787561300756361E-3</v>
      </c>
      <c r="Q39" s="15">
        <f t="shared" si="10"/>
        <v>7.7441422569363985E-4</v>
      </c>
      <c r="R39" s="15">
        <f t="shared" si="2"/>
        <v>8.8938476632105055E-3</v>
      </c>
      <c r="S39" s="61">
        <f t="shared" si="3"/>
        <v>102.2000472659164</v>
      </c>
      <c r="T39" s="61">
        <f t="shared" si="4"/>
        <v>0.90895165155597368</v>
      </c>
      <c r="U39" s="1">
        <v>100</v>
      </c>
      <c r="V39" s="1">
        <v>100</v>
      </c>
      <c r="W39" s="67">
        <v>237</v>
      </c>
      <c r="X39" s="1">
        <v>19436584.960000001</v>
      </c>
      <c r="Y39" s="25"/>
      <c r="Z39" s="24"/>
    </row>
    <row r="40" spans="1:26" ht="16.5" customHeight="1" x14ac:dyDescent="0.3">
      <c r="A40" s="34">
        <v>35</v>
      </c>
      <c r="B40" s="6" t="s">
        <v>151</v>
      </c>
      <c r="C40" s="92" t="s">
        <v>152</v>
      </c>
      <c r="D40" s="60"/>
      <c r="E40" s="1"/>
      <c r="F40" s="1">
        <v>883232692.94000006</v>
      </c>
      <c r="G40" s="1"/>
      <c r="H40" s="1"/>
      <c r="I40" s="1"/>
      <c r="J40" s="1">
        <v>883232692.94000006</v>
      </c>
      <c r="K40" s="1">
        <v>1962744.39</v>
      </c>
      <c r="L40" s="76">
        <v>8662553.3900000006</v>
      </c>
      <c r="M40" s="1">
        <v>994997585.98000002</v>
      </c>
      <c r="N40" s="1">
        <v>4680337.87</v>
      </c>
      <c r="O40" s="3">
        <v>990317248.11000001</v>
      </c>
      <c r="P40" s="10">
        <f t="shared" si="11"/>
        <v>1.5847490354953145E-3</v>
      </c>
      <c r="Q40" s="15">
        <f t="shared" si="10"/>
        <v>1.9819349746213722E-3</v>
      </c>
      <c r="R40" s="15">
        <f t="shared" si="2"/>
        <v>8.74725084969721E-3</v>
      </c>
      <c r="S40" s="61">
        <f t="shared" si="3"/>
        <v>1.0086837542860203</v>
      </c>
      <c r="T40" s="61">
        <f t="shared" si="4"/>
        <v>8.8232098267541637E-3</v>
      </c>
      <c r="U40" s="1">
        <v>1</v>
      </c>
      <c r="V40" s="1">
        <v>1</v>
      </c>
      <c r="W40" s="67">
        <v>344</v>
      </c>
      <c r="X40" s="52">
        <v>981791611</v>
      </c>
      <c r="Y40" s="25"/>
      <c r="Z40" s="24"/>
    </row>
    <row r="41" spans="1:26" ht="15.75" x14ac:dyDescent="0.3">
      <c r="A41" s="34"/>
      <c r="B41" s="6"/>
      <c r="C41" s="93" t="s">
        <v>62</v>
      </c>
      <c r="D41" s="1"/>
      <c r="E41" s="1"/>
      <c r="F41" s="1"/>
      <c r="G41" s="1"/>
      <c r="H41" s="1"/>
      <c r="I41" s="1"/>
      <c r="J41" s="1"/>
      <c r="K41" s="1"/>
      <c r="L41" s="76"/>
      <c r="M41" s="1"/>
      <c r="N41" s="1"/>
      <c r="O41" s="7">
        <f>SUM(O19:O40)</f>
        <v>624904780459.75</v>
      </c>
      <c r="P41" s="66">
        <f>(O41/$O$108)</f>
        <v>0.75266926269942258</v>
      </c>
      <c r="Q41" s="15"/>
      <c r="R41" s="15"/>
      <c r="S41" s="61"/>
      <c r="T41" s="61"/>
      <c r="U41" s="1"/>
      <c r="V41" s="1"/>
      <c r="W41" s="67"/>
      <c r="X41" s="52"/>
      <c r="Y41" s="26"/>
      <c r="Z41" s="24"/>
    </row>
    <row r="42" spans="1:26" ht="15.75" x14ac:dyDescent="0.3">
      <c r="A42" s="89"/>
      <c r="B42" s="90"/>
      <c r="C42" s="94" t="s">
        <v>20</v>
      </c>
      <c r="D42" s="2"/>
      <c r="E42" s="2"/>
      <c r="F42" s="2"/>
      <c r="G42" s="2"/>
      <c r="H42" s="2"/>
      <c r="I42" s="2"/>
      <c r="J42" s="5"/>
      <c r="K42" s="2"/>
      <c r="L42" s="2"/>
      <c r="M42" s="2"/>
      <c r="N42" s="2"/>
      <c r="O42" s="3"/>
      <c r="P42" s="11"/>
      <c r="Q42" s="15"/>
      <c r="R42" s="15"/>
      <c r="S42" s="61"/>
      <c r="T42" s="61"/>
      <c r="U42" s="2"/>
      <c r="V42" s="2"/>
      <c r="W42" s="2"/>
      <c r="X42" s="53"/>
      <c r="Y42" s="24"/>
      <c r="Z42" s="24"/>
    </row>
    <row r="43" spans="1:26" ht="15.75" x14ac:dyDescent="0.3">
      <c r="A43" s="34">
        <v>36</v>
      </c>
      <c r="B43" s="6" t="s">
        <v>1</v>
      </c>
      <c r="C43" s="39" t="s">
        <v>21</v>
      </c>
      <c r="D43" s="1"/>
      <c r="E43" s="1"/>
      <c r="F43" s="1">
        <v>452922779.91000003</v>
      </c>
      <c r="G43" s="1">
        <v>994765053.32000005</v>
      </c>
      <c r="H43" s="1"/>
      <c r="I43" s="1"/>
      <c r="J43" s="1">
        <v>1447817572.96</v>
      </c>
      <c r="K43" s="1">
        <v>2245943.67</v>
      </c>
      <c r="L43" s="76">
        <v>15130931.949999999</v>
      </c>
      <c r="M43" s="1">
        <v>1484676842.3299999</v>
      </c>
      <c r="N43" s="1">
        <v>-8437332.25</v>
      </c>
      <c r="O43" s="3">
        <v>1476239510.0799999</v>
      </c>
      <c r="P43" s="11">
        <f t="shared" ref="P43:P51" si="12">(O43/$O$52)</f>
        <v>6.3437384012704365E-2</v>
      </c>
      <c r="Q43" s="15">
        <f t="shared" ref="Q43:Q51" si="13">(K43/O43)</f>
        <v>1.5213951765037698E-3</v>
      </c>
      <c r="R43" s="15">
        <f t="shared" si="2"/>
        <v>1.0249645702261436E-2</v>
      </c>
      <c r="S43" s="61">
        <f t="shared" si="3"/>
        <v>205.5619583691975</v>
      </c>
      <c r="T43" s="61">
        <f t="shared" si="4"/>
        <v>2.1069372431472893</v>
      </c>
      <c r="U43" s="1">
        <v>205.56</v>
      </c>
      <c r="V43" s="1">
        <v>205.56</v>
      </c>
      <c r="W43" s="67">
        <v>1089</v>
      </c>
      <c r="X43" s="52">
        <v>7181482.0300000003</v>
      </c>
      <c r="Y43" s="24"/>
      <c r="Z43" s="24"/>
    </row>
    <row r="44" spans="1:26" ht="15.75" x14ac:dyDescent="0.3">
      <c r="A44" s="34">
        <v>37</v>
      </c>
      <c r="B44" s="6" t="s">
        <v>8</v>
      </c>
      <c r="C44" s="39" t="s">
        <v>116</v>
      </c>
      <c r="D44" s="1"/>
      <c r="E44" s="1"/>
      <c r="F44" s="1">
        <v>208023488</v>
      </c>
      <c r="G44" s="1">
        <v>355285963</v>
      </c>
      <c r="H44" s="1"/>
      <c r="I44" s="1"/>
      <c r="J44" s="1">
        <v>563309451</v>
      </c>
      <c r="K44" s="1">
        <v>958018</v>
      </c>
      <c r="L44" s="76">
        <v>6180683</v>
      </c>
      <c r="M44" s="1">
        <v>606209621.41999996</v>
      </c>
      <c r="N44" s="1">
        <v>-23301395.420000002</v>
      </c>
      <c r="O44" s="3">
        <v>582908226</v>
      </c>
      <c r="P44" s="10">
        <f t="shared" si="12"/>
        <v>2.5048898044276267E-2</v>
      </c>
      <c r="Q44" s="15">
        <f t="shared" si="13"/>
        <v>1.6435142913903569E-3</v>
      </c>
      <c r="R44" s="15">
        <f t="shared" si="2"/>
        <v>1.0603183699109437E-2</v>
      </c>
      <c r="S44" s="61">
        <f t="shared" si="3"/>
        <v>1.6685437237186604</v>
      </c>
      <c r="T44" s="61">
        <f t="shared" si="4"/>
        <v>1.7691875612585062E-2</v>
      </c>
      <c r="U44" s="1">
        <v>1.6759999999999999</v>
      </c>
      <c r="V44" s="1">
        <v>1.6759999999999999</v>
      </c>
      <c r="W44" s="67">
        <v>1423</v>
      </c>
      <c r="X44" s="52">
        <v>349351484</v>
      </c>
      <c r="Y44" s="24"/>
      <c r="Z44" s="24"/>
    </row>
    <row r="45" spans="1:26" ht="15.75" x14ac:dyDescent="0.3">
      <c r="A45" s="34">
        <v>38</v>
      </c>
      <c r="B45" s="6" t="s">
        <v>67</v>
      </c>
      <c r="C45" s="39" t="s">
        <v>22</v>
      </c>
      <c r="D45" s="1"/>
      <c r="E45" s="1"/>
      <c r="F45" s="1">
        <v>370594487.41000003</v>
      </c>
      <c r="G45" s="1">
        <v>844530223.55999994</v>
      </c>
      <c r="H45" s="1"/>
      <c r="I45" s="1"/>
      <c r="J45" s="1">
        <v>1215124710.97</v>
      </c>
      <c r="K45" s="1">
        <v>2121367.13</v>
      </c>
      <c r="L45" s="76">
        <v>20786577.23</v>
      </c>
      <c r="M45" s="1">
        <v>1240115911.0699999</v>
      </c>
      <c r="N45" s="1">
        <v>-11070677.49</v>
      </c>
      <c r="O45" s="3">
        <v>1229045233.5799999</v>
      </c>
      <c r="P45" s="10">
        <f t="shared" si="12"/>
        <v>5.281488127043369E-2</v>
      </c>
      <c r="Q45" s="15">
        <f t="shared" si="13"/>
        <v>1.7260285236376678E-3</v>
      </c>
      <c r="R45" s="15">
        <f>L45/O45</f>
        <v>1.6912784543700019E-2</v>
      </c>
      <c r="S45" s="61">
        <f t="shared" si="3"/>
        <v>272.94840911723134</v>
      </c>
      <c r="T45" s="61">
        <f>L45/X45</f>
        <v>4.6163176349454185</v>
      </c>
      <c r="U45" s="1">
        <v>272.95</v>
      </c>
      <c r="V45" s="1">
        <v>272.95</v>
      </c>
      <c r="W45" s="67">
        <v>93</v>
      </c>
      <c r="X45" s="52">
        <v>4502848.13</v>
      </c>
    </row>
    <row r="46" spans="1:26" ht="15.75" x14ac:dyDescent="0.3">
      <c r="A46" s="34">
        <v>39</v>
      </c>
      <c r="B46" s="6" t="s">
        <v>11</v>
      </c>
      <c r="C46" s="39" t="s">
        <v>23</v>
      </c>
      <c r="D46" s="1"/>
      <c r="E46" s="1"/>
      <c r="F46" s="1">
        <v>2742429151.23</v>
      </c>
      <c r="G46" s="1">
        <v>3516246020.75</v>
      </c>
      <c r="H46" s="1"/>
      <c r="I46" s="1"/>
      <c r="J46" s="1">
        <v>6259930707.0500002</v>
      </c>
      <c r="K46" s="1">
        <v>6308408.5099999998</v>
      </c>
      <c r="L46" s="76">
        <v>74329197.739999995</v>
      </c>
      <c r="M46" s="1">
        <v>6300662828.1199999</v>
      </c>
      <c r="N46" s="1">
        <v>-40732121.07</v>
      </c>
      <c r="O46" s="3">
        <v>6259930707.0500002</v>
      </c>
      <c r="P46" s="10">
        <f t="shared" si="12"/>
        <v>0.26900352242606657</v>
      </c>
      <c r="Q46" s="15">
        <f t="shared" si="13"/>
        <v>1.0077441437004093E-3</v>
      </c>
      <c r="R46" s="15">
        <f t="shared" si="2"/>
        <v>1.1873805193448814E-2</v>
      </c>
      <c r="S46" s="61">
        <f t="shared" si="3"/>
        <v>1247.3867768862649</v>
      </c>
      <c r="T46" s="61">
        <f t="shared" si="4"/>
        <v>14.81122758963151</v>
      </c>
      <c r="U46" s="1">
        <v>1247.3800000000001</v>
      </c>
      <c r="V46" s="1">
        <v>1240.92</v>
      </c>
      <c r="W46" s="67">
        <v>926</v>
      </c>
      <c r="X46" s="52">
        <v>5018436</v>
      </c>
    </row>
    <row r="47" spans="1:26" ht="15.75" customHeight="1" x14ac:dyDescent="0.3">
      <c r="A47" s="101" t="s">
        <v>157</v>
      </c>
      <c r="B47" s="39" t="s">
        <v>11</v>
      </c>
      <c r="C47" s="39" t="s">
        <v>125</v>
      </c>
      <c r="D47" s="1"/>
      <c r="E47" s="1"/>
      <c r="F47" s="1">
        <v>0</v>
      </c>
      <c r="G47" s="1">
        <v>0</v>
      </c>
      <c r="H47" s="41"/>
      <c r="I47" s="41"/>
      <c r="J47" s="1">
        <v>0</v>
      </c>
      <c r="K47" s="81">
        <v>0</v>
      </c>
      <c r="L47" s="76">
        <v>0</v>
      </c>
      <c r="M47" s="1">
        <v>0</v>
      </c>
      <c r="N47" s="41">
        <v>0</v>
      </c>
      <c r="O47" s="3">
        <v>0</v>
      </c>
      <c r="P47" s="10">
        <f t="shared" si="12"/>
        <v>0</v>
      </c>
      <c r="Q47" s="15" t="e">
        <f t="shared" si="13"/>
        <v>#DIV/0!</v>
      </c>
      <c r="R47" s="15" t="e">
        <f t="shared" si="2"/>
        <v>#DIV/0!</v>
      </c>
      <c r="S47" s="61" t="e">
        <f t="shared" si="3"/>
        <v>#DIV/0!</v>
      </c>
      <c r="T47" s="61" t="e">
        <f t="shared" si="4"/>
        <v>#DIV/0!</v>
      </c>
      <c r="U47" s="1">
        <v>43537.7</v>
      </c>
      <c r="V47" s="1">
        <v>43660.81</v>
      </c>
      <c r="W47" s="67">
        <v>0</v>
      </c>
      <c r="X47" s="52">
        <v>0</v>
      </c>
    </row>
    <row r="48" spans="1:26" ht="15.75" customHeight="1" x14ac:dyDescent="0.3">
      <c r="A48" s="101" t="s">
        <v>158</v>
      </c>
      <c r="B48" s="39" t="s">
        <v>11</v>
      </c>
      <c r="C48" s="39" t="s">
        <v>126</v>
      </c>
      <c r="D48" s="1"/>
      <c r="E48" s="1"/>
      <c r="F48" s="1">
        <v>1166208675.9100001</v>
      </c>
      <c r="G48" s="1">
        <v>1251422580.0799999</v>
      </c>
      <c r="H48" s="1"/>
      <c r="I48" s="1"/>
      <c r="J48" s="1">
        <v>2475821601.5100002</v>
      </c>
      <c r="K48" s="1">
        <v>2738547.16</v>
      </c>
      <c r="L48" s="76">
        <v>8367274.5499999998</v>
      </c>
      <c r="M48" s="1">
        <v>2488475327.2600002</v>
      </c>
      <c r="N48" s="1">
        <v>-12653725.75</v>
      </c>
      <c r="O48" s="3">
        <v>2475821601.5100002</v>
      </c>
      <c r="P48" s="10">
        <f t="shared" si="12"/>
        <v>0.10639170988820593</v>
      </c>
      <c r="Q48" s="15">
        <f>(K48/O48)</f>
        <v>1.1061165143440722E-3</v>
      </c>
      <c r="R48" s="15">
        <f>L48/O48</f>
        <v>3.3795950988135858E-3</v>
      </c>
      <c r="S48" s="61">
        <f>O48/X48</f>
        <v>43497.462023241547</v>
      </c>
      <c r="T48" s="61">
        <f>L48/X48</f>
        <v>147.00380946457722</v>
      </c>
      <c r="U48" s="1">
        <v>43338.55</v>
      </c>
      <c r="V48" s="1">
        <v>43461.66</v>
      </c>
      <c r="W48" s="67">
        <v>1161</v>
      </c>
      <c r="X48" s="52">
        <v>56918.76</v>
      </c>
    </row>
    <row r="49" spans="1:26" ht="15.75" x14ac:dyDescent="0.3">
      <c r="A49" s="34">
        <v>41</v>
      </c>
      <c r="B49" s="39" t="s">
        <v>2</v>
      </c>
      <c r="C49" s="39" t="s">
        <v>120</v>
      </c>
      <c r="D49" s="1"/>
      <c r="E49" s="1"/>
      <c r="F49" s="1">
        <v>238345522.46000001</v>
      </c>
      <c r="G49" s="1">
        <v>1933400187.3599999</v>
      </c>
      <c r="H49" s="1"/>
      <c r="I49" s="1">
        <v>2294825</v>
      </c>
      <c r="J49" s="1">
        <v>2181051705.6500001</v>
      </c>
      <c r="K49" s="1">
        <v>3035309</v>
      </c>
      <c r="L49" s="76">
        <v>8747768.5199999996</v>
      </c>
      <c r="M49" s="1">
        <v>2183346530.6500001</v>
      </c>
      <c r="N49" s="1">
        <v>-9262073.3399999999</v>
      </c>
      <c r="O49" s="3">
        <v>2174084457.3099999</v>
      </c>
      <c r="P49" s="10">
        <f t="shared" si="12"/>
        <v>9.3425375525244145E-2</v>
      </c>
      <c r="Q49" s="15">
        <f t="shared" si="13"/>
        <v>1.3961320544812667E-3</v>
      </c>
      <c r="R49" s="15">
        <f t="shared" si="2"/>
        <v>4.0236562524455172E-3</v>
      </c>
      <c r="S49" s="61">
        <f t="shared" si="3"/>
        <v>1.0695370157812292</v>
      </c>
      <c r="T49" s="61">
        <f t="shared" si="4"/>
        <v>4.3034493007700616E-3</v>
      </c>
      <c r="U49" s="1">
        <v>328.49</v>
      </c>
      <c r="V49" s="1">
        <v>328.49</v>
      </c>
      <c r="W49" s="67">
        <v>103</v>
      </c>
      <c r="X49" s="52">
        <v>2032734188</v>
      </c>
    </row>
    <row r="50" spans="1:26" ht="15.75" x14ac:dyDescent="0.3">
      <c r="A50" s="34">
        <v>42</v>
      </c>
      <c r="B50" s="39" t="s">
        <v>8</v>
      </c>
      <c r="C50" s="39" t="s">
        <v>97</v>
      </c>
      <c r="D50" s="1"/>
      <c r="E50" s="1"/>
      <c r="F50" s="1"/>
      <c r="G50" s="1">
        <v>8347491482</v>
      </c>
      <c r="H50" s="1"/>
      <c r="I50" s="1"/>
      <c r="J50" s="1">
        <v>8347491482</v>
      </c>
      <c r="K50" s="1">
        <v>13108286</v>
      </c>
      <c r="L50" s="76">
        <v>60083891</v>
      </c>
      <c r="M50" s="1">
        <v>8806169832</v>
      </c>
      <c r="N50" s="1">
        <v>-97170500</v>
      </c>
      <c r="O50" s="3">
        <v>8708999332</v>
      </c>
      <c r="P50" s="10">
        <f t="shared" si="12"/>
        <v>0.37424559579802208</v>
      </c>
      <c r="Q50" s="15">
        <f t="shared" si="13"/>
        <v>1.5051426117160714E-3</v>
      </c>
      <c r="R50" s="15">
        <f t="shared" si="2"/>
        <v>6.8990579410461248E-3</v>
      </c>
      <c r="S50" s="61">
        <f t="shared" si="3"/>
        <v>97.77543557309528</v>
      </c>
      <c r="T50" s="61">
        <f t="shared" si="4"/>
        <v>0.67455839522980676</v>
      </c>
      <c r="U50" s="1">
        <v>33472.21</v>
      </c>
      <c r="V50" s="1">
        <v>33472.21</v>
      </c>
      <c r="W50" s="69">
        <v>67</v>
      </c>
      <c r="X50" s="54">
        <v>89071445</v>
      </c>
    </row>
    <row r="51" spans="1:26" ht="15.75" x14ac:dyDescent="0.3">
      <c r="A51" s="34">
        <v>43</v>
      </c>
      <c r="B51" s="39" t="s">
        <v>66</v>
      </c>
      <c r="C51" s="39" t="s">
        <v>147</v>
      </c>
      <c r="D51" s="1"/>
      <c r="E51" s="1"/>
      <c r="F51" s="1"/>
      <c r="G51" s="1">
        <v>349576754.39999998</v>
      </c>
      <c r="H51" s="1"/>
      <c r="I51" s="1"/>
      <c r="J51" s="1">
        <v>349576754.39999998</v>
      </c>
      <c r="K51" s="1">
        <v>1559458.08</v>
      </c>
      <c r="L51" s="76">
        <v>-711773.28</v>
      </c>
      <c r="M51" s="1">
        <v>370505390.39999998</v>
      </c>
      <c r="N51" s="1">
        <v>414756</v>
      </c>
      <c r="O51" s="3">
        <v>363784082.39999998</v>
      </c>
      <c r="P51" s="10">
        <f t="shared" si="12"/>
        <v>1.563263303504692E-2</v>
      </c>
      <c r="Q51" s="15">
        <f t="shared" si="13"/>
        <v>4.286768320680103E-3</v>
      </c>
      <c r="R51" s="15">
        <f t="shared" si="2"/>
        <v>-1.9565817044665725E-3</v>
      </c>
      <c r="S51" s="61">
        <f t="shared" si="3"/>
        <v>36276.833107299557</v>
      </c>
      <c r="T51" s="61">
        <f t="shared" si="4"/>
        <v>-70.978587953729559</v>
      </c>
      <c r="U51" s="1">
        <v>100.77</v>
      </c>
      <c r="V51" s="1">
        <v>102.63</v>
      </c>
      <c r="W51" s="69">
        <v>29</v>
      </c>
      <c r="X51" s="54">
        <v>10028</v>
      </c>
    </row>
    <row r="52" spans="1:26" ht="15.75" x14ac:dyDescent="0.3">
      <c r="A52" s="34"/>
      <c r="B52" s="6"/>
      <c r="C52" s="98" t="s">
        <v>62</v>
      </c>
      <c r="D52" s="1"/>
      <c r="E52" s="1"/>
      <c r="F52" s="1"/>
      <c r="G52" s="1"/>
      <c r="H52" s="1"/>
      <c r="I52" s="1"/>
      <c r="J52" s="1"/>
      <c r="K52" s="1"/>
      <c r="L52" s="76"/>
      <c r="M52" s="1"/>
      <c r="N52" s="1"/>
      <c r="O52" s="7">
        <f>SUM(O43:O51)</f>
        <v>23270813149.93</v>
      </c>
      <c r="P52" s="66">
        <f>(O52/$O$108)</f>
        <v>2.8028631438997278E-2</v>
      </c>
      <c r="Q52" s="15"/>
      <c r="R52" s="15"/>
      <c r="S52" s="61"/>
      <c r="T52" s="61"/>
      <c r="U52" s="1"/>
      <c r="V52" s="1"/>
      <c r="W52" s="67"/>
      <c r="X52" s="52"/>
    </row>
    <row r="53" spans="1:26" ht="15.75" customHeight="1" x14ac:dyDescent="0.25">
      <c r="A53" s="104"/>
      <c r="B53" s="105"/>
      <c r="C53" s="95" t="s">
        <v>24</v>
      </c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7"/>
    </row>
    <row r="54" spans="1:26" ht="15.75" x14ac:dyDescent="0.3">
      <c r="A54" s="34">
        <v>44</v>
      </c>
      <c r="B54" s="6" t="s">
        <v>25</v>
      </c>
      <c r="C54" s="4" t="s">
        <v>26</v>
      </c>
      <c r="D54" s="1"/>
      <c r="E54" s="1"/>
      <c r="F54" s="1">
        <v>3234333815.3400002</v>
      </c>
      <c r="G54" s="1">
        <v>263729913.83000001</v>
      </c>
      <c r="H54" s="1"/>
      <c r="I54" s="1"/>
      <c r="J54" s="1">
        <v>3498063729.1700001</v>
      </c>
      <c r="K54" s="1">
        <v>5022971.72</v>
      </c>
      <c r="L54" s="76">
        <v>37665528</v>
      </c>
      <c r="M54" s="1">
        <v>3513286013.25</v>
      </c>
      <c r="N54" s="1">
        <v>78198164.079999998</v>
      </c>
      <c r="O54" s="3">
        <v>3435087849.1700001</v>
      </c>
      <c r="P54" s="10">
        <f t="shared" ref="P54:P69" si="14">(O54/$O$73)</f>
        <v>3.5698075969092614E-2</v>
      </c>
      <c r="Q54" s="15">
        <f>(J54/O54)</f>
        <v>1.0183331206551869</v>
      </c>
      <c r="R54" s="15">
        <f t="shared" si="2"/>
        <v>1.0964938788712754E-2</v>
      </c>
      <c r="S54" s="61">
        <f t="shared" si="3"/>
        <v>2992.1148763380529</v>
      </c>
      <c r="T54" s="61" t="e">
        <f>#REF!/X54</f>
        <v>#REF!</v>
      </c>
      <c r="U54" s="1">
        <v>3012.36</v>
      </c>
      <c r="V54" s="1">
        <v>3012.36</v>
      </c>
      <c r="W54" s="67">
        <v>1424</v>
      </c>
      <c r="X54" s="52">
        <v>1148046.78</v>
      </c>
    </row>
    <row r="55" spans="1:26" ht="14.25" customHeight="1" x14ac:dyDescent="0.3">
      <c r="A55" s="34">
        <v>45</v>
      </c>
      <c r="B55" s="6" t="s">
        <v>27</v>
      </c>
      <c r="C55" s="39" t="s">
        <v>28</v>
      </c>
      <c r="D55" s="1">
        <v>28919858</v>
      </c>
      <c r="E55" s="1"/>
      <c r="F55" s="1">
        <v>1723778571.96</v>
      </c>
      <c r="G55" s="1">
        <v>932673019.09000003</v>
      </c>
      <c r="H55" s="1"/>
      <c r="I55" s="1"/>
      <c r="J55" s="1">
        <v>2685371449.04</v>
      </c>
      <c r="K55" s="1">
        <v>1001770.49</v>
      </c>
      <c r="L55" s="76">
        <v>25763822.219999999</v>
      </c>
      <c r="M55" s="1">
        <v>2699799924.4499998</v>
      </c>
      <c r="N55" s="1">
        <v>139851247.50999999</v>
      </c>
      <c r="O55" s="3">
        <v>2559948676.9400001</v>
      </c>
      <c r="P55" s="10">
        <f t="shared" si="14"/>
        <v>2.6603465867245032E-2</v>
      </c>
      <c r="Q55" s="15">
        <f t="shared" ref="Q55:Q73" si="15">(K55/O55)</f>
        <v>3.9132444295619735E-4</v>
      </c>
      <c r="R55" s="15">
        <f t="shared" si="2"/>
        <v>1.0064194822372937E-2</v>
      </c>
      <c r="S55" s="61">
        <f t="shared" si="3"/>
        <v>1.1110801185137924</v>
      </c>
      <c r="T55" s="61">
        <f t="shared" si="4"/>
        <v>1.1182126775988019E-2</v>
      </c>
      <c r="U55" s="1">
        <v>1</v>
      </c>
      <c r="V55" s="1">
        <v>1</v>
      </c>
      <c r="W55" s="67">
        <v>4175</v>
      </c>
      <c r="X55" s="52">
        <v>2304018076</v>
      </c>
    </row>
    <row r="56" spans="1:26" s="44" customFormat="1" ht="15.75" x14ac:dyDescent="0.3">
      <c r="A56" s="34">
        <v>46</v>
      </c>
      <c r="B56" s="39" t="s">
        <v>95</v>
      </c>
      <c r="C56" s="39" t="s">
        <v>100</v>
      </c>
      <c r="D56" s="4"/>
      <c r="E56" s="4"/>
      <c r="F56" s="4">
        <v>69647980.150000006</v>
      </c>
      <c r="G56" s="4">
        <v>271941142.83999997</v>
      </c>
      <c r="H56" s="4"/>
      <c r="I56" s="4"/>
      <c r="J56" s="4">
        <v>341589122.99000001</v>
      </c>
      <c r="K56" s="4">
        <v>686306.76</v>
      </c>
      <c r="L56" s="78">
        <v>3073244.62</v>
      </c>
      <c r="M56" s="4">
        <v>346895031.82999998</v>
      </c>
      <c r="N56" s="4">
        <v>8900092.3000000007</v>
      </c>
      <c r="O56" s="30">
        <v>337994939.52999997</v>
      </c>
      <c r="P56" s="29">
        <f t="shared" si="14"/>
        <v>3.512506683468425E-3</v>
      </c>
      <c r="Q56" s="43">
        <f t="shared" si="15"/>
        <v>2.0305237733865078E-3</v>
      </c>
      <c r="R56" s="15">
        <f t="shared" si="2"/>
        <v>9.0925758364119626E-3</v>
      </c>
      <c r="S56" s="61">
        <f t="shared" si="3"/>
        <v>1.8816222792680233</v>
      </c>
      <c r="T56" s="61">
        <f t="shared" si="4"/>
        <v>1.7108793269726828E-2</v>
      </c>
      <c r="U56" s="4">
        <v>1.8648</v>
      </c>
      <c r="V56" s="4">
        <v>1.8648</v>
      </c>
      <c r="W56" s="70">
        <v>1425</v>
      </c>
      <c r="X56" s="55">
        <v>179629537.37</v>
      </c>
    </row>
    <row r="57" spans="1:26" ht="15.75" x14ac:dyDescent="0.3">
      <c r="A57" s="34">
        <v>47</v>
      </c>
      <c r="B57" s="6" t="s">
        <v>1</v>
      </c>
      <c r="C57" s="39" t="s">
        <v>30</v>
      </c>
      <c r="D57" s="1">
        <v>220699400</v>
      </c>
      <c r="E57" s="1"/>
      <c r="F57" s="1">
        <v>9232319155.2999992</v>
      </c>
      <c r="G57" s="1">
        <v>54120494.509999998</v>
      </c>
      <c r="H57" s="1"/>
      <c r="I57" s="1"/>
      <c r="J57" s="1">
        <v>9510316049.8099995</v>
      </c>
      <c r="K57" s="1">
        <v>15352980.93</v>
      </c>
      <c r="L57" s="76">
        <v>107624047.09</v>
      </c>
      <c r="M57" s="1">
        <v>9757473483.2600002</v>
      </c>
      <c r="N57" s="1">
        <v>-47141856.579999998</v>
      </c>
      <c r="O57" s="3">
        <v>9710331626.6800003</v>
      </c>
      <c r="P57" s="10">
        <f t="shared" si="14"/>
        <v>0.10091158401612986</v>
      </c>
      <c r="Q57" s="15">
        <f t="shared" si="15"/>
        <v>1.5810974867033706E-3</v>
      </c>
      <c r="R57" s="15">
        <f t="shared" si="2"/>
        <v>1.1083457417076607E-2</v>
      </c>
      <c r="S57" s="61">
        <f t="shared" si="3"/>
        <v>267.32539009388245</v>
      </c>
      <c r="T57" s="61">
        <f t="shared" si="4"/>
        <v>2.9628895776089386</v>
      </c>
      <c r="U57" s="1">
        <v>267.26</v>
      </c>
      <c r="V57" s="1">
        <v>267.37</v>
      </c>
      <c r="W57" s="67">
        <v>7234</v>
      </c>
      <c r="X57" s="52">
        <v>36324015.549999997</v>
      </c>
    </row>
    <row r="58" spans="1:26" ht="15.75" x14ac:dyDescent="0.3">
      <c r="A58" s="34">
        <v>48</v>
      </c>
      <c r="B58" s="6" t="s">
        <v>31</v>
      </c>
      <c r="C58" s="39" t="s">
        <v>32</v>
      </c>
      <c r="D58" s="17"/>
      <c r="E58" s="17"/>
      <c r="F58" s="1">
        <v>2494774049.5300002</v>
      </c>
      <c r="G58" s="1">
        <v>471097803.69999999</v>
      </c>
      <c r="H58" s="1"/>
      <c r="I58" s="1"/>
      <c r="J58" s="1">
        <v>2965871853.2199998</v>
      </c>
      <c r="K58" s="1">
        <v>2937561.23</v>
      </c>
      <c r="L58" s="76">
        <v>32181831.210000001</v>
      </c>
      <c r="M58" s="1">
        <v>2991806513</v>
      </c>
      <c r="N58" s="1">
        <v>32408735</v>
      </c>
      <c r="O58" s="3">
        <v>2959397778</v>
      </c>
      <c r="P58" s="10">
        <f t="shared" si="14"/>
        <v>3.0754615701410432E-2</v>
      </c>
      <c r="Q58" s="15">
        <f t="shared" si="15"/>
        <v>9.9262128661367134E-4</v>
      </c>
      <c r="R58" s="15">
        <f t="shared" si="2"/>
        <v>1.08744527177921E-2</v>
      </c>
      <c r="S58" s="61" t="e">
        <f>O58/#REF!</f>
        <v>#REF!</v>
      </c>
      <c r="T58" s="61" t="e">
        <f>L58/#REF!</f>
        <v>#REF!</v>
      </c>
      <c r="U58" s="1">
        <v>1</v>
      </c>
      <c r="V58" s="1">
        <v>1</v>
      </c>
      <c r="W58" s="109">
        <v>1148</v>
      </c>
      <c r="X58" s="67">
        <v>2959397778</v>
      </c>
    </row>
    <row r="59" spans="1:26" ht="15.75" x14ac:dyDescent="0.3">
      <c r="A59" s="34">
        <v>49</v>
      </c>
      <c r="B59" s="1" t="s">
        <v>2</v>
      </c>
      <c r="C59" s="39" t="s">
        <v>121</v>
      </c>
      <c r="D59" s="1"/>
      <c r="E59" s="1"/>
      <c r="F59" s="17">
        <v>1580221448.8299999</v>
      </c>
      <c r="G59" s="1">
        <v>1264506516.9100001</v>
      </c>
      <c r="H59" s="1"/>
      <c r="I59" s="1"/>
      <c r="J59" s="1">
        <v>1629852516.6600001</v>
      </c>
      <c r="K59" s="1">
        <v>2549242.0699999998</v>
      </c>
      <c r="L59" s="76">
        <v>24804779.739999998</v>
      </c>
      <c r="M59" s="1">
        <v>2907596738.5</v>
      </c>
      <c r="N59" s="1">
        <v>-7153697.5599999996</v>
      </c>
      <c r="O59" s="3">
        <v>2900443040.9400001</v>
      </c>
      <c r="P59" s="10">
        <f t="shared" si="14"/>
        <v>3.0141947037692188E-2</v>
      </c>
      <c r="Q59" s="15">
        <f t="shared" si="15"/>
        <v>8.7891471544768553E-4</v>
      </c>
      <c r="R59" s="15">
        <f t="shared" si="2"/>
        <v>8.5520658016304488E-3</v>
      </c>
      <c r="S59" s="61">
        <f t="shared" si="3"/>
        <v>3.5464841089747474</v>
      </c>
      <c r="T59" s="61">
        <f t="shared" si="4"/>
        <v>3.0329765464388772E-2</v>
      </c>
      <c r="U59" s="1">
        <v>3.55</v>
      </c>
      <c r="V59" s="1">
        <v>3.55</v>
      </c>
      <c r="W59" s="67">
        <v>901</v>
      </c>
      <c r="X59" s="52">
        <v>817836187</v>
      </c>
    </row>
    <row r="60" spans="1:26" ht="15.75" x14ac:dyDescent="0.3">
      <c r="A60" s="34">
        <v>50</v>
      </c>
      <c r="B60" s="6" t="s">
        <v>1</v>
      </c>
      <c r="C60" s="4" t="s">
        <v>73</v>
      </c>
      <c r="D60" s="1"/>
      <c r="E60" s="1"/>
      <c r="F60" s="17">
        <v>15148372522.51</v>
      </c>
      <c r="G60" s="1">
        <v>194833780.22</v>
      </c>
      <c r="H60" s="1"/>
      <c r="I60" s="1"/>
      <c r="J60" s="1">
        <v>15358151135.610001</v>
      </c>
      <c r="K60" s="40">
        <v>35835970.920000002</v>
      </c>
      <c r="L60" s="75">
        <v>148325184.66999999</v>
      </c>
      <c r="M60" s="40">
        <v>15448453459.129999</v>
      </c>
      <c r="N60" s="40">
        <v>69341444.840000004</v>
      </c>
      <c r="O60" s="3">
        <v>15379112014.290001</v>
      </c>
      <c r="P60" s="10">
        <f t="shared" si="14"/>
        <v>0.1598226109867793</v>
      </c>
      <c r="Q60" s="15">
        <f t="shared" si="15"/>
        <v>2.3301716566406336E-3</v>
      </c>
      <c r="R60" s="15">
        <f t="shared" si="2"/>
        <v>9.6445870562733935E-3</v>
      </c>
      <c r="S60" s="61">
        <f t="shared" si="3"/>
        <v>3619.1005729381122</v>
      </c>
      <c r="T60" s="61">
        <f t="shared" si="4"/>
        <v>34.904730541110546</v>
      </c>
      <c r="U60" s="40">
        <v>3169.1</v>
      </c>
      <c r="V60" s="40">
        <v>3169.1</v>
      </c>
      <c r="W60" s="67">
        <v>250</v>
      </c>
      <c r="X60" s="52">
        <v>4249429.3</v>
      </c>
    </row>
    <row r="61" spans="1:26" ht="15.75" x14ac:dyDescent="0.3">
      <c r="A61" s="34">
        <v>51</v>
      </c>
      <c r="B61" s="6" t="s">
        <v>1</v>
      </c>
      <c r="C61" s="4" t="s">
        <v>72</v>
      </c>
      <c r="D61" s="1">
        <v>55131860.600000001</v>
      </c>
      <c r="E61" s="1"/>
      <c r="F61" s="1">
        <v>192832094.02000001</v>
      </c>
      <c r="G61" s="1">
        <v>47273428.409999996</v>
      </c>
      <c r="H61" s="1"/>
      <c r="I61" s="1"/>
      <c r="J61" s="1">
        <v>295492549.23000002</v>
      </c>
      <c r="K61" s="1">
        <v>361793.14</v>
      </c>
      <c r="L61" s="76">
        <v>6552035.29</v>
      </c>
      <c r="M61" s="1">
        <v>305280290.31</v>
      </c>
      <c r="N61" s="1">
        <v>2325096.4300000002</v>
      </c>
      <c r="O61" s="3">
        <v>302955193.88</v>
      </c>
      <c r="P61" s="10">
        <f t="shared" si="14"/>
        <v>3.1483670873141034E-3</v>
      </c>
      <c r="Q61" s="15">
        <f t="shared" si="15"/>
        <v>1.1942133599574648E-3</v>
      </c>
      <c r="R61" s="15">
        <f t="shared" si="2"/>
        <v>2.162707694853137E-2</v>
      </c>
      <c r="S61" s="61">
        <f t="shared" si="3"/>
        <v>2981.3838075894423</v>
      </c>
      <c r="T61" s="61">
        <f t="shared" si="4"/>
        <v>64.478617019842318</v>
      </c>
      <c r="U61" s="1">
        <v>2975.82</v>
      </c>
      <c r="V61" s="1">
        <v>2985.32</v>
      </c>
      <c r="W61" s="67">
        <v>18</v>
      </c>
      <c r="X61" s="52">
        <v>101615.63</v>
      </c>
    </row>
    <row r="62" spans="1:26" ht="15.75" x14ac:dyDescent="0.3">
      <c r="A62" s="34">
        <v>52</v>
      </c>
      <c r="B62" s="6" t="s">
        <v>50</v>
      </c>
      <c r="C62" s="4" t="s">
        <v>75</v>
      </c>
      <c r="D62" s="1"/>
      <c r="E62" s="1"/>
      <c r="F62" s="1"/>
      <c r="G62" s="1">
        <v>1448225008.5999999</v>
      </c>
      <c r="H62" s="1"/>
      <c r="I62" s="1">
        <v>525817908.52999997</v>
      </c>
      <c r="J62" s="1">
        <v>3697047331.77</v>
      </c>
      <c r="K62" s="40">
        <v>8514810.6600000001</v>
      </c>
      <c r="L62" s="75">
        <v>52618861.140000001</v>
      </c>
      <c r="M62" s="1">
        <v>5225210690.5900002</v>
      </c>
      <c r="N62" s="1">
        <v>-76979146.739999995</v>
      </c>
      <c r="O62" s="3">
        <v>5148231543.8500004</v>
      </c>
      <c r="P62" s="10">
        <f t="shared" si="14"/>
        <v>5.3501385940753279E-2</v>
      </c>
      <c r="Q62" s="15">
        <f t="shared" si="15"/>
        <v>1.6539292352092563E-3</v>
      </c>
      <c r="R62" s="15">
        <f t="shared" si="2"/>
        <v>1.0220764293878292E-2</v>
      </c>
      <c r="S62" s="61">
        <f t="shared" si="3"/>
        <v>1123.5234621368716</v>
      </c>
      <c r="T62" s="61">
        <f t="shared" si="4"/>
        <v>11.483268485143057</v>
      </c>
      <c r="U62" s="1">
        <v>1123.52</v>
      </c>
      <c r="V62" s="1">
        <v>1123.52</v>
      </c>
      <c r="W62" s="71">
        <v>2888</v>
      </c>
      <c r="X62" s="52">
        <v>4582219.88</v>
      </c>
    </row>
    <row r="63" spans="1:26" ht="15.75" x14ac:dyDescent="0.3">
      <c r="A63" s="34">
        <v>53</v>
      </c>
      <c r="B63" s="1" t="s">
        <v>66</v>
      </c>
      <c r="C63" s="4" t="s">
        <v>78</v>
      </c>
      <c r="D63" s="1"/>
      <c r="E63" s="1"/>
      <c r="F63" s="1">
        <v>49450569.390000001</v>
      </c>
      <c r="G63" s="1">
        <v>6776546.7199999997</v>
      </c>
      <c r="H63" s="41"/>
      <c r="I63" s="1"/>
      <c r="J63" s="1">
        <v>56227116.109999999</v>
      </c>
      <c r="K63" s="1">
        <v>133960.06</v>
      </c>
      <c r="L63" s="76">
        <v>569835.36</v>
      </c>
      <c r="M63" s="1">
        <v>56564903.420000002</v>
      </c>
      <c r="N63" s="1">
        <v>68110.149999999994</v>
      </c>
      <c r="O63" s="3">
        <v>56379266.189999998</v>
      </c>
      <c r="P63" s="10">
        <f t="shared" si="14"/>
        <v>5.8590388831500037E-4</v>
      </c>
      <c r="Q63" s="15">
        <f t="shared" si="15"/>
        <v>2.3760518547465683E-3</v>
      </c>
      <c r="R63" s="15">
        <f t="shared" si="2"/>
        <v>1.0107179438619083E-2</v>
      </c>
      <c r="S63" s="61">
        <f t="shared" si="3"/>
        <v>12.06054355938697</v>
      </c>
      <c r="T63" s="61">
        <f t="shared" si="4"/>
        <v>0.12189807788200578</v>
      </c>
      <c r="U63" s="1">
        <v>12.01</v>
      </c>
      <c r="V63" s="1">
        <v>12.05</v>
      </c>
      <c r="W63" s="67">
        <v>37</v>
      </c>
      <c r="X63" s="52">
        <v>4674687</v>
      </c>
    </row>
    <row r="64" spans="1:26" ht="15.75" x14ac:dyDescent="0.3">
      <c r="A64" s="34">
        <v>54</v>
      </c>
      <c r="B64" s="6" t="s">
        <v>43</v>
      </c>
      <c r="C64" s="39" t="s">
        <v>94</v>
      </c>
      <c r="D64" s="1"/>
      <c r="E64" s="1"/>
      <c r="F64" s="1">
        <v>103806673</v>
      </c>
      <c r="G64" s="1">
        <v>134610064.88999999</v>
      </c>
      <c r="H64" s="1"/>
      <c r="I64" s="1"/>
      <c r="J64" s="1">
        <v>239751498.43000001</v>
      </c>
      <c r="K64" s="1">
        <v>942276.38</v>
      </c>
      <c r="L64" s="76">
        <v>-1884288.87</v>
      </c>
      <c r="M64" s="1">
        <v>239751498.43000001</v>
      </c>
      <c r="N64" s="1">
        <v>8378877.0599999996</v>
      </c>
      <c r="O64" s="3">
        <v>231372621.37</v>
      </c>
      <c r="P64" s="10">
        <f t="shared" si="14"/>
        <v>2.4044675936978057E-3</v>
      </c>
      <c r="Q64" s="15">
        <f t="shared" si="15"/>
        <v>4.0725491824426226E-3</v>
      </c>
      <c r="R64" s="15">
        <f t="shared" si="2"/>
        <v>-8.1439578237164703E-3</v>
      </c>
      <c r="S64" s="61">
        <f t="shared" si="3"/>
        <v>0.77281067597478637</v>
      </c>
      <c r="T64" s="61">
        <f t="shared" si="4"/>
        <v>-6.2937375508564757E-3</v>
      </c>
      <c r="U64" s="1">
        <v>0.77</v>
      </c>
      <c r="V64" s="1">
        <v>0.77</v>
      </c>
      <c r="W64" s="67">
        <v>824</v>
      </c>
      <c r="X64" s="52">
        <v>299391078</v>
      </c>
      <c r="Y64" s="25"/>
      <c r="Z64" s="24"/>
    </row>
    <row r="65" spans="1:26" ht="15.75" x14ac:dyDescent="0.3">
      <c r="A65" s="34">
        <v>55</v>
      </c>
      <c r="B65" s="39" t="s">
        <v>1</v>
      </c>
      <c r="C65" s="39" t="s">
        <v>90</v>
      </c>
      <c r="D65" s="1"/>
      <c r="E65" s="1"/>
      <c r="F65" s="1">
        <v>11326445327.040001</v>
      </c>
      <c r="G65" s="1">
        <v>36749183232.370003</v>
      </c>
      <c r="H65" s="1"/>
      <c r="I65" s="1"/>
      <c r="J65" s="1">
        <v>48168124967.019997</v>
      </c>
      <c r="K65" s="1">
        <v>66189043.43</v>
      </c>
      <c r="L65" s="76">
        <v>208458774.66999999</v>
      </c>
      <c r="M65" s="1">
        <v>48603019681.139999</v>
      </c>
      <c r="N65" s="1">
        <v>207077563.25</v>
      </c>
      <c r="O65" s="3">
        <v>48395942117.889999</v>
      </c>
      <c r="P65" s="10">
        <f t="shared" si="14"/>
        <v>0.5029396900977906</v>
      </c>
      <c r="Q65" s="15">
        <f t="shared" si="15"/>
        <v>1.367656884719114E-3</v>
      </c>
      <c r="R65" s="15">
        <f t="shared" si="2"/>
        <v>4.3073606080899357E-3</v>
      </c>
      <c r="S65" s="61">
        <f t="shared" si="3"/>
        <v>1.1455746549536143</v>
      </c>
      <c r="T65" s="61">
        <f t="shared" si="4"/>
        <v>4.9344031423734181E-3</v>
      </c>
      <c r="U65" s="1">
        <v>351.69920000000002</v>
      </c>
      <c r="V65" s="1">
        <v>351.69920000000002</v>
      </c>
      <c r="W65" s="69">
        <v>1710</v>
      </c>
      <c r="X65" s="54">
        <v>42245995849</v>
      </c>
    </row>
    <row r="66" spans="1:26" ht="15.75" x14ac:dyDescent="0.3">
      <c r="A66" s="34">
        <v>56</v>
      </c>
      <c r="B66" s="39" t="s">
        <v>87</v>
      </c>
      <c r="C66" s="39" t="s">
        <v>91</v>
      </c>
      <c r="D66" s="1"/>
      <c r="E66" s="41"/>
      <c r="F66" s="1">
        <v>62940426.009999998</v>
      </c>
      <c r="G66" s="1">
        <v>309110949.91000003</v>
      </c>
      <c r="H66" s="1"/>
      <c r="I66" s="1"/>
      <c r="J66" s="1">
        <v>397348653.98000002</v>
      </c>
      <c r="K66" s="1">
        <v>537363.12</v>
      </c>
      <c r="L66" s="76">
        <v>4173232.9</v>
      </c>
      <c r="M66" s="1">
        <v>397348653.98000002</v>
      </c>
      <c r="N66" s="1">
        <v>2365833.5699999998</v>
      </c>
      <c r="O66" s="3">
        <v>394982820.41000003</v>
      </c>
      <c r="P66" s="10">
        <f t="shared" si="14"/>
        <v>4.1047354095731714E-3</v>
      </c>
      <c r="Q66" s="15">
        <f t="shared" si="15"/>
        <v>1.3604721325403632E-3</v>
      </c>
      <c r="R66" s="15">
        <f t="shared" si="2"/>
        <v>1.0565606108306435E-2</v>
      </c>
      <c r="S66" s="61">
        <f t="shared" si="3"/>
        <v>1114.0303999966156</v>
      </c>
      <c r="T66" s="61">
        <f t="shared" si="4"/>
        <v>11.770406399043303</v>
      </c>
      <c r="U66" s="1">
        <v>1114.03</v>
      </c>
      <c r="V66" s="1">
        <v>1120.7</v>
      </c>
      <c r="W66" s="69">
        <v>129</v>
      </c>
      <c r="X66" s="54">
        <v>354553</v>
      </c>
    </row>
    <row r="67" spans="1:26" ht="15.75" x14ac:dyDescent="0.3">
      <c r="A67" s="34">
        <v>57</v>
      </c>
      <c r="B67" s="6" t="s">
        <v>27</v>
      </c>
      <c r="C67" s="39" t="s">
        <v>85</v>
      </c>
      <c r="D67" s="1">
        <v>4191342.87</v>
      </c>
      <c r="E67" s="1">
        <v>4191342.87</v>
      </c>
      <c r="F67" s="1">
        <v>296672371.94</v>
      </c>
      <c r="G67" s="1"/>
      <c r="H67" s="1"/>
      <c r="I67" s="1"/>
      <c r="J67" s="1">
        <v>300863714.81</v>
      </c>
      <c r="K67" s="1">
        <v>356260.85</v>
      </c>
      <c r="L67" s="76">
        <v>2844914.14</v>
      </c>
      <c r="M67" s="1">
        <v>301423476.83999997</v>
      </c>
      <c r="N67" s="1">
        <v>2605719.7799999998</v>
      </c>
      <c r="O67" s="3">
        <v>298817757.05000001</v>
      </c>
      <c r="P67" s="10">
        <f t="shared" si="14"/>
        <v>3.1053700692581171E-3</v>
      </c>
      <c r="Q67" s="15">
        <f>(K67/O67)</f>
        <v>1.1922345362507631E-3</v>
      </c>
      <c r="R67" s="15">
        <f>L67/O67</f>
        <v>9.5205658729443296E-3</v>
      </c>
      <c r="S67" s="61">
        <f>O67/X67</f>
        <v>135.26333148689639</v>
      </c>
      <c r="T67" s="61">
        <f>L67/X67</f>
        <v>1.2877834576149019</v>
      </c>
      <c r="U67" s="1">
        <v>131.76</v>
      </c>
      <c r="V67" s="1">
        <v>132.84</v>
      </c>
      <c r="W67" s="67">
        <v>17</v>
      </c>
      <c r="X67" s="52">
        <v>2209155.6800000002</v>
      </c>
    </row>
    <row r="68" spans="1:26" ht="15.75" x14ac:dyDescent="0.3">
      <c r="A68" s="34">
        <v>58</v>
      </c>
      <c r="B68" s="1" t="s">
        <v>29</v>
      </c>
      <c r="C68" s="4" t="s">
        <v>109</v>
      </c>
      <c r="D68" s="1"/>
      <c r="E68" s="1"/>
      <c r="F68" s="1">
        <v>676034212.32000005</v>
      </c>
      <c r="G68" s="1">
        <v>353304510.63</v>
      </c>
      <c r="H68" s="1"/>
      <c r="I68" s="1"/>
      <c r="J68" s="1">
        <v>1029338722.95</v>
      </c>
      <c r="K68" s="1">
        <v>1876363.48</v>
      </c>
      <c r="L68" s="76">
        <v>9514191.5399999991</v>
      </c>
      <c r="M68" s="1">
        <v>1107989797.0799999</v>
      </c>
      <c r="N68" s="1">
        <v>-5544521.3399999999</v>
      </c>
      <c r="O68" s="3">
        <v>1102445275.74</v>
      </c>
      <c r="P68" s="10">
        <f t="shared" si="14"/>
        <v>1.1456817680701508E-2</v>
      </c>
      <c r="Q68" s="15">
        <f t="shared" si="15"/>
        <v>1.7020014700870471E-3</v>
      </c>
      <c r="R68" s="15">
        <f t="shared" si="2"/>
        <v>8.6300805576165571E-3</v>
      </c>
      <c r="S68" s="61">
        <f t="shared" si="3"/>
        <v>22.337259693015316</v>
      </c>
      <c r="T68" s="61">
        <f t="shared" si="4"/>
        <v>0.19277235058712347</v>
      </c>
      <c r="U68" s="1">
        <v>22.33</v>
      </c>
      <c r="V68" s="1">
        <v>22.33</v>
      </c>
      <c r="W68" s="67">
        <v>1251</v>
      </c>
      <c r="X68" s="52">
        <v>49354544.420000002</v>
      </c>
      <c r="Z68" s="42"/>
    </row>
    <row r="69" spans="1:26" ht="15.75" x14ac:dyDescent="0.3">
      <c r="A69" s="34">
        <v>59</v>
      </c>
      <c r="B69" s="1" t="s">
        <v>27</v>
      </c>
      <c r="C69" s="96" t="s">
        <v>129</v>
      </c>
      <c r="D69" s="1"/>
      <c r="E69" s="1"/>
      <c r="F69" s="1">
        <v>113027358.03</v>
      </c>
      <c r="G69" s="1">
        <v>1108936782.51</v>
      </c>
      <c r="H69" s="1"/>
      <c r="I69" s="1"/>
      <c r="J69" s="1">
        <v>1221995503.6600001</v>
      </c>
      <c r="K69" s="1">
        <v>1887027.69</v>
      </c>
      <c r="L69" s="76">
        <v>8956147.8399999999</v>
      </c>
      <c r="M69" s="1">
        <v>1224971055.1099999</v>
      </c>
      <c r="N69" s="1">
        <v>41297821.130000003</v>
      </c>
      <c r="O69" s="3">
        <v>1183673230.9100001</v>
      </c>
      <c r="P69" s="10">
        <f t="shared" si="14"/>
        <v>1.2300953796513902E-2</v>
      </c>
      <c r="Q69" s="15">
        <f t="shared" si="15"/>
        <v>1.5942133696385662E-3</v>
      </c>
      <c r="R69" s="15">
        <f t="shared" si="2"/>
        <v>7.5664022858019462E-3</v>
      </c>
      <c r="S69" s="61">
        <f t="shared" si="3"/>
        <v>1.0009071267550766</v>
      </c>
      <c r="T69" s="61">
        <f t="shared" si="4"/>
        <v>7.5732659717550705E-3</v>
      </c>
      <c r="U69" s="1">
        <v>329.1</v>
      </c>
      <c r="V69" s="1">
        <v>330.33</v>
      </c>
      <c r="W69" s="67">
        <v>223</v>
      </c>
      <c r="X69" s="52">
        <v>1182600462.3900001</v>
      </c>
    </row>
    <row r="70" spans="1:26" ht="15.75" x14ac:dyDescent="0.3">
      <c r="A70" s="34">
        <v>60</v>
      </c>
      <c r="B70" s="1" t="s">
        <v>92</v>
      </c>
      <c r="C70" s="4" t="s">
        <v>93</v>
      </c>
      <c r="D70" s="1"/>
      <c r="E70" s="1"/>
      <c r="F70" s="1">
        <v>301815435.22000003</v>
      </c>
      <c r="G70" s="1">
        <v>88119169.859999999</v>
      </c>
      <c r="H70" s="1"/>
      <c r="I70" s="1"/>
      <c r="J70" s="1">
        <v>389934605.07999998</v>
      </c>
      <c r="K70" s="1">
        <v>12413092.02</v>
      </c>
      <c r="L70" s="76">
        <v>7654387.5599999996</v>
      </c>
      <c r="M70" s="1">
        <v>403139723.60000002</v>
      </c>
      <c r="N70" s="1">
        <v>6979350.1200000001</v>
      </c>
      <c r="O70" s="3">
        <v>396160373.48000002</v>
      </c>
      <c r="P70" s="10">
        <f t="shared" ref="P70" si="16">(O70/$O$73)</f>
        <v>4.1169727615118284E-3</v>
      </c>
      <c r="Q70" s="15">
        <f t="shared" si="15"/>
        <v>3.1333502417113079E-2</v>
      </c>
      <c r="R70" s="15">
        <f t="shared" si="2"/>
        <v>1.9321436651428308E-2</v>
      </c>
      <c r="S70" s="61" t="e">
        <f t="shared" si="3"/>
        <v>#VALUE!</v>
      </c>
      <c r="T70" s="61" t="e">
        <f t="shared" si="4"/>
        <v>#VALUE!</v>
      </c>
      <c r="U70" s="1">
        <v>141.55189999999999</v>
      </c>
      <c r="V70" s="1">
        <v>144.04570000000001</v>
      </c>
      <c r="W70" s="67">
        <v>296</v>
      </c>
      <c r="X70" s="103" t="s">
        <v>159</v>
      </c>
    </row>
    <row r="71" spans="1:26" ht="15.75" x14ac:dyDescent="0.3">
      <c r="A71" s="34">
        <v>61</v>
      </c>
      <c r="B71" s="1" t="s">
        <v>102</v>
      </c>
      <c r="C71" s="4" t="s">
        <v>104</v>
      </c>
      <c r="D71" s="1"/>
      <c r="E71" s="1"/>
      <c r="F71" s="1">
        <v>68735023.670000002</v>
      </c>
      <c r="G71" s="1">
        <v>293612560.41000003</v>
      </c>
      <c r="H71" s="1"/>
      <c r="I71" s="1"/>
      <c r="J71" s="1">
        <v>362347584.07999998</v>
      </c>
      <c r="K71" s="1">
        <v>369189.64</v>
      </c>
      <c r="L71" s="76">
        <v>2200012.92</v>
      </c>
      <c r="M71" s="1">
        <v>366275503.77999997</v>
      </c>
      <c r="N71" s="1">
        <v>4989358.5599999996</v>
      </c>
      <c r="O71" s="3">
        <v>361286145.23000002</v>
      </c>
      <c r="P71" s="10">
        <f>(O71/$O$73)</f>
        <v>3.7545532531627819E-3</v>
      </c>
      <c r="Q71" s="15">
        <f t="shared" si="15"/>
        <v>1.0218759973897381E-3</v>
      </c>
      <c r="R71" s="15">
        <f t="shared" si="2"/>
        <v>6.0893918824355686E-3</v>
      </c>
      <c r="S71" s="61">
        <f t="shared" si="3"/>
        <v>1.2415550140238862</v>
      </c>
      <c r="T71" s="61">
        <f t="shared" si="4"/>
        <v>7.5603150239942317E-3</v>
      </c>
      <c r="U71" s="1">
        <v>1.2407999999999999</v>
      </c>
      <c r="V71" s="1">
        <v>1.2407999999999999</v>
      </c>
      <c r="W71" s="67">
        <v>37</v>
      </c>
      <c r="X71" s="52">
        <v>290994874.29000002</v>
      </c>
    </row>
    <row r="72" spans="1:26" ht="15.75" x14ac:dyDescent="0.3">
      <c r="A72" s="34">
        <v>62</v>
      </c>
      <c r="B72" s="1" t="s">
        <v>1</v>
      </c>
      <c r="C72" s="4" t="s">
        <v>148</v>
      </c>
      <c r="D72" s="1"/>
      <c r="E72" s="1"/>
      <c r="F72" s="1">
        <v>50359835.619999997</v>
      </c>
      <c r="G72" s="1">
        <v>968850465.45000005</v>
      </c>
      <c r="H72" s="1"/>
      <c r="I72" s="1"/>
      <c r="J72" s="1">
        <v>1019210301.0700001</v>
      </c>
      <c r="K72" s="1">
        <v>5734287.8499999996</v>
      </c>
      <c r="L72" s="76">
        <v>4832593.24</v>
      </c>
      <c r="M72" s="1">
        <v>1081940300.8399999</v>
      </c>
      <c r="N72" s="1">
        <v>-10368364.369999999</v>
      </c>
      <c r="O72" s="3">
        <v>1071571936.47</v>
      </c>
      <c r="P72" s="10">
        <f>(O72/$O$73)</f>
        <v>1.1135976159589805E-2</v>
      </c>
      <c r="Q72" s="15">
        <f t="shared" si="15"/>
        <v>5.3512859518232989E-3</v>
      </c>
      <c r="R72" s="15">
        <f t="shared" si="2"/>
        <v>4.5098169105843274E-3</v>
      </c>
      <c r="S72" s="61">
        <f t="shared" si="3"/>
        <v>100.71101540776505</v>
      </c>
      <c r="T72" s="61">
        <f t="shared" si="4"/>
        <v>0.45418824036805749</v>
      </c>
      <c r="U72" s="1">
        <v>100.71</v>
      </c>
      <c r="V72" s="1">
        <v>100.71</v>
      </c>
      <c r="W72" s="67">
        <v>323</v>
      </c>
      <c r="X72" s="52">
        <v>10640066.85</v>
      </c>
    </row>
    <row r="73" spans="1:26" ht="15.75" x14ac:dyDescent="0.3">
      <c r="A73" s="34"/>
      <c r="B73" s="87"/>
      <c r="C73" s="93" t="s">
        <v>62</v>
      </c>
      <c r="D73" s="1"/>
      <c r="E73" s="1"/>
      <c r="F73" s="1"/>
      <c r="G73" s="1"/>
      <c r="H73" s="1"/>
      <c r="I73" s="1"/>
      <c r="J73" s="1"/>
      <c r="K73" s="1"/>
      <c r="L73" s="76"/>
      <c r="M73" s="1"/>
      <c r="N73" s="1"/>
      <c r="O73" s="7">
        <f>SUM(O54:O72)</f>
        <v>96226134208.02002</v>
      </c>
      <c r="P73" s="66">
        <f>(O73/$O$108)</f>
        <v>0.11589998308779315</v>
      </c>
      <c r="Q73" s="15">
        <f t="shared" si="15"/>
        <v>0</v>
      </c>
      <c r="R73" s="15">
        <f t="shared" si="2"/>
        <v>0</v>
      </c>
      <c r="S73" s="61" t="e">
        <f t="shared" si="3"/>
        <v>#DIV/0!</v>
      </c>
      <c r="T73" s="61" t="e">
        <f t="shared" si="4"/>
        <v>#DIV/0!</v>
      </c>
      <c r="U73" s="1"/>
      <c r="V73" s="1"/>
      <c r="W73" s="67"/>
      <c r="X73" s="52"/>
    </row>
    <row r="74" spans="1:26" ht="15.75" x14ac:dyDescent="0.3">
      <c r="A74" s="89"/>
      <c r="B74" s="90"/>
      <c r="C74" s="94" t="s">
        <v>33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10"/>
      <c r="Q74" s="15"/>
      <c r="R74" s="15" t="e">
        <f t="shared" si="2"/>
        <v>#DIV/0!</v>
      </c>
      <c r="S74" s="61" t="e">
        <f t="shared" si="3"/>
        <v>#DIV/0!</v>
      </c>
      <c r="T74" s="61" t="e">
        <f t="shared" si="4"/>
        <v>#DIV/0!</v>
      </c>
      <c r="U74" s="2"/>
      <c r="V74" s="2"/>
      <c r="W74" s="2"/>
      <c r="X74" s="53"/>
    </row>
    <row r="75" spans="1:26" ht="15.75" x14ac:dyDescent="0.3">
      <c r="A75" s="34">
        <v>63</v>
      </c>
      <c r="B75" s="6" t="s">
        <v>31</v>
      </c>
      <c r="C75" s="39" t="s">
        <v>34</v>
      </c>
      <c r="D75" s="1"/>
      <c r="E75" s="1"/>
      <c r="F75" s="1">
        <v>225928209.58000001</v>
      </c>
      <c r="G75" s="1">
        <v>486863502.11000001</v>
      </c>
      <c r="H75" s="1">
        <v>1846390000</v>
      </c>
      <c r="I75" s="1">
        <v>531933.86</v>
      </c>
      <c r="J75" s="1">
        <v>2559713645.5500002</v>
      </c>
      <c r="K75" s="1">
        <v>4314818.7300000004</v>
      </c>
      <c r="L75" s="76">
        <v>13738915.369999999</v>
      </c>
      <c r="M75" s="1">
        <v>2562668591</v>
      </c>
      <c r="N75" s="1">
        <v>213428478</v>
      </c>
      <c r="O75" s="3">
        <v>2349240113</v>
      </c>
      <c r="P75" s="10">
        <f>(O75/$O$78)</f>
        <v>5.0799733329548742E-2</v>
      </c>
      <c r="Q75" s="15">
        <f t="shared" ref="Q75:Q85" si="17">(K75/O75)</f>
        <v>1.8366869806636919E-3</v>
      </c>
      <c r="R75" s="15">
        <f t="shared" si="2"/>
        <v>5.8482380298092579E-3</v>
      </c>
      <c r="S75" s="61">
        <f t="shared" si="3"/>
        <v>117.46200564999999</v>
      </c>
      <c r="T75" s="61">
        <f t="shared" si="4"/>
        <v>0.6869457685</v>
      </c>
      <c r="U75" s="1">
        <v>85.5</v>
      </c>
      <c r="V75" s="1">
        <v>85.5</v>
      </c>
      <c r="W75" s="67">
        <v>2602</v>
      </c>
      <c r="X75" s="52">
        <v>20000000</v>
      </c>
    </row>
    <row r="76" spans="1:26" ht="15.75" x14ac:dyDescent="0.3">
      <c r="A76" s="34">
        <v>64</v>
      </c>
      <c r="B76" s="6" t="s">
        <v>31</v>
      </c>
      <c r="C76" s="39" t="s">
        <v>35</v>
      </c>
      <c r="D76" s="1"/>
      <c r="E76" s="1"/>
      <c r="F76" s="1">
        <v>742248629.46000004</v>
      </c>
      <c r="G76" s="1">
        <v>500000000</v>
      </c>
      <c r="H76" s="1">
        <v>9383337173.9799995</v>
      </c>
      <c r="I76" s="1">
        <v>80498783.390000001</v>
      </c>
      <c r="J76" s="1">
        <v>10706084586.83</v>
      </c>
      <c r="K76" s="1">
        <v>13012747.060000001</v>
      </c>
      <c r="L76" s="76">
        <v>51616355.75</v>
      </c>
      <c r="M76" s="1">
        <v>11200285494.58</v>
      </c>
      <c r="N76" s="1">
        <v>1159036576.3800001</v>
      </c>
      <c r="O76" s="3">
        <v>10041248918</v>
      </c>
      <c r="P76" s="10">
        <f>(O76/$O$78)</f>
        <v>0.21713096269185822</v>
      </c>
      <c r="Q76" s="15">
        <f t="shared" si="17"/>
        <v>1.295929138523125E-3</v>
      </c>
      <c r="R76" s="15">
        <f t="shared" si="2"/>
        <v>5.1404318498142424E-3</v>
      </c>
      <c r="S76" s="61">
        <f t="shared" si="3"/>
        <v>53.37482336539496</v>
      </c>
      <c r="T76" s="61">
        <f t="shared" si="4"/>
        <v>0.27436964200568564</v>
      </c>
      <c r="U76" s="1">
        <v>40.700000000000003</v>
      </c>
      <c r="V76" s="1">
        <v>40.700000000000003</v>
      </c>
      <c r="W76" s="67">
        <v>5214</v>
      </c>
      <c r="X76" s="52">
        <v>188127066</v>
      </c>
      <c r="Z76" s="35"/>
    </row>
    <row r="77" spans="1:26" ht="15.75" x14ac:dyDescent="0.3">
      <c r="A77" s="80">
        <v>65</v>
      </c>
      <c r="B77" s="4" t="s">
        <v>25</v>
      </c>
      <c r="C77" s="39" t="s">
        <v>36</v>
      </c>
      <c r="D77" s="1"/>
      <c r="E77" s="1"/>
      <c r="F77" s="1">
        <v>4451614591.1599998</v>
      </c>
      <c r="G77" s="1">
        <v>736939931.50999999</v>
      </c>
      <c r="H77" s="1">
        <v>29289131890</v>
      </c>
      <c r="I77" s="1"/>
      <c r="J77" s="1">
        <v>34477686412.669998</v>
      </c>
      <c r="K77" s="1">
        <v>9849529.0700000003</v>
      </c>
      <c r="L77" s="76">
        <v>182453112.81999999</v>
      </c>
      <c r="M77" s="1">
        <v>34848536802.720001</v>
      </c>
      <c r="N77" s="1">
        <v>993898959.52999997</v>
      </c>
      <c r="O77" s="3">
        <v>33854637843.189999</v>
      </c>
      <c r="P77" s="10">
        <f>(O77/$O$78)</f>
        <v>0.73206930397859293</v>
      </c>
      <c r="Q77" s="15">
        <f t="shared" si="17"/>
        <v>2.9093588641005872E-4</v>
      </c>
      <c r="R77" s="15">
        <f t="shared" ref="R77:R108" si="18">L77/O77</f>
        <v>5.3893092481183107E-3</v>
      </c>
      <c r="S77" s="61">
        <f t="shared" ref="S77:S108" si="19">O77/X77</f>
        <v>12.687862992546291</v>
      </c>
      <c r="T77" s="61">
        <f t="shared" ref="T77:T108" si="20">L77/X77</f>
        <v>6.8378817364587799E-2</v>
      </c>
      <c r="U77" s="1">
        <v>12.69</v>
      </c>
      <c r="V77" s="1">
        <v>12.69</v>
      </c>
      <c r="W77" s="67">
        <v>894</v>
      </c>
      <c r="X77" s="52">
        <v>2668269500</v>
      </c>
    </row>
    <row r="78" spans="1:26" ht="15.75" x14ac:dyDescent="0.3">
      <c r="A78" s="34"/>
      <c r="B78" s="6"/>
      <c r="C78" s="93" t="s">
        <v>62</v>
      </c>
      <c r="D78" s="1"/>
      <c r="E78" s="1"/>
      <c r="F78" s="1"/>
      <c r="G78" s="1"/>
      <c r="H78" s="1"/>
      <c r="I78" s="1"/>
      <c r="J78" s="1"/>
      <c r="K78" s="1"/>
      <c r="L78" s="76"/>
      <c r="M78" s="1"/>
      <c r="N78" s="1"/>
      <c r="O78" s="7">
        <f>SUM(O75:O77)</f>
        <v>46245126874.190002</v>
      </c>
      <c r="P78" s="66">
        <f>(O78/$O$108)</f>
        <v>5.57001428637331E-2</v>
      </c>
      <c r="Q78" s="15">
        <f t="shared" si="17"/>
        <v>0</v>
      </c>
      <c r="R78" s="15">
        <f t="shared" si="18"/>
        <v>0</v>
      </c>
      <c r="S78" s="61" t="e">
        <f t="shared" si="19"/>
        <v>#DIV/0!</v>
      </c>
      <c r="T78" s="61" t="e">
        <f t="shared" si="20"/>
        <v>#DIV/0!</v>
      </c>
      <c r="U78" s="1"/>
      <c r="V78" s="1"/>
      <c r="W78" s="67"/>
      <c r="X78" s="52"/>
    </row>
    <row r="79" spans="1:26" ht="15.75" x14ac:dyDescent="0.3">
      <c r="A79" s="89"/>
      <c r="B79" s="90"/>
      <c r="C79" s="94" t="s">
        <v>37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10"/>
      <c r="Q79" s="15"/>
      <c r="R79" s="15"/>
      <c r="S79" s="61"/>
      <c r="T79" s="61"/>
      <c r="U79" s="2"/>
      <c r="V79" s="2"/>
      <c r="W79" s="2"/>
      <c r="X79" s="53"/>
    </row>
    <row r="80" spans="1:26" ht="15.75" x14ac:dyDescent="0.3">
      <c r="A80" s="34">
        <v>66</v>
      </c>
      <c r="B80" s="6" t="s">
        <v>1</v>
      </c>
      <c r="C80" s="92" t="s">
        <v>10</v>
      </c>
      <c r="D80" s="1">
        <v>299933744.25</v>
      </c>
      <c r="E80" s="1"/>
      <c r="F80" s="1">
        <v>392795653.14999998</v>
      </c>
      <c r="G80" s="1">
        <v>380886667.24000001</v>
      </c>
      <c r="H80" s="1"/>
      <c r="I80" s="1"/>
      <c r="J80" s="1">
        <v>1073616064.64</v>
      </c>
      <c r="K80" s="1">
        <v>1470772.85</v>
      </c>
      <c r="L80" s="76">
        <v>22063886.690000001</v>
      </c>
      <c r="M80" s="1">
        <v>1095020334.6900001</v>
      </c>
      <c r="N80" s="1">
        <v>-5897712.9299999997</v>
      </c>
      <c r="O80" s="3">
        <v>1089122621.76</v>
      </c>
      <c r="P80" s="10">
        <f t="shared" ref="P80:P99" si="21">(O80/$O$100)</f>
        <v>4.4516396593519053E-2</v>
      </c>
      <c r="Q80" s="15">
        <f t="shared" si="17"/>
        <v>1.3504198890142058E-3</v>
      </c>
      <c r="R80" s="15">
        <f t="shared" si="18"/>
        <v>2.0258404562697643E-2</v>
      </c>
      <c r="S80" s="61">
        <f t="shared" si="19"/>
        <v>2386.1762088472301</v>
      </c>
      <c r="T80" s="61">
        <f t="shared" si="20"/>
        <v>48.34012299671128</v>
      </c>
      <c r="U80" s="1">
        <v>2379.44</v>
      </c>
      <c r="V80" s="1">
        <v>2390.94</v>
      </c>
      <c r="W80" s="67">
        <v>875</v>
      </c>
      <c r="X80" s="52">
        <v>456430.09</v>
      </c>
    </row>
    <row r="81" spans="1:26" ht="15.75" x14ac:dyDescent="0.3">
      <c r="A81" s="34">
        <v>67</v>
      </c>
      <c r="B81" s="6" t="s">
        <v>6</v>
      </c>
      <c r="C81" s="92" t="s">
        <v>38</v>
      </c>
      <c r="D81" s="1">
        <v>41586567.299999997</v>
      </c>
      <c r="E81" s="1"/>
      <c r="F81" s="1">
        <v>74333897.420000002</v>
      </c>
      <c r="G81" s="6">
        <v>29800385.710000001</v>
      </c>
      <c r="H81" s="1"/>
      <c r="I81" s="1"/>
      <c r="J81" s="1">
        <v>146070675.84999999</v>
      </c>
      <c r="K81" s="1">
        <v>277089.32</v>
      </c>
      <c r="L81" s="76" t="s">
        <v>153</v>
      </c>
      <c r="M81" s="6">
        <v>146070675.84999999</v>
      </c>
      <c r="N81" s="1">
        <v>1117033.3500000001</v>
      </c>
      <c r="O81" s="3">
        <v>144953642.5</v>
      </c>
      <c r="P81" s="10">
        <f t="shared" si="21"/>
        <v>5.9247817539383784E-3</v>
      </c>
      <c r="Q81" s="15">
        <f t="shared" si="17"/>
        <v>1.911571970328376E-3</v>
      </c>
      <c r="R81" s="15" t="e">
        <f t="shared" si="18"/>
        <v>#VALUE!</v>
      </c>
      <c r="S81" s="61">
        <f t="shared" si="19"/>
        <v>109.58837727090594</v>
      </c>
      <c r="T81" s="61" t="e">
        <f t="shared" si="20"/>
        <v>#VALUE!</v>
      </c>
      <c r="U81" s="1">
        <v>109.61</v>
      </c>
      <c r="V81" s="1">
        <v>109.89</v>
      </c>
      <c r="W81" s="67">
        <v>741</v>
      </c>
      <c r="X81" s="52">
        <v>1322710</v>
      </c>
    </row>
    <row r="82" spans="1:26" ht="15.75" x14ac:dyDescent="0.3">
      <c r="A82" s="34">
        <v>68</v>
      </c>
      <c r="B82" s="6" t="s">
        <v>8</v>
      </c>
      <c r="C82" s="92" t="s">
        <v>119</v>
      </c>
      <c r="D82" s="1">
        <v>237990210</v>
      </c>
      <c r="E82" s="1"/>
      <c r="F82" s="1">
        <v>141825148</v>
      </c>
      <c r="G82" s="1">
        <v>211879672</v>
      </c>
      <c r="H82" s="1"/>
      <c r="I82" s="1"/>
      <c r="J82" s="1">
        <v>591695030</v>
      </c>
      <c r="K82" s="1">
        <v>1221937</v>
      </c>
      <c r="L82" s="76">
        <v>18079814</v>
      </c>
      <c r="M82" s="1">
        <v>793195242</v>
      </c>
      <c r="N82" s="1">
        <v>-51447219.770000003</v>
      </c>
      <c r="O82" s="3">
        <v>741748022.23000002</v>
      </c>
      <c r="P82" s="10">
        <f t="shared" si="21"/>
        <v>3.0317935253873895E-2</v>
      </c>
      <c r="Q82" s="15">
        <f t="shared" si="17"/>
        <v>1.6473748003079996E-3</v>
      </c>
      <c r="R82" s="15">
        <f t="shared" si="18"/>
        <v>2.4374603582554402E-2</v>
      </c>
      <c r="S82" s="61">
        <f t="shared" si="19"/>
        <v>1.1081751061683138</v>
      </c>
      <c r="T82" s="61">
        <f t="shared" si="20"/>
        <v>2.7011328912907785E-2</v>
      </c>
      <c r="U82" s="1">
        <v>1.1618999999999999</v>
      </c>
      <c r="V82" s="1">
        <v>1.17</v>
      </c>
      <c r="W82" s="67">
        <v>2253</v>
      </c>
      <c r="X82" s="52">
        <v>669341892</v>
      </c>
    </row>
    <row r="83" spans="1:26" ht="15.75" x14ac:dyDescent="0.3">
      <c r="A83" s="34">
        <v>69</v>
      </c>
      <c r="B83" s="31" t="s">
        <v>64</v>
      </c>
      <c r="C83" s="39" t="s">
        <v>39</v>
      </c>
      <c r="D83" s="1">
        <v>1800614087.3800001</v>
      </c>
      <c r="E83" s="41"/>
      <c r="F83" s="1">
        <v>824887463.13</v>
      </c>
      <c r="G83" s="1">
        <v>553679619.84000003</v>
      </c>
      <c r="H83" s="1"/>
      <c r="I83" s="1"/>
      <c r="J83" s="1">
        <v>3231181170.3499999</v>
      </c>
      <c r="K83" s="1">
        <v>6566400.6699999999</v>
      </c>
      <c r="L83" s="76">
        <v>205114701.52000001</v>
      </c>
      <c r="M83" s="1">
        <v>3799585684</v>
      </c>
      <c r="N83" s="1">
        <v>289417526</v>
      </c>
      <c r="O83" s="3">
        <v>3510168157</v>
      </c>
      <c r="P83" s="10">
        <f t="shared" si="21"/>
        <v>0.14347331940864547</v>
      </c>
      <c r="Q83" s="15">
        <f t="shared" si="17"/>
        <v>1.8706798011671438E-3</v>
      </c>
      <c r="R83" s="15">
        <f t="shared" si="18"/>
        <v>5.8434437424588606E-2</v>
      </c>
      <c r="S83" s="61">
        <f t="shared" si="19"/>
        <v>332.27856417477886</v>
      </c>
      <c r="T83" s="61">
        <f t="shared" si="20"/>
        <v>19.416510965803266</v>
      </c>
      <c r="U83" s="1">
        <v>336</v>
      </c>
      <c r="V83" s="1">
        <v>346</v>
      </c>
      <c r="W83" s="67">
        <v>35293</v>
      </c>
      <c r="X83" s="52">
        <v>10563932</v>
      </c>
    </row>
    <row r="84" spans="1:26" ht="15.75" x14ac:dyDescent="0.3">
      <c r="A84" s="34">
        <v>70</v>
      </c>
      <c r="B84" s="6" t="s">
        <v>29</v>
      </c>
      <c r="C84" s="92" t="s">
        <v>40</v>
      </c>
      <c r="D84" s="1">
        <v>1292685470.75</v>
      </c>
      <c r="E84" s="1"/>
      <c r="F84" s="1">
        <v>644052948.80999994</v>
      </c>
      <c r="G84" s="1">
        <v>77677465.75</v>
      </c>
      <c r="H84" s="1"/>
      <c r="I84" s="1"/>
      <c r="J84" s="1">
        <v>2014415885.3099999</v>
      </c>
      <c r="K84" s="1">
        <v>842357.99</v>
      </c>
      <c r="L84" s="76">
        <v>74178535</v>
      </c>
      <c r="M84" s="1">
        <v>2110126669.79</v>
      </c>
      <c r="N84" s="108">
        <v>8982127.9900000002</v>
      </c>
      <c r="O84" s="3">
        <v>2101144541.8</v>
      </c>
      <c r="P84" s="10">
        <f t="shared" si="21"/>
        <v>8.5881407524090708E-2</v>
      </c>
      <c r="Q84" s="15">
        <f t="shared" si="17"/>
        <v>4.0090435152946314E-4</v>
      </c>
      <c r="R84" s="15">
        <f t="shared" si="18"/>
        <v>3.5303870592573817E-2</v>
      </c>
      <c r="S84" s="61">
        <f t="shared" si="19"/>
        <v>10.200016236852454</v>
      </c>
      <c r="T84" s="61">
        <f t="shared" si="20"/>
        <v>0.36010005326799072</v>
      </c>
      <c r="U84" s="1">
        <v>10.119999999999999</v>
      </c>
      <c r="V84" s="1">
        <v>10.29</v>
      </c>
      <c r="W84" s="67">
        <v>6775</v>
      </c>
      <c r="X84" s="52">
        <v>205994235.00999999</v>
      </c>
    </row>
    <row r="85" spans="1:26" ht="15.75" x14ac:dyDescent="0.3">
      <c r="A85" s="34">
        <v>71</v>
      </c>
      <c r="B85" s="39" t="s">
        <v>127</v>
      </c>
      <c r="C85" s="92" t="s">
        <v>128</v>
      </c>
      <c r="D85" s="1">
        <v>306242861.05000001</v>
      </c>
      <c r="E85" s="1"/>
      <c r="F85" s="1">
        <v>562964377.13999999</v>
      </c>
      <c r="G85" s="1">
        <v>198235034.30000001</v>
      </c>
      <c r="H85" s="1">
        <v>30470299.609999999</v>
      </c>
      <c r="I85" s="1"/>
      <c r="J85" s="1">
        <v>1097912572.0999999</v>
      </c>
      <c r="K85" s="1">
        <v>1628301.5</v>
      </c>
      <c r="L85" s="76">
        <v>19743453.199999999</v>
      </c>
      <c r="M85" s="1">
        <v>1097659182.23</v>
      </c>
      <c r="N85" s="1">
        <v>79517008.819999993</v>
      </c>
      <c r="O85" s="3">
        <v>1018142173.41</v>
      </c>
      <c r="P85" s="10">
        <f t="shared" si="21"/>
        <v>4.1615167910904569E-2</v>
      </c>
      <c r="Q85" s="15">
        <f t="shared" si="17"/>
        <v>1.599286958663574E-3</v>
      </c>
      <c r="R85" s="15">
        <f t="shared" si="18"/>
        <v>1.9391646584950396E-2</v>
      </c>
      <c r="S85" s="61">
        <f t="shared" si="19"/>
        <v>1.8719172805501858</v>
      </c>
      <c r="T85" s="61">
        <f t="shared" si="20"/>
        <v>3.6299558340690645E-2</v>
      </c>
      <c r="U85" s="1">
        <v>1.8720000000000001</v>
      </c>
      <c r="V85" s="1">
        <v>1.8979999999999999</v>
      </c>
      <c r="W85" s="67">
        <v>2842</v>
      </c>
      <c r="X85" s="59">
        <v>543903400</v>
      </c>
    </row>
    <row r="86" spans="1:26" ht="15.75" x14ac:dyDescent="0.3">
      <c r="A86" s="34">
        <v>72</v>
      </c>
      <c r="B86" s="6" t="s">
        <v>17</v>
      </c>
      <c r="C86" s="92" t="s">
        <v>106</v>
      </c>
      <c r="D86" s="1">
        <v>12185469.85</v>
      </c>
      <c r="E86" s="1"/>
      <c r="F86" s="1">
        <v>87501468.760000005</v>
      </c>
      <c r="G86" s="1"/>
      <c r="H86" s="1"/>
      <c r="I86" s="1"/>
      <c r="J86" s="1">
        <v>105019248.76000001</v>
      </c>
      <c r="K86" s="1">
        <v>136910.03</v>
      </c>
      <c r="L86" s="76">
        <v>833686.06</v>
      </c>
      <c r="M86" s="1">
        <v>105019248.76000001</v>
      </c>
      <c r="N86" s="1">
        <v>2540001.4700000002</v>
      </c>
      <c r="O86" s="3">
        <v>102479247.29000001</v>
      </c>
      <c r="P86" s="10">
        <f t="shared" si="21"/>
        <v>4.1886989800972475E-3</v>
      </c>
      <c r="Q86" s="15">
        <f t="shared" ref="Q86:Q100" si="22">(K86/O86)</f>
        <v>1.3359780991810599E-3</v>
      </c>
      <c r="R86" s="15">
        <f t="shared" si="18"/>
        <v>8.1351696274739489E-3</v>
      </c>
      <c r="S86" s="61">
        <f t="shared" si="19"/>
        <v>2.3537054493984138</v>
      </c>
      <c r="T86" s="61">
        <f t="shared" si="20"/>
        <v>1.91477930839659E-2</v>
      </c>
      <c r="U86" s="1">
        <v>2.3767999999999998</v>
      </c>
      <c r="V86" s="1">
        <v>2.4112</v>
      </c>
      <c r="W86" s="67">
        <v>11812</v>
      </c>
      <c r="X86" s="1">
        <v>43539537.759999998</v>
      </c>
    </row>
    <row r="87" spans="1:26" ht="15.75" x14ac:dyDescent="0.3">
      <c r="A87" s="34">
        <v>73</v>
      </c>
      <c r="B87" s="1" t="s">
        <v>41</v>
      </c>
      <c r="C87" s="96" t="s">
        <v>146</v>
      </c>
      <c r="D87" s="1">
        <v>1131709802.3</v>
      </c>
      <c r="E87" s="1"/>
      <c r="F87" s="1">
        <v>1205188193.3699999</v>
      </c>
      <c r="G87" s="1">
        <v>483529559.37</v>
      </c>
      <c r="H87" s="1"/>
      <c r="I87" s="1"/>
      <c r="J87" s="1">
        <v>2801312187.6199999</v>
      </c>
      <c r="K87" s="1">
        <v>4258367.7300000004</v>
      </c>
      <c r="L87" s="76">
        <v>110516966.89</v>
      </c>
      <c r="M87" s="1">
        <v>2818440647.6100001</v>
      </c>
      <c r="N87" s="1">
        <v>17128459.989999998</v>
      </c>
      <c r="O87" s="3">
        <v>2801312187.6199999</v>
      </c>
      <c r="P87" s="10">
        <f t="shared" si="21"/>
        <v>0.11449980179902122</v>
      </c>
      <c r="Q87" s="15">
        <f t="shared" ref="Q87" si="23">(K87/O87)</f>
        <v>1.5201332250005016E-3</v>
      </c>
      <c r="R87" s="15">
        <f t="shared" ref="R87" si="24">L87/O87</f>
        <v>3.9451856661465293E-2</v>
      </c>
      <c r="S87" s="61">
        <f t="shared" ref="S87" si="25">O87/X87</f>
        <v>141.4073958790168</v>
      </c>
      <c r="T87" s="61">
        <f t="shared" ref="T87" si="26">L87/X87</f>
        <v>5.5787843130900487</v>
      </c>
      <c r="U87" s="1">
        <v>141.41</v>
      </c>
      <c r="V87" s="1">
        <v>142.35</v>
      </c>
      <c r="W87" s="67">
        <v>5570</v>
      </c>
      <c r="X87" s="52">
        <v>19810224</v>
      </c>
    </row>
    <row r="88" spans="1:26" ht="15.75" x14ac:dyDescent="0.3">
      <c r="A88" s="34">
        <v>74</v>
      </c>
      <c r="B88" s="6" t="s">
        <v>67</v>
      </c>
      <c r="C88" s="92" t="s">
        <v>42</v>
      </c>
      <c r="D88" s="1">
        <v>209661593.75</v>
      </c>
      <c r="E88" s="1"/>
      <c r="F88" s="1">
        <v>105039243.09</v>
      </c>
      <c r="G88" s="1"/>
      <c r="H88" s="1"/>
      <c r="I88" s="1"/>
      <c r="J88" s="1">
        <v>314700836.83999997</v>
      </c>
      <c r="K88" s="1">
        <v>770582.86</v>
      </c>
      <c r="L88" s="76">
        <v>2074739.98</v>
      </c>
      <c r="M88" s="1">
        <v>320815159.30000001</v>
      </c>
      <c r="N88" s="1">
        <v>4366590.55</v>
      </c>
      <c r="O88" s="3">
        <v>316448568.75</v>
      </c>
      <c r="P88" s="10">
        <f t="shared" si="21"/>
        <v>1.2934402156813097E-2</v>
      </c>
      <c r="Q88" s="15">
        <f t="shared" si="22"/>
        <v>2.4350966826738097E-3</v>
      </c>
      <c r="R88" s="15">
        <f t="shared" si="18"/>
        <v>6.5563260032914907E-3</v>
      </c>
      <c r="S88" s="61">
        <f t="shared" si="19"/>
        <v>143.86728333796009</v>
      </c>
      <c r="T88" s="61">
        <f t="shared" si="20"/>
        <v>0.9432408107715724</v>
      </c>
      <c r="U88" s="1">
        <v>143.87</v>
      </c>
      <c r="V88" s="1">
        <v>145.85</v>
      </c>
      <c r="W88" s="67">
        <v>1810</v>
      </c>
      <c r="X88" s="52">
        <v>2199586.7400000002</v>
      </c>
    </row>
    <row r="89" spans="1:26" ht="15.75" x14ac:dyDescent="0.3">
      <c r="A89" s="34">
        <v>75</v>
      </c>
      <c r="B89" s="6" t="s">
        <v>113</v>
      </c>
      <c r="C89" s="97" t="s">
        <v>114</v>
      </c>
      <c r="D89" s="1">
        <v>2221486428.8000002</v>
      </c>
      <c r="E89" s="1">
        <v>165656266.28999999</v>
      </c>
      <c r="F89" s="1">
        <v>1475880536.48</v>
      </c>
      <c r="G89" s="1">
        <v>788376189.98000002</v>
      </c>
      <c r="H89" s="1"/>
      <c r="I89" s="1"/>
      <c r="J89" s="1">
        <v>4660297034.5</v>
      </c>
      <c r="K89" s="1">
        <v>5230839.96</v>
      </c>
      <c r="L89" s="76">
        <v>278740385.44</v>
      </c>
      <c r="M89" s="1">
        <v>4847394743.6199999</v>
      </c>
      <c r="N89" s="1">
        <v>14866782.640000001</v>
      </c>
      <c r="O89" s="3">
        <v>4832527940.9799995</v>
      </c>
      <c r="P89" s="10">
        <f t="shared" si="21"/>
        <v>0.19752296580001916</v>
      </c>
      <c r="Q89" s="15">
        <f t="shared" si="22"/>
        <v>1.0824231176486949E-3</v>
      </c>
      <c r="R89" s="15">
        <f t="shared" si="18"/>
        <v>5.7680035965497922E-2</v>
      </c>
      <c r="S89" s="61">
        <f t="shared" si="19"/>
        <v>150.56111664825255</v>
      </c>
      <c r="T89" s="61">
        <f t="shared" si="20"/>
        <v>8.6843706232767364</v>
      </c>
      <c r="U89" s="1">
        <v>103.2</v>
      </c>
      <c r="V89" s="1">
        <v>103.2</v>
      </c>
      <c r="W89" s="67">
        <v>25</v>
      </c>
      <c r="X89" s="52">
        <v>32096786</v>
      </c>
    </row>
    <row r="90" spans="1:26" ht="15.75" x14ac:dyDescent="0.3">
      <c r="A90" s="34">
        <v>76</v>
      </c>
      <c r="B90" s="4" t="s">
        <v>43</v>
      </c>
      <c r="C90" s="92" t="s">
        <v>44</v>
      </c>
      <c r="D90" s="1">
        <v>267523875.66</v>
      </c>
      <c r="E90" s="1">
        <v>271011</v>
      </c>
      <c r="F90" s="1">
        <v>594211246</v>
      </c>
      <c r="G90" s="1">
        <v>714241725.22000003</v>
      </c>
      <c r="H90" s="1">
        <v>71656500.219999999</v>
      </c>
      <c r="I90" s="1"/>
      <c r="J90" s="1">
        <v>1657222828.7</v>
      </c>
      <c r="K90" s="1">
        <v>6718721.9699999997</v>
      </c>
      <c r="L90" s="76">
        <v>27115407.32</v>
      </c>
      <c r="M90" s="1">
        <v>1657222828.7</v>
      </c>
      <c r="N90" s="1">
        <v>95347499.959999993</v>
      </c>
      <c r="O90" s="3">
        <v>1561875328.74</v>
      </c>
      <c r="P90" s="10">
        <f t="shared" si="21"/>
        <v>6.3839516482969788E-2</v>
      </c>
      <c r="Q90" s="15">
        <f t="shared" si="22"/>
        <v>4.301701836484058E-3</v>
      </c>
      <c r="R90" s="15">
        <f t="shared" si="18"/>
        <v>1.73608013527396E-2</v>
      </c>
      <c r="S90" s="61">
        <f t="shared" si="19"/>
        <v>0.88686914801379024</v>
      </c>
      <c r="T90" s="61">
        <f t="shared" si="20"/>
        <v>1.5396759104540827E-2</v>
      </c>
      <c r="U90" s="1">
        <v>0.88</v>
      </c>
      <c r="V90" s="1">
        <v>0.88900000000000001</v>
      </c>
      <c r="W90" s="67">
        <v>10450</v>
      </c>
      <c r="X90" s="52">
        <v>1761111357</v>
      </c>
    </row>
    <row r="91" spans="1:26" ht="15.75" x14ac:dyDescent="0.3">
      <c r="A91" s="34">
        <v>77</v>
      </c>
      <c r="B91" s="6" t="s">
        <v>25</v>
      </c>
      <c r="C91" s="92" t="s">
        <v>45</v>
      </c>
      <c r="D91" s="1"/>
      <c r="E91" s="1"/>
      <c r="F91" s="1">
        <v>1238519960.1199999</v>
      </c>
      <c r="G91" s="1">
        <v>31182072.789999999</v>
      </c>
      <c r="H91" s="1"/>
      <c r="I91" s="1"/>
      <c r="J91" s="1">
        <v>1912900713.6099999</v>
      </c>
      <c r="K91" s="1">
        <v>5022971.72</v>
      </c>
      <c r="L91" s="76">
        <v>14818487.859999999</v>
      </c>
      <c r="M91" s="1">
        <v>1967456064.8099999</v>
      </c>
      <c r="N91" s="1">
        <v>25539510.600000001</v>
      </c>
      <c r="O91" s="3">
        <v>1964490148.3699999</v>
      </c>
      <c r="P91" s="10">
        <f t="shared" si="21"/>
        <v>8.0295846217553826E-2</v>
      </c>
      <c r="Q91" s="15">
        <f t="shared" si="22"/>
        <v>2.5568831302960312E-3</v>
      </c>
      <c r="R91" s="15">
        <f t="shared" si="18"/>
        <v>7.5431723963061718E-3</v>
      </c>
      <c r="S91" s="61">
        <f t="shared" si="19"/>
        <v>3047.0263268272492</v>
      </c>
      <c r="T91" s="61">
        <f t="shared" si="20"/>
        <v>22.984244879341496</v>
      </c>
      <c r="U91" s="1">
        <v>3029.57</v>
      </c>
      <c r="V91" s="1">
        <v>3061.5</v>
      </c>
      <c r="W91" s="67">
        <v>832</v>
      </c>
      <c r="X91" s="52">
        <v>644723.72</v>
      </c>
    </row>
    <row r="92" spans="1:26" ht="15.75" x14ac:dyDescent="0.3">
      <c r="A92" s="34">
        <v>78</v>
      </c>
      <c r="B92" s="6" t="s">
        <v>8</v>
      </c>
      <c r="C92" s="92" t="s">
        <v>96</v>
      </c>
      <c r="D92" s="1">
        <v>88447550</v>
      </c>
      <c r="E92" s="1"/>
      <c r="F92" s="1">
        <v>27757473</v>
      </c>
      <c r="G92" s="1"/>
      <c r="H92" s="1"/>
      <c r="I92" s="1"/>
      <c r="J92" s="1">
        <v>116205023</v>
      </c>
      <c r="K92" s="1">
        <v>844185</v>
      </c>
      <c r="L92" s="76">
        <v>7339607</v>
      </c>
      <c r="M92" s="1">
        <v>512412653</v>
      </c>
      <c r="N92" s="1">
        <v>-11066359</v>
      </c>
      <c r="O92" s="3">
        <v>501346294</v>
      </c>
      <c r="P92" s="10">
        <f t="shared" si="21"/>
        <v>2.04918436257704E-2</v>
      </c>
      <c r="Q92" s="15">
        <f t="shared" si="22"/>
        <v>1.6838361230610793E-3</v>
      </c>
      <c r="R92" s="15">
        <f t="shared" si="18"/>
        <v>1.4639795063489589E-2</v>
      </c>
      <c r="S92" s="61">
        <f t="shared" si="19"/>
        <v>1.006905525020529</v>
      </c>
      <c r="T92" s="61">
        <f t="shared" si="20"/>
        <v>1.4740890534595933E-2</v>
      </c>
      <c r="U92" s="1">
        <v>1.0550999999999999</v>
      </c>
      <c r="V92" s="1">
        <v>1.0608</v>
      </c>
      <c r="W92" s="67">
        <v>111</v>
      </c>
      <c r="X92" s="52">
        <v>497907978</v>
      </c>
      <c r="Y92" s="25"/>
      <c r="Z92" s="24"/>
    </row>
    <row r="93" spans="1:26" ht="15.75" x14ac:dyDescent="0.3">
      <c r="A93" s="34">
        <v>79</v>
      </c>
      <c r="B93" s="1" t="s">
        <v>4</v>
      </c>
      <c r="C93" s="92" t="s">
        <v>46</v>
      </c>
      <c r="D93" s="28">
        <v>281554696.14999998</v>
      </c>
      <c r="E93" s="28"/>
      <c r="F93" s="28">
        <v>833194375.57000005</v>
      </c>
      <c r="G93" s="28"/>
      <c r="H93" s="1"/>
      <c r="I93" s="1"/>
      <c r="J93" s="28">
        <v>1114749071.72</v>
      </c>
      <c r="K93" s="28">
        <v>1795832.76</v>
      </c>
      <c r="L93" s="77">
        <v>7850380.7599999998</v>
      </c>
      <c r="M93" s="28">
        <v>1116499865.7</v>
      </c>
      <c r="N93" s="28">
        <v>30303812.760000002</v>
      </c>
      <c r="O93" s="3">
        <v>1086196052.9400001</v>
      </c>
      <c r="P93" s="10">
        <f t="shared" si="21"/>
        <v>4.4396777098297459E-2</v>
      </c>
      <c r="Q93" s="15">
        <f t="shared" si="22"/>
        <v>1.6533228556108548E-3</v>
      </c>
      <c r="R93" s="15">
        <f t="shared" si="18"/>
        <v>7.2274068191938495E-3</v>
      </c>
      <c r="S93" s="61">
        <f t="shared" si="19"/>
        <v>1456.124476090891</v>
      </c>
      <c r="T93" s="61">
        <f t="shared" si="20"/>
        <v>10.524003968094377</v>
      </c>
      <c r="U93" s="1">
        <v>552.20000000000005</v>
      </c>
      <c r="V93" s="1">
        <v>552.20000000000005</v>
      </c>
      <c r="W93" s="67">
        <v>830</v>
      </c>
      <c r="X93" s="57">
        <v>745950</v>
      </c>
    </row>
    <row r="94" spans="1:26" ht="15.75" x14ac:dyDescent="0.3">
      <c r="A94" s="34">
        <v>80</v>
      </c>
      <c r="B94" s="1" t="s">
        <v>102</v>
      </c>
      <c r="C94" s="92" t="s">
        <v>107</v>
      </c>
      <c r="D94" s="28">
        <v>33693393.200000003</v>
      </c>
      <c r="E94" s="28"/>
      <c r="F94" s="28">
        <v>40940783.5</v>
      </c>
      <c r="G94" s="28">
        <v>14684320.140000001</v>
      </c>
      <c r="H94" s="1"/>
      <c r="I94" s="1"/>
      <c r="J94" s="28">
        <v>89318496.840000004</v>
      </c>
      <c r="K94" s="28">
        <v>114110.46</v>
      </c>
      <c r="L94" s="77">
        <v>4786544.9800000004</v>
      </c>
      <c r="M94" s="28">
        <v>91584616.920000002</v>
      </c>
      <c r="N94" s="28">
        <v>-1506878.75</v>
      </c>
      <c r="O94" s="62">
        <v>90077738.170000002</v>
      </c>
      <c r="P94" s="10">
        <f t="shared" si="21"/>
        <v>3.6818042674964494E-3</v>
      </c>
      <c r="Q94" s="15">
        <f t="shared" si="22"/>
        <v>1.2667997922488244E-3</v>
      </c>
      <c r="R94" s="15">
        <f t="shared" si="18"/>
        <v>5.3137934824324204E-2</v>
      </c>
      <c r="S94" s="61">
        <f t="shared" si="19"/>
        <v>0.85700256923396367</v>
      </c>
      <c r="T94" s="61">
        <f t="shared" si="20"/>
        <v>4.5539346668232755E-2</v>
      </c>
      <c r="U94" s="1">
        <v>0.85</v>
      </c>
      <c r="V94" s="1">
        <v>0.86</v>
      </c>
      <c r="W94" s="67">
        <v>71</v>
      </c>
      <c r="X94" s="57">
        <v>105107897.45999999</v>
      </c>
    </row>
    <row r="95" spans="1:26" ht="15.75" x14ac:dyDescent="0.3">
      <c r="A95" s="34">
        <v>81</v>
      </c>
      <c r="B95" s="1" t="s">
        <v>76</v>
      </c>
      <c r="C95" s="39" t="s">
        <v>110</v>
      </c>
      <c r="D95" s="28">
        <v>199342880.91999999</v>
      </c>
      <c r="E95" s="28"/>
      <c r="F95" s="28">
        <v>76665208.599999994</v>
      </c>
      <c r="G95" s="28">
        <v>114005734.31999999</v>
      </c>
      <c r="H95" s="1"/>
      <c r="I95" s="1"/>
      <c r="J95" s="28">
        <v>390013823.83999997</v>
      </c>
      <c r="K95" s="28">
        <v>716457.95</v>
      </c>
      <c r="L95" s="77">
        <v>167637.57999999999</v>
      </c>
      <c r="M95" s="28">
        <v>451555976.06999999</v>
      </c>
      <c r="N95" s="28">
        <v>13200244.23</v>
      </c>
      <c r="O95" s="3">
        <v>438355731.83999997</v>
      </c>
      <c r="P95" s="10">
        <f t="shared" si="21"/>
        <v>1.7917190606230794E-2</v>
      </c>
      <c r="Q95" s="15">
        <f t="shared" si="22"/>
        <v>1.6344213111863847E-3</v>
      </c>
      <c r="R95" s="15">
        <f t="shared" si="18"/>
        <v>3.8242360672766969E-4</v>
      </c>
      <c r="S95" s="61">
        <f t="shared" si="19"/>
        <v>101.05189226098088</v>
      </c>
      <c r="T95" s="61">
        <f t="shared" si="20"/>
        <v>3.8644629105100199E-2</v>
      </c>
      <c r="U95" s="1">
        <v>96.4</v>
      </c>
      <c r="V95" s="1">
        <v>97.11</v>
      </c>
      <c r="W95" s="67">
        <v>360</v>
      </c>
      <c r="X95" s="57">
        <v>4337927</v>
      </c>
    </row>
    <row r="96" spans="1:26" ht="15.75" x14ac:dyDescent="0.3">
      <c r="A96" s="34">
        <v>82</v>
      </c>
      <c r="B96" s="1" t="s">
        <v>76</v>
      </c>
      <c r="C96" s="92" t="s">
        <v>111</v>
      </c>
      <c r="D96" s="28">
        <v>156005962.43000001</v>
      </c>
      <c r="E96" s="28"/>
      <c r="F96" s="28">
        <v>41091980.140000001</v>
      </c>
      <c r="G96" s="28">
        <v>79894465.489999995</v>
      </c>
      <c r="H96" s="1"/>
      <c r="I96" s="1"/>
      <c r="J96" s="28">
        <v>276992408.06</v>
      </c>
      <c r="K96" s="28">
        <v>517511.08</v>
      </c>
      <c r="L96" s="77">
        <v>1268061.81</v>
      </c>
      <c r="M96" s="28">
        <v>285945600.81999999</v>
      </c>
      <c r="N96" s="28">
        <v>3741992.43</v>
      </c>
      <c r="O96" s="3">
        <v>282203608.38999999</v>
      </c>
      <c r="P96" s="10">
        <f t="shared" si="21"/>
        <v>1.1534686269678553E-2</v>
      </c>
      <c r="Q96" s="15">
        <f t="shared" si="22"/>
        <v>1.8338216259971049E-3</v>
      </c>
      <c r="R96" s="15">
        <f t="shared" si="18"/>
        <v>4.4934287595910644E-3</v>
      </c>
      <c r="S96" s="61">
        <f t="shared" si="19"/>
        <v>103.50067993062389</v>
      </c>
      <c r="T96" s="61">
        <f t="shared" si="20"/>
        <v>0.46507293183749504</v>
      </c>
      <c r="U96" s="1">
        <v>97.47</v>
      </c>
      <c r="V96" s="1">
        <v>98.35</v>
      </c>
      <c r="W96" s="67">
        <v>102</v>
      </c>
      <c r="X96" s="57">
        <v>2726587</v>
      </c>
    </row>
    <row r="97" spans="1:25" ht="15.75" x14ac:dyDescent="0.3">
      <c r="A97" s="34">
        <v>83</v>
      </c>
      <c r="B97" s="1" t="s">
        <v>89</v>
      </c>
      <c r="C97" s="92" t="s">
        <v>115</v>
      </c>
      <c r="D97" s="28">
        <v>44727675</v>
      </c>
      <c r="E97" s="28"/>
      <c r="F97" s="28">
        <v>182951815.06</v>
      </c>
      <c r="G97" s="28"/>
      <c r="H97" s="1"/>
      <c r="I97" s="1"/>
      <c r="J97" s="28">
        <v>228258626.22999999</v>
      </c>
      <c r="K97" s="28">
        <v>305363.59999999998</v>
      </c>
      <c r="L97" s="77">
        <v>1995579.02</v>
      </c>
      <c r="M97" s="28">
        <v>228258626.22999999</v>
      </c>
      <c r="N97" s="28">
        <v>1823662.98</v>
      </c>
      <c r="O97" s="3">
        <v>226434963.25</v>
      </c>
      <c r="P97" s="10">
        <f t="shared" si="21"/>
        <v>9.2552192244310608E-3</v>
      </c>
      <c r="Q97" s="15">
        <f t="shared" si="22"/>
        <v>1.3485708903658012E-3</v>
      </c>
      <c r="R97" s="15">
        <f t="shared" si="18"/>
        <v>8.8130339562302561E-3</v>
      </c>
      <c r="S97" s="61">
        <f t="shared" si="19"/>
        <v>111.44780636563239</v>
      </c>
      <c r="T97" s="61">
        <f t="shared" si="20"/>
        <v>0.9821933018476926</v>
      </c>
      <c r="U97" s="1">
        <v>111.28</v>
      </c>
      <c r="V97" s="1">
        <v>112.34</v>
      </c>
      <c r="W97" s="67">
        <v>42</v>
      </c>
      <c r="X97" s="57">
        <v>2031757.92</v>
      </c>
    </row>
    <row r="98" spans="1:25" ht="15.75" x14ac:dyDescent="0.3">
      <c r="A98" s="34">
        <v>84</v>
      </c>
      <c r="B98" s="1" t="s">
        <v>27</v>
      </c>
      <c r="C98" s="92" t="s">
        <v>47</v>
      </c>
      <c r="D98" s="1">
        <v>413820313.44999999</v>
      </c>
      <c r="E98" s="1"/>
      <c r="F98" s="1">
        <v>786075380.69000006</v>
      </c>
      <c r="G98" s="1">
        <v>102374684.37</v>
      </c>
      <c r="H98" s="1"/>
      <c r="I98" s="1"/>
      <c r="J98" s="1">
        <v>1615664493.02</v>
      </c>
      <c r="K98" s="1">
        <v>3086637.44</v>
      </c>
      <c r="L98" s="76">
        <v>-5651902.3600000003</v>
      </c>
      <c r="M98" s="1">
        <v>1626022808.1800001</v>
      </c>
      <c r="N98" s="1">
        <v>97105306.459999993</v>
      </c>
      <c r="O98" s="3">
        <v>1528917501.72</v>
      </c>
      <c r="P98" s="10">
        <f t="shared" si="21"/>
        <v>6.2492410409539768E-2</v>
      </c>
      <c r="Q98" s="15">
        <f t="shared" si="22"/>
        <v>2.0188384504249562E-3</v>
      </c>
      <c r="R98" s="15">
        <f t="shared" si="18"/>
        <v>-3.696669279828198E-3</v>
      </c>
      <c r="S98" s="61">
        <f t="shared" si="19"/>
        <v>2.1500587239292308</v>
      </c>
      <c r="T98" s="61">
        <f t="shared" si="20"/>
        <v>-7.9480560345758042E-3</v>
      </c>
      <c r="U98" s="1">
        <v>2.1800000000000002</v>
      </c>
      <c r="V98" s="1">
        <v>2.2000000000000002</v>
      </c>
      <c r="W98" s="67">
        <v>2028</v>
      </c>
      <c r="X98" s="52">
        <v>711104996.66999996</v>
      </c>
    </row>
    <row r="99" spans="1:25" ht="15.75" x14ac:dyDescent="0.3">
      <c r="A99" s="34">
        <v>85</v>
      </c>
      <c r="B99" s="1" t="s">
        <v>66</v>
      </c>
      <c r="C99" s="96" t="s">
        <v>48</v>
      </c>
      <c r="D99" s="1">
        <v>27070542.800000001</v>
      </c>
      <c r="E99" s="1"/>
      <c r="F99" s="1">
        <v>63769798.450000003</v>
      </c>
      <c r="G99" s="1">
        <v>36864121.829999998</v>
      </c>
      <c r="H99" s="1">
        <v>171000</v>
      </c>
      <c r="I99" s="1"/>
      <c r="J99" s="1">
        <v>127875463.08</v>
      </c>
      <c r="K99" s="1">
        <v>238733.25</v>
      </c>
      <c r="L99" s="76">
        <v>1210364.6200000001</v>
      </c>
      <c r="M99" s="1">
        <v>129471944.23999999</v>
      </c>
      <c r="N99" s="1">
        <v>837585.88</v>
      </c>
      <c r="O99" s="3">
        <v>127706505.09999999</v>
      </c>
      <c r="P99" s="10">
        <f t="shared" si="21"/>
        <v>5.2198286171092146E-3</v>
      </c>
      <c r="Q99" s="15">
        <f t="shared" si="22"/>
        <v>1.8693898937494297E-3</v>
      </c>
      <c r="R99" s="15">
        <f t="shared" si="18"/>
        <v>9.4777052981931467E-3</v>
      </c>
      <c r="S99" s="61">
        <f t="shared" si="19"/>
        <v>1.2950765351244895</v>
      </c>
      <c r="T99" s="61">
        <f t="shared" si="20"/>
        <v>1.2274353738514997E-2</v>
      </c>
      <c r="U99" s="1">
        <v>1.2949999999999999</v>
      </c>
      <c r="V99" s="1">
        <v>1.31</v>
      </c>
      <c r="W99" s="67">
        <v>92</v>
      </c>
      <c r="X99" s="52">
        <v>98609234</v>
      </c>
    </row>
    <row r="100" spans="1:25" ht="15.75" x14ac:dyDescent="0.3">
      <c r="A100" s="34"/>
      <c r="B100" s="1"/>
      <c r="C100" s="93" t="s">
        <v>62</v>
      </c>
      <c r="D100" s="1"/>
      <c r="E100" s="1"/>
      <c r="F100" s="1"/>
      <c r="G100" s="1"/>
      <c r="H100" s="1"/>
      <c r="I100" s="1"/>
      <c r="J100" s="1"/>
      <c r="K100" s="1"/>
      <c r="L100" s="76"/>
      <c r="M100" s="1"/>
      <c r="N100" s="1"/>
      <c r="O100" s="7">
        <f>SUM(O80:O99)</f>
        <v>24465650975.859997</v>
      </c>
      <c r="P100" s="66">
        <f>(O100/$O$108)</f>
        <v>2.946775902068496E-2</v>
      </c>
      <c r="Q100" s="15">
        <f t="shared" si="22"/>
        <v>0</v>
      </c>
      <c r="R100" s="15">
        <f t="shared" si="18"/>
        <v>0</v>
      </c>
      <c r="S100" s="61" t="e">
        <f t="shared" si="19"/>
        <v>#DIV/0!</v>
      </c>
      <c r="T100" s="61" t="e">
        <f t="shared" si="20"/>
        <v>#DIV/0!</v>
      </c>
      <c r="U100" s="1"/>
      <c r="V100" s="1"/>
      <c r="W100" s="67"/>
      <c r="X100" s="57"/>
    </row>
    <row r="101" spans="1:25" ht="15.75" x14ac:dyDescent="0.3">
      <c r="A101" s="91"/>
      <c r="B101" s="2"/>
      <c r="C101" s="94" t="s">
        <v>71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  <c r="P101" s="10"/>
      <c r="Q101" s="15"/>
      <c r="R101" s="15"/>
      <c r="S101" s="61"/>
      <c r="T101" s="61"/>
      <c r="U101" s="2"/>
      <c r="V101" s="2"/>
      <c r="W101" s="2"/>
      <c r="X101" s="53"/>
      <c r="Y101" s="27"/>
    </row>
    <row r="102" spans="1:25" ht="15.75" x14ac:dyDescent="0.3">
      <c r="A102" s="34">
        <v>86</v>
      </c>
      <c r="B102" s="6" t="s">
        <v>29</v>
      </c>
      <c r="C102" s="4" t="s">
        <v>49</v>
      </c>
      <c r="D102" s="1">
        <v>303791010.44999999</v>
      </c>
      <c r="E102" s="46"/>
      <c r="F102" s="1">
        <v>160373777.71000001</v>
      </c>
      <c r="G102" s="1">
        <v>49504200.869999997</v>
      </c>
      <c r="H102" s="41"/>
      <c r="I102" s="1"/>
      <c r="J102" s="1">
        <v>513668989.02999997</v>
      </c>
      <c r="K102" s="1">
        <v>1515146.69</v>
      </c>
      <c r="L102" s="79">
        <v>3514894.68</v>
      </c>
      <c r="M102" s="1">
        <v>518149245.27999997</v>
      </c>
      <c r="N102" s="1">
        <v>5030041.37</v>
      </c>
      <c r="O102" s="3">
        <v>513119203.91000003</v>
      </c>
      <c r="P102" s="10">
        <f>(O102/$O$107)</f>
        <v>0.11454603465723749</v>
      </c>
      <c r="Q102" s="15">
        <f>(L102/O102)</f>
        <v>6.8500548278378308E-3</v>
      </c>
      <c r="R102" s="15" t="e">
        <f>#REF!/O102</f>
        <v>#REF!</v>
      </c>
      <c r="S102" s="61">
        <f t="shared" si="19"/>
        <v>11.400756270358301</v>
      </c>
      <c r="T102" s="61" t="e">
        <f>#REF!/X102</f>
        <v>#REF!</v>
      </c>
      <c r="U102" s="1">
        <v>11.33</v>
      </c>
      <c r="V102" s="1">
        <v>11.51</v>
      </c>
      <c r="W102" s="67">
        <v>1633</v>
      </c>
      <c r="X102" s="52">
        <v>45007470.710000001</v>
      </c>
      <c r="Y102" s="27"/>
    </row>
    <row r="103" spans="1:25" ht="15.75" x14ac:dyDescent="0.3">
      <c r="A103" s="34">
        <v>87</v>
      </c>
      <c r="B103" s="6" t="s">
        <v>50</v>
      </c>
      <c r="C103" s="4" t="s">
        <v>51</v>
      </c>
      <c r="D103" s="40">
        <v>807931206.37</v>
      </c>
      <c r="E103" s="1">
        <v>14719316.52</v>
      </c>
      <c r="F103" s="48"/>
      <c r="G103" s="40">
        <v>388304988.72000003</v>
      </c>
      <c r="H103" s="1"/>
      <c r="I103" s="40">
        <v>1665896.67</v>
      </c>
      <c r="J103" s="1">
        <v>2227824426.0500002</v>
      </c>
      <c r="K103" s="49">
        <v>1603626.52</v>
      </c>
      <c r="L103" s="79">
        <v>19486673.920000002</v>
      </c>
      <c r="M103" s="40">
        <v>2427653971.9099998</v>
      </c>
      <c r="N103" s="48">
        <v>90000126.510000005</v>
      </c>
      <c r="O103" s="3">
        <v>2337653845.4000001</v>
      </c>
      <c r="P103" s="10">
        <f>(O103/$O$107)</f>
        <v>0.52184556015716566</v>
      </c>
      <c r="Q103" s="15">
        <f t="shared" ref="Q103:Q108" si="27">(K103/O103)</f>
        <v>6.8599828120642929E-4</v>
      </c>
      <c r="R103" s="15">
        <f t="shared" si="18"/>
        <v>8.3359963487945766E-3</v>
      </c>
      <c r="S103" s="61">
        <f t="shared" si="19"/>
        <v>1.1783333621768677</v>
      </c>
      <c r="T103" s="61">
        <f t="shared" si="20"/>
        <v>9.8225826047692068E-3</v>
      </c>
      <c r="U103" s="1">
        <v>1.17</v>
      </c>
      <c r="V103" s="1">
        <v>1.19</v>
      </c>
      <c r="W103" s="67">
        <v>15386</v>
      </c>
      <c r="X103" s="56">
        <v>1983864601</v>
      </c>
    </row>
    <row r="104" spans="1:25" ht="15.75" x14ac:dyDescent="0.3">
      <c r="A104" s="34">
        <v>88</v>
      </c>
      <c r="B104" s="6" t="s">
        <v>1</v>
      </c>
      <c r="C104" s="4" t="s">
        <v>52</v>
      </c>
      <c r="D104" s="49">
        <v>785490275.75</v>
      </c>
      <c r="E104" s="1"/>
      <c r="F104" s="40">
        <v>178030820.21000001</v>
      </c>
      <c r="G104" s="1">
        <v>240303200.13999999</v>
      </c>
      <c r="H104" s="1"/>
      <c r="I104" s="1"/>
      <c r="J104" s="40">
        <v>1205635218.8499999</v>
      </c>
      <c r="K104" s="49">
        <v>5658059.2699999996</v>
      </c>
      <c r="L104" s="79">
        <v>47579494.350000001</v>
      </c>
      <c r="M104" s="47">
        <v>1220256303.8499999</v>
      </c>
      <c r="N104" s="48">
        <v>-20018410.309999999</v>
      </c>
      <c r="O104" s="3">
        <v>1200237893.54</v>
      </c>
      <c r="P104" s="10">
        <f>(O104/$O$107)</f>
        <v>0.26793480014534143</v>
      </c>
      <c r="Q104" s="15">
        <f t="shared" si="27"/>
        <v>4.7141148437765392E-3</v>
      </c>
      <c r="R104" s="15">
        <f t="shared" si="18"/>
        <v>3.9641719867440875E-2</v>
      </c>
      <c r="S104" s="61">
        <f t="shared" si="19"/>
        <v>0.85668167926789418</v>
      </c>
      <c r="T104" s="61">
        <f t="shared" si="20"/>
        <v>3.3960335145106692E-2</v>
      </c>
      <c r="U104" s="1">
        <v>0.85</v>
      </c>
      <c r="V104" s="1">
        <v>0.86</v>
      </c>
      <c r="W104" s="67">
        <v>9529</v>
      </c>
      <c r="X104" s="52">
        <v>1401031354.5699999</v>
      </c>
    </row>
    <row r="105" spans="1:25" ht="15.75" x14ac:dyDescent="0.3">
      <c r="A105" s="34">
        <v>89</v>
      </c>
      <c r="B105" s="31" t="s">
        <v>64</v>
      </c>
      <c r="C105" s="4" t="s">
        <v>53</v>
      </c>
      <c r="D105" s="1">
        <v>69816326.700000003</v>
      </c>
      <c r="E105" s="1"/>
      <c r="F105" s="1"/>
      <c r="G105" s="1">
        <v>135419058.61000001</v>
      </c>
      <c r="H105" s="1"/>
      <c r="I105" s="1"/>
      <c r="J105" s="1">
        <v>277647304.50999999</v>
      </c>
      <c r="K105" s="1">
        <v>3377246.3</v>
      </c>
      <c r="L105" s="76">
        <v>3015339.72</v>
      </c>
      <c r="M105" s="1">
        <v>314918246</v>
      </c>
      <c r="N105" s="1">
        <v>-42601046</v>
      </c>
      <c r="O105" s="3">
        <v>272317200</v>
      </c>
      <c r="P105" s="10">
        <f>(O105/$O$107)</f>
        <v>6.0790660710553002E-2</v>
      </c>
      <c r="Q105" s="15">
        <f t="shared" si="27"/>
        <v>1.2401883905974355E-2</v>
      </c>
      <c r="R105" s="15">
        <f t="shared" si="18"/>
        <v>1.1072894844688475E-2</v>
      </c>
      <c r="S105" s="61">
        <f t="shared" si="19"/>
        <v>28.366425232211348</v>
      </c>
      <c r="T105" s="61">
        <f t="shared" si="20"/>
        <v>0.3140984437159941</v>
      </c>
      <c r="U105" s="1">
        <v>28.23</v>
      </c>
      <c r="V105" s="1">
        <v>29.08</v>
      </c>
      <c r="W105" s="67">
        <v>1818</v>
      </c>
      <c r="X105" s="52">
        <v>9599983</v>
      </c>
    </row>
    <row r="106" spans="1:25" ht="15.75" x14ac:dyDescent="0.3">
      <c r="A106" s="34">
        <v>90</v>
      </c>
      <c r="B106" s="6" t="s">
        <v>1</v>
      </c>
      <c r="C106" s="39" t="s">
        <v>84</v>
      </c>
      <c r="D106" s="1">
        <v>98163959.700000003</v>
      </c>
      <c r="E106" s="1"/>
      <c r="F106" s="1"/>
      <c r="G106" s="1">
        <v>44920010.439999998</v>
      </c>
      <c r="H106" s="1"/>
      <c r="I106" s="1"/>
      <c r="J106" s="1">
        <v>144066237.34</v>
      </c>
      <c r="K106" s="1">
        <v>309120.78999999998</v>
      </c>
      <c r="L106" s="76">
        <v>8662844.5</v>
      </c>
      <c r="M106" s="1">
        <v>158544044.91999999</v>
      </c>
      <c r="N106" s="1">
        <v>-2282776.88</v>
      </c>
      <c r="O106" s="3">
        <v>156261268.03999999</v>
      </c>
      <c r="P106" s="10">
        <f>(O106/$O$107)</f>
        <v>3.4882944329702341E-2</v>
      </c>
      <c r="Q106" s="15">
        <f t="shared" si="27"/>
        <v>1.9782303950129907E-3</v>
      </c>
      <c r="R106" s="15">
        <f t="shared" si="18"/>
        <v>5.5438206848433307E-2</v>
      </c>
      <c r="S106" s="61">
        <f t="shared" si="19"/>
        <v>149.2045208622053</v>
      </c>
      <c r="T106" s="61">
        <f t="shared" si="20"/>
        <v>8.2716310902803194</v>
      </c>
      <c r="U106" s="1">
        <v>148.24</v>
      </c>
      <c r="V106" s="1">
        <v>149.88</v>
      </c>
      <c r="W106" s="67">
        <v>299</v>
      </c>
      <c r="X106" s="52">
        <v>1047295.8</v>
      </c>
    </row>
    <row r="107" spans="1:25" ht="15.75" x14ac:dyDescent="0.3">
      <c r="A107" s="9"/>
      <c r="B107" s="8"/>
      <c r="C107" s="98" t="s">
        <v>62</v>
      </c>
      <c r="D107" s="1"/>
      <c r="E107" s="1"/>
      <c r="F107" s="1"/>
      <c r="G107" s="1"/>
      <c r="H107" s="1"/>
      <c r="I107" s="1"/>
      <c r="J107" s="1"/>
      <c r="K107" s="1"/>
      <c r="L107" s="76"/>
      <c r="M107" s="1"/>
      <c r="N107" s="1"/>
      <c r="O107" s="7">
        <f>SUM(O102:O106)</f>
        <v>4479589410.8900003</v>
      </c>
      <c r="P107" s="66">
        <f>(O107/$O$108)</f>
        <v>5.3954608198230683E-3</v>
      </c>
      <c r="Q107" s="15">
        <f t="shared" si="27"/>
        <v>0</v>
      </c>
      <c r="R107" s="15">
        <f t="shared" si="18"/>
        <v>0</v>
      </c>
      <c r="S107" s="61" t="e">
        <f t="shared" si="19"/>
        <v>#DIV/0!</v>
      </c>
      <c r="T107" s="61" t="e">
        <f t="shared" si="20"/>
        <v>#DIV/0!</v>
      </c>
      <c r="U107" s="1"/>
      <c r="V107" s="1"/>
      <c r="W107" s="67"/>
      <c r="X107" s="52"/>
    </row>
    <row r="108" spans="1:25" ht="16.5" thickBot="1" x14ac:dyDescent="0.35">
      <c r="A108" s="18"/>
      <c r="B108" s="19"/>
      <c r="C108" s="99" t="s">
        <v>63</v>
      </c>
      <c r="D108" s="20">
        <f t="shared" ref="D108:N108" si="28">SUM(D4:D107)</f>
        <v>18216079934.93</v>
      </c>
      <c r="E108" s="20">
        <f t="shared" si="28"/>
        <v>184837936.68000001</v>
      </c>
      <c r="F108" s="20">
        <f t="shared" si="28"/>
        <v>658819331864.47974</v>
      </c>
      <c r="G108" s="20">
        <f t="shared" si="28"/>
        <v>69793604709.140015</v>
      </c>
      <c r="H108" s="20">
        <f t="shared" si="28"/>
        <v>40621156863.809998</v>
      </c>
      <c r="I108" s="20">
        <f t="shared" si="28"/>
        <v>610809347.44999993</v>
      </c>
      <c r="J108" s="20">
        <f t="shared" si="28"/>
        <v>790314456062.34998</v>
      </c>
      <c r="K108" s="20">
        <f t="shared" si="28"/>
        <v>1117597656.28</v>
      </c>
      <c r="L108" s="20">
        <f t="shared" si="28"/>
        <v>8424119912.7600012</v>
      </c>
      <c r="M108" s="20">
        <f t="shared" si="28"/>
        <v>844948311947.37976</v>
      </c>
      <c r="N108" s="20">
        <f t="shared" si="28"/>
        <v>513176488.42999887</v>
      </c>
      <c r="O108" s="21">
        <f>(O17+O41+O52+O73+O78+O100+O107)</f>
        <v>830251494817.98999</v>
      </c>
      <c r="P108" s="22"/>
      <c r="Q108" s="23">
        <f t="shared" si="27"/>
        <v>1.3460953256398567E-3</v>
      </c>
      <c r="R108" s="15">
        <f t="shared" si="18"/>
        <v>1.0146467624977611E-2</v>
      </c>
      <c r="S108" s="61">
        <f t="shared" si="19"/>
        <v>4.3577714379931809</v>
      </c>
      <c r="T108" s="61">
        <f t="shared" si="20"/>
        <v>4.4215986812649939E-2</v>
      </c>
      <c r="U108" s="20">
        <f>SUM(U4:U107)</f>
        <v>1153596.9894000005</v>
      </c>
      <c r="V108" s="20">
        <f>SUM(V4:V107)</f>
        <v>1154028.5059000007</v>
      </c>
      <c r="W108" s="20">
        <f>SUM(W4:W107)</f>
        <v>403145</v>
      </c>
      <c r="X108" s="58">
        <f>SUM(X4:X107)</f>
        <v>190522037842.42828</v>
      </c>
      <c r="Y108" s="50"/>
    </row>
    <row r="109" spans="1:25" x14ac:dyDescent="0.25">
      <c r="A109" s="16"/>
      <c r="B109" s="16"/>
      <c r="C109" s="16"/>
    </row>
    <row r="110" spans="1:25" x14ac:dyDescent="0.25">
      <c r="A110" s="16"/>
      <c r="B110" s="38"/>
      <c r="C110" s="12"/>
      <c r="O110" s="35"/>
      <c r="X110" s="42"/>
    </row>
    <row r="111" spans="1:25" x14ac:dyDescent="0.25">
      <c r="A111" s="16"/>
      <c r="B111" s="13"/>
      <c r="C111" s="14"/>
      <c r="O111" s="36"/>
      <c r="P111" s="42"/>
    </row>
    <row r="112" spans="1:25" x14ac:dyDescent="0.25">
      <c r="A112" s="16"/>
      <c r="B112" s="13"/>
      <c r="C112" s="14"/>
      <c r="O112" s="36"/>
      <c r="P112" s="42"/>
    </row>
    <row r="113" spans="1:16" x14ac:dyDescent="0.25">
      <c r="A113" s="16"/>
      <c r="B113" s="13"/>
      <c r="C113" s="14"/>
      <c r="O113" s="36"/>
      <c r="P113" s="42"/>
    </row>
    <row r="114" spans="1:16" x14ac:dyDescent="0.25">
      <c r="A114" s="16"/>
      <c r="B114" s="13"/>
      <c r="C114" s="14"/>
      <c r="O114" s="36"/>
      <c r="P114" s="42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 2019</vt:lpstr>
      <vt:lpstr>'September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2019-11-28T13:07:11Z</dcterms:modified>
</cp:coreProperties>
</file>