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20490" windowHeight="7650"/>
  </bookViews>
  <sheets>
    <sheet name="July 2019" sheetId="9" r:id="rId1"/>
  </sheets>
  <definedNames>
    <definedName name="_xlnm.Print_Area" localSheetId="0">'July 2019'!$A$1:$W$109</definedName>
  </definedNames>
  <calcPr calcId="162913"/>
</workbook>
</file>

<file path=xl/calcChain.xml><?xml version="1.0" encoding="utf-8"?>
<calcChain xmlns="http://schemas.openxmlformats.org/spreadsheetml/2006/main">
  <c r="O95" i="9" l="1"/>
  <c r="O50" i="9"/>
  <c r="O16" i="9"/>
  <c r="T37" i="9" l="1"/>
  <c r="S37" i="9"/>
  <c r="R37" i="9"/>
  <c r="Q37" i="9"/>
  <c r="T84" i="9" l="1"/>
  <c r="S84" i="9"/>
  <c r="R84" i="9"/>
  <c r="Q84" i="9"/>
  <c r="P84" i="9"/>
  <c r="T98" i="9"/>
  <c r="S98" i="9"/>
  <c r="R98" i="9"/>
  <c r="Q98" i="9"/>
  <c r="P98" i="9"/>
  <c r="T13" i="9"/>
  <c r="S13" i="9"/>
  <c r="R13" i="9"/>
  <c r="Q13" i="9"/>
  <c r="P13" i="9"/>
  <c r="T24" i="9"/>
  <c r="S24" i="9"/>
  <c r="R24" i="9"/>
  <c r="Q24" i="9"/>
  <c r="P24" i="9"/>
  <c r="T91" i="9"/>
  <c r="S91" i="9"/>
  <c r="R91" i="9"/>
  <c r="Q91" i="9"/>
  <c r="P91" i="9"/>
  <c r="T90" i="9"/>
  <c r="S90" i="9"/>
  <c r="R90" i="9"/>
  <c r="Q90" i="9"/>
  <c r="P90" i="9"/>
  <c r="T93" i="9"/>
  <c r="S93" i="9"/>
  <c r="R93" i="9"/>
  <c r="Q93" i="9"/>
  <c r="P93" i="9"/>
  <c r="T15" i="9" l="1"/>
  <c r="S15" i="9"/>
  <c r="R15" i="9"/>
  <c r="Q15" i="9"/>
  <c r="T49" i="9"/>
  <c r="S49" i="9"/>
  <c r="R49" i="9"/>
  <c r="Q49" i="9"/>
  <c r="S5" i="9" l="1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4" i="9"/>
  <c r="T14" i="9"/>
  <c r="T16" i="9"/>
  <c r="S18" i="9"/>
  <c r="T18" i="9"/>
  <c r="S19" i="9"/>
  <c r="T19" i="9"/>
  <c r="S20" i="9"/>
  <c r="T20" i="9"/>
  <c r="S21" i="9"/>
  <c r="T21" i="9"/>
  <c r="S22" i="9"/>
  <c r="T22" i="9"/>
  <c r="S23" i="9"/>
  <c r="T23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4" i="9"/>
  <c r="T34" i="9"/>
  <c r="S35" i="9"/>
  <c r="T35" i="9"/>
  <c r="S36" i="9"/>
  <c r="T36" i="9"/>
  <c r="S38" i="9"/>
  <c r="T38" i="9"/>
  <c r="T39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T50" i="9"/>
  <c r="S52" i="9"/>
  <c r="T52" i="9"/>
  <c r="S53" i="9"/>
  <c r="T53" i="9"/>
  <c r="S54" i="9"/>
  <c r="T54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T69" i="9"/>
  <c r="S71" i="9"/>
  <c r="T71" i="9"/>
  <c r="S72" i="9"/>
  <c r="T72" i="9"/>
  <c r="S73" i="9"/>
  <c r="T73" i="9"/>
  <c r="T74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5" i="9"/>
  <c r="T85" i="9"/>
  <c r="S86" i="9"/>
  <c r="T86" i="9"/>
  <c r="S87" i="9"/>
  <c r="T87" i="9"/>
  <c r="S88" i="9"/>
  <c r="T88" i="9"/>
  <c r="S89" i="9"/>
  <c r="T89" i="9"/>
  <c r="S92" i="9"/>
  <c r="T92" i="9"/>
  <c r="S94" i="9"/>
  <c r="T94" i="9"/>
  <c r="T95" i="9"/>
  <c r="S97" i="9"/>
  <c r="T97" i="9"/>
  <c r="S99" i="9"/>
  <c r="T99" i="9"/>
  <c r="S100" i="9"/>
  <c r="T100" i="9"/>
  <c r="S101" i="9"/>
  <c r="T101" i="9"/>
  <c r="T102" i="9"/>
  <c r="T4" i="9"/>
  <c r="S4" i="9"/>
  <c r="R5" i="9"/>
  <c r="R6" i="9"/>
  <c r="R7" i="9"/>
  <c r="R8" i="9"/>
  <c r="R9" i="9"/>
  <c r="R10" i="9"/>
  <c r="R11" i="9"/>
  <c r="R12" i="9"/>
  <c r="R14" i="9"/>
  <c r="R18" i="9"/>
  <c r="R19" i="9"/>
  <c r="R20" i="9"/>
  <c r="R21" i="9"/>
  <c r="R22" i="9"/>
  <c r="R23" i="9"/>
  <c r="R25" i="9"/>
  <c r="R26" i="9"/>
  <c r="R27" i="9"/>
  <c r="R28" i="9"/>
  <c r="R29" i="9"/>
  <c r="R30" i="9"/>
  <c r="R31" i="9"/>
  <c r="R32" i="9"/>
  <c r="R34" i="9"/>
  <c r="R35" i="9"/>
  <c r="R36" i="9"/>
  <c r="R38" i="9"/>
  <c r="R41" i="9"/>
  <c r="R42" i="9"/>
  <c r="R43" i="9"/>
  <c r="R44" i="9"/>
  <c r="R45" i="9"/>
  <c r="R46" i="9"/>
  <c r="R47" i="9"/>
  <c r="R48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71" i="9"/>
  <c r="R72" i="9"/>
  <c r="R73" i="9"/>
  <c r="R76" i="9"/>
  <c r="R77" i="9"/>
  <c r="R78" i="9"/>
  <c r="R79" i="9"/>
  <c r="R80" i="9"/>
  <c r="R81" i="9"/>
  <c r="R82" i="9"/>
  <c r="R83" i="9"/>
  <c r="R85" i="9"/>
  <c r="R86" i="9"/>
  <c r="R87" i="9"/>
  <c r="R88" i="9"/>
  <c r="R89" i="9"/>
  <c r="R92" i="9"/>
  <c r="R94" i="9"/>
  <c r="R97" i="9"/>
  <c r="R99" i="9"/>
  <c r="R100" i="9"/>
  <c r="R101" i="9"/>
  <c r="R4" i="9"/>
  <c r="L103" i="9" l="1"/>
  <c r="K103" i="9"/>
  <c r="O102" i="9" l="1"/>
  <c r="S102" i="9" l="1"/>
  <c r="R102" i="9"/>
  <c r="Q36" i="9"/>
  <c r="Q38" i="9"/>
  <c r="Q45" i="9"/>
  <c r="Q46" i="9"/>
  <c r="P49" i="9" l="1"/>
  <c r="P46" i="9"/>
  <c r="P41" i="9"/>
  <c r="S50" i="9"/>
  <c r="R50" i="9"/>
  <c r="O69" i="9"/>
  <c r="O39" i="9"/>
  <c r="P37" i="9" s="1"/>
  <c r="R69" i="9" l="1"/>
  <c r="S69" i="9"/>
  <c r="S39" i="9"/>
  <c r="R39" i="9"/>
  <c r="P63" i="9"/>
  <c r="P62" i="9"/>
  <c r="O74" i="9"/>
  <c r="P56" i="9"/>
  <c r="Q21" i="9"/>
  <c r="Q22" i="9"/>
  <c r="Q23" i="9"/>
  <c r="Q25" i="9"/>
  <c r="Q26" i="9"/>
  <c r="Q27" i="9"/>
  <c r="Q28" i="9"/>
  <c r="Q29" i="9"/>
  <c r="P71" i="9" l="1"/>
  <c r="S74" i="9"/>
  <c r="R74" i="9"/>
  <c r="Q64" i="9"/>
  <c r="P64" i="9"/>
  <c r="Q66" i="9" l="1"/>
  <c r="Q100" i="9"/>
  <c r="P100" i="9"/>
  <c r="Q79" i="9"/>
  <c r="Q9" i="9"/>
  <c r="Q77" i="9" l="1"/>
  <c r="Q92" i="9"/>
  <c r="Q32" i="9"/>
  <c r="Q65" i="9" l="1"/>
  <c r="Q87" i="9"/>
  <c r="Q34" i="9"/>
  <c r="Q89" i="9" l="1"/>
  <c r="P79" i="9" l="1"/>
  <c r="R95" i="9"/>
  <c r="S95" i="9"/>
  <c r="P87" i="9"/>
  <c r="P92" i="9"/>
  <c r="P89" i="9"/>
  <c r="P77" i="9"/>
  <c r="P81" i="9"/>
  <c r="P83" i="9"/>
  <c r="P85" i="9"/>
  <c r="P76" i="9"/>
  <c r="P78" i="9"/>
  <c r="P80" i="9"/>
  <c r="P82" i="9"/>
  <c r="P86" i="9"/>
  <c r="P88" i="9"/>
  <c r="P94" i="9"/>
  <c r="Q94" i="9" l="1"/>
  <c r="Q67" i="9"/>
  <c r="Q35" i="9"/>
  <c r="Q59" i="9" l="1"/>
  <c r="Q48" i="9" l="1"/>
  <c r="X103" i="9" l="1"/>
  <c r="W103" i="9"/>
  <c r="V103" i="9"/>
  <c r="U103" i="9"/>
  <c r="N103" i="9"/>
  <c r="M103" i="9"/>
  <c r="J103" i="9"/>
  <c r="I103" i="9"/>
  <c r="H103" i="9"/>
  <c r="G103" i="9"/>
  <c r="F103" i="9"/>
  <c r="E103" i="9"/>
  <c r="D103" i="9"/>
  <c r="T103" i="9" l="1"/>
  <c r="P15" i="9"/>
  <c r="S16" i="9" l="1"/>
  <c r="R16" i="9"/>
  <c r="P9" i="9"/>
  <c r="P21" i="9"/>
  <c r="P23" i="9"/>
  <c r="P25" i="9"/>
  <c r="P27" i="9"/>
  <c r="P29" i="9"/>
  <c r="P22" i="9"/>
  <c r="P26" i="9"/>
  <c r="P28" i="9"/>
  <c r="P38" i="9"/>
  <c r="P65" i="9"/>
  <c r="P66" i="9"/>
  <c r="P34" i="9"/>
  <c r="P32" i="9"/>
  <c r="P30" i="9"/>
  <c r="P31" i="9"/>
  <c r="P36" i="9"/>
  <c r="P35" i="9"/>
  <c r="P67" i="9"/>
  <c r="P68" i="9"/>
  <c r="Q68" i="9"/>
  <c r="Q63" i="9" l="1"/>
  <c r="Q62" i="9"/>
  <c r="Q31" i="9"/>
  <c r="Q30" i="9"/>
  <c r="Q14" i="9" l="1"/>
  <c r="Q12" i="9"/>
  <c r="Q60" i="9" l="1"/>
  <c r="Q76" i="9" l="1"/>
  <c r="Q4" i="9"/>
  <c r="Q47" i="9" l="1"/>
  <c r="Q54" i="9"/>
  <c r="Q81" i="9"/>
  <c r="Q42" i="9"/>
  <c r="Q78" i="9"/>
  <c r="Q11" i="9"/>
  <c r="Q88" i="9"/>
  <c r="Q7" i="9"/>
  <c r="Q5" i="9"/>
  <c r="Q43" i="9"/>
  <c r="Q83" i="9"/>
  <c r="Q99" i="9"/>
  <c r="Q101" i="9"/>
  <c r="Q18" i="9"/>
  <c r="Q85" i="9"/>
  <c r="Q72" i="9"/>
  <c r="Q71" i="9"/>
  <c r="Q73" i="9"/>
  <c r="Q52" i="9"/>
  <c r="Q86" i="9"/>
  <c r="Q97" i="9"/>
  <c r="Q80" i="9"/>
  <c r="Q44" i="9"/>
  <c r="Q82" i="9"/>
  <c r="Q95" i="9"/>
  <c r="Q58" i="9"/>
  <c r="Q53" i="9"/>
  <c r="Q8" i="9"/>
  <c r="Q19" i="9"/>
  <c r="Q56" i="9"/>
  <c r="Q20" i="9"/>
  <c r="Q6" i="9"/>
  <c r="Q57" i="9"/>
  <c r="Q41" i="9"/>
  <c r="Q55" i="9"/>
  <c r="Q61" i="9"/>
  <c r="Q10" i="9"/>
  <c r="P73" i="9" l="1"/>
  <c r="P14" i="9"/>
  <c r="P12" i="9"/>
  <c r="P19" i="9"/>
  <c r="P20" i="9"/>
  <c r="Q39" i="9"/>
  <c r="P18" i="9"/>
  <c r="P4" i="9"/>
  <c r="P6" i="9"/>
  <c r="Q16" i="9"/>
  <c r="P10" i="9"/>
  <c r="P5" i="9"/>
  <c r="P11" i="9"/>
  <c r="P8" i="9"/>
  <c r="P7" i="9"/>
  <c r="Q74" i="9"/>
  <c r="P72" i="9"/>
  <c r="P60" i="9" l="1"/>
  <c r="P58" i="9"/>
  <c r="P52" i="9"/>
  <c r="P57" i="9"/>
  <c r="P55" i="9"/>
  <c r="P59" i="9"/>
  <c r="P53" i="9"/>
  <c r="P54" i="9"/>
  <c r="P61" i="9"/>
  <c r="Q69" i="9"/>
  <c r="Q50" i="9" l="1"/>
  <c r="P48" i="9"/>
  <c r="P45" i="9"/>
  <c r="P44" i="9"/>
  <c r="P43" i="9"/>
  <c r="P47" i="9"/>
  <c r="P42" i="9"/>
  <c r="P99" i="9"/>
  <c r="P101" i="9"/>
  <c r="P97" i="9"/>
  <c r="Q102" i="9"/>
  <c r="O103" i="9"/>
  <c r="R103" i="9" l="1"/>
  <c r="S103" i="9"/>
  <c r="P95" i="9"/>
  <c r="P16" i="9"/>
  <c r="Q103" i="9"/>
  <c r="P102" i="9"/>
  <c r="P50" i="9"/>
  <c r="P69" i="9"/>
  <c r="P74" i="9"/>
  <c r="P39" i="9"/>
</calcChain>
</file>

<file path=xl/sharedStrings.xml><?xml version="1.0" encoding="utf-8"?>
<sst xmlns="http://schemas.openxmlformats.org/spreadsheetml/2006/main" count="216" uniqueCount="153">
  <si>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</si>
  <si>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</si>
  <si>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</si>
  <si>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</si>
  <si>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</si>
  <si>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</si>
  <si>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</si>
  <si>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</si>
  <si>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</si>
  <si>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</si>
  <si>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</si>
  <si>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</si>
  <si>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</si>
  <si>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</si>
  <si>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</si>
  <si>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</si>
  <si>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</si>
  <si>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</si>
  <si>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</si>
  <si>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</si>
  <si>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</si>
  <si>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</si>
  <si>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</si>
  <si>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</si>
  <si>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</si>
  <si>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</si>
  <si>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</si>
  <si>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</si>
  <si>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</si>
  <si>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</si>
  <si>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</si>
  <si>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</si>
  <si>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</si>
  <si>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</si>
  <si>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Skye Shelter Fund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</si>
  <si>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</si>
  <si>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</si>
  <si>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</si>
  <si>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</si>
  <si>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</si>
  <si>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</si>
  <si>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</si>
  <si>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</si>
  <si>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</si>
  <si>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</si>
  <si>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</si>
  <si>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Vetiva Fund Managers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</si>
  <si>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</si>
  <si>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</si>
  <si>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</si>
  <si>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</si>
  <si>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</si>
  <si>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</si>
  <si>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</si>
  <si>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</si>
  <si>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</si>
  <si>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</si>
  <si>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</si>
  <si>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</si>
  <si>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</si>
  <si>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</si>
  <si>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</si>
  <si>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</si>
  <si>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</si>
  <si>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</si>
  <si>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</si>
  <si>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</si>
  <si>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</si>
  <si>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</si>
  <si>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</si>
  <si>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</si>
  <si>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</si>
  <si>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Note: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</si>
  <si>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</si>
  <si>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</si>
  <si>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</si>
  <si>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</si>
  <si>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</si>
  <si>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</si>
  <si>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</si>
  <si>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</si>
  <si>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</si>
  <si>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</si>
  <si>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</si>
  <si>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</si>
  <si>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</si>
  <si>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</si>
  <si>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</si>
  <si>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</si>
  <si>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</si>
  <si>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</si>
  <si>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</si>
  <si>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</si>
  <si>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</si>
  <si>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</si>
  <si>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</si>
  <si>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</si>
  <si>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</si>
  <si>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Union Trustees Mixed Fund by CDL Capital  is not included in this compilation.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</si>
  <si>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</si>
  <si>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</si>
  <si>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</si>
  <si>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</si>
  <si>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</si>
  <si>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</si>
  <si>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</si>
  <si>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</si>
  <si>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</si>
  <si>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</si>
  <si>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</si>
  <si>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</si>
  <si>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</si>
  <si>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</si>
  <si>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</si>
  <si>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</si>
  <si>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</si>
  <si>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</si>
  <si>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</si>
  <si>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</si>
  <si>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</si>
  <si>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</si>
  <si>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</si>
  <si>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</si>
  <si>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</si>
  <si>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</si>
  <si>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</si>
  <si>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</si>
  <si>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</si>
  <si>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</si>
  <si>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</si>
  <si>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</si>
  <si>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</si>
  <si>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</si>
  <si>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</si>
  <si>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</si>
  <si>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</si>
  <si>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</si>
  <si>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</si>
  <si>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</si>
  <si>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</si>
  <si>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</si>
  <si>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</si>
  <si>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</si>
  <si>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</si>
  <si>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</si>
  <si>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</si>
  <si>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Eurobond Fund</t>
  </si>
  <si>
    <t>Pacam Equity Fund</t>
  </si>
  <si>
    <t>FBN Balanced Fund</t>
  </si>
  <si>
    <t>SCHEDULE OF REGISTERED UNIT TRUST SCHEMES AS AT 31ST JULY, 2019</t>
  </si>
  <si>
    <t>Vetiva Money Market Fund</t>
  </si>
  <si>
    <t>38a</t>
  </si>
  <si>
    <t>38b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</si>
</sst>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8"/>
      <color theme="3"/>
      <name val="Trebuchet MS"/>
      <family val="2"/>
    </font>
    <font>
      <b/>
      <sz val="26"/>
      <color rgb="FFFF0000"/>
      <name val="Trebuchet MS"/>
      <family val="2"/>
    </font>
    <font>
      <sz val="8"/>
      <color theme="3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2"/>
      <color theme="1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5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5" fillId="0" borderId="1" xfId="1" applyFont="1" applyBorder="1" applyAlignment="1">
      <alignment horizontal="right"/>
    </xf>
    <xf numFmtId="166" fontId="4" fillId="0" borderId="1" xfId="1" applyNumberFormat="1" applyFont="1" applyBorder="1"/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10" fillId="0" borderId="0" xfId="0" applyFont="1"/>
    <xf numFmtId="43" fontId="4" fillId="0" borderId="1" xfId="1" applyFont="1" applyFill="1" applyBorder="1"/>
    <xf numFmtId="165" fontId="3" fillId="6" borderId="5" xfId="1" applyNumberFormat="1" applyFont="1" applyFill="1" applyBorder="1" applyAlignment="1">
      <alignment horizontal="center" wrapText="1"/>
    </xf>
    <xf numFmtId="43" fontId="3" fillId="6" borderId="2" xfId="1" applyFont="1" applyFill="1" applyBorder="1" applyAlignment="1">
      <alignment wrapText="1"/>
    </xf>
    <xf numFmtId="43" fontId="5" fillId="6" borderId="2" xfId="1" applyFont="1" applyFill="1" applyBorder="1" applyAlignment="1">
      <alignment horizontal="right"/>
    </xf>
    <xf numFmtId="43" fontId="3" fillId="6" borderId="2" xfId="1" applyFont="1" applyFill="1" applyBorder="1"/>
    <xf numFmtId="43" fontId="3" fillId="5" borderId="2" xfId="1" applyFont="1" applyFill="1" applyBorder="1"/>
    <xf numFmtId="10" fontId="3" fillId="7" borderId="2" xfId="2" applyNumberFormat="1" applyFont="1" applyFill="1" applyBorder="1"/>
    <xf numFmtId="10" fontId="4" fillId="4" borderId="2" xfId="2" applyNumberFormat="1" applyFont="1" applyFill="1" applyBorder="1" applyAlignment="1">
      <alignment horizontal="right" vertical="center"/>
    </xf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43" fontId="7" fillId="0" borderId="1" xfId="1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4" fillId="0" borderId="0" xfId="0" applyFont="1" applyBorder="1"/>
    <xf numFmtId="43" fontId="7" fillId="0" borderId="1" xfId="1" applyFont="1" applyBorder="1"/>
    <xf numFmtId="43" fontId="2" fillId="0" borderId="1" xfId="1" applyFont="1" applyBorder="1" applyAlignment="1">
      <alignment wrapText="1"/>
    </xf>
    <xf numFmtId="43" fontId="7" fillId="0" borderId="1" xfId="1" applyFont="1" applyBorder="1" applyAlignment="1">
      <alignment vertical="center"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6" fillId="0" borderId="0" xfId="0" applyFont="1"/>
    <xf numFmtId="0" fontId="0" fillId="0" borderId="8" xfId="0" applyBorder="1"/>
    <xf numFmtId="4" fontId="15" fillId="0" borderId="1" xfId="0" applyNumberFormat="1" applyFont="1" applyBorder="1"/>
    <xf numFmtId="0" fontId="0" fillId="0" borderId="0" xfId="0" applyBorder="1"/>
    <xf numFmtId="43" fontId="3" fillId="6" borderId="11" xfId="1" applyFont="1" applyFill="1" applyBorder="1"/>
    <xf numFmtId="43" fontId="7" fillId="2" borderId="1" xfId="1" applyFont="1" applyFill="1" applyBorder="1" applyAlignment="1">
      <alignment wrapText="1"/>
    </xf>
    <xf numFmtId="43" fontId="7" fillId="2" borderId="1" xfId="1" applyFont="1" applyFill="1" applyBorder="1"/>
    <xf numFmtId="43" fontId="7" fillId="2" borderId="1" xfId="1" applyFont="1" applyFill="1" applyBorder="1" applyAlignment="1">
      <alignment vertical="top" wrapText="1"/>
    </xf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9" fillId="4" borderId="3" xfId="0" applyFont="1" applyFill="1" applyBorder="1" applyAlignment="1">
      <alignment horizontal="center" vertical="top" wrapText="1"/>
    </xf>
    <xf numFmtId="0" fontId="19" fillId="4" borderId="4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10" fontId="18" fillId="7" borderId="1" xfId="2" applyNumberFormat="1" applyFont="1" applyFill="1" applyBorder="1"/>
    <xf numFmtId="10" fontId="17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0" fontId="20" fillId="3" borderId="12" xfId="0" applyFont="1" applyFill="1" applyBorder="1" applyAlignment="1">
      <alignment vertical="top" wrapText="1"/>
    </xf>
    <xf numFmtId="0" fontId="20" fillId="3" borderId="9" xfId="0" applyFont="1" applyFill="1" applyBorder="1" applyAlignment="1">
      <alignment vertical="top" wrapText="1"/>
    </xf>
    <xf numFmtId="0" fontId="20" fillId="3" borderId="13" xfId="0" applyFont="1" applyFill="1" applyBorder="1" applyAlignment="1">
      <alignment vertical="top" wrapText="1"/>
    </xf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" fontId="15" fillId="8" borderId="1" xfId="0" applyNumberFormat="1" applyFont="1" applyFill="1" applyBorder="1"/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top" wrapText="1"/>
    </xf>
    <xf numFmtId="43" fontId="7" fillId="0" borderId="1" xfId="1" applyFont="1" applyBorder="1" applyAlignment="1">
      <alignment horizontal="right"/>
    </xf>
    <xf numFmtId="43" fontId="4" fillId="3" borderId="1" xfId="1" applyFont="1" applyFill="1" applyBorder="1" applyAlignment="1">
      <alignment wrapText="1"/>
    </xf>
    <xf numFmtId="0" fontId="22" fillId="3" borderId="1" xfId="0" applyFont="1" applyFill="1" applyBorder="1" applyAlignment="1">
      <alignment horizontal="left" vertical="top" wrapText="1"/>
    </xf>
    <xf numFmtId="43" fontId="4" fillId="9" borderId="1" xfId="1" applyFont="1" applyFill="1" applyBorder="1" applyAlignment="1">
      <alignment wrapText="1"/>
    </xf>
    <xf numFmtId="0" fontId="13" fillId="9" borderId="1" xfId="0" applyFont="1" applyFill="1" applyBorder="1" applyAlignment="1">
      <alignment horizontal="left" vertical="top" wrapText="1"/>
    </xf>
    <xf numFmtId="43" fontId="4" fillId="9" borderId="1" xfId="1" applyFont="1" applyFill="1" applyBorder="1"/>
    <xf numFmtId="10" fontId="4" fillId="9" borderId="1" xfId="2" applyNumberFormat="1" applyFont="1" applyFill="1" applyBorder="1"/>
    <xf numFmtId="10" fontId="4" fillId="9" borderId="1" xfId="2" applyNumberFormat="1" applyFont="1" applyFill="1" applyBorder="1" applyAlignment="1">
      <alignment horizontal="right" vertical="center"/>
    </xf>
    <xf numFmtId="43" fontId="4" fillId="9" borderId="1" xfId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wrapText="1"/>
    </xf>
    <xf numFmtId="0" fontId="0" fillId="0" borderId="1" xfId="0" applyBorder="1"/>
    <xf numFmtId="0" fontId="0" fillId="0" borderId="1" xfId="0" applyFont="1" applyBorder="1"/>
    <xf numFmtId="0" fontId="21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165" fontId="4" fillId="3" borderId="1" xfId="1" applyNumberFormat="1" applyFont="1" applyFill="1" applyBorder="1" applyAlignment="1">
      <alignment horizontal="center" wrapText="1"/>
    </xf>
    <xf numFmtId="165" fontId="4" fillId="0" borderId="1" xfId="1" applyNumberFormat="1" applyFont="1" applyBorder="1" applyAlignment="1">
      <alignment horizontal="right" wrapText="1"/>
    </xf>
    <xf numFmtId="43" fontId="4" fillId="0" borderId="1" xfId="1" quotePrefix="1" applyFont="1" applyBorder="1" applyAlignment="1">
      <alignment horizontal="center" wrapText="1"/>
    </xf>
    <xf numFmtId="0" fontId="22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4" fontId="0" fillId="0" borderId="1" xfId="0" applyNumberFormat="1" applyBorder="1"/>
    <xf numFmtId="165" fontId="15" fillId="0" borderId="1" xfId="0" applyNumberFormat="1" applyFont="1" applyBorder="1"/>
    <xf numFmtId="165" fontId="2" fillId="0" borderId="1" xfId="1" applyNumberFormat="1" applyFont="1" applyBorder="1" applyAlignment="1">
      <alignment horizontal="center" wrapText="1"/>
    </xf>
    <xf numFmtId="165" fontId="4" fillId="9" borderId="1" xfId="1" applyNumberFormat="1" applyFont="1" applyFill="1" applyBorder="1" applyAlignment="1">
      <alignment horizontal="center" wrapText="1"/>
    </xf>
    <xf numFmtId="164" fontId="0" fillId="0" borderId="1" xfId="0" applyNumberFormat="1" applyBorder="1"/>
    <xf numFmtId="165" fontId="4" fillId="3" borderId="1" xfId="1" applyNumberFormat="1" applyFont="1" applyFill="1" applyBorder="1"/>
    <xf numFmtId="3" fontId="15" fillId="0" borderId="1" xfId="0" applyNumberFormat="1" applyFont="1" applyBorder="1"/>
    <xf numFmtId="165" fontId="3" fillId="0" borderId="1" xfId="1" applyNumberFormat="1" applyFont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tabSelected="1" topLeftCell="N1" zoomScaleNormal="100" workbookViewId="0">
      <pane ySplit="2" topLeftCell="A100" activePane="bottomLeft" state="frozen"/>
      <selection pane="bottomLeft" activeCell="A4" sqref="A4:X102"/>
    </sheetView>
  </sheetViews>
  <sheetFormatPr defaultColWidth="8.85546875" defaultRowHeight="15" x14ac:dyDescent="0.25"/>
  <cols>
    <col min="1" max="1" width="6.5703125" customWidth="1"/>
    <col min="2" max="2" width="43.140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4" width="18.140625" customWidth="1"/>
    <col min="15" max="15" width="22" customWidth="1"/>
    <col min="16" max="16" width="8.7109375" customWidth="1"/>
    <col min="17" max="17" width="11" customWidth="1"/>
    <col min="18" max="18" width="11.7109375" customWidth="1"/>
    <col min="19" max="19" width="13" customWidth="1"/>
    <col min="20" max="20" width="11" customWidth="1"/>
    <col min="21" max="21" width="14.5703125" customWidth="1"/>
    <col min="22" max="22" width="14" customWidth="1"/>
    <col min="23" max="23" width="17" customWidth="1"/>
    <col min="24" max="24" width="20" customWidth="1"/>
    <col min="25" max="25" width="18.140625" customWidth="1"/>
    <col min="26" max="26" width="18.5703125" customWidth="1"/>
  </cols>
  <sheetData>
    <row r="1" spans="1:26" ht="34.5" thickBot="1" x14ac:dyDescent="0.55000000000000004">
      <c r="A1" s="85" t="s">
        <v>149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26" ht="54" customHeight="1" x14ac:dyDescent="0.25">
      <c r="A2" s="57" t="s">
        <v>55</v>
      </c>
      <c r="B2" s="58" t="s">
        <v>134</v>
      </c>
      <c r="C2" s="58" t="s">
        <v>135</v>
      </c>
      <c r="D2" s="58" t="s">
        <v>58</v>
      </c>
      <c r="E2" s="58" t="s">
        <v>85</v>
      </c>
      <c r="F2" s="58" t="s">
        <v>62</v>
      </c>
      <c r="G2" s="58" t="s">
        <v>59</v>
      </c>
      <c r="H2" s="58" t="s">
        <v>60</v>
      </c>
      <c r="I2" s="58" t="s">
        <v>61</v>
      </c>
      <c r="J2" s="58" t="s">
        <v>57</v>
      </c>
      <c r="K2" s="58" t="s">
        <v>69</v>
      </c>
      <c r="L2" s="58" t="s">
        <v>144</v>
      </c>
      <c r="M2" s="58" t="s">
        <v>143</v>
      </c>
      <c r="N2" s="58" t="s">
        <v>56</v>
      </c>
      <c r="O2" s="58" t="s">
        <v>139</v>
      </c>
      <c r="P2" s="58" t="s">
        <v>71</v>
      </c>
      <c r="Q2" s="58" t="s">
        <v>70</v>
      </c>
      <c r="R2" s="58" t="s">
        <v>132</v>
      </c>
      <c r="S2" s="58" t="s">
        <v>133</v>
      </c>
      <c r="T2" s="58" t="s">
        <v>140</v>
      </c>
      <c r="U2" s="58" t="s">
        <v>141</v>
      </c>
      <c r="V2" s="58" t="s">
        <v>142</v>
      </c>
      <c r="W2" s="58" t="s">
        <v>137</v>
      </c>
      <c r="X2" s="59" t="s">
        <v>136</v>
      </c>
      <c r="Y2" s="47"/>
    </row>
    <row r="3" spans="1:26" ht="18" customHeight="1" x14ac:dyDescent="0.25">
      <c r="B3" s="67"/>
      <c r="C3" s="66" t="s">
        <v>0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6" ht="15.75" x14ac:dyDescent="0.3">
      <c r="A4" s="87">
        <v>1</v>
      </c>
      <c r="B4" s="6" t="s">
        <v>1</v>
      </c>
      <c r="C4" s="36" t="s">
        <v>127</v>
      </c>
      <c r="D4" s="1">
        <v>2894642845.3000002</v>
      </c>
      <c r="E4" s="1"/>
      <c r="F4" s="1">
        <v>1049274275.85</v>
      </c>
      <c r="G4" s="1">
        <v>854846186.32000005</v>
      </c>
      <c r="H4" s="1"/>
      <c r="I4" s="1"/>
      <c r="J4" s="48">
        <v>4839353622.6000004</v>
      </c>
      <c r="K4" s="48">
        <v>19278405.510000002</v>
      </c>
      <c r="L4" s="72">
        <v>-256211751.22</v>
      </c>
      <c r="M4" s="48">
        <v>4837346448.7799997</v>
      </c>
      <c r="N4" s="48">
        <v>25232007.960000001</v>
      </c>
      <c r="O4" s="3">
        <v>4812114440.8199997</v>
      </c>
      <c r="P4" s="11">
        <f t="shared" ref="P4:P15" si="0">(O4/$O$16)</f>
        <v>0.45463493617118556</v>
      </c>
      <c r="Q4" s="16">
        <f t="shared" ref="Q4:Q16" si="1">(K4/O4)</f>
        <v>4.0062234070050292E-3</v>
      </c>
      <c r="R4" s="16">
        <f>L4/O4</f>
        <v>-5.3243071080483428E-2</v>
      </c>
      <c r="S4" s="55">
        <f>O4/X4</f>
        <v>7627.0204975105062</v>
      </c>
      <c r="T4" s="55">
        <f>L4/X4</f>
        <v>-406.08599448125597</v>
      </c>
      <c r="U4" s="1">
        <v>7579.99</v>
      </c>
      <c r="V4" s="1">
        <v>7660.28</v>
      </c>
      <c r="W4" s="62">
        <v>17327</v>
      </c>
      <c r="X4" s="48">
        <v>630929.79</v>
      </c>
      <c r="Y4" s="34"/>
    </row>
    <row r="5" spans="1:26" ht="15.75" x14ac:dyDescent="0.3">
      <c r="A5" s="87">
        <v>2</v>
      </c>
      <c r="B5" s="1" t="s">
        <v>2</v>
      </c>
      <c r="C5" s="36" t="s">
        <v>3</v>
      </c>
      <c r="D5" s="1">
        <v>373111430.25</v>
      </c>
      <c r="E5" s="1"/>
      <c r="F5" s="1">
        <v>164952326.40000001</v>
      </c>
      <c r="G5" s="1"/>
      <c r="H5" s="1"/>
      <c r="I5" s="1"/>
      <c r="J5" s="1">
        <v>544483467.10000002</v>
      </c>
      <c r="K5" s="1">
        <v>850717.18</v>
      </c>
      <c r="L5" s="69">
        <v>1152092.1100000001</v>
      </c>
      <c r="M5" s="1">
        <v>544483467.10000002</v>
      </c>
      <c r="N5" s="1">
        <v>770717.15</v>
      </c>
      <c r="O5" s="3">
        <v>543712749.95000005</v>
      </c>
      <c r="P5" s="11">
        <f t="shared" si="0"/>
        <v>5.1368439884163668E-2</v>
      </c>
      <c r="Q5" s="16">
        <f t="shared" si="1"/>
        <v>1.5646445298151132E-3</v>
      </c>
      <c r="R5" s="16">
        <f t="shared" ref="R5:R72" si="2">L5/O5</f>
        <v>2.1189352467933607E-3</v>
      </c>
      <c r="S5" s="55">
        <f t="shared" ref="S5:S72" si="3">O5/X5</f>
        <v>1.0733012207572497</v>
      </c>
      <c r="T5" s="55">
        <f t="shared" ref="T5:T72" si="4">L5/X5</f>
        <v>2.2742557870888782E-3</v>
      </c>
      <c r="U5" s="1">
        <v>1.06</v>
      </c>
      <c r="V5" s="88">
        <v>1.08</v>
      </c>
      <c r="W5" s="62">
        <v>3817</v>
      </c>
      <c r="X5" s="1">
        <v>506579830</v>
      </c>
      <c r="Y5" s="34"/>
    </row>
    <row r="6" spans="1:26" ht="15.75" x14ac:dyDescent="0.3">
      <c r="A6" s="87">
        <v>3</v>
      </c>
      <c r="B6" s="4" t="s">
        <v>4</v>
      </c>
      <c r="C6" s="36" t="s">
        <v>5</v>
      </c>
      <c r="D6" s="30">
        <v>28324995.050000001</v>
      </c>
      <c r="E6" s="30"/>
      <c r="F6" s="30">
        <v>251894356.93000001</v>
      </c>
      <c r="G6" s="1"/>
      <c r="H6" s="1"/>
      <c r="I6" s="1"/>
      <c r="J6" s="1">
        <v>280219351.98000002</v>
      </c>
      <c r="K6" s="30">
        <v>596285.96</v>
      </c>
      <c r="L6" s="70">
        <v>444337.08</v>
      </c>
      <c r="M6" s="30">
        <v>284008328.87</v>
      </c>
      <c r="N6" s="30">
        <v>35094818.259999998</v>
      </c>
      <c r="O6" s="3">
        <v>248913510.61000001</v>
      </c>
      <c r="P6" s="11">
        <f t="shared" si="0"/>
        <v>2.3516643130590102E-2</v>
      </c>
      <c r="Q6" s="16">
        <f t="shared" si="1"/>
        <v>2.3955548195785416E-3</v>
      </c>
      <c r="R6" s="16">
        <f t="shared" si="2"/>
        <v>1.7851063162906873E-3</v>
      </c>
      <c r="S6" s="55">
        <f t="shared" si="3"/>
        <v>126.81597632047801</v>
      </c>
      <c r="T6" s="55">
        <f t="shared" si="4"/>
        <v>0.22638000033625555</v>
      </c>
      <c r="U6" s="35">
        <v>126.82</v>
      </c>
      <c r="V6" s="33"/>
      <c r="W6" s="63">
        <v>2473</v>
      </c>
      <c r="X6" s="1">
        <v>1962793</v>
      </c>
      <c r="Y6" s="34"/>
    </row>
    <row r="7" spans="1:26" ht="15.75" x14ac:dyDescent="0.3">
      <c r="A7" s="87">
        <v>4</v>
      </c>
      <c r="B7" s="6" t="s">
        <v>6</v>
      </c>
      <c r="C7" s="36" t="s">
        <v>7</v>
      </c>
      <c r="D7" s="1">
        <v>84147722.299999997</v>
      </c>
      <c r="E7" s="1"/>
      <c r="F7" s="1">
        <v>106555986.77</v>
      </c>
      <c r="G7" s="1">
        <v>27998340.73</v>
      </c>
      <c r="H7" s="1"/>
      <c r="I7" s="1"/>
      <c r="J7" s="1">
        <v>228319270.31</v>
      </c>
      <c r="K7" s="1">
        <v>455271.98</v>
      </c>
      <c r="L7" s="69">
        <v>1039409.25</v>
      </c>
      <c r="M7" s="1">
        <v>228319270.31</v>
      </c>
      <c r="N7" s="1">
        <v>1516433.64</v>
      </c>
      <c r="O7" s="3">
        <v>226802836.66999999</v>
      </c>
      <c r="P7" s="11">
        <f t="shared" si="0"/>
        <v>2.1427689312255541E-2</v>
      </c>
      <c r="Q7" s="16">
        <f t="shared" si="1"/>
        <v>2.0073469392379094E-3</v>
      </c>
      <c r="R7" s="16">
        <f t="shared" si="2"/>
        <v>4.5828758813645223E-3</v>
      </c>
      <c r="S7" s="55">
        <f t="shared" si="3"/>
        <v>11.99290865589518</v>
      </c>
      <c r="T7" s="55">
        <f t="shared" si="4"/>
        <v>5.4962011826509831E-2</v>
      </c>
      <c r="U7" s="1">
        <v>11.93</v>
      </c>
      <c r="V7" s="1">
        <v>12.04</v>
      </c>
      <c r="W7" s="62">
        <v>8864</v>
      </c>
      <c r="X7" s="1">
        <v>18911412</v>
      </c>
      <c r="Y7" s="34"/>
    </row>
    <row r="8" spans="1:26" ht="15.75" x14ac:dyDescent="0.3">
      <c r="A8" s="87">
        <v>5</v>
      </c>
      <c r="B8" s="6" t="s">
        <v>8</v>
      </c>
      <c r="C8" s="36" t="s">
        <v>120</v>
      </c>
      <c r="D8" s="1">
        <v>650395318</v>
      </c>
      <c r="E8" s="1"/>
      <c r="F8" s="1">
        <v>1686954</v>
      </c>
      <c r="G8" s="1"/>
      <c r="H8" s="1"/>
      <c r="I8" s="1"/>
      <c r="J8" s="1">
        <v>652082272</v>
      </c>
      <c r="K8" s="1">
        <v>1725147</v>
      </c>
      <c r="L8" s="69">
        <v>-45053641</v>
      </c>
      <c r="M8" s="1">
        <v>1062394952</v>
      </c>
      <c r="N8" s="1">
        <v>54600002.829999998</v>
      </c>
      <c r="O8" s="3">
        <v>1007794949</v>
      </c>
      <c r="P8" s="11">
        <f t="shared" si="0"/>
        <v>9.5213610970187781E-2</v>
      </c>
      <c r="Q8" s="16">
        <f t="shared" si="1"/>
        <v>1.7118035784082898E-3</v>
      </c>
      <c r="R8" s="16">
        <f t="shared" si="2"/>
        <v>-4.4705166507041108E-2</v>
      </c>
      <c r="S8" s="55">
        <f t="shared" si="3"/>
        <v>0.63510848805775599</v>
      </c>
      <c r="T8" s="55">
        <f t="shared" si="4"/>
        <v>-2.8392630708657111E-2</v>
      </c>
      <c r="U8" s="8">
        <v>0.66</v>
      </c>
      <c r="V8" s="8">
        <v>0.67290000000000005</v>
      </c>
      <c r="W8" s="62">
        <v>4516</v>
      </c>
      <c r="X8" s="1">
        <v>1586807558</v>
      </c>
      <c r="Y8" s="34"/>
    </row>
    <row r="9" spans="1:26" ht="15.75" x14ac:dyDescent="0.3">
      <c r="A9" s="87">
        <v>6</v>
      </c>
      <c r="B9" s="33" t="s">
        <v>65</v>
      </c>
      <c r="C9" s="36" t="s">
        <v>9</v>
      </c>
      <c r="D9" s="1">
        <v>1770856664.97</v>
      </c>
      <c r="E9" s="1"/>
      <c r="F9" s="1">
        <v>233638156.36000001</v>
      </c>
      <c r="G9" s="1">
        <v>80871235.930000007</v>
      </c>
      <c r="H9" s="1"/>
      <c r="I9" s="1"/>
      <c r="J9" s="1">
        <v>2085366057.27</v>
      </c>
      <c r="K9" s="1">
        <v>6743734.7699999996</v>
      </c>
      <c r="L9" s="69">
        <v>-183748546.38999999</v>
      </c>
      <c r="M9" s="1">
        <v>2432564312</v>
      </c>
      <c r="N9" s="1">
        <v>148533527</v>
      </c>
      <c r="O9" s="3">
        <v>2284030784</v>
      </c>
      <c r="P9" s="11">
        <f t="shared" si="0"/>
        <v>0.21578875616264773</v>
      </c>
      <c r="Q9" s="16">
        <f t="shared" si="1"/>
        <v>2.9525586157773957E-3</v>
      </c>
      <c r="R9" s="16">
        <f t="shared" si="2"/>
        <v>-8.0449242487092495E-2</v>
      </c>
      <c r="S9" s="55">
        <f t="shared" si="3"/>
        <v>14.283863508617053</v>
      </c>
      <c r="T9" s="55">
        <f t="shared" si="4"/>
        <v>-1.1491259990572651</v>
      </c>
      <c r="U9" s="1">
        <v>14.21</v>
      </c>
      <c r="V9" s="1">
        <v>14.64</v>
      </c>
      <c r="W9" s="62">
        <v>11837</v>
      </c>
      <c r="X9" s="1">
        <v>159902871</v>
      </c>
      <c r="Y9" s="34"/>
    </row>
    <row r="10" spans="1:26" ht="15.75" x14ac:dyDescent="0.3">
      <c r="A10" s="87">
        <v>7</v>
      </c>
      <c r="B10" s="6" t="s">
        <v>11</v>
      </c>
      <c r="C10" s="36" t="s">
        <v>66</v>
      </c>
      <c r="D10" s="1">
        <v>190389128.90000001</v>
      </c>
      <c r="E10" s="1"/>
      <c r="F10" s="1">
        <v>25730329.760000002</v>
      </c>
      <c r="G10" s="1"/>
      <c r="H10" s="1"/>
      <c r="I10" s="1"/>
      <c r="J10" s="4">
        <v>215869300.61000001</v>
      </c>
      <c r="K10" s="1">
        <v>1230632.48</v>
      </c>
      <c r="L10" s="69">
        <v>-191661.73</v>
      </c>
      <c r="M10" s="1">
        <v>220885252.77000001</v>
      </c>
      <c r="N10" s="1">
        <v>5015952.16</v>
      </c>
      <c r="O10" s="3">
        <v>215869300.61000001</v>
      </c>
      <c r="P10" s="11">
        <f t="shared" si="0"/>
        <v>2.0394719807915074E-2</v>
      </c>
      <c r="Q10" s="16">
        <f t="shared" si="1"/>
        <v>5.7008221017184864E-3</v>
      </c>
      <c r="R10" s="16">
        <f t="shared" si="2"/>
        <v>-8.8786005911171886E-4</v>
      </c>
      <c r="S10" s="55">
        <f t="shared" si="3"/>
        <v>123.29688767307</v>
      </c>
      <c r="T10" s="55">
        <f t="shared" si="4"/>
        <v>-0.10947038197770288</v>
      </c>
      <c r="U10" s="1">
        <v>123.3</v>
      </c>
      <c r="V10" s="1">
        <v>125.09</v>
      </c>
      <c r="W10" s="62">
        <v>1388</v>
      </c>
      <c r="X10" s="1">
        <v>1750809</v>
      </c>
      <c r="Y10" s="39"/>
    </row>
    <row r="11" spans="1:26" ht="15.75" x14ac:dyDescent="0.3">
      <c r="A11" s="87">
        <v>8</v>
      </c>
      <c r="B11" s="6" t="s">
        <v>12</v>
      </c>
      <c r="C11" s="36" t="s">
        <v>13</v>
      </c>
      <c r="D11" s="1">
        <v>226032330.38</v>
      </c>
      <c r="E11" s="1"/>
      <c r="F11" s="30">
        <v>50401344.439999998</v>
      </c>
      <c r="G11" s="1"/>
      <c r="H11" s="1"/>
      <c r="I11" s="1"/>
      <c r="J11" s="1">
        <v>274382467.37</v>
      </c>
      <c r="K11" s="1">
        <v>450555.05</v>
      </c>
      <c r="L11" s="69">
        <v>-18586946.73</v>
      </c>
      <c r="M11" s="1">
        <v>285459497.39999998</v>
      </c>
      <c r="N11" s="1">
        <v>22313296.57</v>
      </c>
      <c r="O11" s="3">
        <v>283246200.82999998</v>
      </c>
      <c r="P11" s="11">
        <f t="shared" si="0"/>
        <v>2.6760298413255192E-2</v>
      </c>
      <c r="Q11" s="16">
        <f t="shared" si="1"/>
        <v>1.5906834714101469E-3</v>
      </c>
      <c r="R11" s="16">
        <f t="shared" si="2"/>
        <v>-6.5621168706003583E-2</v>
      </c>
      <c r="S11" s="55">
        <f t="shared" si="3"/>
        <v>9.5445316131840912</v>
      </c>
      <c r="T11" s="55">
        <f t="shared" si="4"/>
        <v>-0.62632331920853779</v>
      </c>
      <c r="U11" s="1">
        <v>9.4763000000000002</v>
      </c>
      <c r="V11" s="1">
        <v>9.5466999999999995</v>
      </c>
      <c r="W11" s="62">
        <v>123</v>
      </c>
      <c r="X11" s="1">
        <v>29676280.859999999</v>
      </c>
    </row>
    <row r="12" spans="1:26" ht="15.75" x14ac:dyDescent="0.3">
      <c r="A12" s="87">
        <v>9</v>
      </c>
      <c r="B12" s="6" t="s">
        <v>1</v>
      </c>
      <c r="C12" s="41" t="s">
        <v>76</v>
      </c>
      <c r="D12" s="48">
        <v>205611632.47</v>
      </c>
      <c r="E12" s="1"/>
      <c r="F12" s="48">
        <v>91997204.060000002</v>
      </c>
      <c r="G12" s="1">
        <v>11755394.02</v>
      </c>
      <c r="H12" s="1"/>
      <c r="I12" s="1"/>
      <c r="J12" s="48">
        <v>312095402.67000002</v>
      </c>
      <c r="K12" s="48">
        <v>1251346.77</v>
      </c>
      <c r="L12" s="72">
        <v>-18001052.710000001</v>
      </c>
      <c r="M12" s="48">
        <v>312095402.67000002</v>
      </c>
      <c r="N12" s="48">
        <v>1358985.61</v>
      </c>
      <c r="O12" s="3">
        <v>310736417.06</v>
      </c>
      <c r="P12" s="11">
        <f t="shared" si="0"/>
        <v>2.9357496143018337E-2</v>
      </c>
      <c r="Q12" s="16">
        <f t="shared" si="1"/>
        <v>4.0270361029437303E-3</v>
      </c>
      <c r="R12" s="16">
        <f t="shared" si="2"/>
        <v>-5.7930296295217253E-2</v>
      </c>
      <c r="S12" s="55">
        <f t="shared" si="3"/>
        <v>1768.6438553715991</v>
      </c>
      <c r="T12" s="55">
        <f t="shared" si="4"/>
        <v>-102.4580625823921</v>
      </c>
      <c r="U12" s="48">
        <v>1757.37</v>
      </c>
      <c r="V12" s="48">
        <v>1776.83</v>
      </c>
      <c r="W12" s="62">
        <v>27</v>
      </c>
      <c r="X12" s="1">
        <v>175691.91</v>
      </c>
    </row>
    <row r="13" spans="1:26" ht="15.75" x14ac:dyDescent="0.3">
      <c r="A13" s="87">
        <v>10</v>
      </c>
      <c r="B13" s="6" t="s">
        <v>27</v>
      </c>
      <c r="C13" s="52" t="s">
        <v>131</v>
      </c>
      <c r="D13" s="48">
        <v>183613162.80000001</v>
      </c>
      <c r="E13" s="1">
        <v>0</v>
      </c>
      <c r="F13" s="48">
        <v>80414821.920000002</v>
      </c>
      <c r="G13" s="1">
        <v>0</v>
      </c>
      <c r="H13" s="1">
        <v>0</v>
      </c>
      <c r="I13" s="1">
        <v>0</v>
      </c>
      <c r="J13" s="48">
        <v>264027984.72</v>
      </c>
      <c r="K13" s="48">
        <v>495028.97</v>
      </c>
      <c r="L13" s="72">
        <v>-19426714.379999999</v>
      </c>
      <c r="M13" s="48">
        <v>267332243.16999999</v>
      </c>
      <c r="N13" s="48">
        <v>7974721.3399999999</v>
      </c>
      <c r="O13" s="3">
        <v>259357521.83000001</v>
      </c>
      <c r="P13" s="11">
        <f>(O13/$O$15)</f>
        <v>1.0284450725012104</v>
      </c>
      <c r="Q13" s="16">
        <f t="shared" si="1"/>
        <v>1.9086740438724369E-3</v>
      </c>
      <c r="R13" s="16">
        <f t="shared" si="2"/>
        <v>-7.4903223330201107E-2</v>
      </c>
      <c r="S13" s="55">
        <f t="shared" si="3"/>
        <v>0.84742866101214775</v>
      </c>
      <c r="T13" s="55">
        <f t="shared" si="4"/>
        <v>-6.3475138252206187E-2</v>
      </c>
      <c r="U13" s="48">
        <v>0.84099999999999997</v>
      </c>
      <c r="V13" s="48">
        <v>0.84399999999999997</v>
      </c>
      <c r="W13" s="62">
        <v>122</v>
      </c>
      <c r="X13" s="1">
        <v>306052336.63</v>
      </c>
    </row>
    <row r="14" spans="1:26" ht="15.75" x14ac:dyDescent="0.3">
      <c r="A14" s="87">
        <v>11</v>
      </c>
      <c r="B14" s="73" t="s">
        <v>81</v>
      </c>
      <c r="C14" s="43" t="s">
        <v>82</v>
      </c>
      <c r="D14" s="1">
        <v>89002606.530000001</v>
      </c>
      <c r="E14" s="1"/>
      <c r="F14" s="1">
        <v>47444532.270000003</v>
      </c>
      <c r="G14" s="1"/>
      <c r="H14" s="1"/>
      <c r="I14" s="1"/>
      <c r="J14" s="1">
        <v>136447138.80000001</v>
      </c>
      <c r="K14" s="1">
        <v>268862.28999999998</v>
      </c>
      <c r="L14" s="69">
        <v>1745715.35</v>
      </c>
      <c r="M14" s="1">
        <v>140802256.21000001</v>
      </c>
      <c r="N14" s="1">
        <v>996997.46</v>
      </c>
      <c r="O14" s="3">
        <v>139805258.75</v>
      </c>
      <c r="P14" s="11">
        <f t="shared" si="0"/>
        <v>1.3208404677377423E-2</v>
      </c>
      <c r="Q14" s="16">
        <f t="shared" si="1"/>
        <v>1.9231200056700297E-3</v>
      </c>
      <c r="R14" s="16">
        <f t="shared" si="2"/>
        <v>1.2486764558132189E-2</v>
      </c>
      <c r="S14" s="55">
        <f t="shared" si="3"/>
        <v>92.489981389704568</v>
      </c>
      <c r="T14" s="55">
        <f t="shared" si="4"/>
        <v>1.1549006215992688</v>
      </c>
      <c r="U14" s="1">
        <v>96.28</v>
      </c>
      <c r="V14" s="1">
        <v>96.96</v>
      </c>
      <c r="W14" s="62">
        <v>408</v>
      </c>
      <c r="X14" s="1">
        <v>1511571.92</v>
      </c>
    </row>
    <row r="15" spans="1:26" ht="15.75" x14ac:dyDescent="0.3">
      <c r="A15" s="87">
        <v>12</v>
      </c>
      <c r="B15" s="73" t="s">
        <v>67</v>
      </c>
      <c r="C15" s="43" t="s">
        <v>147</v>
      </c>
      <c r="D15" s="1">
        <v>5742000</v>
      </c>
      <c r="E15" s="1"/>
      <c r="F15" s="1">
        <v>240557393.97999999</v>
      </c>
      <c r="G15" s="1"/>
      <c r="H15" s="1"/>
      <c r="I15" s="1"/>
      <c r="J15" s="1">
        <v>246299393.97999999</v>
      </c>
      <c r="K15" s="1">
        <v>1250069.69</v>
      </c>
      <c r="L15" s="69">
        <v>1491847.93</v>
      </c>
      <c r="M15" s="1">
        <v>252633770.66999999</v>
      </c>
      <c r="N15" s="1">
        <v>319588.39</v>
      </c>
      <c r="O15" s="3">
        <v>252184126.08000001</v>
      </c>
      <c r="P15" s="11">
        <f t="shared" si="0"/>
        <v>2.3825641612178698E-2</v>
      </c>
      <c r="Q15" s="16">
        <f t="shared" si="1"/>
        <v>4.9569721513853023E-3</v>
      </c>
      <c r="R15" s="16">
        <f t="shared" si="2"/>
        <v>5.9157091018755999E-3</v>
      </c>
      <c r="S15" s="55">
        <f t="shared" si="3"/>
        <v>1.006020249645956</v>
      </c>
      <c r="T15" s="55">
        <f t="shared" si="4"/>
        <v>5.9513231475017449E-3</v>
      </c>
      <c r="U15" s="1">
        <v>1.006</v>
      </c>
      <c r="V15" s="1">
        <v>1.0078</v>
      </c>
      <c r="W15" s="62">
        <v>12</v>
      </c>
      <c r="X15" s="1">
        <v>250675000</v>
      </c>
    </row>
    <row r="16" spans="1:26" ht="15.75" x14ac:dyDescent="0.3">
      <c r="A16" s="87"/>
      <c r="B16" s="74"/>
      <c r="C16" s="75" t="s">
        <v>63</v>
      </c>
      <c r="D16" s="1"/>
      <c r="E16" s="1"/>
      <c r="F16" s="1"/>
      <c r="G16" s="1"/>
      <c r="H16" s="1"/>
      <c r="I16" s="1"/>
      <c r="J16" s="1"/>
      <c r="K16" s="1"/>
      <c r="L16" s="69"/>
      <c r="M16" s="1"/>
      <c r="N16" s="1"/>
      <c r="O16" s="9">
        <f>SUM(O4:O15)</f>
        <v>10584568096.209999</v>
      </c>
      <c r="P16" s="60">
        <f>(O16/$O$103)</f>
        <v>1.3841402044549056E-2</v>
      </c>
      <c r="Q16" s="16">
        <f t="shared" si="1"/>
        <v>0</v>
      </c>
      <c r="R16" s="16">
        <f t="shared" si="2"/>
        <v>0</v>
      </c>
      <c r="S16" s="55" t="e">
        <f t="shared" si="3"/>
        <v>#DIV/0!</v>
      </c>
      <c r="T16" s="55" t="e">
        <f t="shared" si="4"/>
        <v>#DIV/0!</v>
      </c>
      <c r="U16" s="1"/>
      <c r="V16" s="1"/>
      <c r="W16" s="1"/>
      <c r="X16" s="1"/>
      <c r="Y16" s="26"/>
      <c r="Z16" s="26"/>
    </row>
    <row r="17" spans="1:26" ht="15.75" customHeight="1" x14ac:dyDescent="0.25">
      <c r="A17" s="89"/>
      <c r="B17" s="90"/>
      <c r="C17" s="91" t="s">
        <v>14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26"/>
      <c r="Z17" s="26"/>
    </row>
    <row r="18" spans="1:26" ht="15.75" x14ac:dyDescent="0.3">
      <c r="A18" s="87">
        <v>13</v>
      </c>
      <c r="B18" s="6" t="s">
        <v>1</v>
      </c>
      <c r="C18" s="36" t="s">
        <v>15</v>
      </c>
      <c r="D18" s="1"/>
      <c r="E18" s="1"/>
      <c r="F18" s="1">
        <v>277465394527.35999</v>
      </c>
      <c r="G18" s="1"/>
      <c r="H18" s="1"/>
      <c r="I18" s="1"/>
      <c r="J18" s="1">
        <v>277465394527.35999</v>
      </c>
      <c r="K18" s="1">
        <v>393147271.64999998</v>
      </c>
      <c r="L18" s="69">
        <v>2802734651.73</v>
      </c>
      <c r="M18" s="1">
        <v>277465394527.35999</v>
      </c>
      <c r="N18" s="1">
        <v>543344061.40999997</v>
      </c>
      <c r="O18" s="3">
        <v>276922050465.95001</v>
      </c>
      <c r="P18" s="11">
        <f t="shared" ref="P18:P23" si="5">(O18/$O$39)</f>
        <v>0.46028618441103047</v>
      </c>
      <c r="Q18" s="16">
        <f t="shared" ref="Q18:Q39" si="6">(K18/O18)</f>
        <v>1.4197037433042584E-3</v>
      </c>
      <c r="R18" s="16">
        <f t="shared" si="2"/>
        <v>1.0121023757458493E-2</v>
      </c>
      <c r="S18" s="55">
        <f t="shared" si="3"/>
        <v>106.45200570651514</v>
      </c>
      <c r="T18" s="55">
        <f t="shared" si="4"/>
        <v>1.077403278784747</v>
      </c>
      <c r="U18" s="1">
        <v>100</v>
      </c>
      <c r="V18" s="1">
        <v>100</v>
      </c>
      <c r="W18" s="62">
        <v>68217</v>
      </c>
      <c r="X18" s="1">
        <v>2601379359.9099998</v>
      </c>
      <c r="Y18" s="27"/>
      <c r="Z18" s="26"/>
    </row>
    <row r="19" spans="1:26" ht="15.75" x14ac:dyDescent="0.3">
      <c r="A19" s="87">
        <v>14</v>
      </c>
      <c r="B19" s="6" t="s">
        <v>41</v>
      </c>
      <c r="C19" s="36" t="s">
        <v>16</v>
      </c>
      <c r="D19" s="1"/>
      <c r="E19" s="1"/>
      <c r="F19" s="1">
        <v>166423393354.94</v>
      </c>
      <c r="G19" s="1"/>
      <c r="H19" s="1"/>
      <c r="I19" s="1"/>
      <c r="J19" s="1">
        <v>164805414917.78</v>
      </c>
      <c r="K19" s="1">
        <v>164134967.72999999</v>
      </c>
      <c r="L19" s="69">
        <v>2681989028.5900002</v>
      </c>
      <c r="M19" s="1">
        <v>166411194236.13</v>
      </c>
      <c r="N19" s="1">
        <v>1605779318.3499999</v>
      </c>
      <c r="O19" s="3">
        <v>164805414917.78</v>
      </c>
      <c r="P19" s="11">
        <f t="shared" si="5"/>
        <v>0.27393143837821265</v>
      </c>
      <c r="Q19" s="16">
        <f t="shared" si="6"/>
        <v>9.959318861694291E-4</v>
      </c>
      <c r="R19" s="16">
        <f t="shared" si="2"/>
        <v>1.6273670558264251E-2</v>
      </c>
      <c r="S19" s="55">
        <f t="shared" si="3"/>
        <v>121.49338390501781</v>
      </c>
      <c r="T19" s="55">
        <f t="shared" si="4"/>
        <v>1.9771433046789839</v>
      </c>
      <c r="U19" s="1">
        <v>121.49</v>
      </c>
      <c r="V19" s="1">
        <v>121.49</v>
      </c>
      <c r="W19" s="62">
        <v>14068</v>
      </c>
      <c r="X19" s="1">
        <v>1356497034</v>
      </c>
      <c r="Y19" s="27"/>
      <c r="Z19" s="26"/>
    </row>
    <row r="20" spans="1:26" ht="15.75" x14ac:dyDescent="0.3">
      <c r="A20" s="87">
        <v>15</v>
      </c>
      <c r="B20" s="6" t="s">
        <v>8</v>
      </c>
      <c r="C20" s="36" t="s">
        <v>121</v>
      </c>
      <c r="D20" s="1"/>
      <c r="E20" s="1"/>
      <c r="F20" s="1">
        <v>3385989138</v>
      </c>
      <c r="G20" s="1"/>
      <c r="H20" s="1"/>
      <c r="I20" s="1"/>
      <c r="J20" s="1">
        <v>3385989138</v>
      </c>
      <c r="K20" s="1">
        <v>6281466.6600000001</v>
      </c>
      <c r="L20" s="69">
        <v>70621196</v>
      </c>
      <c r="M20" s="1">
        <v>7091338456.4499998</v>
      </c>
      <c r="N20" s="1">
        <v>137351623.5</v>
      </c>
      <c r="O20" s="3">
        <v>6953986833</v>
      </c>
      <c r="P20" s="11">
        <f t="shared" si="5"/>
        <v>1.1558574192341844E-2</v>
      </c>
      <c r="Q20" s="16">
        <f t="shared" si="6"/>
        <v>9.0328998470221868E-4</v>
      </c>
      <c r="R20" s="16">
        <f t="shared" si="2"/>
        <v>1.0155497514730483E-2</v>
      </c>
      <c r="S20" s="55">
        <f t="shared" si="3"/>
        <v>1.0011474839031949</v>
      </c>
      <c r="T20" s="55">
        <f t="shared" si="4"/>
        <v>1.0167150784657571E-2</v>
      </c>
      <c r="U20" s="1">
        <v>1</v>
      </c>
      <c r="V20" s="1">
        <v>1</v>
      </c>
      <c r="W20" s="62">
        <v>1504</v>
      </c>
      <c r="X20" s="1">
        <v>6946016391</v>
      </c>
      <c r="Y20" s="27"/>
      <c r="Z20" s="26"/>
    </row>
    <row r="21" spans="1:26" ht="15.75" x14ac:dyDescent="0.3">
      <c r="A21" s="87">
        <v>16</v>
      </c>
      <c r="B21" s="6" t="s">
        <v>17</v>
      </c>
      <c r="C21" s="36" t="s">
        <v>104</v>
      </c>
      <c r="D21" s="1"/>
      <c r="E21" s="1"/>
      <c r="F21" s="1">
        <v>944343211.80999994</v>
      </c>
      <c r="G21" s="1"/>
      <c r="H21" s="1"/>
      <c r="I21" s="1"/>
      <c r="J21" s="1">
        <v>1060896012.61</v>
      </c>
      <c r="K21" s="1">
        <v>2095809.91</v>
      </c>
      <c r="L21" s="69">
        <v>9651103.1300000008</v>
      </c>
      <c r="M21" s="1">
        <v>1060896012.61</v>
      </c>
      <c r="N21" s="1">
        <v>22714216.870000001</v>
      </c>
      <c r="O21" s="3">
        <v>1038181795.74</v>
      </c>
      <c r="P21" s="11">
        <f t="shared" si="5"/>
        <v>1.7256146149506918E-3</v>
      </c>
      <c r="Q21" s="16">
        <f t="shared" si="6"/>
        <v>2.0187311303278429E-3</v>
      </c>
      <c r="R21" s="16">
        <f t="shared" si="2"/>
        <v>9.2961590827364132E-3</v>
      </c>
      <c r="S21" s="55">
        <f t="shared" si="3"/>
        <v>102.13016385119403</v>
      </c>
      <c r="T21" s="55">
        <f t="shared" si="4"/>
        <v>0.9494182503066354</v>
      </c>
      <c r="U21" s="1">
        <v>100</v>
      </c>
      <c r="V21" s="1">
        <v>100</v>
      </c>
      <c r="W21" s="62">
        <v>653</v>
      </c>
      <c r="X21" s="1">
        <v>10165280.82</v>
      </c>
      <c r="Y21" s="27"/>
      <c r="Z21" s="26"/>
    </row>
    <row r="22" spans="1:26" ht="15.75" x14ac:dyDescent="0.3">
      <c r="A22" s="87">
        <v>17</v>
      </c>
      <c r="B22" s="33" t="s">
        <v>65</v>
      </c>
      <c r="C22" s="36" t="s">
        <v>18</v>
      </c>
      <c r="D22" s="1"/>
      <c r="E22" s="1"/>
      <c r="F22" s="1">
        <v>29656031748.52</v>
      </c>
      <c r="G22" s="1"/>
      <c r="H22" s="1"/>
      <c r="I22" s="1"/>
      <c r="J22" s="1">
        <v>29656031748.52</v>
      </c>
      <c r="K22" s="1">
        <v>107427955.95</v>
      </c>
      <c r="L22" s="69">
        <v>645731035.46000004</v>
      </c>
      <c r="M22" s="1">
        <v>66969932830</v>
      </c>
      <c r="N22" s="1">
        <v>1482037462</v>
      </c>
      <c r="O22" s="3">
        <v>65487895368</v>
      </c>
      <c r="P22" s="11">
        <f t="shared" si="5"/>
        <v>0.10885075216410721</v>
      </c>
      <c r="Q22" s="16">
        <f t="shared" si="6"/>
        <v>1.6404246211658465E-3</v>
      </c>
      <c r="R22" s="16">
        <f t="shared" si="2"/>
        <v>9.8603113114477947E-3</v>
      </c>
      <c r="S22" s="55">
        <f t="shared" si="3"/>
        <v>1.0238605126560605</v>
      </c>
      <c r="T22" s="55">
        <f t="shared" si="4"/>
        <v>1.0095583394287292E-2</v>
      </c>
      <c r="U22" s="1"/>
      <c r="V22" s="1"/>
      <c r="W22" s="62">
        <v>64063</v>
      </c>
      <c r="X22" s="1">
        <v>63961735567</v>
      </c>
      <c r="Y22" s="27"/>
      <c r="Z22" s="26"/>
    </row>
    <row r="23" spans="1:26" ht="15.75" x14ac:dyDescent="0.3">
      <c r="A23" s="87">
        <v>18</v>
      </c>
      <c r="B23" s="6" t="s">
        <v>12</v>
      </c>
      <c r="C23" s="36" t="s">
        <v>19</v>
      </c>
      <c r="D23" s="1"/>
      <c r="E23" s="1"/>
      <c r="F23" s="1">
        <v>961417831.38</v>
      </c>
      <c r="G23" s="1"/>
      <c r="H23" s="1"/>
      <c r="I23" s="1"/>
      <c r="J23" s="1">
        <v>1080791023.1600001</v>
      </c>
      <c r="K23" s="1">
        <v>1719828.63</v>
      </c>
      <c r="L23" s="69">
        <v>8276380.1600000001</v>
      </c>
      <c r="M23" s="1">
        <v>1087702837.6500001</v>
      </c>
      <c r="N23" s="1">
        <v>5901054.7699999996</v>
      </c>
      <c r="O23" s="3">
        <v>1081801782.8800001</v>
      </c>
      <c r="P23" s="11">
        <f t="shared" si="5"/>
        <v>1.798117607799929E-3</v>
      </c>
      <c r="Q23" s="16">
        <f t="shared" si="6"/>
        <v>1.5897816561379929E-3</v>
      </c>
      <c r="R23" s="16">
        <f t="shared" si="2"/>
        <v>7.65055141429552E-3</v>
      </c>
      <c r="S23" s="55">
        <f t="shared" si="3"/>
        <v>9.995070837908175</v>
      </c>
      <c r="T23" s="55">
        <f t="shared" si="4"/>
        <v>7.6467803334942297E-2</v>
      </c>
      <c r="U23" s="1">
        <v>100</v>
      </c>
      <c r="V23" s="1">
        <v>100</v>
      </c>
      <c r="W23" s="62">
        <v>889</v>
      </c>
      <c r="X23" s="1">
        <v>108233528.3485</v>
      </c>
      <c r="Y23" s="27"/>
      <c r="Z23" s="26"/>
    </row>
    <row r="24" spans="1:26" ht="15.75" x14ac:dyDescent="0.3">
      <c r="A24" s="87">
        <v>19</v>
      </c>
      <c r="B24" s="6" t="s">
        <v>78</v>
      </c>
      <c r="C24" s="36" t="s">
        <v>79</v>
      </c>
      <c r="D24" s="1">
        <v>0</v>
      </c>
      <c r="E24" s="1">
        <v>0</v>
      </c>
      <c r="F24" s="1">
        <v>4892755926.75</v>
      </c>
      <c r="G24" s="1">
        <v>0</v>
      </c>
      <c r="H24" s="1">
        <v>0</v>
      </c>
      <c r="I24" s="1">
        <v>0</v>
      </c>
      <c r="J24" s="1">
        <v>4892755926.75</v>
      </c>
      <c r="K24" s="1">
        <v>7093802.9500000002</v>
      </c>
      <c r="L24" s="69">
        <v>65057495.100000001</v>
      </c>
      <c r="M24" s="1">
        <v>7220930112.3500004</v>
      </c>
      <c r="N24" s="1">
        <v>93756992.5</v>
      </c>
      <c r="O24" s="3">
        <v>7127173119.8500004</v>
      </c>
      <c r="P24" s="11">
        <f>(O24/$O$38)</f>
        <v>64.496059148871183</v>
      </c>
      <c r="Q24" s="16">
        <f t="shared" si="6"/>
        <v>9.9531789542798383E-4</v>
      </c>
      <c r="R24" s="16">
        <f t="shared" si="2"/>
        <v>9.1280924436656884E-3</v>
      </c>
      <c r="S24" s="55">
        <f t="shared" si="3"/>
        <v>104.94549129074444</v>
      </c>
      <c r="T24" s="55">
        <f t="shared" si="4"/>
        <v>0.95795214604782775</v>
      </c>
      <c r="U24" s="1">
        <v>100</v>
      </c>
      <c r="V24" s="1">
        <v>100</v>
      </c>
      <c r="W24" s="62">
        <v>3687</v>
      </c>
      <c r="X24" s="1">
        <v>67913095</v>
      </c>
      <c r="Y24" s="27"/>
      <c r="Z24" s="26"/>
    </row>
    <row r="25" spans="1:26" ht="15.75" x14ac:dyDescent="0.3">
      <c r="A25" s="87">
        <v>20</v>
      </c>
      <c r="B25" s="6" t="s">
        <v>83</v>
      </c>
      <c r="C25" s="36" t="s">
        <v>138</v>
      </c>
      <c r="D25" s="1"/>
      <c r="E25" s="1"/>
      <c r="F25" s="1">
        <v>21834538439.18</v>
      </c>
      <c r="G25" s="1"/>
      <c r="H25" s="1"/>
      <c r="I25" s="1"/>
      <c r="J25" s="1">
        <v>21834538439.18</v>
      </c>
      <c r="K25" s="1">
        <v>34937839.200000003</v>
      </c>
      <c r="L25" s="69">
        <v>281505921.74000001</v>
      </c>
      <c r="M25" s="1">
        <v>28304981555.009998</v>
      </c>
      <c r="N25" s="1">
        <v>28257144556.23</v>
      </c>
      <c r="O25" s="3">
        <v>28257144556.23</v>
      </c>
      <c r="P25" s="11">
        <f t="shared" ref="P25:P32" si="7">(O25/$O$39)</f>
        <v>4.6967633051443386E-2</v>
      </c>
      <c r="Q25" s="16">
        <f t="shared" si="6"/>
        <v>1.2364249731771667E-3</v>
      </c>
      <c r="R25" s="16">
        <f t="shared" si="2"/>
        <v>9.9622918791323848E-3</v>
      </c>
      <c r="S25" s="55">
        <f t="shared" si="3"/>
        <v>1.0100676301182074</v>
      </c>
      <c r="T25" s="55">
        <f t="shared" si="4"/>
        <v>1.0062588548901111E-2</v>
      </c>
      <c r="U25" s="1">
        <v>1</v>
      </c>
      <c r="V25" s="1">
        <v>1</v>
      </c>
      <c r="W25" s="62">
        <v>11854</v>
      </c>
      <c r="X25" s="1">
        <v>27975497594.080002</v>
      </c>
      <c r="Y25" s="27"/>
      <c r="Z25" s="26"/>
    </row>
    <row r="26" spans="1:26" ht="15.75" x14ac:dyDescent="0.3">
      <c r="A26" s="87">
        <v>21</v>
      </c>
      <c r="B26" s="1" t="s">
        <v>67</v>
      </c>
      <c r="C26" s="41" t="s">
        <v>84</v>
      </c>
      <c r="D26" s="1"/>
      <c r="E26" s="1"/>
      <c r="F26" s="1">
        <v>639011967.89999998</v>
      </c>
      <c r="G26" s="1"/>
      <c r="H26" s="1"/>
      <c r="I26" s="1"/>
      <c r="J26" s="1">
        <v>639011967.89999998</v>
      </c>
      <c r="K26" s="1">
        <v>760256.19</v>
      </c>
      <c r="L26" s="69">
        <v>6422003.2000000002</v>
      </c>
      <c r="M26" s="1">
        <v>670956250.35000002</v>
      </c>
      <c r="N26" s="1">
        <v>655393.78</v>
      </c>
      <c r="O26" s="3">
        <v>666703799</v>
      </c>
      <c r="P26" s="11">
        <f t="shared" si="7"/>
        <v>1.1081621967542867E-3</v>
      </c>
      <c r="Q26" s="16">
        <f t="shared" si="6"/>
        <v>1.140320770843545E-3</v>
      </c>
      <c r="R26" s="16">
        <f t="shared" si="2"/>
        <v>9.6324682859651751E-3</v>
      </c>
      <c r="S26" s="55">
        <f t="shared" si="3"/>
        <v>10.124441985759409</v>
      </c>
      <c r="T26" s="55">
        <f t="shared" si="4"/>
        <v>9.7523366340921777E-2</v>
      </c>
      <c r="U26" s="1">
        <v>10</v>
      </c>
      <c r="V26" s="1">
        <v>10</v>
      </c>
      <c r="W26" s="62">
        <v>228</v>
      </c>
      <c r="X26" s="1">
        <v>65850918</v>
      </c>
      <c r="Y26" s="27"/>
      <c r="Z26" s="26"/>
    </row>
    <row r="27" spans="1:26" ht="15.75" x14ac:dyDescent="0.3">
      <c r="A27" s="87">
        <v>22</v>
      </c>
      <c r="B27" s="1" t="s">
        <v>6</v>
      </c>
      <c r="C27" s="41" t="s">
        <v>102</v>
      </c>
      <c r="D27" s="1"/>
      <c r="E27" s="1"/>
      <c r="F27" s="1">
        <v>1767532339.8800001</v>
      </c>
      <c r="G27" s="1"/>
      <c r="H27" s="1"/>
      <c r="I27" s="1"/>
      <c r="J27" s="1">
        <v>1843748255.23</v>
      </c>
      <c r="K27" s="1">
        <v>2618350.58</v>
      </c>
      <c r="L27" s="69">
        <v>10670878.949999999</v>
      </c>
      <c r="M27" s="1">
        <v>1843748255.23</v>
      </c>
      <c r="N27" s="1">
        <v>2745969.04</v>
      </c>
      <c r="O27" s="3">
        <v>1822356685.47</v>
      </c>
      <c r="P27" s="11">
        <f t="shared" si="7"/>
        <v>3.0290314692511537E-3</v>
      </c>
      <c r="Q27" s="16">
        <f t="shared" si="6"/>
        <v>1.4367936863713961E-3</v>
      </c>
      <c r="R27" s="16">
        <f t="shared" si="2"/>
        <v>5.8555380706098691E-3</v>
      </c>
      <c r="S27" s="55">
        <f t="shared" si="3"/>
        <v>99.999999202680797</v>
      </c>
      <c r="T27" s="55">
        <f t="shared" si="4"/>
        <v>0.58555380239225385</v>
      </c>
      <c r="U27" s="1">
        <v>100</v>
      </c>
      <c r="V27" s="1">
        <v>100</v>
      </c>
      <c r="W27" s="62">
        <v>501</v>
      </c>
      <c r="X27" s="1">
        <v>18223567</v>
      </c>
      <c r="Y27" s="27"/>
      <c r="Z27" s="26"/>
    </row>
    <row r="28" spans="1:26" ht="15.75" x14ac:dyDescent="0.3">
      <c r="A28" s="87">
        <v>23</v>
      </c>
      <c r="B28" s="6" t="s">
        <v>27</v>
      </c>
      <c r="C28" s="36" t="s">
        <v>87</v>
      </c>
      <c r="D28" s="1">
        <v>4855943.5999999996</v>
      </c>
      <c r="E28" s="1"/>
      <c r="F28" s="1">
        <v>264543415.62</v>
      </c>
      <c r="G28" s="1"/>
      <c r="H28" s="1"/>
      <c r="I28" s="1"/>
      <c r="J28" s="1">
        <v>269399359.22000003</v>
      </c>
      <c r="K28" s="1">
        <v>332568.81</v>
      </c>
      <c r="L28" s="69">
        <v>3226174.54</v>
      </c>
      <c r="M28" s="1">
        <v>269960707.13</v>
      </c>
      <c r="N28" s="1">
        <v>4487599.6900000004</v>
      </c>
      <c r="O28" s="3">
        <v>274448306.81999999</v>
      </c>
      <c r="P28" s="11">
        <f t="shared" si="7"/>
        <v>4.5617444963913522E-4</v>
      </c>
      <c r="Q28" s="16">
        <f t="shared" si="6"/>
        <v>1.2117721324406603E-3</v>
      </c>
      <c r="R28" s="16">
        <f t="shared" si="2"/>
        <v>1.1755126411167561E-2</v>
      </c>
      <c r="S28" s="55">
        <f t="shared" si="3"/>
        <v>124.23221654528211</v>
      </c>
      <c r="T28" s="55">
        <f t="shared" si="4"/>
        <v>1.4603654098293335</v>
      </c>
      <c r="U28" s="1">
        <v>133.58000000000001</v>
      </c>
      <c r="V28" s="1">
        <v>133.66999999999999</v>
      </c>
      <c r="W28" s="62">
        <v>17</v>
      </c>
      <c r="X28" s="1">
        <v>2209155.6800000002</v>
      </c>
      <c r="Y28" s="27"/>
      <c r="Z28" s="26"/>
    </row>
    <row r="29" spans="1:26" ht="15.75" x14ac:dyDescent="0.3">
      <c r="A29" s="87">
        <v>24</v>
      </c>
      <c r="B29" s="6" t="s">
        <v>27</v>
      </c>
      <c r="C29" s="36" t="s">
        <v>88</v>
      </c>
      <c r="D29" s="1"/>
      <c r="E29" s="1"/>
      <c r="F29" s="1">
        <v>11906525109.209999</v>
      </c>
      <c r="G29" s="1"/>
      <c r="H29" s="1"/>
      <c r="I29" s="1"/>
      <c r="J29" s="1">
        <v>11906525109.209999</v>
      </c>
      <c r="K29" s="1">
        <v>17492603.739999998</v>
      </c>
      <c r="L29" s="69">
        <v>112479599.15000001</v>
      </c>
      <c r="M29" s="1">
        <v>11964500581.73</v>
      </c>
      <c r="N29" s="1">
        <v>113932189.89</v>
      </c>
      <c r="O29" s="3">
        <v>11850568391.84</v>
      </c>
      <c r="P29" s="11">
        <f t="shared" si="7"/>
        <v>1.969743073548667E-2</v>
      </c>
      <c r="Q29" s="16">
        <f t="shared" si="6"/>
        <v>1.4760982901077522E-3</v>
      </c>
      <c r="R29" s="16">
        <f t="shared" si="2"/>
        <v>9.4914940305690816E-3</v>
      </c>
      <c r="S29" s="55">
        <f t="shared" si="3"/>
        <v>101.10094347020605</v>
      </c>
      <c r="T29" s="55">
        <f t="shared" si="4"/>
        <v>0.95959900143236287</v>
      </c>
      <c r="U29" s="1">
        <v>100</v>
      </c>
      <c r="V29" s="1">
        <v>100</v>
      </c>
      <c r="W29" s="62">
        <v>5072</v>
      </c>
      <c r="X29" s="1">
        <v>117215210.70999999</v>
      </c>
      <c r="Y29" s="27"/>
      <c r="Z29" s="26"/>
    </row>
    <row r="30" spans="1:26" ht="15.75" x14ac:dyDescent="0.3">
      <c r="A30" s="87">
        <v>25</v>
      </c>
      <c r="B30" s="6" t="s">
        <v>89</v>
      </c>
      <c r="C30" s="36" t="s">
        <v>90</v>
      </c>
      <c r="D30" s="1"/>
      <c r="E30" s="1"/>
      <c r="F30" s="1">
        <v>6682221502.5299997</v>
      </c>
      <c r="G30" s="1"/>
      <c r="H30" s="1"/>
      <c r="I30" s="1"/>
      <c r="J30" s="1">
        <v>8207442080.1599998</v>
      </c>
      <c r="K30" s="1">
        <v>8242981.1500000004</v>
      </c>
      <c r="L30" s="69">
        <v>74206660.700000003</v>
      </c>
      <c r="M30" s="1">
        <v>8207442080.1599998</v>
      </c>
      <c r="N30" s="1">
        <v>94798049.769999996</v>
      </c>
      <c r="O30" s="3">
        <v>8112644030.3900003</v>
      </c>
      <c r="P30" s="11">
        <f t="shared" si="7"/>
        <v>1.3484437082384965E-2</v>
      </c>
      <c r="Q30" s="16">
        <f t="shared" si="6"/>
        <v>1.0160659236522344E-3</v>
      </c>
      <c r="R30" s="16">
        <f t="shared" si="2"/>
        <v>9.1470376885786596E-3</v>
      </c>
      <c r="S30" s="55">
        <f t="shared" si="3"/>
        <v>100.00000037460045</v>
      </c>
      <c r="T30" s="55">
        <f t="shared" si="4"/>
        <v>0.91470377228435029</v>
      </c>
      <c r="U30" s="1">
        <v>100</v>
      </c>
      <c r="V30" s="1">
        <v>100</v>
      </c>
      <c r="W30" s="62">
        <v>1511</v>
      </c>
      <c r="X30" s="1">
        <v>81126440</v>
      </c>
      <c r="Y30" s="27"/>
      <c r="Z30" s="26"/>
    </row>
    <row r="31" spans="1:26" ht="15.75" x14ac:dyDescent="0.3">
      <c r="A31" s="87">
        <v>26</v>
      </c>
      <c r="B31" s="6" t="s">
        <v>89</v>
      </c>
      <c r="C31" s="36" t="s">
        <v>101</v>
      </c>
      <c r="D31" s="1"/>
      <c r="E31" s="1"/>
      <c r="F31" s="1">
        <v>301550941.75999999</v>
      </c>
      <c r="G31" s="1"/>
      <c r="H31" s="1"/>
      <c r="I31" s="1"/>
      <c r="J31" s="1">
        <v>421331566.10000002</v>
      </c>
      <c r="K31" s="1">
        <v>487057.4</v>
      </c>
      <c r="L31" s="69">
        <v>4216868.1399999997</v>
      </c>
      <c r="M31" s="1">
        <v>421331566.10000002</v>
      </c>
      <c r="N31" s="1">
        <v>9438566.0999999996</v>
      </c>
      <c r="O31" s="3">
        <v>411893000</v>
      </c>
      <c r="P31" s="11">
        <f t="shared" si="7"/>
        <v>6.8462824479527732E-4</v>
      </c>
      <c r="Q31" s="16">
        <f t="shared" si="6"/>
        <v>1.1824852570934685E-3</v>
      </c>
      <c r="R31" s="16">
        <f t="shared" si="2"/>
        <v>1.023777568446174E-2</v>
      </c>
      <c r="S31" s="55">
        <f t="shared" si="3"/>
        <v>1000007.2834980213</v>
      </c>
      <c r="T31" s="55">
        <f t="shared" si="4"/>
        <v>10237.850251280681</v>
      </c>
      <c r="U31" s="1">
        <v>1000000</v>
      </c>
      <c r="V31" s="1">
        <v>1000000</v>
      </c>
      <c r="W31" s="62">
        <v>3</v>
      </c>
      <c r="X31" s="1">
        <v>411.89</v>
      </c>
      <c r="Y31" s="27"/>
      <c r="Z31" s="26"/>
    </row>
    <row r="32" spans="1:26" ht="15.75" x14ac:dyDescent="0.3">
      <c r="A32" s="87">
        <v>27</v>
      </c>
      <c r="B32" s="6" t="s">
        <v>68</v>
      </c>
      <c r="C32" s="36" t="s">
        <v>115</v>
      </c>
      <c r="D32" s="1"/>
      <c r="E32" s="1"/>
      <c r="F32" s="1">
        <v>562899663.39999998</v>
      </c>
      <c r="G32" s="1"/>
      <c r="H32" s="1"/>
      <c r="I32" s="1"/>
      <c r="J32" s="1">
        <v>562899663.39999998</v>
      </c>
      <c r="K32" s="1">
        <v>1217946.81</v>
      </c>
      <c r="L32" s="69">
        <v>5807850.8099999996</v>
      </c>
      <c r="M32" s="1">
        <v>566213388.38</v>
      </c>
      <c r="N32" s="1">
        <v>5476399.8399999999</v>
      </c>
      <c r="O32" s="3">
        <v>560736988.53999996</v>
      </c>
      <c r="P32" s="11">
        <f t="shared" si="7"/>
        <v>9.3202938689399841E-4</v>
      </c>
      <c r="Q32" s="16">
        <f t="shared" si="6"/>
        <v>2.1720464939742751E-3</v>
      </c>
      <c r="R32" s="16">
        <f t="shared" si="2"/>
        <v>1.0357531121893698E-2</v>
      </c>
      <c r="S32" s="55">
        <f t="shared" si="3"/>
        <v>114.03508895655116</v>
      </c>
      <c r="T32" s="55">
        <f t="shared" si="4"/>
        <v>1.1811219828553949</v>
      </c>
      <c r="U32" s="1">
        <v>100</v>
      </c>
      <c r="V32" s="1">
        <v>100</v>
      </c>
      <c r="W32" s="62">
        <v>670</v>
      </c>
      <c r="X32" s="1">
        <v>4917232</v>
      </c>
      <c r="Y32" s="27"/>
      <c r="Z32" s="26"/>
    </row>
    <row r="33" spans="1:26" ht="15.75" x14ac:dyDescent="0.3">
      <c r="A33" s="87">
        <v>28</v>
      </c>
      <c r="B33" s="6" t="s">
        <v>2</v>
      </c>
      <c r="C33" s="36" t="s">
        <v>145</v>
      </c>
      <c r="D33" s="1"/>
      <c r="E33" s="1"/>
      <c r="F33" s="1">
        <v>7725013931.8599997</v>
      </c>
      <c r="G33" s="1"/>
      <c r="H33" s="1"/>
      <c r="I33" s="1">
        <v>129471522</v>
      </c>
      <c r="J33" s="1">
        <v>7738476735.3199997</v>
      </c>
      <c r="K33" s="1">
        <v>6478582.4199999999</v>
      </c>
      <c r="L33" s="69">
        <v>59322196.060000002</v>
      </c>
      <c r="M33" s="1">
        <v>7609005212.9099998</v>
      </c>
      <c r="N33" s="1">
        <v>6722533.6100000003</v>
      </c>
      <c r="O33" s="3">
        <v>7602282679.3000002</v>
      </c>
      <c r="P33" s="11"/>
      <c r="Q33" s="16"/>
      <c r="R33" s="16"/>
      <c r="S33" s="55"/>
      <c r="T33" s="55"/>
      <c r="U33" s="1">
        <v>1</v>
      </c>
      <c r="V33" s="1">
        <v>1</v>
      </c>
      <c r="W33" s="62">
        <v>718</v>
      </c>
      <c r="X33" s="1">
        <v>7604927424</v>
      </c>
      <c r="Y33" s="27"/>
      <c r="Z33" s="26"/>
    </row>
    <row r="34" spans="1:26" ht="15.75" x14ac:dyDescent="0.3">
      <c r="A34" s="87">
        <v>29</v>
      </c>
      <c r="B34" s="6" t="s">
        <v>29</v>
      </c>
      <c r="C34" s="36" t="s">
        <v>111</v>
      </c>
      <c r="D34" s="1"/>
      <c r="E34" s="1"/>
      <c r="F34" s="1">
        <v>6481399540.6700001</v>
      </c>
      <c r="G34" s="1"/>
      <c r="H34" s="1"/>
      <c r="I34" s="1"/>
      <c r="J34" s="1">
        <v>6481399540.6700001</v>
      </c>
      <c r="K34" s="1">
        <v>7564130.6100000003</v>
      </c>
      <c r="L34" s="69">
        <v>206012600.12</v>
      </c>
      <c r="M34" s="1">
        <v>7752177072.96</v>
      </c>
      <c r="N34" s="1">
        <v>7564130.6100000003</v>
      </c>
      <c r="O34" s="3">
        <v>7744612942.3500004</v>
      </c>
      <c r="P34" s="11">
        <f>(O34/$O$39)</f>
        <v>1.2872713945951665E-2</v>
      </c>
      <c r="Q34" s="16">
        <f t="shared" si="6"/>
        <v>9.7669575823950273E-4</v>
      </c>
      <c r="R34" s="16">
        <f t="shared" si="2"/>
        <v>2.6600761284461066E-2</v>
      </c>
      <c r="S34" s="55">
        <f t="shared" si="3"/>
        <v>8.7253816002559841</v>
      </c>
      <c r="T34" s="55">
        <f t="shared" si="4"/>
        <v>0.23210179306423831</v>
      </c>
      <c r="U34" s="1">
        <v>1</v>
      </c>
      <c r="V34" s="1">
        <v>1</v>
      </c>
      <c r="W34" s="62">
        <v>1935</v>
      </c>
      <c r="X34" s="1">
        <v>887595900.91999996</v>
      </c>
      <c r="Y34" s="27"/>
      <c r="Z34" s="26"/>
    </row>
    <row r="35" spans="1:26" ht="15.75" x14ac:dyDescent="0.3">
      <c r="A35" s="87">
        <v>30</v>
      </c>
      <c r="B35" s="6" t="s">
        <v>91</v>
      </c>
      <c r="C35" s="36" t="s">
        <v>108</v>
      </c>
      <c r="D35" s="1"/>
      <c r="E35" s="1"/>
      <c r="F35" s="1">
        <v>1961059097.22</v>
      </c>
      <c r="G35" s="1"/>
      <c r="H35" s="1"/>
      <c r="I35" s="1">
        <v>1646152566.73</v>
      </c>
      <c r="J35" s="1">
        <v>3506273884.4400001</v>
      </c>
      <c r="K35" s="1">
        <v>5702478.25</v>
      </c>
      <c r="L35" s="69">
        <v>31714667.469999999</v>
      </c>
      <c r="M35" s="1">
        <v>3506273884.4400001</v>
      </c>
      <c r="N35" s="1">
        <v>22886722.219999999</v>
      </c>
      <c r="O35" s="3">
        <v>3500571406.1999998</v>
      </c>
      <c r="P35" s="11">
        <f>(O35/$O$39)</f>
        <v>5.8184772686286045E-3</v>
      </c>
      <c r="Q35" s="16">
        <f t="shared" si="6"/>
        <v>1.6290135490166309E-3</v>
      </c>
      <c r="R35" s="16">
        <f t="shared" si="2"/>
        <v>9.0598544608542775E-3</v>
      </c>
      <c r="S35" s="55">
        <f t="shared" si="3"/>
        <v>98.212970199557773</v>
      </c>
      <c r="T35" s="55">
        <f t="shared" si="4"/>
        <v>0.88979521617621171</v>
      </c>
      <c r="U35" s="1">
        <v>100</v>
      </c>
      <c r="V35" s="1">
        <v>100</v>
      </c>
      <c r="W35" s="62">
        <v>608</v>
      </c>
      <c r="X35" s="1">
        <v>35642659</v>
      </c>
      <c r="Y35" s="27"/>
      <c r="Z35" s="26"/>
    </row>
    <row r="36" spans="1:26" ht="15.75" x14ac:dyDescent="0.3">
      <c r="A36" s="87">
        <v>31</v>
      </c>
      <c r="B36" s="6" t="s">
        <v>105</v>
      </c>
      <c r="C36" s="36" t="s">
        <v>106</v>
      </c>
      <c r="D36" s="1"/>
      <c r="E36" s="1"/>
      <c r="F36" s="1">
        <v>6327761025.4799995</v>
      </c>
      <c r="G36" s="1"/>
      <c r="H36" s="1"/>
      <c r="I36" s="1"/>
      <c r="J36" s="1">
        <v>6327761025.4799995</v>
      </c>
      <c r="K36" s="1">
        <v>6827870.6699999999</v>
      </c>
      <c r="L36" s="69">
        <v>61770840.82</v>
      </c>
      <c r="M36" s="1">
        <v>1181</v>
      </c>
      <c r="N36" s="1">
        <v>20295586.809999999</v>
      </c>
      <c r="O36" s="3">
        <v>6359573768.1800003</v>
      </c>
      <c r="P36" s="11">
        <f>(O36/$O$39)</f>
        <v>1.0570570091152707E-2</v>
      </c>
      <c r="Q36" s="16">
        <f t="shared" si="6"/>
        <v>1.0736365232781972E-3</v>
      </c>
      <c r="R36" s="16">
        <f t="shared" si="2"/>
        <v>9.7130473002875074E-3</v>
      </c>
      <c r="S36" s="55">
        <f t="shared" si="3"/>
        <v>1.0101495742297775</v>
      </c>
      <c r="T36" s="55">
        <f t="shared" si="4"/>
        <v>9.8116305948591151E-3</v>
      </c>
      <c r="U36" s="1">
        <v>1</v>
      </c>
      <c r="V36" s="1">
        <v>1</v>
      </c>
      <c r="W36" s="62">
        <v>1181</v>
      </c>
      <c r="X36" s="1">
        <v>6295675343.9499998</v>
      </c>
      <c r="Y36" s="27"/>
      <c r="Z36" s="26"/>
    </row>
    <row r="37" spans="1:26" ht="15.75" x14ac:dyDescent="0.3">
      <c r="A37" s="87">
        <v>32</v>
      </c>
      <c r="B37" s="6" t="s">
        <v>125</v>
      </c>
      <c r="C37" s="51" t="s">
        <v>126</v>
      </c>
      <c r="D37" s="54"/>
      <c r="E37" s="1"/>
      <c r="F37" s="1">
        <v>613873789.11000001</v>
      </c>
      <c r="G37" s="1"/>
      <c r="H37" s="1"/>
      <c r="I37" s="1"/>
      <c r="J37" s="1">
        <v>884931321.04999995</v>
      </c>
      <c r="K37" s="1">
        <v>3296166.84</v>
      </c>
      <c r="L37" s="69">
        <v>8627788.4499999993</v>
      </c>
      <c r="M37" s="1">
        <v>967199581.62</v>
      </c>
      <c r="N37" s="1">
        <v>3296166.84</v>
      </c>
      <c r="O37" s="3">
        <v>939612935.62</v>
      </c>
      <c r="P37" s="11">
        <f>(O37/$O$39)</f>
        <v>1.5617783135437079E-3</v>
      </c>
      <c r="Q37" s="16">
        <f t="shared" ref="Q37" si="8">(K37/O37)</f>
        <v>3.5080049614525971E-3</v>
      </c>
      <c r="R37" s="16">
        <f t="shared" ref="R37" si="9">L37/O37</f>
        <v>9.1822793438949262E-3</v>
      </c>
      <c r="S37" s="55">
        <f t="shared" ref="S37" si="10">O37/X37</f>
        <v>9.7658182133348959</v>
      </c>
      <c r="T37" s="55">
        <f t="shared" ref="T37" si="11">L37/X37</f>
        <v>8.9672470856537873E-2</v>
      </c>
      <c r="U37" s="1">
        <v>10</v>
      </c>
      <c r="V37" s="1">
        <v>10</v>
      </c>
      <c r="W37" s="62">
        <v>267</v>
      </c>
      <c r="X37" s="1">
        <v>96214461</v>
      </c>
      <c r="Y37" s="27"/>
      <c r="Z37" s="26"/>
    </row>
    <row r="38" spans="1:26" ht="16.5" customHeight="1" x14ac:dyDescent="0.3">
      <c r="A38" s="87">
        <v>33</v>
      </c>
      <c r="B38" s="1" t="s">
        <v>46</v>
      </c>
      <c r="C38" s="51" t="s">
        <v>150</v>
      </c>
      <c r="D38" s="54">
        <v>3425240</v>
      </c>
      <c r="E38" s="1"/>
      <c r="F38" s="1">
        <v>55691210.960000001</v>
      </c>
      <c r="G38" s="1">
        <v>31190226.850000001</v>
      </c>
      <c r="H38" s="1"/>
      <c r="I38" s="1">
        <v>24643967.379999999</v>
      </c>
      <c r="J38" s="1">
        <v>90306677.810000002</v>
      </c>
      <c r="K38" s="1">
        <v>294268.02</v>
      </c>
      <c r="L38" s="69">
        <v>-1995034.17</v>
      </c>
      <c r="M38" s="1">
        <v>114992873.19</v>
      </c>
      <c r="N38" s="1">
        <v>4487313.41</v>
      </c>
      <c r="O38" s="3">
        <v>110505559.78</v>
      </c>
      <c r="P38" s="11">
        <f>(O38/$O$39)</f>
        <v>1.8367689529149802E-4</v>
      </c>
      <c r="Q38" s="16">
        <f t="shared" si="6"/>
        <v>2.662925020115219E-3</v>
      </c>
      <c r="R38" s="16">
        <f t="shared" si="2"/>
        <v>-1.8053699505905529E-2</v>
      </c>
      <c r="S38" s="55">
        <f t="shared" si="3"/>
        <v>101.92660157835317</v>
      </c>
      <c r="T38" s="55">
        <f t="shared" si="4"/>
        <v>-1.8401522365537444</v>
      </c>
      <c r="U38" s="1">
        <v>100.91</v>
      </c>
      <c r="V38" s="1">
        <v>102.95</v>
      </c>
      <c r="W38" s="62">
        <v>24</v>
      </c>
      <c r="X38" s="1">
        <v>1084168</v>
      </c>
      <c r="Y38" s="27"/>
      <c r="Z38" s="26"/>
    </row>
    <row r="39" spans="1:26" ht="15.75" x14ac:dyDescent="0.3">
      <c r="A39" s="87"/>
      <c r="B39" s="6"/>
      <c r="C39" s="75" t="s">
        <v>63</v>
      </c>
      <c r="D39" s="1"/>
      <c r="E39" s="1"/>
      <c r="F39" s="1"/>
      <c r="G39" s="1"/>
      <c r="H39" s="1"/>
      <c r="I39" s="1"/>
      <c r="J39" s="1"/>
      <c r="K39" s="1"/>
      <c r="L39" s="69"/>
      <c r="M39" s="1"/>
      <c r="N39" s="1"/>
      <c r="O39" s="9">
        <f>SUM(O18:O38)</f>
        <v>601630159332.91992</v>
      </c>
      <c r="P39" s="60">
        <f>(O39/$O$103)</f>
        <v>0.78674961904537555</v>
      </c>
      <c r="Q39" s="16">
        <f t="shared" si="6"/>
        <v>0</v>
      </c>
      <c r="R39" s="16">
        <f t="shared" si="2"/>
        <v>0</v>
      </c>
      <c r="S39" s="55" t="e">
        <f t="shared" si="3"/>
        <v>#DIV/0!</v>
      </c>
      <c r="T39" s="55" t="e">
        <f t="shared" si="4"/>
        <v>#DIV/0!</v>
      </c>
      <c r="U39" s="1"/>
      <c r="V39" s="1"/>
      <c r="W39" s="62"/>
      <c r="X39" s="1"/>
      <c r="Y39" s="28"/>
      <c r="Z39" s="26"/>
    </row>
    <row r="40" spans="1:26" ht="18" x14ac:dyDescent="0.3">
      <c r="A40" s="92"/>
      <c r="B40" s="76"/>
      <c r="C40" s="77" t="s">
        <v>20</v>
      </c>
      <c r="D40" s="2"/>
      <c r="E40" s="2"/>
      <c r="F40" s="2"/>
      <c r="G40" s="2"/>
      <c r="H40" s="2"/>
      <c r="I40" s="2"/>
      <c r="J40" s="5"/>
      <c r="K40" s="2"/>
      <c r="L40" s="2"/>
      <c r="M40" s="2"/>
      <c r="N40" s="2"/>
      <c r="O40" s="3"/>
      <c r="P40" s="12"/>
      <c r="Q40" s="16"/>
      <c r="R40" s="16"/>
      <c r="S40" s="55"/>
      <c r="T40" s="55"/>
      <c r="U40" s="2"/>
      <c r="V40" s="2"/>
      <c r="W40" s="2"/>
      <c r="X40" s="2"/>
      <c r="Y40" s="26"/>
      <c r="Z40" s="26"/>
    </row>
    <row r="41" spans="1:26" ht="15.75" x14ac:dyDescent="0.3">
      <c r="A41" s="87">
        <v>34</v>
      </c>
      <c r="B41" s="6" t="s">
        <v>1</v>
      </c>
      <c r="C41" s="36" t="s">
        <v>21</v>
      </c>
      <c r="D41" s="1"/>
      <c r="E41" s="1"/>
      <c r="F41" s="1">
        <v>470705350.69999999</v>
      </c>
      <c r="G41" s="1">
        <v>1035713206.1</v>
      </c>
      <c r="H41" s="1"/>
      <c r="I41" s="1"/>
      <c r="J41" s="1">
        <v>1522803584.2</v>
      </c>
      <c r="K41" s="1">
        <v>2237540.34</v>
      </c>
      <c r="L41" s="69">
        <v>15828276.26</v>
      </c>
      <c r="M41" s="1">
        <v>1522803584.24</v>
      </c>
      <c r="N41" s="1">
        <v>3777437.27</v>
      </c>
      <c r="O41" s="3">
        <v>1519026146.97</v>
      </c>
      <c r="P41" s="12">
        <f t="shared" ref="P41:P49" si="12">(O41/$O$50)</f>
        <v>7.3332873812258489E-2</v>
      </c>
      <c r="Q41" s="16">
        <f t="shared" ref="Q41:Q50" si="13">(K41/O41)</f>
        <v>1.4730097598801832E-3</v>
      </c>
      <c r="R41" s="16">
        <f t="shared" si="2"/>
        <v>1.0420015673576552E-2</v>
      </c>
      <c r="S41" s="55">
        <f t="shared" si="3"/>
        <v>209.15769442119512</v>
      </c>
      <c r="T41" s="55">
        <f t="shared" si="4"/>
        <v>2.1794264541179884</v>
      </c>
      <c r="U41" s="1">
        <v>209.16</v>
      </c>
      <c r="V41" s="1">
        <v>209.16</v>
      </c>
      <c r="W41" s="62">
        <v>1067</v>
      </c>
      <c r="X41" s="1">
        <v>7262587.9299999997</v>
      </c>
      <c r="Y41" s="26"/>
      <c r="Z41" s="26"/>
    </row>
    <row r="42" spans="1:26" ht="15.75" x14ac:dyDescent="0.3">
      <c r="A42" s="87">
        <v>35</v>
      </c>
      <c r="B42" s="6" t="s">
        <v>8</v>
      </c>
      <c r="C42" s="36" t="s">
        <v>119</v>
      </c>
      <c r="D42" s="1"/>
      <c r="E42" s="1"/>
      <c r="F42" s="1">
        <v>40229686</v>
      </c>
      <c r="G42" s="1">
        <v>353682866</v>
      </c>
      <c r="H42" s="1"/>
      <c r="I42" s="1"/>
      <c r="J42" s="1">
        <v>393912551</v>
      </c>
      <c r="K42" s="1">
        <v>983887</v>
      </c>
      <c r="L42" s="69">
        <v>6192486</v>
      </c>
      <c r="M42" s="1">
        <v>585171083</v>
      </c>
      <c r="N42" s="1">
        <v>21361880.800000001</v>
      </c>
      <c r="O42" s="3">
        <v>563809202</v>
      </c>
      <c r="P42" s="11">
        <f t="shared" si="12"/>
        <v>2.7218589454123934E-2</v>
      </c>
      <c r="Q42" s="16">
        <f t="shared" si="13"/>
        <v>1.7450708440193213E-3</v>
      </c>
      <c r="R42" s="16">
        <f t="shared" si="2"/>
        <v>1.0983300694691393E-2</v>
      </c>
      <c r="S42" s="55">
        <f t="shared" si="3"/>
        <v>1.6340902375869011</v>
      </c>
      <c r="T42" s="55">
        <f t="shared" si="4"/>
        <v>1.7947704441676635E-2</v>
      </c>
      <c r="U42" s="1">
        <v>1.6535</v>
      </c>
      <c r="V42" s="1">
        <v>1.6535</v>
      </c>
      <c r="W42" s="62">
        <v>1423</v>
      </c>
      <c r="X42" s="1">
        <v>345029417</v>
      </c>
      <c r="Y42" s="26"/>
      <c r="Z42" s="26"/>
    </row>
    <row r="43" spans="1:26" ht="15.75" x14ac:dyDescent="0.3">
      <c r="A43" s="87">
        <v>36</v>
      </c>
      <c r="B43" s="6" t="s">
        <v>68</v>
      </c>
      <c r="C43" s="36" t="s">
        <v>22</v>
      </c>
      <c r="D43" s="1"/>
      <c r="E43" s="1"/>
      <c r="F43" s="1">
        <v>365155439.56999999</v>
      </c>
      <c r="G43" s="1">
        <v>888990394.38</v>
      </c>
      <c r="H43" s="1"/>
      <c r="I43" s="1"/>
      <c r="J43" s="1">
        <v>1254145833.95</v>
      </c>
      <c r="K43" s="1">
        <v>2214929.84</v>
      </c>
      <c r="L43" s="69">
        <v>27941766.969999999</v>
      </c>
      <c r="M43" s="1">
        <v>1284273737.76</v>
      </c>
      <c r="N43" s="1">
        <v>6740435.6399999997</v>
      </c>
      <c r="O43" s="3">
        <v>1277533302.1199999</v>
      </c>
      <c r="P43" s="11">
        <f t="shared" si="12"/>
        <v>6.1674506803057735E-2</v>
      </c>
      <c r="Q43" s="16">
        <f t="shared" si="13"/>
        <v>1.7337550702783554E-3</v>
      </c>
      <c r="R43" s="16">
        <f t="shared" si="2"/>
        <v>2.1871654479481743E-2</v>
      </c>
      <c r="S43" s="55">
        <f t="shared" si="3"/>
        <v>274.5397669233426</v>
      </c>
      <c r="T43" s="55">
        <f t="shared" si="4"/>
        <v>6.0046389230247996</v>
      </c>
      <c r="U43" s="1">
        <v>274.53980000000001</v>
      </c>
      <c r="V43" s="1">
        <v>274.53980000000001</v>
      </c>
      <c r="W43" s="62">
        <v>64</v>
      </c>
      <c r="X43" s="1">
        <v>4653363.3958999999</v>
      </c>
    </row>
    <row r="44" spans="1:26" ht="15.75" x14ac:dyDescent="0.3">
      <c r="A44" s="87">
        <v>37</v>
      </c>
      <c r="B44" s="6" t="s">
        <v>11</v>
      </c>
      <c r="C44" s="36" t="s">
        <v>23</v>
      </c>
      <c r="D44" s="1"/>
      <c r="E44" s="1"/>
      <c r="F44" s="1">
        <v>2752380747.7399998</v>
      </c>
      <c r="G44" s="1">
        <v>3532910703.4000001</v>
      </c>
      <c r="H44" s="1"/>
      <c r="I44" s="1"/>
      <c r="J44" s="1">
        <v>6260669876.1099997</v>
      </c>
      <c r="K44" s="1">
        <v>6490677.8499999996</v>
      </c>
      <c r="L44" s="69">
        <v>71806051.319999993</v>
      </c>
      <c r="M44" s="1">
        <v>6299513614.3299999</v>
      </c>
      <c r="N44" s="1">
        <v>38843738.210000001</v>
      </c>
      <c r="O44" s="3">
        <v>6260669876.1099997</v>
      </c>
      <c r="P44" s="11">
        <f t="shared" si="12"/>
        <v>0.3022416137607471</v>
      </c>
      <c r="Q44" s="16">
        <f t="shared" si="13"/>
        <v>1.0367385564870118E-3</v>
      </c>
      <c r="R44" s="16">
        <f t="shared" si="2"/>
        <v>1.1469387899528718E-2</v>
      </c>
      <c r="S44" s="55">
        <f t="shared" si="3"/>
        <v>1233.1860712374366</v>
      </c>
      <c r="T44" s="55">
        <f t="shared" si="4"/>
        <v>14.143889403318017</v>
      </c>
      <c r="U44" s="1">
        <v>1233.18</v>
      </c>
      <c r="V44" s="1">
        <v>1233.95</v>
      </c>
      <c r="W44" s="62">
        <v>919</v>
      </c>
      <c r="X44" s="1">
        <v>5076825</v>
      </c>
    </row>
    <row r="45" spans="1:26" ht="15.75" customHeight="1" x14ac:dyDescent="0.3">
      <c r="A45" s="93" t="s">
        <v>151</v>
      </c>
      <c r="B45" s="42" t="s">
        <v>11</v>
      </c>
      <c r="C45" s="36" t="s">
        <v>128</v>
      </c>
      <c r="D45" s="1"/>
      <c r="E45" s="1"/>
      <c r="F45" s="1"/>
      <c r="G45" s="1"/>
      <c r="H45" s="1"/>
      <c r="I45" s="1"/>
      <c r="J45" s="1"/>
      <c r="K45" s="1"/>
      <c r="L45" s="69"/>
      <c r="M45" s="1"/>
      <c r="N45" s="1"/>
      <c r="O45" s="3"/>
      <c r="P45" s="11">
        <f t="shared" si="12"/>
        <v>0</v>
      </c>
      <c r="Q45" s="16" t="e">
        <f t="shared" si="13"/>
        <v>#DIV/0!</v>
      </c>
      <c r="R45" s="16" t="e">
        <f t="shared" si="2"/>
        <v>#DIV/0!</v>
      </c>
      <c r="S45" s="55" t="e">
        <f t="shared" si="3"/>
        <v>#DIV/0!</v>
      </c>
      <c r="T45" s="55" t="e">
        <f t="shared" si="4"/>
        <v>#DIV/0!</v>
      </c>
      <c r="U45" s="1">
        <v>38971.019999999997</v>
      </c>
      <c r="V45" s="1">
        <v>38409.269999999997</v>
      </c>
      <c r="W45" s="62"/>
      <c r="X45" s="1"/>
    </row>
    <row r="46" spans="1:26" ht="15.75" customHeight="1" x14ac:dyDescent="0.3">
      <c r="A46" s="93" t="s">
        <v>152</v>
      </c>
      <c r="B46" s="42" t="s">
        <v>11</v>
      </c>
      <c r="C46" s="36" t="s">
        <v>129</v>
      </c>
      <c r="D46" s="1"/>
      <c r="E46" s="1"/>
      <c r="F46" s="1">
        <v>72987878.150000006</v>
      </c>
      <c r="G46" s="1">
        <v>1248676240.6199999</v>
      </c>
      <c r="H46" s="1"/>
      <c r="I46" s="1"/>
      <c r="J46" s="1">
        <v>1445284049.3199999</v>
      </c>
      <c r="K46" s="1">
        <v>1817609.14</v>
      </c>
      <c r="L46" s="69">
        <v>5980799.4500000002</v>
      </c>
      <c r="M46" s="1">
        <v>1457790844.53</v>
      </c>
      <c r="N46" s="1">
        <v>12506795.210000001</v>
      </c>
      <c r="O46" s="3">
        <v>1445284049.3199999</v>
      </c>
      <c r="P46" s="11">
        <f t="shared" si="12"/>
        <v>6.9772882463587191E-2</v>
      </c>
      <c r="Q46" s="16">
        <f t="shared" si="13"/>
        <v>1.2576137824638536E-3</v>
      </c>
      <c r="R46" s="16">
        <f t="shared" si="2"/>
        <v>4.1381481050828325E-3</v>
      </c>
      <c r="S46" s="55">
        <f t="shared" si="3"/>
        <v>38961.62075769098</v>
      </c>
      <c r="T46" s="55">
        <f t="shared" si="4"/>
        <v>161.22895710939486</v>
      </c>
      <c r="U46" s="1">
        <v>38945.65</v>
      </c>
      <c r="V46" s="1">
        <v>38383.9</v>
      </c>
      <c r="W46" s="62">
        <v>1090</v>
      </c>
      <c r="X46" s="1">
        <v>37095.07</v>
      </c>
    </row>
    <row r="47" spans="1:26" ht="15.75" x14ac:dyDescent="0.3">
      <c r="A47" s="87">
        <v>39</v>
      </c>
      <c r="B47" s="42" t="s">
        <v>2</v>
      </c>
      <c r="C47" s="36" t="s">
        <v>123</v>
      </c>
      <c r="D47" s="88"/>
      <c r="E47" s="1"/>
      <c r="F47" s="1">
        <v>280793184.80000001</v>
      </c>
      <c r="G47" s="1">
        <v>1879231209.29</v>
      </c>
      <c r="H47" s="1"/>
      <c r="I47" s="1">
        <v>6321656.1900000004</v>
      </c>
      <c r="J47" s="1">
        <v>2166346050.27</v>
      </c>
      <c r="K47" s="1">
        <v>3110133.41</v>
      </c>
      <c r="L47" s="69">
        <v>9141573.9399999995</v>
      </c>
      <c r="M47" s="1">
        <v>2166346050.2680001</v>
      </c>
      <c r="N47" s="1">
        <v>20812101.25</v>
      </c>
      <c r="O47" s="3">
        <v>2145534041.0699999</v>
      </c>
      <c r="P47" s="11">
        <f t="shared" si="12"/>
        <v>0.10357832049667719</v>
      </c>
      <c r="Q47" s="16">
        <f t="shared" si="13"/>
        <v>1.449584742290523E-3</v>
      </c>
      <c r="R47" s="16">
        <f t="shared" si="2"/>
        <v>4.2607452340588372E-3</v>
      </c>
      <c r="S47" s="55">
        <f t="shared" si="3"/>
        <v>325.02477467073868</v>
      </c>
      <c r="T47" s="55">
        <f t="shared" si="4"/>
        <v>1.3848477596293973</v>
      </c>
      <c r="U47" s="1">
        <v>325.26100000000002</v>
      </c>
      <c r="V47" s="1">
        <v>325.26100000000002</v>
      </c>
      <c r="W47" s="62">
        <v>102</v>
      </c>
      <c r="X47" s="1">
        <v>6601140</v>
      </c>
    </row>
    <row r="48" spans="1:26" ht="15.75" x14ac:dyDescent="0.3">
      <c r="A48" s="87">
        <v>40</v>
      </c>
      <c r="B48" s="42" t="s">
        <v>8</v>
      </c>
      <c r="C48" s="36" t="s">
        <v>100</v>
      </c>
      <c r="D48" s="1"/>
      <c r="E48" s="1"/>
      <c r="F48" s="1"/>
      <c r="G48" s="1">
        <v>6606601092.0500002</v>
      </c>
      <c r="H48" s="1"/>
      <c r="I48" s="1"/>
      <c r="J48" s="1">
        <v>6606601092.0500002</v>
      </c>
      <c r="K48" s="1">
        <v>8965236.4499999993</v>
      </c>
      <c r="L48" s="69">
        <v>56231489.899999999</v>
      </c>
      <c r="M48" s="1">
        <v>7174581976.3000002</v>
      </c>
      <c r="N48" s="1">
        <v>44067698.145999998</v>
      </c>
      <c r="O48" s="3">
        <v>7130514020.3999996</v>
      </c>
      <c r="P48" s="11">
        <f t="shared" si="12"/>
        <v>0.34423442013658778</v>
      </c>
      <c r="Q48" s="16">
        <f t="shared" si="13"/>
        <v>1.2573057740789741E-3</v>
      </c>
      <c r="R48" s="16">
        <f t="shared" si="2"/>
        <v>7.8860359490388592E-3</v>
      </c>
      <c r="S48" s="55">
        <f t="shared" si="3"/>
        <v>33383.9629029313</v>
      </c>
      <c r="T48" s="55">
        <f t="shared" si="4"/>
        <v>263.26713157389588</v>
      </c>
      <c r="U48" s="1">
        <v>33284.019500000002</v>
      </c>
      <c r="V48" s="1">
        <v>33284.019500000002</v>
      </c>
      <c r="W48" s="64">
        <v>67</v>
      </c>
      <c r="X48" s="94">
        <v>213591</v>
      </c>
    </row>
    <row r="49" spans="1:26" ht="15.75" x14ac:dyDescent="0.3">
      <c r="A49" s="87">
        <v>41</v>
      </c>
      <c r="B49" s="42" t="s">
        <v>67</v>
      </c>
      <c r="C49" s="36" t="s">
        <v>146</v>
      </c>
      <c r="D49" s="1"/>
      <c r="E49" s="1"/>
      <c r="F49" s="1"/>
      <c r="G49" s="1">
        <v>202207363</v>
      </c>
      <c r="H49" s="1"/>
      <c r="I49" s="1"/>
      <c r="J49" s="1">
        <v>202207363</v>
      </c>
      <c r="K49" s="1">
        <v>1461848.4</v>
      </c>
      <c r="L49" s="69">
        <v>-653338.80000000005</v>
      </c>
      <c r="M49" s="1">
        <v>377830083.60000002</v>
      </c>
      <c r="N49" s="1">
        <v>244292.4</v>
      </c>
      <c r="O49" s="3">
        <v>371752074</v>
      </c>
      <c r="P49" s="11">
        <f t="shared" si="12"/>
        <v>1.7946793072960699E-2</v>
      </c>
      <c r="Q49" s="16">
        <f t="shared" si="13"/>
        <v>3.9323207649407761E-3</v>
      </c>
      <c r="R49" s="16">
        <f t="shared" si="2"/>
        <v>-1.7574583860963209E-3</v>
      </c>
      <c r="S49" s="55">
        <f t="shared" si="3"/>
        <v>37268.378345864665</v>
      </c>
      <c r="T49" s="55">
        <f t="shared" si="4"/>
        <v>-65.497624060150386</v>
      </c>
      <c r="U49" s="1">
        <v>103.51600000000001</v>
      </c>
      <c r="V49" s="1">
        <v>105.2085</v>
      </c>
      <c r="W49" s="64">
        <v>27</v>
      </c>
      <c r="X49" s="94">
        <v>9975</v>
      </c>
    </row>
    <row r="50" spans="1:26" ht="15.75" x14ac:dyDescent="0.3">
      <c r="A50" s="87"/>
      <c r="B50" s="6"/>
      <c r="C50" s="75" t="s">
        <v>63</v>
      </c>
      <c r="D50" s="1"/>
      <c r="E50" s="1"/>
      <c r="F50" s="1"/>
      <c r="G50" s="1"/>
      <c r="H50" s="1"/>
      <c r="I50" s="1"/>
      <c r="J50" s="1"/>
      <c r="K50" s="1"/>
      <c r="L50" s="69"/>
      <c r="M50" s="1"/>
      <c r="N50" s="1"/>
      <c r="O50" s="9">
        <f>SUM(O41:O49)</f>
        <v>20714122711.989998</v>
      </c>
      <c r="P50" s="60">
        <f>(O50/$O$103)</f>
        <v>2.7087784579461597E-2</v>
      </c>
      <c r="Q50" s="16">
        <f t="shared" si="13"/>
        <v>0</v>
      </c>
      <c r="R50" s="16">
        <f t="shared" si="2"/>
        <v>0</v>
      </c>
      <c r="S50" s="55" t="e">
        <f t="shared" si="3"/>
        <v>#DIV/0!</v>
      </c>
      <c r="T50" s="55" t="e">
        <f t="shared" si="4"/>
        <v>#DIV/0!</v>
      </c>
      <c r="U50" s="1"/>
      <c r="V50" s="1"/>
      <c r="W50" s="62"/>
      <c r="X50" s="1"/>
    </row>
    <row r="51" spans="1:26" ht="15.75" customHeight="1" x14ac:dyDescent="0.25">
      <c r="A51" s="89"/>
      <c r="B51" s="95"/>
      <c r="C51" s="84" t="s">
        <v>24</v>
      </c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</row>
    <row r="52" spans="1:26" ht="15.75" x14ac:dyDescent="0.3">
      <c r="A52" s="87">
        <v>42</v>
      </c>
      <c r="B52" s="6" t="s">
        <v>25</v>
      </c>
      <c r="C52" s="41" t="s">
        <v>26</v>
      </c>
      <c r="D52" s="1"/>
      <c r="E52" s="1"/>
      <c r="F52" s="1">
        <v>3352325476.23</v>
      </c>
      <c r="G52" s="1">
        <v>202936420.59999999</v>
      </c>
      <c r="H52" s="1"/>
      <c r="I52" s="1"/>
      <c r="J52" s="1">
        <v>3555261896.8299999</v>
      </c>
      <c r="K52" s="1">
        <v>5199536.79</v>
      </c>
      <c r="L52" s="69">
        <v>40894847.780000001</v>
      </c>
      <c r="M52" s="1">
        <v>3636914132.4099998</v>
      </c>
      <c r="N52" s="1">
        <v>61863601.609999999</v>
      </c>
      <c r="O52" s="3">
        <v>3575050530.8000002</v>
      </c>
      <c r="P52" s="11">
        <f t="shared" ref="P52:P61" si="14">(O52/$O$69)</f>
        <v>3.9043804682045345E-2</v>
      </c>
      <c r="Q52" s="16">
        <f t="shared" ref="Q52:Q69" si="15">(K52/O52)</f>
        <v>1.4543953281791751E-3</v>
      </c>
      <c r="R52" s="16">
        <f t="shared" si="2"/>
        <v>1.1438956576328121E-2</v>
      </c>
      <c r="S52" s="55">
        <f t="shared" si="3"/>
        <v>2976.4368222863991</v>
      </c>
      <c r="T52" s="55">
        <f t="shared" si="4"/>
        <v>34.047331562318178</v>
      </c>
      <c r="U52" s="1">
        <v>2961.5</v>
      </c>
      <c r="V52" s="1">
        <v>2961.5</v>
      </c>
      <c r="W52" s="62">
        <v>1381</v>
      </c>
      <c r="X52" s="1">
        <v>1201117.5591</v>
      </c>
    </row>
    <row r="53" spans="1:26" ht="14.25" customHeight="1" x14ac:dyDescent="0.3">
      <c r="A53" s="87">
        <v>43</v>
      </c>
      <c r="B53" s="6" t="s">
        <v>27</v>
      </c>
      <c r="C53" s="36" t="s">
        <v>28</v>
      </c>
      <c r="D53" s="1">
        <v>29359340</v>
      </c>
      <c r="E53" s="1"/>
      <c r="F53" s="1">
        <v>1717932723.25</v>
      </c>
      <c r="G53" s="1">
        <v>986728219</v>
      </c>
      <c r="H53" s="1"/>
      <c r="I53" s="1"/>
      <c r="J53" s="1">
        <v>2734020282.25</v>
      </c>
      <c r="K53" s="1">
        <v>828182.48</v>
      </c>
      <c r="L53" s="69">
        <v>26852119.079999998</v>
      </c>
      <c r="M53" s="1">
        <v>2738174767.04</v>
      </c>
      <c r="N53" s="1">
        <v>110688474.28</v>
      </c>
      <c r="O53" s="3">
        <v>2627486292.7600002</v>
      </c>
      <c r="P53" s="11">
        <f t="shared" si="14"/>
        <v>2.8695275978747253E-2</v>
      </c>
      <c r="Q53" s="16">
        <f t="shared" si="15"/>
        <v>3.1519954348840738E-4</v>
      </c>
      <c r="R53" s="16">
        <f t="shared" si="2"/>
        <v>1.0219699015743914E-2</v>
      </c>
      <c r="S53" s="55">
        <f t="shared" si="3"/>
        <v>1.1329342935083846</v>
      </c>
      <c r="T53" s="55">
        <f t="shared" si="4"/>
        <v>1.1578247484270165E-2</v>
      </c>
      <c r="U53" s="1">
        <v>1</v>
      </c>
      <c r="V53" s="1">
        <v>1</v>
      </c>
      <c r="W53" s="62">
        <v>4170</v>
      </c>
      <c r="X53" s="1">
        <v>2319186830</v>
      </c>
    </row>
    <row r="54" spans="1:26" s="46" customFormat="1" ht="15.75" x14ac:dyDescent="0.3">
      <c r="A54" s="87">
        <v>44</v>
      </c>
      <c r="B54" s="42" t="s">
        <v>97</v>
      </c>
      <c r="C54" s="36" t="s">
        <v>103</v>
      </c>
      <c r="D54" s="4"/>
      <c r="E54" s="4"/>
      <c r="F54" s="4">
        <v>59155563.200000003</v>
      </c>
      <c r="G54" s="4">
        <v>277643736.81999999</v>
      </c>
      <c r="H54" s="4"/>
      <c r="I54" s="4"/>
      <c r="J54" s="4">
        <v>336799300.01999998</v>
      </c>
      <c r="K54" s="4">
        <v>599117.48</v>
      </c>
      <c r="L54" s="71">
        <v>2974227.29</v>
      </c>
      <c r="M54" s="4">
        <v>340235812.02999997</v>
      </c>
      <c r="N54" s="4">
        <v>7717519.6299999999</v>
      </c>
      <c r="O54" s="32">
        <v>332518292.39999998</v>
      </c>
      <c r="P54" s="31">
        <f t="shared" si="14"/>
        <v>3.6314953172893044E-3</v>
      </c>
      <c r="Q54" s="45">
        <f t="shared" si="15"/>
        <v>1.8017579594667738E-3</v>
      </c>
      <c r="R54" s="16">
        <f t="shared" si="2"/>
        <v>8.944552399006607E-3</v>
      </c>
      <c r="S54" s="55">
        <f t="shared" si="3"/>
        <v>1.8462263569984763</v>
      </c>
      <c r="T54" s="55">
        <f t="shared" si="4"/>
        <v>1.651366839059995E-2</v>
      </c>
      <c r="U54" s="4">
        <v>1.8597999999999999</v>
      </c>
      <c r="V54" s="4">
        <v>1.8597999999999999</v>
      </c>
      <c r="W54" s="65">
        <v>1427</v>
      </c>
      <c r="X54" s="4">
        <v>180107001.03999999</v>
      </c>
    </row>
    <row r="55" spans="1:26" ht="15.75" x14ac:dyDescent="0.3">
      <c r="A55" s="87">
        <v>45</v>
      </c>
      <c r="B55" s="6" t="s">
        <v>1</v>
      </c>
      <c r="C55" s="36" t="s">
        <v>30</v>
      </c>
      <c r="D55" s="1">
        <v>210276400</v>
      </c>
      <c r="E55" s="1"/>
      <c r="F55" s="1">
        <v>9897676686.7399998</v>
      </c>
      <c r="G55" s="1">
        <v>58021970.109999999</v>
      </c>
      <c r="H55" s="1"/>
      <c r="I55" s="1"/>
      <c r="J55" s="1">
        <v>10165975056.85</v>
      </c>
      <c r="K55" s="1">
        <v>13728302.140000001</v>
      </c>
      <c r="L55" s="69">
        <v>162751030.59</v>
      </c>
      <c r="M55" s="1">
        <v>10165975056.85</v>
      </c>
      <c r="N55" s="1">
        <v>16964492.359999999</v>
      </c>
      <c r="O55" s="3">
        <v>10149010564.49</v>
      </c>
      <c r="P55" s="11">
        <f t="shared" si="14"/>
        <v>0.11083926864308989</v>
      </c>
      <c r="Q55" s="16">
        <f t="shared" si="15"/>
        <v>1.3526739432150609E-3</v>
      </c>
      <c r="R55" s="16">
        <f t="shared" si="2"/>
        <v>1.6036147519586156E-2</v>
      </c>
      <c r="S55" s="55">
        <f t="shared" si="3"/>
        <v>260.95018288833558</v>
      </c>
      <c r="T55" s="55">
        <f t="shared" si="4"/>
        <v>4.1846356280603363</v>
      </c>
      <c r="U55" s="1">
        <v>260.89</v>
      </c>
      <c r="V55" s="1">
        <v>260.99</v>
      </c>
      <c r="W55" s="62">
        <v>6961</v>
      </c>
      <c r="X55" s="1">
        <v>38892521.369999997</v>
      </c>
    </row>
    <row r="56" spans="1:26" ht="15.75" x14ac:dyDescent="0.3">
      <c r="A56" s="87">
        <v>46</v>
      </c>
      <c r="B56" s="6" t="s">
        <v>31</v>
      </c>
      <c r="C56" s="36" t="s">
        <v>32</v>
      </c>
      <c r="D56" s="18"/>
      <c r="E56" s="18"/>
      <c r="F56" s="1">
        <v>2309658918.0799999</v>
      </c>
      <c r="G56" s="1">
        <v>315491243.83999997</v>
      </c>
      <c r="H56" s="1"/>
      <c r="I56" s="1"/>
      <c r="J56" s="1">
        <v>2625150161.9099998</v>
      </c>
      <c r="K56" s="1">
        <v>3262115.47</v>
      </c>
      <c r="L56" s="69">
        <v>30066107.670000002</v>
      </c>
      <c r="M56" s="1">
        <v>2673100048</v>
      </c>
      <c r="N56" s="1">
        <v>27556602</v>
      </c>
      <c r="O56" s="3">
        <v>2645543446</v>
      </c>
      <c r="P56" s="11">
        <f>(O56/$O$69)</f>
        <v>2.889248157294582E-2</v>
      </c>
      <c r="Q56" s="16">
        <f t="shared" si="15"/>
        <v>1.2330606306739141E-3</v>
      </c>
      <c r="R56" s="16">
        <f t="shared" si="2"/>
        <v>1.1364813424424859E-2</v>
      </c>
      <c r="S56" s="55">
        <f t="shared" si="3"/>
        <v>1.0099999998205662</v>
      </c>
      <c r="T56" s="55">
        <f t="shared" si="4"/>
        <v>1.1478461556629875E-2</v>
      </c>
      <c r="U56" s="1">
        <v>1.01</v>
      </c>
      <c r="V56" s="1">
        <v>1.01</v>
      </c>
      <c r="W56" s="62">
        <v>689</v>
      </c>
      <c r="X56" s="1">
        <v>2619349947</v>
      </c>
    </row>
    <row r="57" spans="1:26" ht="15.75" x14ac:dyDescent="0.3">
      <c r="A57" s="87">
        <v>47</v>
      </c>
      <c r="B57" s="1" t="s">
        <v>2</v>
      </c>
      <c r="C57" s="36" t="s">
        <v>124</v>
      </c>
      <c r="D57" s="1"/>
      <c r="E57" s="1"/>
      <c r="F57" s="1">
        <v>987081879.45000005</v>
      </c>
      <c r="G57" s="1">
        <v>957642721.17999995</v>
      </c>
      <c r="H57" s="1"/>
      <c r="I57" s="1"/>
      <c r="J57" s="1">
        <v>1027514582.54</v>
      </c>
      <c r="K57" s="1">
        <v>2123672.2799999998</v>
      </c>
      <c r="L57" s="69">
        <v>20269625.170000002</v>
      </c>
      <c r="M57" s="1">
        <v>1985157303.72</v>
      </c>
      <c r="N57" s="1">
        <v>2123672.2400000002</v>
      </c>
      <c r="O57" s="3">
        <v>1983033631.48</v>
      </c>
      <c r="P57" s="11">
        <f t="shared" si="14"/>
        <v>2.1657086275674694E-2</v>
      </c>
      <c r="Q57" s="16">
        <f t="shared" si="15"/>
        <v>1.070920959830135E-3</v>
      </c>
      <c r="R57" s="16">
        <f t="shared" si="2"/>
        <v>1.0221523653571193E-2</v>
      </c>
      <c r="S57" s="55">
        <f t="shared" si="3"/>
        <v>3.4783196164743191</v>
      </c>
      <c r="T57" s="55">
        <f t="shared" si="4"/>
        <v>3.5553726234472935E-2</v>
      </c>
      <c r="U57" s="1">
        <v>3.48</v>
      </c>
      <c r="V57" s="1">
        <v>3.48</v>
      </c>
      <c r="W57" s="62">
        <v>892</v>
      </c>
      <c r="X57" s="1">
        <v>570112540</v>
      </c>
    </row>
    <row r="58" spans="1:26" ht="15.75" x14ac:dyDescent="0.3">
      <c r="A58" s="87">
        <v>48</v>
      </c>
      <c r="B58" s="6" t="s">
        <v>1</v>
      </c>
      <c r="C58" s="41" t="s">
        <v>75</v>
      </c>
      <c r="D58" s="1"/>
      <c r="E58" s="1"/>
      <c r="F58" s="97">
        <v>13105209782.860001</v>
      </c>
      <c r="G58" s="1">
        <v>208879092.38999999</v>
      </c>
      <c r="H58" s="1"/>
      <c r="I58" s="1"/>
      <c r="J58" s="1">
        <v>13314088875.25</v>
      </c>
      <c r="K58" s="48">
        <v>15143170.390000001</v>
      </c>
      <c r="L58" s="72">
        <v>144872879.97</v>
      </c>
      <c r="M58" s="48">
        <v>13314088875.25</v>
      </c>
      <c r="N58" s="48">
        <v>16590067.970000001</v>
      </c>
      <c r="O58" s="3">
        <v>13297498807.280001</v>
      </c>
      <c r="P58" s="11">
        <f t="shared" si="14"/>
        <v>0.14522450570090031</v>
      </c>
      <c r="Q58" s="16">
        <f t="shared" si="15"/>
        <v>1.1387984018249768E-3</v>
      </c>
      <c r="R58" s="16">
        <f t="shared" si="2"/>
        <v>1.0894746603826446E-2</v>
      </c>
      <c r="S58" s="55">
        <f t="shared" si="3"/>
        <v>3544.9510381582327</v>
      </c>
      <c r="T58" s="55">
        <f t="shared" si="4"/>
        <v>38.621343283705436</v>
      </c>
      <c r="U58" s="48">
        <v>3544.95</v>
      </c>
      <c r="V58" s="48">
        <v>3544.95</v>
      </c>
      <c r="W58" s="62">
        <v>216</v>
      </c>
      <c r="X58" s="1">
        <v>3751109.3</v>
      </c>
    </row>
    <row r="59" spans="1:26" ht="15.75" x14ac:dyDescent="0.3">
      <c r="A59" s="87">
        <v>49</v>
      </c>
      <c r="B59" s="6" t="s">
        <v>1</v>
      </c>
      <c r="C59" s="41" t="s">
        <v>74</v>
      </c>
      <c r="D59" s="1">
        <v>53689938.200000003</v>
      </c>
      <c r="E59" s="1"/>
      <c r="F59" s="1">
        <v>194895509.16999999</v>
      </c>
      <c r="G59" s="1">
        <v>48102123.530000001</v>
      </c>
      <c r="H59" s="1"/>
      <c r="I59" s="1"/>
      <c r="J59" s="1">
        <v>297406327.10000002</v>
      </c>
      <c r="K59" s="1">
        <v>362145.38</v>
      </c>
      <c r="L59" s="69">
        <v>3331896.31</v>
      </c>
      <c r="M59" s="1">
        <v>297406327.10000002</v>
      </c>
      <c r="N59" s="1">
        <v>1337876.21</v>
      </c>
      <c r="O59" s="3">
        <v>296068450.88999999</v>
      </c>
      <c r="P59" s="11">
        <f t="shared" si="14"/>
        <v>3.2334196872115702E-3</v>
      </c>
      <c r="Q59" s="16">
        <f t="shared" si="15"/>
        <v>1.2231812572780676E-3</v>
      </c>
      <c r="R59" s="16">
        <f t="shared" si="2"/>
        <v>1.1253803976695641E-2</v>
      </c>
      <c r="S59" s="55">
        <f t="shared" si="3"/>
        <v>2932.9528530835246</v>
      </c>
      <c r="T59" s="55">
        <f t="shared" si="4"/>
        <v>33.006876481492192</v>
      </c>
      <c r="U59" s="1">
        <v>2927.5</v>
      </c>
      <c r="V59" s="1">
        <v>2936.81</v>
      </c>
      <c r="W59" s="62">
        <v>18</v>
      </c>
      <c r="X59" s="1">
        <v>100945.52</v>
      </c>
    </row>
    <row r="60" spans="1:26" ht="15.75" x14ac:dyDescent="0.3">
      <c r="A60" s="87">
        <v>50</v>
      </c>
      <c r="B60" s="6" t="s">
        <v>51</v>
      </c>
      <c r="C60" s="41" t="s">
        <v>77</v>
      </c>
      <c r="D60" s="1"/>
      <c r="E60" s="1"/>
      <c r="F60" s="1"/>
      <c r="G60" s="1">
        <v>1428360898.98</v>
      </c>
      <c r="H60" s="1"/>
      <c r="I60" s="1"/>
      <c r="J60" s="1">
        <v>4063212404.1100001</v>
      </c>
      <c r="K60" s="48">
        <v>9529966.0199999996</v>
      </c>
      <c r="L60" s="72">
        <v>46297320.460000001</v>
      </c>
      <c r="M60" s="1">
        <v>4834781229.1099997</v>
      </c>
      <c r="N60" s="1">
        <v>81692101.659999996</v>
      </c>
      <c r="O60" s="3">
        <v>4753089127.4499998</v>
      </c>
      <c r="P60" s="11">
        <f t="shared" si="14"/>
        <v>5.1909387554022517E-2</v>
      </c>
      <c r="Q60" s="16">
        <f t="shared" si="15"/>
        <v>2.0050046957803972E-3</v>
      </c>
      <c r="R60" s="16">
        <f t="shared" si="2"/>
        <v>9.7404696647963342E-3</v>
      </c>
      <c r="S60" s="55">
        <f t="shared" si="3"/>
        <v>1099.8559610126538</v>
      </c>
      <c r="T60" s="55">
        <f t="shared" si="4"/>
        <v>10.713113623889173</v>
      </c>
      <c r="U60" s="1">
        <v>1100.18</v>
      </c>
      <c r="V60" s="1">
        <v>1100.18</v>
      </c>
      <c r="W60" s="98">
        <v>2645</v>
      </c>
      <c r="X60" s="1">
        <v>4321556</v>
      </c>
    </row>
    <row r="61" spans="1:26" ht="15.75" x14ac:dyDescent="0.3">
      <c r="A61" s="87">
        <v>51</v>
      </c>
      <c r="B61" s="1" t="s">
        <v>67</v>
      </c>
      <c r="C61" s="41" t="s">
        <v>80</v>
      </c>
      <c r="D61" s="1"/>
      <c r="E61" s="1"/>
      <c r="F61" s="1">
        <v>48197433.310000002</v>
      </c>
      <c r="G61" s="1">
        <v>7209152</v>
      </c>
      <c r="H61" s="1"/>
      <c r="I61" s="1"/>
      <c r="J61" s="1">
        <v>55406585.310000002</v>
      </c>
      <c r="K61" s="1">
        <v>53962.78</v>
      </c>
      <c r="L61" s="69">
        <v>667028.29</v>
      </c>
      <c r="M61" s="1">
        <v>55476834.479999997</v>
      </c>
      <c r="N61" s="1">
        <v>53962.78</v>
      </c>
      <c r="O61" s="3">
        <v>55066295.859999999</v>
      </c>
      <c r="P61" s="11">
        <f t="shared" si="14"/>
        <v>6.0138945774297918E-4</v>
      </c>
      <c r="Q61" s="16">
        <f t="shared" si="15"/>
        <v>9.7996023079515706E-4</v>
      </c>
      <c r="R61" s="16">
        <f t="shared" si="2"/>
        <v>1.2113186107448486E-2</v>
      </c>
      <c r="S61" s="55">
        <f t="shared" si="3"/>
        <v>11.77967548629459</v>
      </c>
      <c r="T61" s="55">
        <f t="shared" si="4"/>
        <v>0.14268940145083511</v>
      </c>
      <c r="U61" s="1">
        <v>11.7797</v>
      </c>
      <c r="V61" s="1">
        <v>11.8675</v>
      </c>
      <c r="W61" s="62">
        <v>34</v>
      </c>
      <c r="X61" s="1">
        <v>4674687</v>
      </c>
    </row>
    <row r="62" spans="1:26" ht="15.75" x14ac:dyDescent="0.3">
      <c r="A62" s="87">
        <v>52</v>
      </c>
      <c r="B62" s="6" t="s">
        <v>43</v>
      </c>
      <c r="C62" s="36" t="s">
        <v>96</v>
      </c>
      <c r="D62" s="1"/>
      <c r="E62" s="1"/>
      <c r="F62" s="1"/>
      <c r="G62" s="1">
        <v>131111841.38</v>
      </c>
      <c r="H62" s="1"/>
      <c r="I62" s="1"/>
      <c r="J62" s="1">
        <v>239205636.31999999</v>
      </c>
      <c r="K62" s="1">
        <v>945820.07</v>
      </c>
      <c r="L62" s="69">
        <v>1919435.2</v>
      </c>
      <c r="M62" s="1">
        <v>239205636.22</v>
      </c>
      <c r="N62" s="1">
        <v>16713842.279999999</v>
      </c>
      <c r="O62" s="3">
        <v>222491793.84</v>
      </c>
      <c r="P62" s="11">
        <f>(O62/$O$69)</f>
        <v>2.4298750653191353E-3</v>
      </c>
      <c r="Q62" s="16">
        <f t="shared" si="15"/>
        <v>4.2510335040948314E-3</v>
      </c>
      <c r="R62" s="16">
        <f t="shared" si="2"/>
        <v>8.6269932336485132E-3</v>
      </c>
      <c r="S62" s="55">
        <f t="shared" si="3"/>
        <v>0.74572857534979287</v>
      </c>
      <c r="T62" s="55">
        <f t="shared" si="4"/>
        <v>6.4333953736810086E-3</v>
      </c>
      <c r="U62" s="1">
        <v>0.75760000000000005</v>
      </c>
      <c r="V62" s="1">
        <v>0.75760000000000005</v>
      </c>
      <c r="W62" s="62">
        <v>819</v>
      </c>
      <c r="X62" s="1">
        <v>298354925.89999998</v>
      </c>
      <c r="Y62" s="27"/>
      <c r="Z62" s="26"/>
    </row>
    <row r="63" spans="1:26" ht="15.75" x14ac:dyDescent="0.3">
      <c r="A63" s="87">
        <v>53</v>
      </c>
      <c r="B63" s="42" t="s">
        <v>1</v>
      </c>
      <c r="C63" s="36" t="s">
        <v>92</v>
      </c>
      <c r="D63" s="1"/>
      <c r="E63" s="1"/>
      <c r="F63" s="1">
        <v>15137099080.804001</v>
      </c>
      <c r="G63" s="1">
        <v>33349002680.229</v>
      </c>
      <c r="H63" s="1"/>
      <c r="I63" s="1"/>
      <c r="J63" s="1">
        <v>48526683891.727997</v>
      </c>
      <c r="K63" s="1">
        <v>72703440.311499998</v>
      </c>
      <c r="L63" s="69">
        <v>211998611.5115</v>
      </c>
      <c r="M63" s="1">
        <v>48526683891.727997</v>
      </c>
      <c r="N63" s="1">
        <v>78654934.143999994</v>
      </c>
      <c r="O63" s="3">
        <v>48448028957.584</v>
      </c>
      <c r="P63" s="11">
        <f>(O63/$O$69)</f>
        <v>0.5291101100679263</v>
      </c>
      <c r="Q63" s="16">
        <f t="shared" si="15"/>
        <v>1.5006480526824216E-3</v>
      </c>
      <c r="R63" s="16">
        <f t="shared" si="2"/>
        <v>4.3757943526888101E-3</v>
      </c>
      <c r="S63" s="55">
        <f t="shared" si="3"/>
        <v>347.29840068625799</v>
      </c>
      <c r="T63" s="55">
        <f t="shared" si="4"/>
        <v>1.5197063804207833</v>
      </c>
      <c r="U63" s="1">
        <v>347.29282999999998</v>
      </c>
      <c r="V63" s="1">
        <v>347.29282999999998</v>
      </c>
      <c r="W63" s="64">
        <v>1502</v>
      </c>
      <c r="X63" s="94">
        <v>139499718</v>
      </c>
    </row>
    <row r="64" spans="1:26" ht="15.75" x14ac:dyDescent="0.3">
      <c r="A64" s="87">
        <v>54</v>
      </c>
      <c r="B64" s="42" t="s">
        <v>89</v>
      </c>
      <c r="C64" s="36" t="s">
        <v>93</v>
      </c>
      <c r="D64" s="1"/>
      <c r="E64" s="1"/>
      <c r="F64" s="1"/>
      <c r="G64" s="1"/>
      <c r="H64" s="1"/>
      <c r="I64" s="1"/>
      <c r="J64" s="1"/>
      <c r="K64" s="1"/>
      <c r="L64" s="69"/>
      <c r="M64" s="1"/>
      <c r="N64" s="1"/>
      <c r="O64" s="3">
        <v>403199065.12</v>
      </c>
      <c r="P64" s="11">
        <f>(O64/$O$52)</f>
        <v>0.11278136117135522</v>
      </c>
      <c r="Q64" s="16">
        <f t="shared" si="15"/>
        <v>0</v>
      </c>
      <c r="R64" s="16">
        <f t="shared" si="2"/>
        <v>0</v>
      </c>
      <c r="S64" s="55" t="e">
        <f t="shared" si="3"/>
        <v>#DIV/0!</v>
      </c>
      <c r="T64" s="55" t="e">
        <f t="shared" si="4"/>
        <v>#DIV/0!</v>
      </c>
      <c r="U64" s="1"/>
      <c r="V64" s="1"/>
      <c r="W64" s="64">
        <v>140</v>
      </c>
      <c r="X64" s="94"/>
    </row>
    <row r="65" spans="1:26" ht="15.75" x14ac:dyDescent="0.3">
      <c r="A65" s="87">
        <v>55</v>
      </c>
      <c r="B65" s="1" t="s">
        <v>29</v>
      </c>
      <c r="C65" s="41" t="s">
        <v>112</v>
      </c>
      <c r="D65" s="1"/>
      <c r="E65" s="1"/>
      <c r="F65" s="1">
        <v>654183597.29999995</v>
      </c>
      <c r="G65" s="1">
        <v>282426207.61000001</v>
      </c>
      <c r="H65" s="1"/>
      <c r="I65" s="1"/>
      <c r="J65" s="1">
        <v>936609804.90999997</v>
      </c>
      <c r="K65" s="1">
        <v>1846057.23</v>
      </c>
      <c r="L65" s="69">
        <v>10067437.02</v>
      </c>
      <c r="M65" s="1">
        <v>1049829025.85</v>
      </c>
      <c r="N65" s="1">
        <v>1846057.23</v>
      </c>
      <c r="O65" s="3">
        <v>1047982968.62</v>
      </c>
      <c r="P65" s="11">
        <f>(O65/$O$69)</f>
        <v>1.1445220699510828E-2</v>
      </c>
      <c r="Q65" s="16">
        <f t="shared" si="15"/>
        <v>1.7615336176988795E-3</v>
      </c>
      <c r="R65" s="16">
        <f t="shared" si="2"/>
        <v>9.6064891524496373E-3</v>
      </c>
      <c r="S65" s="55">
        <f t="shared" si="3"/>
        <v>22.48155216964048</v>
      </c>
      <c r="T65" s="55">
        <f t="shared" si="4"/>
        <v>0.21596878704788192</v>
      </c>
      <c r="U65" s="1">
        <v>22.4816</v>
      </c>
      <c r="V65" s="1">
        <v>22.4816</v>
      </c>
      <c r="W65" s="62">
        <v>1251</v>
      </c>
      <c r="X65" s="1">
        <v>46615240.829999998</v>
      </c>
      <c r="Z65" s="44"/>
    </row>
    <row r="66" spans="1:26" ht="15.75" x14ac:dyDescent="0.3">
      <c r="A66" s="87">
        <v>56</v>
      </c>
      <c r="B66" s="1" t="s">
        <v>27</v>
      </c>
      <c r="C66" s="52" t="s">
        <v>130</v>
      </c>
      <c r="D66" s="1"/>
      <c r="E66" s="1"/>
      <c r="F66" s="1">
        <v>53438396.980499998</v>
      </c>
      <c r="G66" s="1">
        <v>977585145.39250004</v>
      </c>
      <c r="H66" s="1"/>
      <c r="I66" s="1"/>
      <c r="J66" s="1">
        <v>103128784762.05</v>
      </c>
      <c r="K66" s="1">
        <v>1482840.351</v>
      </c>
      <c r="L66" s="69">
        <v>7502669.6785000004</v>
      </c>
      <c r="M66" s="1">
        <v>1032475820.464</v>
      </c>
      <c r="N66" s="1">
        <v>37441849.273999996</v>
      </c>
      <c r="O66" s="3">
        <v>995033974.25849998</v>
      </c>
      <c r="P66" s="11">
        <f>(O66/$O$69)</f>
        <v>1.0866954692876647E-2</v>
      </c>
      <c r="Q66" s="16">
        <f t="shared" si="15"/>
        <v>1.4902409257985525E-3</v>
      </c>
      <c r="R66" s="16">
        <f t="shared" si="2"/>
        <v>7.5401140791107107E-3</v>
      </c>
      <c r="S66" s="55">
        <f t="shared" si="3"/>
        <v>317.54326633257705</v>
      </c>
      <c r="T66" s="55">
        <f t="shared" si="4"/>
        <v>2.3943124532010662</v>
      </c>
      <c r="U66" s="1">
        <v>332.01170000000002</v>
      </c>
      <c r="V66" s="1">
        <v>332.62540000000001</v>
      </c>
      <c r="W66" s="62">
        <v>228</v>
      </c>
      <c r="X66" s="1">
        <v>3133538.26</v>
      </c>
    </row>
    <row r="67" spans="1:26" ht="15.75" x14ac:dyDescent="0.3">
      <c r="A67" s="87">
        <v>57</v>
      </c>
      <c r="B67" s="1" t="s">
        <v>94</v>
      </c>
      <c r="C67" s="41" t="s">
        <v>95</v>
      </c>
      <c r="D67" s="1"/>
      <c r="E67" s="1"/>
      <c r="F67" s="1">
        <v>291310072.12</v>
      </c>
      <c r="G67" s="1">
        <v>92159589.040000007</v>
      </c>
      <c r="H67" s="1"/>
      <c r="I67" s="1"/>
      <c r="J67" s="1">
        <v>383469661.16000003</v>
      </c>
      <c r="K67" s="1">
        <v>11021392.57</v>
      </c>
      <c r="L67" s="69">
        <v>18697885.399999999</v>
      </c>
      <c r="M67" s="1">
        <v>391067149.85000002</v>
      </c>
      <c r="N67" s="1">
        <v>5596424.6799999997</v>
      </c>
      <c r="O67" s="3">
        <v>381066364.31</v>
      </c>
      <c r="P67" s="11">
        <f>(O67/$O$69)</f>
        <v>4.1616980154088662E-3</v>
      </c>
      <c r="Q67" s="16">
        <f t="shared" si="15"/>
        <v>2.8922501701131576E-2</v>
      </c>
      <c r="R67" s="16">
        <f t="shared" si="2"/>
        <v>4.9067267938634293E-2</v>
      </c>
      <c r="S67" s="55">
        <f t="shared" si="3"/>
        <v>136.45629825483991</v>
      </c>
      <c r="T67" s="55">
        <f t="shared" si="4"/>
        <v>6.6955377483844245</v>
      </c>
      <c r="U67" s="1">
        <v>140.0643</v>
      </c>
      <c r="V67" s="1">
        <v>141.90649999999999</v>
      </c>
      <c r="W67" s="62">
        <v>271</v>
      </c>
      <c r="X67" s="1">
        <v>2792589.05</v>
      </c>
    </row>
    <row r="68" spans="1:26" ht="15.75" x14ac:dyDescent="0.3">
      <c r="A68" s="87">
        <v>58</v>
      </c>
      <c r="B68" s="1" t="s">
        <v>105</v>
      </c>
      <c r="C68" s="41" t="s">
        <v>107</v>
      </c>
      <c r="D68" s="1"/>
      <c r="E68" s="1"/>
      <c r="F68" s="1">
        <v>36303081.659999996</v>
      </c>
      <c r="G68" s="1">
        <v>315502173.97000003</v>
      </c>
      <c r="H68" s="1"/>
      <c r="I68" s="1"/>
      <c r="J68" s="1">
        <v>351805255.63999999</v>
      </c>
      <c r="K68" s="1">
        <v>618686.06999999995</v>
      </c>
      <c r="L68" s="69">
        <v>7349747.1799999997</v>
      </c>
      <c r="M68" s="1">
        <v>357181185.00999999</v>
      </c>
      <c r="N68" s="1">
        <v>4233082.05</v>
      </c>
      <c r="O68" s="3">
        <v>352948102.95999998</v>
      </c>
      <c r="P68" s="11">
        <f>(O68/$O$69)</f>
        <v>3.854613151939136E-3</v>
      </c>
      <c r="Q68" s="16">
        <f t="shared" si="15"/>
        <v>1.7529094640582794E-3</v>
      </c>
      <c r="R68" s="16">
        <f t="shared" si="2"/>
        <v>2.0823875007009048E-2</v>
      </c>
      <c r="S68" s="55">
        <f t="shared" si="3"/>
        <v>1.211907441426904</v>
      </c>
      <c r="T68" s="55">
        <f t="shared" si="4"/>
        <v>2.523660908033799E-2</v>
      </c>
      <c r="U68" s="1">
        <v>1.2445999999999999</v>
      </c>
      <c r="V68" s="1">
        <v>1.2445999999999999</v>
      </c>
      <c r="W68" s="62">
        <v>35</v>
      </c>
      <c r="X68" s="1">
        <v>291233547.13</v>
      </c>
    </row>
    <row r="69" spans="1:26" ht="15.75" x14ac:dyDescent="0.3">
      <c r="A69" s="87"/>
      <c r="B69" s="74"/>
      <c r="C69" s="75" t="s">
        <v>63</v>
      </c>
      <c r="D69" s="1"/>
      <c r="E69" s="1"/>
      <c r="F69" s="1"/>
      <c r="G69" s="1"/>
      <c r="H69" s="1"/>
      <c r="I69" s="1"/>
      <c r="J69" s="1"/>
      <c r="K69" s="1"/>
      <c r="L69" s="69"/>
      <c r="M69" s="1"/>
      <c r="N69" s="1"/>
      <c r="O69" s="9">
        <f>SUM(O52:O68)</f>
        <v>91565116666.102478</v>
      </c>
      <c r="P69" s="60">
        <f>(O69/$O$103)</f>
        <v>0.11973937731907795</v>
      </c>
      <c r="Q69" s="16">
        <f t="shared" si="15"/>
        <v>0</v>
      </c>
      <c r="R69" s="16">
        <f t="shared" si="2"/>
        <v>0</v>
      </c>
      <c r="S69" s="55" t="e">
        <f t="shared" si="3"/>
        <v>#DIV/0!</v>
      </c>
      <c r="T69" s="55" t="e">
        <f t="shared" si="4"/>
        <v>#DIV/0!</v>
      </c>
      <c r="U69" s="1"/>
      <c r="V69" s="1"/>
      <c r="W69" s="62"/>
      <c r="X69" s="1"/>
    </row>
    <row r="70" spans="1:26" ht="18" x14ac:dyDescent="0.3">
      <c r="A70" s="92"/>
      <c r="B70" s="76"/>
      <c r="C70" s="84" t="s">
        <v>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  <c r="P70" s="11"/>
      <c r="Q70" s="16"/>
      <c r="R70" s="16"/>
      <c r="S70" s="55"/>
      <c r="T70" s="55"/>
      <c r="U70" s="2"/>
      <c r="V70" s="2"/>
      <c r="W70" s="2"/>
      <c r="X70" s="2"/>
    </row>
    <row r="71" spans="1:26" ht="15.75" x14ac:dyDescent="0.3">
      <c r="A71" s="87">
        <v>59</v>
      </c>
      <c r="B71" s="6" t="s">
        <v>31</v>
      </c>
      <c r="C71" s="36" t="s">
        <v>34</v>
      </c>
      <c r="D71" s="1"/>
      <c r="E71" s="1"/>
      <c r="F71" s="1">
        <v>150070977.52000001</v>
      </c>
      <c r="G71" s="1">
        <v>503664133.60000002</v>
      </c>
      <c r="H71" s="1">
        <v>1846390000</v>
      </c>
      <c r="I71" s="1">
        <v>871420.84</v>
      </c>
      <c r="J71" s="1">
        <v>2500996531.9699998</v>
      </c>
      <c r="K71" s="1">
        <v>3452417.23</v>
      </c>
      <c r="L71" s="69">
        <v>19730532.379999999</v>
      </c>
      <c r="M71" s="1">
        <v>2511713472</v>
      </c>
      <c r="N71" s="1">
        <v>192313844</v>
      </c>
      <c r="O71" s="3">
        <v>2319399627</v>
      </c>
      <c r="P71" s="11">
        <f>(O71/$O$74)</f>
        <v>0.1867012323483272</v>
      </c>
      <c r="Q71" s="16">
        <f>(K71/O71)</f>
        <v>1.4884960701944615E-3</v>
      </c>
      <c r="R71" s="16">
        <f t="shared" si="2"/>
        <v>8.506741205921561E-3</v>
      </c>
      <c r="S71" s="55" t="e">
        <f t="shared" si="3"/>
        <v>#DIV/0!</v>
      </c>
      <c r="T71" s="55" t="e">
        <f t="shared" si="4"/>
        <v>#DIV/0!</v>
      </c>
      <c r="U71" s="1"/>
      <c r="V71" s="1"/>
      <c r="W71" s="62">
        <v>2602</v>
      </c>
      <c r="X71" s="1"/>
    </row>
    <row r="72" spans="1:26" ht="15.75" x14ac:dyDescent="0.3">
      <c r="A72" s="87">
        <v>60</v>
      </c>
      <c r="B72" s="6" t="s">
        <v>31</v>
      </c>
      <c r="C72" s="36" t="s">
        <v>35</v>
      </c>
      <c r="D72" s="1"/>
      <c r="E72" s="1"/>
      <c r="F72" s="1">
        <v>896462595.21000004</v>
      </c>
      <c r="G72" s="1">
        <v>500000000</v>
      </c>
      <c r="H72" s="1">
        <v>9371341598.6700001</v>
      </c>
      <c r="I72" s="1">
        <v>72841583.390000001</v>
      </c>
      <c r="J72" s="1">
        <v>10840645777.27</v>
      </c>
      <c r="K72" s="1">
        <v>17908921.289999999</v>
      </c>
      <c r="L72" s="69">
        <v>29939198.09</v>
      </c>
      <c r="M72" s="1">
        <v>11145431740.709999</v>
      </c>
      <c r="N72" s="1">
        <v>1226767557.8299999</v>
      </c>
      <c r="O72" s="3">
        <v>9918664183</v>
      </c>
      <c r="P72" s="11">
        <f>(O72/$O$74)</f>
        <v>0.79840783134493187</v>
      </c>
      <c r="Q72" s="16">
        <f>(K72/O72)</f>
        <v>1.8055779447291728E-3</v>
      </c>
      <c r="R72" s="16">
        <f t="shared" si="2"/>
        <v>3.0184707877613202E-3</v>
      </c>
      <c r="S72" s="55">
        <f t="shared" si="3"/>
        <v>52.723217312069281</v>
      </c>
      <c r="T72" s="55">
        <f t="shared" si="4"/>
        <v>0.15914349129327302</v>
      </c>
      <c r="U72" s="1">
        <v>40.700000000000003</v>
      </c>
      <c r="V72" s="1">
        <v>40.700000000000003</v>
      </c>
      <c r="W72" s="62">
        <v>5214</v>
      </c>
      <c r="X72" s="1">
        <v>188127066</v>
      </c>
      <c r="Z72" s="37"/>
    </row>
    <row r="73" spans="1:26" ht="15.75" x14ac:dyDescent="0.3">
      <c r="A73" s="99">
        <v>61</v>
      </c>
      <c r="B73" s="4" t="s">
        <v>25</v>
      </c>
      <c r="C73" s="36" t="s">
        <v>36</v>
      </c>
      <c r="D73" s="1"/>
      <c r="E73" s="1"/>
      <c r="F73" s="1">
        <v>4544969629.1899996</v>
      </c>
      <c r="G73" s="1">
        <v>755474383.55999994</v>
      </c>
      <c r="H73" s="1">
        <v>29289131890</v>
      </c>
      <c r="I73" s="1"/>
      <c r="J73" s="1">
        <v>34589575902.75</v>
      </c>
      <c r="K73" s="1">
        <v>13110829.279999999</v>
      </c>
      <c r="L73" s="69">
        <v>184990916.66999999</v>
      </c>
      <c r="M73" s="1">
        <v>34650462623.059998</v>
      </c>
      <c r="N73" s="1">
        <v>1122394660.5999999</v>
      </c>
      <c r="O73" s="3">
        <v>184990916.66999999</v>
      </c>
      <c r="P73" s="11">
        <f>(O73/$O$74)</f>
        <v>1.4890936306740944E-2</v>
      </c>
      <c r="Q73" s="16">
        <f>(K73/O73)</f>
        <v>7.0872827250151066E-2</v>
      </c>
      <c r="R73" s="16">
        <f t="shared" ref="R73:R103" si="16">L73/O73</f>
        <v>1</v>
      </c>
      <c r="S73" s="55">
        <f t="shared" ref="S73:S103" si="17">O73/X73</f>
        <v>6.9329922134926766E-2</v>
      </c>
      <c r="T73" s="55">
        <f t="shared" ref="T73:T103" si="18">L73/X73</f>
        <v>6.9329922134926766E-2</v>
      </c>
      <c r="U73" s="1">
        <v>12.57</v>
      </c>
      <c r="V73" s="1">
        <v>12.57</v>
      </c>
      <c r="W73" s="62">
        <v>894</v>
      </c>
      <c r="X73" s="1">
        <v>2668269500</v>
      </c>
    </row>
    <row r="74" spans="1:26" ht="15.75" x14ac:dyDescent="0.3">
      <c r="A74" s="87"/>
      <c r="B74" s="6"/>
      <c r="C74" s="75" t="s">
        <v>63</v>
      </c>
      <c r="D74" s="1"/>
      <c r="E74" s="1"/>
      <c r="F74" s="1"/>
      <c r="G74" s="1"/>
      <c r="H74" s="1"/>
      <c r="I74" s="1"/>
      <c r="J74" s="1"/>
      <c r="K74" s="1"/>
      <c r="L74" s="69"/>
      <c r="M74" s="1"/>
      <c r="N74" s="1"/>
      <c r="O74" s="9">
        <f>SUM(O71:O73)</f>
        <v>12423054726.67</v>
      </c>
      <c r="P74" s="60">
        <f>(O74/$O$103)</f>
        <v>1.6245584470739597E-2</v>
      </c>
      <c r="Q74" s="16">
        <f>(K74/O74)</f>
        <v>0</v>
      </c>
      <c r="R74" s="16">
        <f t="shared" si="16"/>
        <v>0</v>
      </c>
      <c r="S74" s="55" t="e">
        <f t="shared" si="17"/>
        <v>#DIV/0!</v>
      </c>
      <c r="T74" s="55" t="e">
        <f t="shared" si="18"/>
        <v>#DIV/0!</v>
      </c>
      <c r="U74" s="1"/>
      <c r="V74" s="1"/>
      <c r="W74" s="62"/>
      <c r="X74" s="1"/>
    </row>
    <row r="75" spans="1:26" ht="18" x14ac:dyDescent="0.3">
      <c r="A75" s="100"/>
      <c r="B75" s="78"/>
      <c r="C75" s="79" t="s">
        <v>37</v>
      </c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1"/>
      <c r="Q75" s="82"/>
      <c r="R75" s="82"/>
      <c r="S75" s="83"/>
      <c r="T75" s="83"/>
      <c r="U75" s="80"/>
      <c r="V75" s="80"/>
      <c r="W75" s="80"/>
      <c r="X75" s="80"/>
    </row>
    <row r="76" spans="1:26" ht="15.75" x14ac:dyDescent="0.3">
      <c r="A76" s="87">
        <v>62</v>
      </c>
      <c r="B76" s="6" t="s">
        <v>1</v>
      </c>
      <c r="C76" s="51" t="s">
        <v>10</v>
      </c>
      <c r="D76" s="1">
        <v>292553732.69999999</v>
      </c>
      <c r="E76" s="1"/>
      <c r="F76" s="1">
        <v>374707411.45999998</v>
      </c>
      <c r="G76" s="1">
        <v>391483537.92000002</v>
      </c>
      <c r="H76" s="1"/>
      <c r="I76" s="1"/>
      <c r="J76" s="1">
        <v>1059904992.6799999</v>
      </c>
      <c r="K76" s="1">
        <v>1315088.42</v>
      </c>
      <c r="L76" s="69">
        <v>-18648199.48</v>
      </c>
      <c r="M76" s="1">
        <v>1059904992.6799999</v>
      </c>
      <c r="N76" s="1">
        <v>2913628.78</v>
      </c>
      <c r="O76" s="3">
        <v>1056991363.9</v>
      </c>
      <c r="P76" s="11">
        <f t="shared" ref="P76:P83" si="19">(O76/$O$95)</f>
        <v>4.580535406303924E-2</v>
      </c>
      <c r="Q76" s="16">
        <f>(K76/O76)</f>
        <v>1.2441808560740692E-3</v>
      </c>
      <c r="R76" s="16">
        <f t="shared" si="16"/>
        <v>-1.7642716976601781E-2</v>
      </c>
      <c r="S76" s="55">
        <f t="shared" si="17"/>
        <v>2353.7885926500626</v>
      </c>
      <c r="T76" s="55">
        <f t="shared" si="18"/>
        <v>-41.527225962878873</v>
      </c>
      <c r="U76" s="1">
        <v>2347.11</v>
      </c>
      <c r="V76" s="1">
        <v>2358.5100000000002</v>
      </c>
      <c r="W76" s="62">
        <v>857</v>
      </c>
      <c r="X76" s="1">
        <v>449059.6</v>
      </c>
    </row>
    <row r="77" spans="1:26" ht="15.75" x14ac:dyDescent="0.3">
      <c r="A77" s="87">
        <v>63</v>
      </c>
      <c r="B77" s="6" t="s">
        <v>6</v>
      </c>
      <c r="C77" s="51" t="s">
        <v>38</v>
      </c>
      <c r="D77" s="1">
        <v>39508282.5</v>
      </c>
      <c r="E77" s="1"/>
      <c r="F77" s="1">
        <v>65787289.18</v>
      </c>
      <c r="G77" s="6">
        <v>29930015.010000002</v>
      </c>
      <c r="H77" s="1"/>
      <c r="I77" s="1"/>
      <c r="J77" s="1">
        <v>141128621.94999999</v>
      </c>
      <c r="K77" s="1">
        <v>272731.99</v>
      </c>
      <c r="L77" s="69">
        <v>686318.33</v>
      </c>
      <c r="M77" s="6">
        <v>141935574.25999999</v>
      </c>
      <c r="N77" s="1">
        <v>806952.31</v>
      </c>
      <c r="O77" s="3">
        <v>141128621.94999999</v>
      </c>
      <c r="P77" s="11">
        <f t="shared" si="19"/>
        <v>6.1158933910269398E-3</v>
      </c>
      <c r="Q77" s="16">
        <f>(K77/O77)</f>
        <v>1.9325065761403477E-3</v>
      </c>
      <c r="R77" s="16">
        <f t="shared" si="16"/>
        <v>4.8630697339562597E-3</v>
      </c>
      <c r="S77" s="55">
        <f t="shared" si="17"/>
        <v>106.7807715180904</v>
      </c>
      <c r="T77" s="55">
        <f t="shared" si="18"/>
        <v>0.51928233813812397</v>
      </c>
      <c r="U77" s="1">
        <v>106.37</v>
      </c>
      <c r="V77" s="1">
        <v>107.07</v>
      </c>
      <c r="W77" s="62">
        <v>728</v>
      </c>
      <c r="X77" s="1">
        <v>1321667</v>
      </c>
    </row>
    <row r="78" spans="1:26" ht="15.75" x14ac:dyDescent="0.3">
      <c r="A78" s="87">
        <v>64</v>
      </c>
      <c r="B78" s="6" t="s">
        <v>8</v>
      </c>
      <c r="C78" s="51" t="s">
        <v>122</v>
      </c>
      <c r="D78" s="1">
        <v>238067303.59999999</v>
      </c>
      <c r="E78" s="1"/>
      <c r="F78" s="1">
        <v>1305221</v>
      </c>
      <c r="G78" s="1">
        <v>206243021</v>
      </c>
      <c r="H78" s="1"/>
      <c r="I78" s="1"/>
      <c r="J78" s="1">
        <v>445615545</v>
      </c>
      <c r="K78" s="1">
        <v>1281224</v>
      </c>
      <c r="L78" s="69">
        <v>14799943</v>
      </c>
      <c r="M78" s="1">
        <v>779900808</v>
      </c>
      <c r="N78" s="1">
        <v>48972465</v>
      </c>
      <c r="O78" s="3">
        <v>730928343.00999999</v>
      </c>
      <c r="P78" s="11">
        <f t="shared" si="19"/>
        <v>3.1675217688392737E-2</v>
      </c>
      <c r="Q78" s="16">
        <f>(K78/O78)</f>
        <v>1.7528722374122948E-3</v>
      </c>
      <c r="R78" s="16">
        <f t="shared" si="16"/>
        <v>2.0248144898928237E-2</v>
      </c>
      <c r="S78" s="55">
        <f t="shared" si="17"/>
        <v>1.0905748657954861</v>
      </c>
      <c r="T78" s="55">
        <f t="shared" si="18"/>
        <v>2.2082117905756218E-2</v>
      </c>
      <c r="U78" s="1">
        <v>1.1460999999999999</v>
      </c>
      <c r="V78" s="1">
        <v>1.1573</v>
      </c>
      <c r="W78" s="62">
        <v>2253</v>
      </c>
      <c r="X78" s="1">
        <v>670222986</v>
      </c>
    </row>
    <row r="79" spans="1:26" ht="15.75" x14ac:dyDescent="0.3">
      <c r="A79" s="87">
        <v>65</v>
      </c>
      <c r="B79" s="33" t="s">
        <v>65</v>
      </c>
      <c r="C79" s="36" t="s">
        <v>39</v>
      </c>
      <c r="D79" s="1">
        <v>1755299669.9300001</v>
      </c>
      <c r="E79" s="1"/>
      <c r="F79" s="1">
        <v>745366617.09000003</v>
      </c>
      <c r="G79" s="1">
        <v>553565094.16999996</v>
      </c>
      <c r="H79" s="1">
        <v>52000000</v>
      </c>
      <c r="I79" s="1"/>
      <c r="J79" s="1">
        <v>3106231381.1900001</v>
      </c>
      <c r="K79" s="1">
        <v>8558807.1400000006</v>
      </c>
      <c r="L79" s="69">
        <v>-171235991.22999999</v>
      </c>
      <c r="M79" s="1">
        <v>3993545250</v>
      </c>
      <c r="N79" s="1">
        <v>530320233</v>
      </c>
      <c r="O79" s="3">
        <v>3463225016</v>
      </c>
      <c r="P79" s="11">
        <f t="shared" si="19"/>
        <v>0.1500809310991332</v>
      </c>
      <c r="Q79" s="16">
        <f>(K79/O79)</f>
        <v>2.4713401816106543E-3</v>
      </c>
      <c r="R79" s="16">
        <f t="shared" si="16"/>
        <v>-4.9444084758828728E-2</v>
      </c>
      <c r="S79" s="55">
        <f t="shared" si="17"/>
        <v>323.53753263308153</v>
      </c>
      <c r="T79" s="55">
        <f t="shared" si="18"/>
        <v>-15.997017186172402</v>
      </c>
      <c r="U79" s="1">
        <v>327</v>
      </c>
      <c r="V79" s="1">
        <v>337</v>
      </c>
      <c r="W79" s="62">
        <v>35246</v>
      </c>
      <c r="X79" s="1">
        <v>10704245</v>
      </c>
    </row>
    <row r="80" spans="1:26" ht="15.75" x14ac:dyDescent="0.3">
      <c r="A80" s="87">
        <v>66</v>
      </c>
      <c r="B80" s="6" t="s">
        <v>29</v>
      </c>
      <c r="C80" s="51" t="s">
        <v>40</v>
      </c>
      <c r="D80" s="1">
        <v>1440100728.25</v>
      </c>
      <c r="E80" s="1"/>
      <c r="F80" s="1">
        <v>549885575.29999995</v>
      </c>
      <c r="G80" s="1">
        <v>75717945.209999993</v>
      </c>
      <c r="H80" s="1"/>
      <c r="I80" s="1"/>
      <c r="J80" s="1">
        <v>2065704248.76</v>
      </c>
      <c r="K80" s="1">
        <v>7034004.25</v>
      </c>
      <c r="L80" s="69">
        <v>-43480333.119999997</v>
      </c>
      <c r="M80" s="1">
        <v>2195622105.3800001</v>
      </c>
      <c r="N80" s="101">
        <v>7034004.25</v>
      </c>
      <c r="O80" s="3">
        <v>2188588101.1300001</v>
      </c>
      <c r="P80" s="11">
        <f t="shared" si="19"/>
        <v>9.4843776679994482E-2</v>
      </c>
      <c r="Q80" s="16">
        <f>(K80/O80)</f>
        <v>3.2139461264402563E-3</v>
      </c>
      <c r="R80" s="16">
        <f t="shared" si="16"/>
        <v>-1.9866841594153997E-2</v>
      </c>
      <c r="S80" s="55">
        <f t="shared" si="17"/>
        <v>10.077328607314273</v>
      </c>
      <c r="T80" s="55">
        <f t="shared" si="18"/>
        <v>-0.20020469113374917</v>
      </c>
      <c r="U80" s="1">
        <v>10.0177</v>
      </c>
      <c r="V80" s="1">
        <v>10.1934</v>
      </c>
      <c r="W80" s="62">
        <v>6775</v>
      </c>
      <c r="X80" s="1">
        <v>217179392.12</v>
      </c>
    </row>
    <row r="81" spans="1:26" ht="15.75" x14ac:dyDescent="0.3">
      <c r="A81" s="87">
        <v>67</v>
      </c>
      <c r="B81" s="6" t="s">
        <v>17</v>
      </c>
      <c r="C81" s="51" t="s">
        <v>109</v>
      </c>
      <c r="D81" s="1">
        <v>9535044.3000000007</v>
      </c>
      <c r="E81" s="1"/>
      <c r="F81" s="1">
        <v>85279019.879999995</v>
      </c>
      <c r="G81" s="1"/>
      <c r="H81" s="1"/>
      <c r="I81" s="1"/>
      <c r="J81" s="1">
        <v>100211979.45</v>
      </c>
      <c r="K81" s="1">
        <v>139331.38</v>
      </c>
      <c r="L81" s="69">
        <v>923741.62</v>
      </c>
      <c r="M81" s="1">
        <v>100211979.45</v>
      </c>
      <c r="N81" s="1">
        <v>2124020.84</v>
      </c>
      <c r="O81" s="3">
        <v>98087958.609999999</v>
      </c>
      <c r="P81" s="11">
        <f t="shared" si="19"/>
        <v>4.2507004568836364E-3</v>
      </c>
      <c r="Q81" s="16">
        <f t="shared" ref="Q81:Q95" si="20">(K81/O81)</f>
        <v>1.4204738479060902E-3</v>
      </c>
      <c r="R81" s="16">
        <f t="shared" si="16"/>
        <v>9.4174823606312172E-3</v>
      </c>
      <c r="S81" s="55">
        <f t="shared" si="17"/>
        <v>2.2561120071355916</v>
      </c>
      <c r="T81" s="55">
        <f t="shared" si="18"/>
        <v>2.1246895030807726E-2</v>
      </c>
      <c r="U81" s="1">
        <v>2.2761</v>
      </c>
      <c r="V81" s="1">
        <v>2.3041999999999998</v>
      </c>
      <c r="W81" s="62">
        <v>11809</v>
      </c>
      <c r="X81" s="1">
        <v>43476546.509999998</v>
      </c>
    </row>
    <row r="82" spans="1:26" ht="15.75" x14ac:dyDescent="0.3">
      <c r="A82" s="87">
        <v>68</v>
      </c>
      <c r="B82" s="6" t="s">
        <v>41</v>
      </c>
      <c r="C82" s="52" t="s">
        <v>148</v>
      </c>
      <c r="D82" s="1">
        <v>1113848195.1500001</v>
      </c>
      <c r="E82" s="1"/>
      <c r="F82" s="1">
        <v>1093106137.1400001</v>
      </c>
      <c r="G82" s="1">
        <v>588400473.78999996</v>
      </c>
      <c r="H82" s="1"/>
      <c r="I82" s="1"/>
      <c r="J82" s="1">
        <v>2798175625.3200002</v>
      </c>
      <c r="K82" s="1">
        <v>4306586.6399999997</v>
      </c>
      <c r="L82" s="69">
        <v>-50668894.170000002</v>
      </c>
      <c r="M82" s="1">
        <v>2963059828.8899999</v>
      </c>
      <c r="N82" s="1">
        <v>164884203.56999999</v>
      </c>
      <c r="O82" s="3">
        <v>2798175625.3200002</v>
      </c>
      <c r="P82" s="11">
        <f t="shared" si="19"/>
        <v>0.1212606172820868</v>
      </c>
      <c r="Q82" s="16">
        <f t="shared" si="20"/>
        <v>1.5390694569099811E-3</v>
      </c>
      <c r="R82" s="16">
        <f t="shared" si="16"/>
        <v>-1.8107832014370252E-2</v>
      </c>
      <c r="S82" s="55">
        <f t="shared" si="17"/>
        <v>140.89286864095305</v>
      </c>
      <c r="T82" s="55">
        <f t="shared" si="18"/>
        <v>-2.5512643973731124</v>
      </c>
      <c r="U82" s="1">
        <v>140.88999999999999</v>
      </c>
      <c r="V82" s="1">
        <v>141.82</v>
      </c>
      <c r="W82" s="62">
        <v>5584</v>
      </c>
      <c r="X82" s="1">
        <v>19860307</v>
      </c>
    </row>
    <row r="83" spans="1:26" ht="15.75" x14ac:dyDescent="0.3">
      <c r="A83" s="87">
        <v>69</v>
      </c>
      <c r="B83" s="6" t="s">
        <v>68</v>
      </c>
      <c r="C83" s="51" t="s">
        <v>42</v>
      </c>
      <c r="D83" s="1">
        <v>204950999.84999999</v>
      </c>
      <c r="E83" s="1"/>
      <c r="F83" s="1">
        <v>102955494.54000001</v>
      </c>
      <c r="G83" s="1"/>
      <c r="H83" s="1"/>
      <c r="I83" s="1"/>
      <c r="J83" s="1">
        <v>307906494.38999999</v>
      </c>
      <c r="K83" s="1">
        <v>804905.72</v>
      </c>
      <c r="L83" s="69">
        <v>289317.65999999997</v>
      </c>
      <c r="M83" s="1">
        <v>312430326.61000001</v>
      </c>
      <c r="N83" s="1">
        <v>2807732.71</v>
      </c>
      <c r="O83" s="3">
        <v>309622593.89999998</v>
      </c>
      <c r="P83" s="11">
        <f t="shared" si="19"/>
        <v>1.3417680620565487E-2</v>
      </c>
      <c r="Q83" s="16">
        <f t="shared" si="20"/>
        <v>2.5996349615879889E-3</v>
      </c>
      <c r="R83" s="16">
        <f t="shared" si="16"/>
        <v>9.34420374029429E-4</v>
      </c>
      <c r="S83" s="55">
        <f t="shared" si="17"/>
        <v>140.59405622242093</v>
      </c>
      <c r="T83" s="55">
        <f t="shared" si="18"/>
        <v>0.13137395060166915</v>
      </c>
      <c r="U83" s="1">
        <v>140.59</v>
      </c>
      <c r="V83" s="1">
        <v>141.87</v>
      </c>
      <c r="W83" s="62">
        <v>1796</v>
      </c>
      <c r="X83" s="1">
        <v>2202245.2599999998</v>
      </c>
    </row>
    <row r="84" spans="1:26" ht="15.75" x14ac:dyDescent="0.3">
      <c r="A84" s="87">
        <v>70</v>
      </c>
      <c r="B84" s="6" t="s">
        <v>116</v>
      </c>
      <c r="C84" s="53" t="s">
        <v>117</v>
      </c>
      <c r="D84" s="1">
        <v>2125142078.8</v>
      </c>
      <c r="E84" s="1">
        <v>181502878.61000001</v>
      </c>
      <c r="F84" s="1">
        <v>1353784274.2</v>
      </c>
      <c r="G84" s="1">
        <v>791808896.64999998</v>
      </c>
      <c r="H84" s="1">
        <v>0</v>
      </c>
      <c r="I84" s="1">
        <v>0</v>
      </c>
      <c r="J84" s="1">
        <v>4457973717.2600002</v>
      </c>
      <c r="K84" s="1">
        <v>5835032.5199999996</v>
      </c>
      <c r="L84" s="69">
        <v>-172408731.03999999</v>
      </c>
      <c r="M84" s="1">
        <v>4734598582.6300001</v>
      </c>
      <c r="N84" s="1">
        <v>21315326.140000001</v>
      </c>
      <c r="O84" s="3">
        <v>4713283256.4899998</v>
      </c>
      <c r="P84" s="11">
        <f>(O84/$O$93)</f>
        <v>3.1313085654393946</v>
      </c>
      <c r="Q84" s="16">
        <f t="shared" si="20"/>
        <v>1.2379974218535235E-3</v>
      </c>
      <c r="R84" s="16">
        <f t="shared" si="16"/>
        <v>-3.6579327330391223E-2</v>
      </c>
      <c r="S84" s="55">
        <f t="shared" si="17"/>
        <v>146.84595699052235</v>
      </c>
      <c r="T84" s="55">
        <f t="shared" si="18"/>
        <v>-5.3715263279008685</v>
      </c>
      <c r="U84" s="1">
        <v>146.85</v>
      </c>
      <c r="V84" s="1">
        <v>0</v>
      </c>
      <c r="W84" s="62">
        <v>25</v>
      </c>
      <c r="X84" s="1">
        <v>32096786</v>
      </c>
    </row>
    <row r="85" spans="1:26" ht="15.75" x14ac:dyDescent="0.3">
      <c r="A85" s="87">
        <v>71</v>
      </c>
      <c r="B85" s="4" t="s">
        <v>43</v>
      </c>
      <c r="C85" s="51" t="s">
        <v>44</v>
      </c>
      <c r="D85" s="1">
        <v>260350001</v>
      </c>
      <c r="E85" s="1">
        <v>220978.2</v>
      </c>
      <c r="F85" s="1">
        <v>807196361.00999999</v>
      </c>
      <c r="G85" s="1">
        <v>464245896.81999999</v>
      </c>
      <c r="H85" s="1">
        <v>71656500.219999999</v>
      </c>
      <c r="I85" s="1"/>
      <c r="J85" s="1">
        <v>1632014451.53</v>
      </c>
      <c r="K85" s="1">
        <v>6209197.0300000003</v>
      </c>
      <c r="L85" s="69">
        <v>-24724933.48</v>
      </c>
      <c r="M85" s="1">
        <v>1632014451.53</v>
      </c>
      <c r="N85" s="1">
        <v>93035834.75</v>
      </c>
      <c r="O85" s="3">
        <v>1538978616.78</v>
      </c>
      <c r="P85" s="11">
        <f>(O85/$O$95)</f>
        <v>6.6692560454754607E-2</v>
      </c>
      <c r="Q85" s="16">
        <f t="shared" si="20"/>
        <v>4.0346220293765245E-3</v>
      </c>
      <c r="R85" s="16">
        <f t="shared" si="16"/>
        <v>-1.6065807029685637E-2</v>
      </c>
      <c r="S85" s="55">
        <f t="shared" si="17"/>
        <v>0.86912413845866798</v>
      </c>
      <c r="T85" s="55">
        <f t="shared" si="18"/>
        <v>-1.396318069331874E-2</v>
      </c>
      <c r="U85" s="1">
        <v>0.87019999999999997</v>
      </c>
      <c r="V85" s="1">
        <v>0.86629999999999996</v>
      </c>
      <c r="W85" s="62">
        <v>10450</v>
      </c>
      <c r="X85" s="1">
        <v>1770723592.5</v>
      </c>
    </row>
    <row r="86" spans="1:26" ht="15.75" x14ac:dyDescent="0.3">
      <c r="A86" s="87">
        <v>72</v>
      </c>
      <c r="B86" s="6" t="s">
        <v>25</v>
      </c>
      <c r="C86" s="51" t="s">
        <v>45</v>
      </c>
      <c r="D86" s="1">
        <v>555742701.23000002</v>
      </c>
      <c r="E86" s="1"/>
      <c r="F86" s="1">
        <v>1214018564.97</v>
      </c>
      <c r="G86" s="1">
        <v>30534092.649999999</v>
      </c>
      <c r="H86" s="1"/>
      <c r="I86" s="1"/>
      <c r="J86" s="1">
        <v>1800295358.8599999</v>
      </c>
      <c r="K86" s="1">
        <v>4888526.47</v>
      </c>
      <c r="L86" s="69">
        <v>30003038.129999999</v>
      </c>
      <c r="M86" s="1">
        <v>1865513463.6700001</v>
      </c>
      <c r="N86" s="1">
        <v>29248866.18</v>
      </c>
      <c r="O86" s="3">
        <v>1858838191.6500001</v>
      </c>
      <c r="P86" s="11">
        <f>(O86/$O$95)</f>
        <v>8.0553866779258979E-2</v>
      </c>
      <c r="Q86" s="16">
        <f t="shared" si="20"/>
        <v>2.6298827364100437E-3</v>
      </c>
      <c r="R86" s="16">
        <f t="shared" si="16"/>
        <v>1.6140747626541805E-2</v>
      </c>
      <c r="S86" s="55">
        <f t="shared" si="17"/>
        <v>2868.9377231045792</v>
      </c>
      <c r="T86" s="55">
        <f t="shared" si="18"/>
        <v>46.30679974489648</v>
      </c>
      <c r="U86" s="1">
        <v>2991.48</v>
      </c>
      <c r="V86" s="1">
        <v>3018.93</v>
      </c>
      <c r="W86" s="62">
        <v>838</v>
      </c>
      <c r="X86" s="1">
        <v>647918.6274</v>
      </c>
    </row>
    <row r="87" spans="1:26" ht="15.75" x14ac:dyDescent="0.3">
      <c r="A87" s="87">
        <v>73</v>
      </c>
      <c r="B87" s="6" t="s">
        <v>8</v>
      </c>
      <c r="C87" s="51" t="s">
        <v>99</v>
      </c>
      <c r="D87" s="1">
        <v>88447550</v>
      </c>
      <c r="E87" s="1"/>
      <c r="F87" s="1"/>
      <c r="G87" s="1"/>
      <c r="H87" s="1"/>
      <c r="I87" s="1"/>
      <c r="J87" s="1">
        <v>88447550</v>
      </c>
      <c r="K87" s="1">
        <v>890421</v>
      </c>
      <c r="L87" s="69">
        <v>2836423</v>
      </c>
      <c r="M87" s="1">
        <v>504632854</v>
      </c>
      <c r="N87" s="1">
        <v>9358078.4299999997</v>
      </c>
      <c r="O87" s="3">
        <v>495274775</v>
      </c>
      <c r="P87" s="11">
        <f>(O87/$O$95)</f>
        <v>2.146302912415602E-2</v>
      </c>
      <c r="Q87" s="16">
        <f t="shared" si="20"/>
        <v>1.7978323244909858E-3</v>
      </c>
      <c r="R87" s="16">
        <f t="shared" si="16"/>
        <v>5.7269684287878384E-3</v>
      </c>
      <c r="S87" s="55">
        <f t="shared" si="17"/>
        <v>0.99345962571326663</v>
      </c>
      <c r="T87" s="55">
        <f t="shared" si="18"/>
        <v>5.6895119117352597E-3</v>
      </c>
      <c r="U87" s="1">
        <v>1.0364</v>
      </c>
      <c r="V87" s="1">
        <v>1.042</v>
      </c>
      <c r="W87" s="62">
        <v>111</v>
      </c>
      <c r="X87" s="1">
        <v>498535383</v>
      </c>
      <c r="Y87" s="27"/>
      <c r="Z87" s="26"/>
    </row>
    <row r="88" spans="1:26" ht="15.75" x14ac:dyDescent="0.3">
      <c r="A88" s="87">
        <v>74</v>
      </c>
      <c r="B88" s="1" t="s">
        <v>4</v>
      </c>
      <c r="C88" s="51" t="s">
        <v>47</v>
      </c>
      <c r="D88" s="30">
        <v>230675225.40000001</v>
      </c>
      <c r="E88" s="30"/>
      <c r="F88" s="30">
        <v>822871001.64999998</v>
      </c>
      <c r="G88" s="30"/>
      <c r="H88" s="1"/>
      <c r="I88" s="1"/>
      <c r="J88" s="30">
        <v>1053546227.05</v>
      </c>
      <c r="K88" s="30">
        <v>1722811.68</v>
      </c>
      <c r="L88" s="70">
        <v>10449619.539999999</v>
      </c>
      <c r="M88" s="30">
        <v>1066301614.51</v>
      </c>
      <c r="N88" s="30">
        <v>25181288.690000001</v>
      </c>
      <c r="O88" s="3">
        <v>1041120325.8200001</v>
      </c>
      <c r="P88" s="11">
        <f>(O88/$O$95)</f>
        <v>4.5117573118528938E-2</v>
      </c>
      <c r="Q88" s="16">
        <f t="shared" si="20"/>
        <v>1.6547671169930246E-3</v>
      </c>
      <c r="R88" s="16">
        <f t="shared" si="16"/>
        <v>1.0036898983573048E-2</v>
      </c>
      <c r="S88" s="55">
        <f t="shared" si="17"/>
        <v>1395.6971993029024</v>
      </c>
      <c r="T88" s="55">
        <f t="shared" si="18"/>
        <v>14.00847180105905</v>
      </c>
      <c r="U88" s="1"/>
      <c r="V88" s="1"/>
      <c r="W88" s="62">
        <v>812</v>
      </c>
      <c r="X88" s="6">
        <v>745950</v>
      </c>
    </row>
    <row r="89" spans="1:26" ht="15.75" x14ac:dyDescent="0.3">
      <c r="A89" s="87">
        <v>75</v>
      </c>
      <c r="B89" s="1" t="s">
        <v>105</v>
      </c>
      <c r="C89" s="51" t="s">
        <v>110</v>
      </c>
      <c r="D89" s="30">
        <v>31137707.449999999</v>
      </c>
      <c r="E89" s="30"/>
      <c r="F89" s="30">
        <v>40231321.5</v>
      </c>
      <c r="G89" s="30">
        <v>15774875.300000001</v>
      </c>
      <c r="H89" s="1"/>
      <c r="I89" s="1"/>
      <c r="J89" s="30">
        <v>87143904.25</v>
      </c>
      <c r="K89" s="30">
        <v>223570.15</v>
      </c>
      <c r="L89" s="70">
        <v>-813678.72</v>
      </c>
      <c r="M89" s="30">
        <v>87773837.140000001</v>
      </c>
      <c r="N89" s="30">
        <v>1201028.19</v>
      </c>
      <c r="O89" s="56">
        <v>86572807.879999995</v>
      </c>
      <c r="P89" s="11">
        <f>(O89/$O$95)</f>
        <v>3.7516845005651739E-3</v>
      </c>
      <c r="Q89" s="16">
        <f t="shared" si="20"/>
        <v>2.5824523366493354E-3</v>
      </c>
      <c r="R89" s="16">
        <f t="shared" si="16"/>
        <v>-9.3987793618505889E-3</v>
      </c>
      <c r="S89" s="55">
        <f t="shared" si="17"/>
        <v>0.82365654695876933</v>
      </c>
      <c r="T89" s="55">
        <f t="shared" si="18"/>
        <v>-7.7413661548092014E-3</v>
      </c>
      <c r="U89" s="1">
        <v>0.82020000000000004</v>
      </c>
      <c r="V89" s="1">
        <v>0.82630000000000003</v>
      </c>
      <c r="W89" s="62">
        <v>71</v>
      </c>
      <c r="X89" s="6">
        <v>105107897.45999999</v>
      </c>
    </row>
    <row r="90" spans="1:26" ht="15.75" x14ac:dyDescent="0.3">
      <c r="A90" s="87">
        <v>76</v>
      </c>
      <c r="B90" s="1" t="s">
        <v>78</v>
      </c>
      <c r="C90" s="36" t="s">
        <v>113</v>
      </c>
      <c r="D90" s="30">
        <v>174852801.72999999</v>
      </c>
      <c r="E90" s="30">
        <v>0</v>
      </c>
      <c r="F90" s="30">
        <v>59120264.109999999</v>
      </c>
      <c r="G90" s="30">
        <v>111585479.95</v>
      </c>
      <c r="H90" s="1">
        <v>0</v>
      </c>
      <c r="I90" s="1">
        <v>0</v>
      </c>
      <c r="J90" s="30">
        <v>345558545.79000002</v>
      </c>
      <c r="K90" s="30">
        <v>751634.18</v>
      </c>
      <c r="L90" s="70">
        <v>5121750.99</v>
      </c>
      <c r="M90" s="30">
        <v>448833092.44999999</v>
      </c>
      <c r="N90" s="30">
        <v>7553148.9800000004</v>
      </c>
      <c r="O90" s="3">
        <v>441279943.47000003</v>
      </c>
      <c r="P90" s="11">
        <f>(O90/$O$93)</f>
        <v>0.29316796626673408</v>
      </c>
      <c r="Q90" s="16">
        <f t="shared" si="20"/>
        <v>1.7033046507609951E-3</v>
      </c>
      <c r="R90" s="16">
        <f t="shared" si="16"/>
        <v>1.1606580053752652E-2</v>
      </c>
      <c r="S90" s="55">
        <f t="shared" si="17"/>
        <v>99.424479692083295</v>
      </c>
      <c r="T90" s="55">
        <f t="shared" si="18"/>
        <v>1.1539781828488695</v>
      </c>
      <c r="U90" s="1">
        <v>94.57</v>
      </c>
      <c r="V90" s="1">
        <v>95.18</v>
      </c>
      <c r="W90" s="62">
        <v>345</v>
      </c>
      <c r="X90" s="6">
        <v>4438343</v>
      </c>
    </row>
    <row r="91" spans="1:26" ht="15.75" x14ac:dyDescent="0.3">
      <c r="A91" s="87">
        <v>77</v>
      </c>
      <c r="B91" s="1" t="s">
        <v>78</v>
      </c>
      <c r="C91" s="51" t="s">
        <v>114</v>
      </c>
      <c r="D91" s="30">
        <v>123219673.39</v>
      </c>
      <c r="E91" s="30">
        <v>0</v>
      </c>
      <c r="F91" s="30">
        <v>40583193.119999997</v>
      </c>
      <c r="G91" s="30">
        <v>72402338.810000002</v>
      </c>
      <c r="H91" s="1">
        <v>0</v>
      </c>
      <c r="I91" s="1">
        <v>0</v>
      </c>
      <c r="J91" s="30">
        <v>236205205.31999999</v>
      </c>
      <c r="K91" s="30">
        <v>539256.96</v>
      </c>
      <c r="L91" s="70">
        <v>2909655.25</v>
      </c>
      <c r="M91" s="30">
        <v>268362429.61000001</v>
      </c>
      <c r="N91" s="30">
        <v>5095194.37</v>
      </c>
      <c r="O91" s="3">
        <v>263267235.24000001</v>
      </c>
      <c r="P91" s="11">
        <f>(O91/$O$93)</f>
        <v>0.17490375686023849</v>
      </c>
      <c r="Q91" s="16">
        <f t="shared" si="20"/>
        <v>2.0483253812742853E-3</v>
      </c>
      <c r="R91" s="16">
        <f t="shared" si="16"/>
        <v>1.1052097870619929E-2</v>
      </c>
      <c r="S91" s="55">
        <f t="shared" si="17"/>
        <v>96.610021331710854</v>
      </c>
      <c r="T91" s="55">
        <f t="shared" si="18"/>
        <v>1.0677434110407475</v>
      </c>
      <c r="U91" s="1">
        <v>96.32</v>
      </c>
      <c r="V91" s="1">
        <v>97.02</v>
      </c>
      <c r="W91" s="62">
        <v>100</v>
      </c>
      <c r="X91" s="6">
        <v>2725051</v>
      </c>
    </row>
    <row r="92" spans="1:26" ht="15.75" x14ac:dyDescent="0.3">
      <c r="A92" s="87">
        <v>78</v>
      </c>
      <c r="B92" s="1" t="s">
        <v>91</v>
      </c>
      <c r="C92" s="51" t="s">
        <v>118</v>
      </c>
      <c r="D92" s="30">
        <v>43069925</v>
      </c>
      <c r="E92" s="30"/>
      <c r="F92" s="30">
        <v>123577620.28</v>
      </c>
      <c r="G92" s="30"/>
      <c r="H92" s="1"/>
      <c r="I92" s="1"/>
      <c r="J92" s="30">
        <v>222338785.55000001</v>
      </c>
      <c r="K92" s="30">
        <v>326428.90000000002</v>
      </c>
      <c r="L92" s="70">
        <v>1832329.77</v>
      </c>
      <c r="M92" s="30">
        <v>222338785.55000001</v>
      </c>
      <c r="N92" s="30">
        <v>1532805.52</v>
      </c>
      <c r="O92" s="3">
        <v>220805980.03</v>
      </c>
      <c r="P92" s="11">
        <f>(O92/$O$95)</f>
        <v>9.5687594430217109E-3</v>
      </c>
      <c r="Q92" s="16">
        <f t="shared" si="20"/>
        <v>1.4783517183531419E-3</v>
      </c>
      <c r="R92" s="16">
        <f t="shared" si="16"/>
        <v>8.2983702241716858E-3</v>
      </c>
      <c r="S92" s="55">
        <f t="shared" si="17"/>
        <v>108.70176178827356</v>
      </c>
      <c r="T92" s="55">
        <f t="shared" si="18"/>
        <v>0.90204746333881292</v>
      </c>
      <c r="U92" s="1">
        <v>100</v>
      </c>
      <c r="V92" s="1">
        <v>100</v>
      </c>
      <c r="W92" s="62">
        <v>41</v>
      </c>
      <c r="X92" s="6">
        <v>2031300.84</v>
      </c>
    </row>
    <row r="93" spans="1:26" ht="15.75" x14ac:dyDescent="0.3">
      <c r="A93" s="87">
        <v>79</v>
      </c>
      <c r="B93" s="1" t="s">
        <v>27</v>
      </c>
      <c r="C93" s="51" t="s">
        <v>48</v>
      </c>
      <c r="D93" s="1">
        <v>405580919.89999998</v>
      </c>
      <c r="E93" s="1"/>
      <c r="F93" s="1">
        <v>764957102.20000005</v>
      </c>
      <c r="G93" s="1">
        <v>107582945.20999999</v>
      </c>
      <c r="H93" s="1">
        <v>312000000</v>
      </c>
      <c r="I93" s="1">
        <v>1372297.77</v>
      </c>
      <c r="J93" s="1">
        <v>1591493265.0799999</v>
      </c>
      <c r="K93" s="1">
        <v>3651763.75</v>
      </c>
      <c r="L93" s="69">
        <v>-25911513.109999999</v>
      </c>
      <c r="M93" s="1">
        <v>1595104171.3699999</v>
      </c>
      <c r="N93" s="1">
        <v>89892162.400000006</v>
      </c>
      <c r="O93" s="3">
        <v>1505212008.97</v>
      </c>
      <c r="P93" s="11">
        <f>(O93/$O$93)</f>
        <v>1</v>
      </c>
      <c r="Q93" s="16">
        <f t="shared" si="20"/>
        <v>2.4260793351621353E-3</v>
      </c>
      <c r="R93" s="16">
        <f t="shared" si="16"/>
        <v>-1.7214527226454272E-2</v>
      </c>
      <c r="S93" s="55">
        <f t="shared" si="17"/>
        <v>2.1148103054595588</v>
      </c>
      <c r="T93" s="55">
        <f t="shared" si="18"/>
        <v>-3.6405459582119652E-2</v>
      </c>
      <c r="U93" s="1">
        <v>2.12</v>
      </c>
      <c r="V93" s="1">
        <v>2.15</v>
      </c>
      <c r="W93" s="62">
        <v>2034</v>
      </c>
      <c r="X93" s="1">
        <v>711748001.74000001</v>
      </c>
    </row>
    <row r="94" spans="1:26" ht="15.75" x14ac:dyDescent="0.3">
      <c r="A94" s="87">
        <v>80</v>
      </c>
      <c r="B94" s="1" t="s">
        <v>67</v>
      </c>
      <c r="C94" s="52" t="s">
        <v>49</v>
      </c>
      <c r="D94" s="1">
        <v>21791015.199999999</v>
      </c>
      <c r="E94" s="1"/>
      <c r="F94" s="1">
        <v>60407103.710000001</v>
      </c>
      <c r="G94" s="1">
        <v>39297679.25</v>
      </c>
      <c r="H94" s="1">
        <v>171000</v>
      </c>
      <c r="I94" s="1"/>
      <c r="J94" s="1">
        <v>121666798.16</v>
      </c>
      <c r="K94" s="1">
        <v>137166.59</v>
      </c>
      <c r="L94" s="69">
        <v>1059618.1000000001</v>
      </c>
      <c r="M94" s="1">
        <v>126705189.2</v>
      </c>
      <c r="N94" s="1">
        <v>640764.09</v>
      </c>
      <c r="O94" s="3">
        <v>124335720.86</v>
      </c>
      <c r="P94" s="11">
        <f>(O94/$O$95)</f>
        <v>5.388162960633546E-3</v>
      </c>
      <c r="Q94" s="16">
        <f t="shared" si="20"/>
        <v>1.1031953573056238E-3</v>
      </c>
      <c r="R94" s="16">
        <f t="shared" si="16"/>
        <v>8.522233937848905E-3</v>
      </c>
      <c r="S94" s="55">
        <f t="shared" si="17"/>
        <v>1.2736561902364101</v>
      </c>
      <c r="T94" s="55">
        <f t="shared" si="18"/>
        <v>1.0854396009584077E-2</v>
      </c>
      <c r="U94" s="1">
        <v>1.2736000000000001</v>
      </c>
      <c r="V94" s="1">
        <v>1.2978000000000001</v>
      </c>
      <c r="W94" s="62">
        <v>92</v>
      </c>
      <c r="X94" s="1">
        <v>97621102</v>
      </c>
    </row>
    <row r="95" spans="1:26" ht="15.75" x14ac:dyDescent="0.3">
      <c r="A95" s="87"/>
      <c r="B95" s="1"/>
      <c r="C95" s="75" t="s">
        <v>63</v>
      </c>
      <c r="D95" s="1"/>
      <c r="E95" s="1"/>
      <c r="F95" s="1"/>
      <c r="G95" s="1"/>
      <c r="H95" s="1"/>
      <c r="I95" s="1"/>
      <c r="J95" s="1"/>
      <c r="K95" s="1"/>
      <c r="L95" s="69"/>
      <c r="M95" s="1"/>
      <c r="N95" s="1"/>
      <c r="O95" s="9">
        <f>SUM(O76:O94)</f>
        <v>23075716486.010006</v>
      </c>
      <c r="P95" s="61">
        <f>(O95/$O$103)</f>
        <v>3.0176032356318862E-2</v>
      </c>
      <c r="Q95" s="16">
        <f t="shared" si="20"/>
        <v>0</v>
      </c>
      <c r="R95" s="16">
        <f t="shared" si="16"/>
        <v>0</v>
      </c>
      <c r="S95" s="55" t="e">
        <f t="shared" si="17"/>
        <v>#DIV/0!</v>
      </c>
      <c r="T95" s="55" t="e">
        <f t="shared" si="18"/>
        <v>#DIV/0!</v>
      </c>
      <c r="U95" s="1"/>
      <c r="V95" s="1"/>
      <c r="W95" s="62"/>
      <c r="X95" s="1"/>
    </row>
    <row r="96" spans="1:26" ht="18" x14ac:dyDescent="0.3">
      <c r="A96" s="102"/>
      <c r="B96" s="2"/>
      <c r="C96" s="84" t="s">
        <v>73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9"/>
    </row>
    <row r="97" spans="1:25" ht="15.75" x14ac:dyDescent="0.3">
      <c r="A97" s="87">
        <v>81</v>
      </c>
      <c r="B97" s="6" t="s">
        <v>29</v>
      </c>
      <c r="C97" s="41" t="s">
        <v>50</v>
      </c>
      <c r="D97" s="1">
        <v>298880215.85000002</v>
      </c>
      <c r="E97" s="18"/>
      <c r="F97" s="1">
        <v>230029328.97</v>
      </c>
      <c r="G97" s="1">
        <v>48287948.5</v>
      </c>
      <c r="H97" s="1"/>
      <c r="I97" s="1"/>
      <c r="J97" s="1">
        <v>577197493.32000005</v>
      </c>
      <c r="K97" s="1">
        <v>1821260.55</v>
      </c>
      <c r="L97" s="69">
        <v>28551960.23</v>
      </c>
      <c r="M97" s="1">
        <v>587487650.13</v>
      </c>
      <c r="N97" s="1">
        <v>1821260.55</v>
      </c>
      <c r="O97" s="3">
        <v>585666389.58000004</v>
      </c>
      <c r="P97" s="11">
        <f>(O97/$O$102)</f>
        <v>0.12432613083919861</v>
      </c>
      <c r="Q97" s="16">
        <f t="shared" ref="Q97:Q103" si="21">(K97/O97)</f>
        <v>3.1097235258900273E-3</v>
      </c>
      <c r="R97" s="16">
        <f t="shared" si="16"/>
        <v>4.8751235751253404E-2</v>
      </c>
      <c r="S97" s="55">
        <f t="shared" si="17"/>
        <v>11.198313572107766</v>
      </c>
      <c r="T97" s="55">
        <f t="shared" si="18"/>
        <v>0.54593162497028636</v>
      </c>
      <c r="U97" s="1">
        <v>11.1533</v>
      </c>
      <c r="V97" s="1">
        <v>11.3047</v>
      </c>
      <c r="W97" s="62">
        <v>1633</v>
      </c>
      <c r="X97" s="1">
        <v>52299516.869999997</v>
      </c>
      <c r="Y97" s="29"/>
    </row>
    <row r="98" spans="1:25" ht="15.75" x14ac:dyDescent="0.3">
      <c r="A98" s="87">
        <v>82</v>
      </c>
      <c r="B98" s="6" t="s">
        <v>51</v>
      </c>
      <c r="C98" s="41" t="s">
        <v>52</v>
      </c>
      <c r="D98" s="48">
        <v>777413342.07000005</v>
      </c>
      <c r="E98" s="1">
        <v>14719316.52</v>
      </c>
      <c r="F98" s="48">
        <v>0</v>
      </c>
      <c r="G98" s="48">
        <v>423522862.17000002</v>
      </c>
      <c r="H98" s="1">
        <v>0</v>
      </c>
      <c r="I98" s="48">
        <v>0</v>
      </c>
      <c r="J98" s="1">
        <v>2396562068.4699998</v>
      </c>
      <c r="K98" s="48">
        <v>1091012.31</v>
      </c>
      <c r="L98" s="72">
        <v>-39454710.869999997</v>
      </c>
      <c r="M98" s="48">
        <v>2513476529.3800001</v>
      </c>
      <c r="N98" s="48">
        <v>90642324.340000004</v>
      </c>
      <c r="O98" s="3">
        <v>2422834205.04</v>
      </c>
      <c r="P98" s="11">
        <f>(O98/$O$99)</f>
        <v>1.9749754618316455</v>
      </c>
      <c r="Q98" s="16">
        <f t="shared" si="21"/>
        <v>4.5030415524531856E-4</v>
      </c>
      <c r="R98" s="16">
        <f t="shared" si="16"/>
        <v>-1.6284527760061326E-2</v>
      </c>
      <c r="S98" s="55">
        <f t="shared" si="17"/>
        <v>1.2041067907812553</v>
      </c>
      <c r="T98" s="55">
        <f t="shared" si="18"/>
        <v>-1.9608310460555705E-2</v>
      </c>
      <c r="U98" s="1">
        <v>1.2</v>
      </c>
      <c r="V98" s="1">
        <v>1.22</v>
      </c>
      <c r="W98" s="62">
        <v>15416</v>
      </c>
      <c r="X98" s="103">
        <v>2012142298</v>
      </c>
    </row>
    <row r="99" spans="1:25" ht="15.75" x14ac:dyDescent="0.3">
      <c r="A99" s="87">
        <v>83</v>
      </c>
      <c r="B99" s="6" t="s">
        <v>1</v>
      </c>
      <c r="C99" s="41" t="s">
        <v>53</v>
      </c>
      <c r="D99" s="48">
        <v>838396509.89999998</v>
      </c>
      <c r="E99" s="1"/>
      <c r="F99" s="48">
        <v>184137488.41</v>
      </c>
      <c r="G99" s="1">
        <v>204560776.21000001</v>
      </c>
      <c r="H99" s="1"/>
      <c r="I99" s="1"/>
      <c r="J99" s="48">
        <v>1236077724.96</v>
      </c>
      <c r="K99" s="48">
        <v>5435624.3899999997</v>
      </c>
      <c r="L99" s="72">
        <v>-73879953.010000005</v>
      </c>
      <c r="M99" s="48">
        <v>1236077724.96</v>
      </c>
      <c r="N99" s="48">
        <v>9310986.9100000001</v>
      </c>
      <c r="O99" s="3">
        <v>1226766738.05</v>
      </c>
      <c r="P99" s="11">
        <f>(O99/$O$102)</f>
        <v>0.26041986478574858</v>
      </c>
      <c r="Q99" s="16">
        <f t="shared" si="21"/>
        <v>4.4308540665523467E-3</v>
      </c>
      <c r="R99" s="16">
        <f t="shared" si="16"/>
        <v>-6.0223309548998259E-2</v>
      </c>
      <c r="S99" s="55">
        <f t="shared" si="17"/>
        <v>0.84766772138097612</v>
      </c>
      <c r="T99" s="55">
        <f t="shared" si="18"/>
        <v>-5.104935557942053E-2</v>
      </c>
      <c r="U99" s="1">
        <v>0.84</v>
      </c>
      <c r="V99" s="1">
        <v>0.85</v>
      </c>
      <c r="W99" s="62">
        <v>9577</v>
      </c>
      <c r="X99" s="1">
        <v>1447225967.3299999</v>
      </c>
    </row>
    <row r="100" spans="1:25" ht="15.75" x14ac:dyDescent="0.3">
      <c r="A100" s="87">
        <v>84</v>
      </c>
      <c r="B100" s="33" t="s">
        <v>65</v>
      </c>
      <c r="C100" s="41" t="s">
        <v>54</v>
      </c>
      <c r="D100" s="1">
        <v>73816716.849999994</v>
      </c>
      <c r="E100" s="1"/>
      <c r="F100" s="1"/>
      <c r="G100" s="1">
        <v>135419058.61000001</v>
      </c>
      <c r="H100" s="1">
        <v>37640000</v>
      </c>
      <c r="I100" s="1">
        <v>34771919.200000003</v>
      </c>
      <c r="J100" s="1">
        <v>281647694.66000003</v>
      </c>
      <c r="K100" s="1">
        <v>622480.22</v>
      </c>
      <c r="L100" s="69">
        <v>-8063095.3799999999</v>
      </c>
      <c r="M100" s="1">
        <v>307814044</v>
      </c>
      <c r="N100" s="1">
        <v>37768667</v>
      </c>
      <c r="O100" s="3">
        <v>270045377</v>
      </c>
      <c r="P100" s="11">
        <f>(O100/$O$98)</f>
        <v>0.11145846316609256</v>
      </c>
      <c r="Q100" s="16">
        <f t="shared" si="21"/>
        <v>2.305094895218295E-3</v>
      </c>
      <c r="R100" s="16">
        <f t="shared" si="16"/>
        <v>-2.9858298148166408E-2</v>
      </c>
      <c r="S100" s="55">
        <f t="shared" si="17"/>
        <v>28.085629407077825</v>
      </c>
      <c r="T100" s="55">
        <f t="shared" si="18"/>
        <v>-0.83858909651543989</v>
      </c>
      <c r="U100" s="1">
        <v>27.85</v>
      </c>
      <c r="V100" s="1">
        <v>28.79</v>
      </c>
      <c r="W100" s="62">
        <v>1803</v>
      </c>
      <c r="X100" s="1">
        <v>9615073</v>
      </c>
    </row>
    <row r="101" spans="1:25" ht="15.75" x14ac:dyDescent="0.3">
      <c r="A101" s="87">
        <v>85</v>
      </c>
      <c r="B101" s="6" t="s">
        <v>1</v>
      </c>
      <c r="C101" s="36" t="s">
        <v>86</v>
      </c>
      <c r="D101" s="1">
        <v>96727103.599999994</v>
      </c>
      <c r="E101" s="1"/>
      <c r="F101" s="1">
        <v>56507454.840000004</v>
      </c>
      <c r="G101" s="1">
        <v>150374235.28999999</v>
      </c>
      <c r="H101" s="1"/>
      <c r="I101" s="1"/>
      <c r="J101" s="1">
        <v>206881690.13</v>
      </c>
      <c r="K101" s="1">
        <v>253740.5</v>
      </c>
      <c r="L101" s="69">
        <v>-9454689.6899999995</v>
      </c>
      <c r="M101" s="1">
        <v>206881690.13</v>
      </c>
      <c r="N101" s="1">
        <v>1467977.07</v>
      </c>
      <c r="O101" s="3">
        <v>205413713.06</v>
      </c>
      <c r="P101" s="11">
        <f>(O101/$O$102)</f>
        <v>4.3605528028298639E-2</v>
      </c>
      <c r="Q101" s="16">
        <f t="shared" si="21"/>
        <v>1.2352656315885008E-3</v>
      </c>
      <c r="R101" s="16">
        <f t="shared" si="16"/>
        <v>-4.6027548741297261E-2</v>
      </c>
      <c r="S101" s="55">
        <f t="shared" si="17"/>
        <v>148.06157916882381</v>
      </c>
      <c r="T101" s="55">
        <f t="shared" si="18"/>
        <v>-6.8149115519064809</v>
      </c>
      <c r="U101" s="1">
        <v>147.35</v>
      </c>
      <c r="V101" s="1">
        <v>148.57</v>
      </c>
      <c r="W101" s="62">
        <v>291</v>
      </c>
      <c r="X101" s="1">
        <v>1387353.25</v>
      </c>
    </row>
    <row r="102" spans="1:25" ht="15.75" x14ac:dyDescent="0.3">
      <c r="A102" s="104"/>
      <c r="B102" s="10"/>
      <c r="C102" s="7" t="s">
        <v>63</v>
      </c>
      <c r="D102" s="1"/>
      <c r="E102" s="1"/>
      <c r="F102" s="1"/>
      <c r="G102" s="1"/>
      <c r="H102" s="1"/>
      <c r="I102" s="1"/>
      <c r="J102" s="1"/>
      <c r="K102" s="1"/>
      <c r="L102" s="69"/>
      <c r="M102" s="1"/>
      <c r="N102" s="1"/>
      <c r="O102" s="9">
        <f>SUM(O97:O101)</f>
        <v>4710726422.7300005</v>
      </c>
      <c r="P102" s="60">
        <f>(O102/$O$103)</f>
        <v>6.1602001844773858E-3</v>
      </c>
      <c r="Q102" s="16">
        <f t="shared" si="21"/>
        <v>0</v>
      </c>
      <c r="R102" s="16">
        <f t="shared" si="16"/>
        <v>0</v>
      </c>
      <c r="S102" s="55" t="e">
        <f t="shared" si="17"/>
        <v>#DIV/0!</v>
      </c>
      <c r="T102" s="55" t="e">
        <f t="shared" si="18"/>
        <v>#DIV/0!</v>
      </c>
      <c r="U102" s="1"/>
      <c r="V102" s="1"/>
      <c r="W102" s="62"/>
      <c r="X102" s="1"/>
    </row>
    <row r="103" spans="1:25" ht="16.5" thickBot="1" x14ac:dyDescent="0.35">
      <c r="A103" s="19"/>
      <c r="B103" s="20"/>
      <c r="C103" s="21" t="s">
        <v>64</v>
      </c>
      <c r="D103" s="22">
        <f t="shared" ref="D103:N103" si="22">SUM(D4:D102)</f>
        <v>18242584142.399998</v>
      </c>
      <c r="E103" s="22">
        <f t="shared" si="22"/>
        <v>196443173.33000001</v>
      </c>
      <c r="F103" s="22">
        <f t="shared" si="22"/>
        <v>619391532930.87427</v>
      </c>
      <c r="G103" s="22">
        <f t="shared" si="22"/>
        <v>62593353364.441498</v>
      </c>
      <c r="H103" s="22">
        <f t="shared" si="22"/>
        <v>40980330988.889999</v>
      </c>
      <c r="I103" s="22">
        <f t="shared" si="22"/>
        <v>1916446933.5000002</v>
      </c>
      <c r="J103" s="22">
        <f t="shared" si="22"/>
        <v>849024777113.75781</v>
      </c>
      <c r="K103" s="22">
        <f t="shared" si="22"/>
        <v>1072065306.6024997</v>
      </c>
      <c r="L103" s="22">
        <f t="shared" si="22"/>
        <v>7237064606.8100023</v>
      </c>
      <c r="M103" s="22">
        <f t="shared" si="22"/>
        <v>800138697285.14966</v>
      </c>
      <c r="N103" s="22">
        <f t="shared" si="22"/>
        <v>37094376911.433998</v>
      </c>
      <c r="O103" s="23">
        <f>(O16+O39+O50+O69+O74+O95+O102)</f>
        <v>764703464442.63245</v>
      </c>
      <c r="P103" s="24"/>
      <c r="Q103" s="25">
        <f t="shared" si="21"/>
        <v>1.4019359875450457E-3</v>
      </c>
      <c r="R103" s="16">
        <f t="shared" si="16"/>
        <v>9.4638836402877596E-3</v>
      </c>
      <c r="S103" s="55">
        <f t="shared" si="17"/>
        <v>5.5186998165785699</v>
      </c>
      <c r="T103" s="55">
        <f t="shared" si="18"/>
        <v>5.2228332909776992E-2</v>
      </c>
      <c r="U103" s="22">
        <f>SUM(U4:U102)</f>
        <v>1142762.3288300002</v>
      </c>
      <c r="V103" s="22">
        <f>SUM(V4:V102)</f>
        <v>1141540.2615299998</v>
      </c>
      <c r="W103" s="22">
        <f>SUM(W4:W102)</f>
        <v>373419</v>
      </c>
      <c r="X103" s="50">
        <f>SUM(X4:X102)</f>
        <v>138565874183.88086</v>
      </c>
      <c r="Y103" s="49"/>
    </row>
    <row r="104" spans="1:25" x14ac:dyDescent="0.25">
      <c r="A104" s="17"/>
      <c r="B104" s="17"/>
      <c r="C104" s="17"/>
    </row>
    <row r="105" spans="1:25" x14ac:dyDescent="0.25">
      <c r="A105" s="17"/>
      <c r="B105" s="40" t="s">
        <v>72</v>
      </c>
      <c r="C105" s="13"/>
      <c r="O105" s="37"/>
      <c r="X105" s="44"/>
    </row>
    <row r="106" spans="1:25" x14ac:dyDescent="0.25">
      <c r="A106" s="17"/>
      <c r="B106" s="14" t="s">
        <v>98</v>
      </c>
      <c r="C106" s="15"/>
      <c r="O106" s="38"/>
      <c r="P106" s="44"/>
    </row>
    <row r="107" spans="1:25" x14ac:dyDescent="0.25">
      <c r="A107" s="17"/>
      <c r="B107" s="14"/>
      <c r="C107" s="15"/>
      <c r="O107" s="38"/>
      <c r="P107" s="44"/>
    </row>
    <row r="108" spans="1:25" x14ac:dyDescent="0.25">
      <c r="A108" s="17"/>
      <c r="B108" s="14"/>
      <c r="C108" s="15"/>
      <c r="O108" s="38"/>
      <c r="P108" s="44"/>
    </row>
    <row r="109" spans="1:25" x14ac:dyDescent="0.25">
      <c r="A109" s="17"/>
      <c r="B109" s="14"/>
      <c r="C109" s="15"/>
      <c r="O109" s="38"/>
      <c r="P109" s="44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2019</vt:lpstr>
      <vt:lpstr>'July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2019-10-25T09:55:01Z</dcterms:modified>
</cp:coreProperties>
</file>