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20490" windowHeight="7755"/>
  </bookViews>
  <sheets>
    <sheet name="JUNE 2019" sheetId="9" r:id="rId1"/>
  </sheets>
  <definedNames>
    <definedName name="_xlnm.Print_Area" localSheetId="0">'JUNE 2019'!$A$1:$W$108</definedName>
  </definedNames>
  <calcPr calcId="162913"/>
</workbook>
</file>

<file path=xl/calcChain.xml><?xml version="1.0" encoding="utf-8"?>
<calcChain xmlns="http://schemas.openxmlformats.org/spreadsheetml/2006/main">
  <c r="T54" i="9" l="1"/>
  <c r="S54" i="9"/>
  <c r="R54" i="9"/>
  <c r="Q54" i="9"/>
  <c r="S32" i="9" l="1"/>
  <c r="T32" i="9"/>
  <c r="Q32" i="9"/>
  <c r="R32" i="9"/>
  <c r="T50" i="9" l="1"/>
  <c r="S50" i="9"/>
  <c r="R50" i="9"/>
  <c r="Q50" i="9"/>
  <c r="S5" i="9" l="1"/>
  <c r="T5" i="9"/>
  <c r="S6" i="9"/>
  <c r="T6" i="9"/>
  <c r="S7" i="9"/>
  <c r="T7" i="9"/>
  <c r="S8" i="9"/>
  <c r="T8" i="9"/>
  <c r="S9" i="9"/>
  <c r="T9" i="9"/>
  <c r="S10" i="9"/>
  <c r="T10" i="9"/>
  <c r="S11" i="9"/>
  <c r="T11" i="9"/>
  <c r="S12" i="9"/>
  <c r="T12" i="9"/>
  <c r="S13" i="9"/>
  <c r="T13" i="9"/>
  <c r="S14" i="9"/>
  <c r="T14" i="9"/>
  <c r="T15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3" i="9"/>
  <c r="T33" i="9"/>
  <c r="S34" i="9"/>
  <c r="T34" i="9"/>
  <c r="S35" i="9"/>
  <c r="T35" i="9"/>
  <c r="S36" i="9"/>
  <c r="T36" i="9"/>
  <c r="T37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T47" i="9"/>
  <c r="S49" i="9"/>
  <c r="T49" i="9"/>
  <c r="S51" i="9"/>
  <c r="T51" i="9"/>
  <c r="S52" i="9"/>
  <c r="T52" i="9"/>
  <c r="S53" i="9"/>
  <c r="T53" i="9"/>
  <c r="S55" i="9"/>
  <c r="T55" i="9"/>
  <c r="S56" i="9"/>
  <c r="T56" i="9"/>
  <c r="S57" i="9"/>
  <c r="T57" i="9"/>
  <c r="S58" i="9"/>
  <c r="T58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T66" i="9"/>
  <c r="S67" i="9"/>
  <c r="T67" i="9"/>
  <c r="S68" i="9"/>
  <c r="T68" i="9"/>
  <c r="S69" i="9"/>
  <c r="T69" i="9"/>
  <c r="S70" i="9"/>
  <c r="T70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T101" i="9"/>
  <c r="T4" i="9"/>
  <c r="S4" i="9"/>
  <c r="R5" i="9"/>
  <c r="R6" i="9"/>
  <c r="R7" i="9"/>
  <c r="R8" i="9"/>
  <c r="R9" i="9"/>
  <c r="R10" i="9"/>
  <c r="R11" i="9"/>
  <c r="R12" i="9"/>
  <c r="R13" i="9"/>
  <c r="R14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3" i="9"/>
  <c r="R34" i="9"/>
  <c r="R35" i="9"/>
  <c r="R36" i="9"/>
  <c r="R39" i="9"/>
  <c r="R40" i="9"/>
  <c r="R41" i="9"/>
  <c r="R42" i="9"/>
  <c r="R43" i="9"/>
  <c r="R44" i="9"/>
  <c r="R45" i="9"/>
  <c r="R46" i="9"/>
  <c r="R49" i="9"/>
  <c r="R51" i="9"/>
  <c r="R52" i="9"/>
  <c r="R53" i="9"/>
  <c r="R55" i="9"/>
  <c r="R56" i="9"/>
  <c r="R57" i="9"/>
  <c r="R58" i="9"/>
  <c r="R59" i="9"/>
  <c r="R60" i="9"/>
  <c r="R61" i="9"/>
  <c r="R62" i="9"/>
  <c r="R63" i="9"/>
  <c r="R64" i="9"/>
  <c r="R65" i="9"/>
  <c r="R67" i="9"/>
  <c r="R68" i="9"/>
  <c r="R69" i="9"/>
  <c r="R70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5" i="9"/>
  <c r="R96" i="9"/>
  <c r="R97" i="9"/>
  <c r="R98" i="9"/>
  <c r="R99" i="9"/>
  <c r="R100" i="9"/>
  <c r="R4" i="9"/>
  <c r="L102" i="9" l="1"/>
  <c r="K102" i="9"/>
  <c r="O101" i="9" l="1"/>
  <c r="S101" i="9" l="1"/>
  <c r="R101" i="9"/>
  <c r="O47" i="9"/>
  <c r="P44" i="9" s="1"/>
  <c r="Q35" i="9"/>
  <c r="Q36" i="9"/>
  <c r="Q43" i="9"/>
  <c r="Q44" i="9"/>
  <c r="P39" i="9" l="1"/>
  <c r="S47" i="9"/>
  <c r="R47" i="9"/>
  <c r="O66" i="9"/>
  <c r="P54" i="9" s="1"/>
  <c r="O37" i="9"/>
  <c r="P32" i="9" s="1"/>
  <c r="P50" i="9" l="1"/>
  <c r="R66" i="9"/>
  <c r="S66" i="9"/>
  <c r="S37" i="9"/>
  <c r="R37" i="9"/>
  <c r="P60" i="9"/>
  <c r="P59" i="9"/>
  <c r="O71" i="9"/>
  <c r="P53" i="9"/>
  <c r="Q20" i="9"/>
  <c r="Q21" i="9"/>
  <c r="Q22" i="9"/>
  <c r="Q23" i="9"/>
  <c r="Q24" i="9"/>
  <c r="Q25" i="9"/>
  <c r="Q26" i="9"/>
  <c r="Q27" i="9"/>
  <c r="Q28" i="9"/>
  <c r="P68" i="9" l="1"/>
  <c r="S71" i="9"/>
  <c r="R71" i="9"/>
  <c r="Q61" i="9"/>
  <c r="P61" i="9"/>
  <c r="Q13" i="9" l="1"/>
  <c r="Q63" i="9"/>
  <c r="Q99" i="9"/>
  <c r="P99" i="9"/>
  <c r="Q89" i="9"/>
  <c r="Q76" i="9"/>
  <c r="Q9" i="9"/>
  <c r="Q74" i="9" l="1"/>
  <c r="Q91" i="9"/>
  <c r="Q31" i="9"/>
  <c r="Q90" i="9"/>
  <c r="Q62" i="9" l="1"/>
  <c r="Q86" i="9"/>
  <c r="Q33" i="9"/>
  <c r="Q88" i="9" l="1"/>
  <c r="O94" i="9" l="1"/>
  <c r="P76" i="9" s="1"/>
  <c r="R94" i="9" l="1"/>
  <c r="S94" i="9"/>
  <c r="P86" i="9"/>
  <c r="P89" i="9"/>
  <c r="P90" i="9"/>
  <c r="P91" i="9"/>
  <c r="P88" i="9"/>
  <c r="P74" i="9"/>
  <c r="P79" i="9"/>
  <c r="P81" i="9"/>
  <c r="P83" i="9"/>
  <c r="P85" i="9"/>
  <c r="P92" i="9"/>
  <c r="P73" i="9"/>
  <c r="P75" i="9"/>
  <c r="P77" i="9"/>
  <c r="P80" i="9"/>
  <c r="P82" i="9"/>
  <c r="P84" i="9"/>
  <c r="P87" i="9"/>
  <c r="P93" i="9"/>
  <c r="Q93" i="9" l="1"/>
  <c r="Q92" i="9"/>
  <c r="Q64" i="9"/>
  <c r="Q34" i="9"/>
  <c r="Q56" i="9" l="1"/>
  <c r="Q46" i="9" l="1"/>
  <c r="X102" i="9" l="1"/>
  <c r="W102" i="9"/>
  <c r="V102" i="9"/>
  <c r="U102" i="9"/>
  <c r="N102" i="9"/>
  <c r="M102" i="9"/>
  <c r="J102" i="9"/>
  <c r="I102" i="9"/>
  <c r="H102" i="9"/>
  <c r="G102" i="9"/>
  <c r="F102" i="9"/>
  <c r="E102" i="9"/>
  <c r="D102" i="9"/>
  <c r="T102" i="9" l="1"/>
  <c r="O15" i="9"/>
  <c r="S15" i="9" l="1"/>
  <c r="R15" i="9"/>
  <c r="P13" i="9"/>
  <c r="P9" i="9"/>
  <c r="P20" i="9"/>
  <c r="P22" i="9"/>
  <c r="P24" i="9"/>
  <c r="P26" i="9"/>
  <c r="P28" i="9"/>
  <c r="P21" i="9"/>
  <c r="P23" i="9"/>
  <c r="P25" i="9"/>
  <c r="P27" i="9"/>
  <c r="P36" i="9"/>
  <c r="P62" i="9"/>
  <c r="P63" i="9"/>
  <c r="P33" i="9"/>
  <c r="P31" i="9"/>
  <c r="P29" i="9"/>
  <c r="P30" i="9"/>
  <c r="P35" i="9"/>
  <c r="P34" i="9"/>
  <c r="P64" i="9"/>
  <c r="P65" i="9"/>
  <c r="Q65" i="9"/>
  <c r="Q60" i="9" l="1"/>
  <c r="Q59" i="9"/>
  <c r="Q30" i="9"/>
  <c r="Q29" i="9"/>
  <c r="Q14" i="9" l="1"/>
  <c r="Q12" i="9"/>
  <c r="Q57" i="9" l="1"/>
  <c r="Q73" i="9" l="1"/>
  <c r="Q4" i="9"/>
  <c r="Q45" i="9" l="1"/>
  <c r="Q51" i="9"/>
  <c r="Q79" i="9"/>
  <c r="Q40" i="9"/>
  <c r="Q75" i="9"/>
  <c r="Q11" i="9"/>
  <c r="Q87" i="9"/>
  <c r="Q7" i="9"/>
  <c r="Q5" i="9"/>
  <c r="Q41" i="9"/>
  <c r="Q81" i="9"/>
  <c r="Q82" i="9"/>
  <c r="Q85" i="9"/>
  <c r="Q98" i="9"/>
  <c r="Q100" i="9"/>
  <c r="Q17" i="9"/>
  <c r="Q83" i="9"/>
  <c r="Q69" i="9"/>
  <c r="Q68" i="9"/>
  <c r="Q70" i="9"/>
  <c r="Q49" i="9"/>
  <c r="Q84" i="9"/>
  <c r="Q96" i="9"/>
  <c r="Q77" i="9"/>
  <c r="Q42" i="9"/>
  <c r="Q80" i="9"/>
  <c r="Q94" i="9"/>
  <c r="Q97" i="9"/>
  <c r="Q55" i="9"/>
  <c r="Q8" i="9"/>
  <c r="Q18" i="9"/>
  <c r="Q53" i="9"/>
  <c r="Q19" i="9"/>
  <c r="Q6" i="9"/>
  <c r="Q39" i="9"/>
  <c r="Q52" i="9"/>
  <c r="Q58" i="9"/>
  <c r="Q10" i="9"/>
  <c r="P70" i="9" l="1"/>
  <c r="P14" i="9"/>
  <c r="P12" i="9"/>
  <c r="P18" i="9"/>
  <c r="P19" i="9"/>
  <c r="Q37" i="9"/>
  <c r="P17" i="9"/>
  <c r="P4" i="9"/>
  <c r="P6" i="9"/>
  <c r="Q15" i="9"/>
  <c r="P10" i="9"/>
  <c r="P5" i="9"/>
  <c r="P11" i="9"/>
  <c r="P8" i="9"/>
  <c r="P7" i="9"/>
  <c r="Q71" i="9"/>
  <c r="P69" i="9"/>
  <c r="P57" i="9" l="1"/>
  <c r="P55" i="9"/>
  <c r="P49" i="9"/>
  <c r="P52" i="9"/>
  <c r="P56" i="9"/>
  <c r="P51" i="9"/>
  <c r="P58" i="9"/>
  <c r="Q66" i="9"/>
  <c r="Q47" i="9" l="1"/>
  <c r="P46" i="9"/>
  <c r="P43" i="9"/>
  <c r="P42" i="9"/>
  <c r="P41" i="9"/>
  <c r="P45" i="9"/>
  <c r="P40" i="9"/>
  <c r="P98" i="9"/>
  <c r="P100" i="9"/>
  <c r="P97" i="9"/>
  <c r="P96" i="9"/>
  <c r="Q101" i="9"/>
  <c r="O102" i="9"/>
  <c r="R102" i="9" l="1"/>
  <c r="S102" i="9"/>
  <c r="P94" i="9"/>
  <c r="P15" i="9"/>
  <c r="Q102" i="9"/>
  <c r="P101" i="9"/>
  <c r="P47" i="9"/>
  <c r="P66" i="9"/>
  <c r="P71" i="9"/>
  <c r="P37" i="9"/>
</calcChain>
</file>

<file path=xl/sharedStrings.xml><?xml version="1.0" encoding="utf-8"?>
<sst xmlns="http://schemas.openxmlformats.org/spreadsheetml/2006/main" count="214" uniqueCount="153">
  <si>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</si>
  <si>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</si>
  <si>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</si>
  <si>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</si>
  <si>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</si>
  <si>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</si>
  <si>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</si>
  <si>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</si>
  <si>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</si>
  <si>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</si>
  <si>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</si>
  <si>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</si>
  <si>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</si>
  <si>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</si>
  <si>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MONEY MARKET FUNDS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</si>
  <si>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</si>
  <si>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</si>
  <si>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</si>
  <si>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</si>
  <si>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</si>
  <si>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</si>
  <si>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</si>
  <si>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</si>
  <si>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</si>
  <si>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</si>
  <si>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</si>
  <si>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</si>
  <si>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</si>
  <si>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</si>
  <si>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</si>
  <si>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Stanbic IBTC Guaranteed Fund</t>
  </si>
  <si>
    <t>SFS Capital Nigeria Ltd</t>
  </si>
  <si>
    <t>SFS Fixed Income Fund</t>
  </si>
  <si>
    <t>REAL ESTATE FUNDS</t>
  </si>
  <si>
    <t>Skye Shelter Fund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</si>
  <si>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</si>
  <si>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</si>
  <si>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</si>
  <si>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</si>
  <si>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</si>
  <si>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</si>
  <si>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</si>
  <si>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FBN Heritage Fund</t>
  </si>
  <si>
    <t>Afrinvest Equity Fund</t>
  </si>
  <si>
    <t>Alternative Cap. Partners Ltd</t>
  </si>
  <si>
    <t>ACAP Canary Growth Fund</t>
  </si>
  <si>
    <t>Coral Growth Fund</t>
  </si>
  <si>
    <t>Vetiva Fund Managers</t>
  </si>
  <si>
    <t>DV Balanced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</si>
  <si>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</si>
  <si>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</si>
  <si>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</si>
  <si>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</si>
  <si>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</si>
  <si>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</si>
  <si>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</si>
  <si>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</si>
  <si>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</si>
  <si>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</si>
  <si>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</si>
  <si>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</si>
  <si>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</si>
  <si>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</si>
  <si>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</si>
  <si>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</si>
  <si>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</si>
  <si>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</si>
  <si>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</si>
  <si>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</si>
  <si>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</si>
  <si>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</si>
  <si>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</si>
  <si>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</si>
  <si>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</si>
  <si>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Note: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</si>
  <si>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</si>
  <si>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</si>
  <si>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</si>
  <si>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</si>
  <si>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</si>
  <si>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</si>
  <si>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</si>
  <si>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</si>
  <si>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</si>
  <si>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</si>
  <si>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</si>
  <si>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</si>
  <si>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</si>
  <si>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</si>
  <si>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</si>
  <si>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</si>
  <si>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</si>
  <si>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</si>
  <si>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</si>
  <si>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</si>
  <si>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</si>
  <si>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</si>
  <si>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</si>
  <si>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</si>
  <si>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</si>
  <si>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Union Trustees Mixed Fund by CDL Capital  is not included in this compilation.</t>
  </si>
  <si>
    <t>Wealth For Women Fund</t>
  </si>
  <si>
    <t>Nigerian Eurobond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</si>
  <si>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</si>
  <si>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</si>
  <si>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</si>
  <si>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</si>
  <si>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</si>
  <si>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</si>
  <si>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</si>
  <si>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</si>
  <si>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</si>
  <si>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</si>
  <si>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</si>
  <si>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</si>
  <si>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</si>
  <si>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</si>
  <si>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</si>
  <si>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</si>
  <si>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</si>
  <si>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</si>
  <si>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</si>
  <si>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</si>
  <si>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</si>
  <si>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</si>
  <si>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</si>
  <si>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</si>
  <si>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</si>
  <si>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</si>
  <si>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</si>
  <si>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</si>
  <si>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</si>
  <si>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CDL Asset Management Ltd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</si>
  <si>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</si>
  <si>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</si>
  <si>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</si>
  <si>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</si>
  <si>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</si>
  <si>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</si>
  <si>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</si>
  <si>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</si>
  <si>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</si>
  <si>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</si>
  <si>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</si>
  <si>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</si>
  <si>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</si>
  <si>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</si>
  <si>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</si>
  <si>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</si>
  <si>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</si>
  <si>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SCHEDULE OF REGISTERED UNIT TRUST SCHEMES AS AT 30TH JUNE, 2019</t>
  </si>
  <si>
    <t>36a</t>
  </si>
  <si>
    <t>36b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</si>
</sst>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8"/>
      <color theme="3"/>
      <name val="Trebuchet MS"/>
      <family val="2"/>
    </font>
    <font>
      <b/>
      <sz val="26"/>
      <color rgb="FFFF0000"/>
      <name val="Trebuchet MS"/>
      <family val="2"/>
    </font>
    <font>
      <sz val="8"/>
      <color theme="3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Trebuchet MS"/>
      <family val="2"/>
    </font>
    <font>
      <b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/>
    </xf>
    <xf numFmtId="43" fontId="3" fillId="3" borderId="1" xfId="1" applyFont="1" applyFill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3" borderId="1" xfId="1" applyFont="1" applyFill="1" applyBorder="1"/>
    <xf numFmtId="166" fontId="4" fillId="0" borderId="1" xfId="1" applyNumberFormat="1" applyFont="1" applyBorder="1"/>
    <xf numFmtId="43" fontId="3" fillId="5" borderId="1" xfId="1" applyFont="1" applyFill="1" applyBorder="1"/>
    <xf numFmtId="43" fontId="3" fillId="0" borderId="1" xfId="1" applyFont="1" applyBorder="1"/>
    <xf numFmtId="165" fontId="3" fillId="0" borderId="2" xfId="1" applyNumberFormat="1" applyFont="1" applyBorder="1" applyAlignment="1">
      <alignment horizontal="center"/>
    </xf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10" fillId="0" borderId="0" xfId="0" applyFont="1"/>
    <xf numFmtId="0" fontId="13" fillId="3" borderId="1" xfId="0" applyFont="1" applyFill="1" applyBorder="1" applyAlignment="1">
      <alignment horizontal="left" vertical="top" wrapText="1"/>
    </xf>
    <xf numFmtId="43" fontId="4" fillId="0" borderId="1" xfId="1" applyFont="1" applyFill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4" xfId="1" applyFont="1" applyFill="1" applyBorder="1" applyAlignment="1">
      <alignment wrapText="1"/>
    </xf>
    <xf numFmtId="43" fontId="5" fillId="6" borderId="4" xfId="1" applyFont="1" applyFill="1" applyBorder="1" applyAlignment="1">
      <alignment horizontal="right"/>
    </xf>
    <xf numFmtId="43" fontId="3" fillId="6" borderId="4" xfId="1" applyFont="1" applyFill="1" applyBorder="1"/>
    <xf numFmtId="43" fontId="3" fillId="5" borderId="4" xfId="1" applyFont="1" applyFill="1" applyBorder="1"/>
    <xf numFmtId="10" fontId="3" fillId="7" borderId="4" xfId="2" applyNumberFormat="1" applyFont="1" applyFill="1" applyBorder="1"/>
    <xf numFmtId="10" fontId="4" fillId="4" borderId="4" xfId="2" applyNumberFormat="1" applyFont="1" applyFill="1" applyBorder="1" applyAlignment="1">
      <alignment horizontal="right" vertical="center"/>
    </xf>
    <xf numFmtId="0" fontId="0" fillId="2" borderId="0" xfId="0" applyFill="1" applyBorder="1"/>
    <xf numFmtId="43" fontId="4" fillId="2" borderId="0" xfId="1" applyFont="1" applyFill="1" applyBorder="1"/>
    <xf numFmtId="43" fontId="0" fillId="2" borderId="0" xfId="0" applyNumberForma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2" fontId="4" fillId="0" borderId="1" xfId="0" applyNumberFormat="1" applyFont="1" applyBorder="1"/>
    <xf numFmtId="165" fontId="3" fillId="0" borderId="2" xfId="1" applyNumberFormat="1" applyFont="1" applyBorder="1" applyAlignment="1">
      <alignment horizontal="center" wrapText="1"/>
    </xf>
    <xf numFmtId="165" fontId="3" fillId="3" borderId="2" xfId="1" applyNumberFormat="1" applyFont="1" applyFill="1" applyBorder="1" applyAlignment="1">
      <alignment horizontal="center" wrapText="1"/>
    </xf>
    <xf numFmtId="165" fontId="3" fillId="3" borderId="2" xfId="1" applyNumberFormat="1" applyFont="1" applyFill="1" applyBorder="1"/>
    <xf numFmtId="165" fontId="4" fillId="0" borderId="2" xfId="1" applyNumberFormat="1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4" fillId="0" borderId="0" xfId="0" applyFont="1" applyBorder="1"/>
    <xf numFmtId="43" fontId="7" fillId="0" borderId="1" xfId="1" applyFont="1" applyBorder="1"/>
    <xf numFmtId="43" fontId="2" fillId="0" borderId="1" xfId="1" applyFont="1" applyBorder="1" applyAlignment="1">
      <alignment wrapText="1"/>
    </xf>
    <xf numFmtId="43" fontId="7" fillId="0" borderId="1" xfId="1" applyFont="1" applyBorder="1" applyAlignment="1">
      <alignment vertical="center"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6" fillId="0" borderId="0" xfId="0" applyFont="1"/>
    <xf numFmtId="4" fontId="15" fillId="0" borderId="1" xfId="0" applyNumberFormat="1" applyFont="1" applyBorder="1"/>
    <xf numFmtId="0" fontId="0" fillId="0" borderId="0" xfId="0" applyBorder="1"/>
    <xf numFmtId="43" fontId="4" fillId="0" borderId="3" xfId="1" applyFont="1" applyBorder="1"/>
    <xf numFmtId="43" fontId="4" fillId="3" borderId="3" xfId="1" applyFont="1" applyFill="1" applyBorder="1"/>
    <xf numFmtId="43" fontId="4" fillId="0" borderId="3" xfId="1" quotePrefix="1" applyFont="1" applyBorder="1" applyAlignment="1">
      <alignment horizontal="center" wrapText="1"/>
    </xf>
    <xf numFmtId="43" fontId="2" fillId="0" borderId="3" xfId="1" applyFont="1" applyBorder="1"/>
    <xf numFmtId="43" fontId="4" fillId="0" borderId="3" xfId="1" applyFont="1" applyBorder="1" applyAlignment="1">
      <alignment wrapText="1"/>
    </xf>
    <xf numFmtId="43" fontId="3" fillId="6" borderId="10" xfId="1" applyFont="1" applyFill="1" applyBorder="1"/>
    <xf numFmtId="43" fontId="7" fillId="2" borderId="1" xfId="1" applyFont="1" applyFill="1" applyBorder="1" applyAlignment="1">
      <alignment wrapText="1"/>
    </xf>
    <xf numFmtId="43" fontId="7" fillId="2" borderId="1" xfId="1" applyFont="1" applyFill="1" applyBorder="1"/>
    <xf numFmtId="43" fontId="7" fillId="2" borderId="1" xfId="1" applyFont="1" applyFill="1" applyBorder="1" applyAlignment="1">
      <alignment vertical="top" wrapText="1"/>
    </xf>
    <xf numFmtId="43" fontId="17" fillId="2" borderId="1" xfId="1" applyFont="1" applyFill="1" applyBorder="1" applyAlignment="1">
      <alignment wrapText="1"/>
    </xf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4" fontId="4" fillId="5" borderId="1" xfId="0" applyNumberFormat="1" applyFont="1" applyFill="1" applyBorder="1"/>
    <xf numFmtId="0" fontId="19" fillId="4" borderId="5" xfId="0" applyFont="1" applyFill="1" applyBorder="1" applyAlignment="1">
      <alignment horizontal="center" vertical="top" wrapText="1"/>
    </xf>
    <xf numFmtId="0" fontId="19" fillId="4" borderId="6" xfId="0" applyFont="1" applyFill="1" applyBorder="1" applyAlignment="1">
      <alignment horizontal="center" vertical="top" wrapText="1"/>
    </xf>
    <xf numFmtId="10" fontId="18" fillId="7" borderId="1" xfId="2" applyNumberFormat="1" applyFont="1" applyFill="1" applyBorder="1"/>
    <xf numFmtId="10" fontId="17" fillId="7" borderId="1" xfId="2" applyNumberFormat="1" applyFont="1" applyFill="1" applyBorder="1"/>
    <xf numFmtId="165" fontId="3" fillId="8" borderId="2" xfId="1" applyNumberFormat="1" applyFont="1" applyFill="1" applyBorder="1" applyAlignment="1">
      <alignment horizontal="center" wrapText="1"/>
    </xf>
    <xf numFmtId="43" fontId="3" fillId="8" borderId="1" xfId="1" applyFont="1" applyFill="1" applyBorder="1" applyAlignment="1">
      <alignment wrapText="1"/>
    </xf>
    <xf numFmtId="0" fontId="13" fillId="8" borderId="1" xfId="0" applyFont="1" applyFill="1" applyBorder="1" applyAlignment="1">
      <alignment horizontal="left" vertical="top" wrapText="1"/>
    </xf>
    <xf numFmtId="43" fontId="4" fillId="8" borderId="1" xfId="1" applyFont="1" applyFill="1" applyBorder="1"/>
    <xf numFmtId="10" fontId="4" fillId="8" borderId="1" xfId="2" applyNumberFormat="1" applyFont="1" applyFill="1" applyBorder="1"/>
    <xf numFmtId="10" fontId="4" fillId="8" borderId="1" xfId="2" applyNumberFormat="1" applyFont="1" applyFill="1" applyBorder="1" applyAlignment="1">
      <alignment horizontal="right" vertical="center"/>
    </xf>
    <xf numFmtId="43" fontId="4" fillId="8" borderId="1" xfId="1" applyFont="1" applyFill="1" applyBorder="1" applyAlignment="1">
      <alignment horizontal="right" vertical="center"/>
    </xf>
    <xf numFmtId="43" fontId="4" fillId="8" borderId="3" xfId="1" applyFont="1" applyFill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9" borderId="1" xfId="1" applyFont="1" applyFill="1" applyBorder="1"/>
    <xf numFmtId="4" fontId="4" fillId="9" borderId="1" xfId="0" applyNumberFormat="1" applyFont="1" applyFill="1" applyBorder="1"/>
    <xf numFmtId="43" fontId="2" fillId="9" borderId="1" xfId="1" applyFont="1" applyFill="1" applyBorder="1"/>
    <xf numFmtId="4" fontId="15" fillId="9" borderId="1" xfId="0" applyNumberFormat="1" applyFont="1" applyFill="1" applyBorder="1"/>
    <xf numFmtId="165" fontId="2" fillId="0" borderId="2" xfId="1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/>
    <xf numFmtId="0" fontId="20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4" fontId="0" fillId="0" borderId="1" xfId="0" applyNumberFormat="1" applyBorder="1"/>
    <xf numFmtId="165" fontId="15" fillId="0" borderId="1" xfId="0" applyNumberFormat="1" applyFont="1" applyBorder="1"/>
    <xf numFmtId="164" fontId="0" fillId="0" borderId="1" xfId="0" applyNumberFormat="1" applyBorder="1"/>
    <xf numFmtId="0" fontId="15" fillId="0" borderId="1" xfId="0" applyFont="1" applyBorder="1"/>
    <xf numFmtId="0" fontId="6" fillId="0" borderId="11" xfId="0" applyFont="1" applyBorder="1" applyAlignment="1">
      <alignment horizontal="center"/>
    </xf>
    <xf numFmtId="0" fontId="19" fillId="4" borderId="12" xfId="0" applyFont="1" applyFill="1" applyBorder="1" applyAlignment="1">
      <alignment horizontal="center" vertical="top" wrapText="1"/>
    </xf>
    <xf numFmtId="0" fontId="0" fillId="0" borderId="2" xfId="0" applyBorder="1"/>
    <xf numFmtId="0" fontId="20" fillId="3" borderId="3" xfId="0" applyFont="1" applyFill="1" applyBorder="1" applyAlignment="1">
      <alignment vertical="top" wrapText="1"/>
    </xf>
    <xf numFmtId="4" fontId="15" fillId="0" borderId="3" xfId="0" applyNumberFormat="1" applyFont="1" applyBorder="1"/>
    <xf numFmtId="165" fontId="4" fillId="0" borderId="3" xfId="1" applyNumberFormat="1" applyFont="1" applyBorder="1"/>
    <xf numFmtId="0" fontId="13" fillId="3" borderId="3" xfId="0" applyFont="1" applyFill="1" applyBorder="1" applyAlignment="1">
      <alignment vertical="top" wrapText="1"/>
    </xf>
    <xf numFmtId="3" fontId="15" fillId="0" borderId="3" xfId="0" applyNumberFormat="1" applyFont="1" applyBorder="1"/>
    <xf numFmtId="43" fontId="4" fillId="4" borderId="4" xfId="1" applyFont="1" applyFill="1" applyBorder="1" applyAlignment="1">
      <alignment horizontal="right" vertical="center"/>
    </xf>
    <xf numFmtId="43" fontId="4" fillId="0" borderId="1" xfId="1" applyFont="1" applyBorder="1" applyAlignment="1">
      <alignment vertical="center" wrapText="1"/>
    </xf>
    <xf numFmtId="165" fontId="4" fillId="0" borderId="2" xfId="1" applyNumberFormat="1" applyFont="1" applyBorder="1" applyAlignment="1">
      <alignment horizontal="right" wrapText="1"/>
    </xf>
    <xf numFmtId="43" fontId="17" fillId="0" borderId="1" xfId="1" applyFont="1" applyBorder="1" applyAlignment="1">
      <alignment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zoomScale="120" zoomScaleNormal="120" workbookViewId="0">
      <pane ySplit="2" topLeftCell="A96" activePane="bottomLeft" state="frozen"/>
      <selection pane="bottomLeft" activeCell="A107" sqref="A107"/>
    </sheetView>
  </sheetViews>
  <sheetFormatPr defaultColWidth="8.85546875" defaultRowHeight="15" x14ac:dyDescent="0.25"/>
  <cols>
    <col min="1" max="1" width="6.5703125" customWidth="1"/>
    <col min="2" max="2" width="39.285156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4" width="18.140625" customWidth="1"/>
    <col min="15" max="15" width="20.140625" customWidth="1"/>
    <col min="16" max="16" width="8.7109375" customWidth="1"/>
    <col min="17" max="17" width="11" customWidth="1"/>
    <col min="18" max="18" width="11.7109375" customWidth="1"/>
    <col min="19" max="19" width="12.140625" customWidth="1"/>
    <col min="20" max="20" width="11" customWidth="1"/>
    <col min="21" max="21" width="14.42578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6" ht="34.5" thickBot="1" x14ac:dyDescent="0.55000000000000004">
      <c r="A1" s="93" t="s">
        <v>150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102"/>
    </row>
    <row r="2" spans="1:26" ht="54" customHeight="1" x14ac:dyDescent="0.25">
      <c r="A2" s="72" t="s">
        <v>57</v>
      </c>
      <c r="B2" s="73" t="s">
        <v>138</v>
      </c>
      <c r="C2" s="73" t="s">
        <v>139</v>
      </c>
      <c r="D2" s="73" t="s">
        <v>60</v>
      </c>
      <c r="E2" s="73" t="s">
        <v>87</v>
      </c>
      <c r="F2" s="73" t="s">
        <v>64</v>
      </c>
      <c r="G2" s="73" t="s">
        <v>61</v>
      </c>
      <c r="H2" s="73" t="s">
        <v>62</v>
      </c>
      <c r="I2" s="73" t="s">
        <v>63</v>
      </c>
      <c r="J2" s="73" t="s">
        <v>59</v>
      </c>
      <c r="K2" s="73" t="s">
        <v>71</v>
      </c>
      <c r="L2" s="73" t="s">
        <v>148</v>
      </c>
      <c r="M2" s="73" t="s">
        <v>147</v>
      </c>
      <c r="N2" s="73" t="s">
        <v>58</v>
      </c>
      <c r="O2" s="73" t="s">
        <v>143</v>
      </c>
      <c r="P2" s="73" t="s">
        <v>73</v>
      </c>
      <c r="Q2" s="73" t="s">
        <v>72</v>
      </c>
      <c r="R2" s="73" t="s">
        <v>136</v>
      </c>
      <c r="S2" s="73" t="s">
        <v>137</v>
      </c>
      <c r="T2" s="73" t="s">
        <v>144</v>
      </c>
      <c r="U2" s="73" t="s">
        <v>145</v>
      </c>
      <c r="V2" s="73" t="s">
        <v>146</v>
      </c>
      <c r="W2" s="73" t="s">
        <v>141</v>
      </c>
      <c r="X2" s="103" t="s">
        <v>140</v>
      </c>
      <c r="Y2" s="58"/>
    </row>
    <row r="3" spans="1:26" ht="18" customHeight="1" x14ac:dyDescent="0.25">
      <c r="A3" s="104"/>
      <c r="B3" s="96"/>
      <c r="C3" s="96" t="s">
        <v>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05"/>
    </row>
    <row r="4" spans="1:26" ht="15.75" x14ac:dyDescent="0.3">
      <c r="A4" s="45">
        <v>1</v>
      </c>
      <c r="B4" s="6" t="s">
        <v>1</v>
      </c>
      <c r="C4" s="46" t="s">
        <v>129</v>
      </c>
      <c r="D4" s="1">
        <v>3163643625.5999999</v>
      </c>
      <c r="E4" s="1"/>
      <c r="F4" s="1">
        <v>1126442197.0899999</v>
      </c>
      <c r="G4" s="1">
        <v>833709952.12</v>
      </c>
      <c r="H4" s="1"/>
      <c r="I4" s="1"/>
      <c r="J4" s="57">
        <v>5151362809.1199999</v>
      </c>
      <c r="K4" s="57">
        <v>25019030.23</v>
      </c>
      <c r="L4" s="91">
        <v>1084257204.4300001</v>
      </c>
      <c r="M4" s="57">
        <v>5151362809.1199999</v>
      </c>
      <c r="N4" s="57">
        <v>68471089.530000001</v>
      </c>
      <c r="O4" s="3">
        <v>5082891719.5900002</v>
      </c>
      <c r="P4" s="16">
        <f t="shared" ref="P4:P13" si="0">(O4/$O$15)</f>
        <v>0.46267711500086633</v>
      </c>
      <c r="Q4" s="21">
        <f t="shared" ref="Q4:Q15" si="1">(K4/O4)</f>
        <v>4.9222040543523728E-3</v>
      </c>
      <c r="R4" s="21">
        <f>L4/O4</f>
        <v>0.21331503094019466</v>
      </c>
      <c r="S4" s="70">
        <f>O4/X4</f>
        <v>8031.34125796426</v>
      </c>
      <c r="T4" s="70">
        <f>L4/X4</f>
        <v>1713.205808933908</v>
      </c>
      <c r="U4" s="1">
        <v>7980.1</v>
      </c>
      <c r="V4" s="1">
        <v>8067.58</v>
      </c>
      <c r="W4" s="84">
        <v>17404</v>
      </c>
      <c r="X4" s="106">
        <v>632882.05000000005</v>
      </c>
      <c r="Y4" s="40"/>
    </row>
    <row r="5" spans="1:26" ht="15.75" x14ac:dyDescent="0.3">
      <c r="A5" s="45">
        <v>2</v>
      </c>
      <c r="B5" s="1" t="s">
        <v>2</v>
      </c>
      <c r="C5" s="46" t="s">
        <v>3</v>
      </c>
      <c r="D5" s="1">
        <v>381169454.39999998</v>
      </c>
      <c r="E5" s="1"/>
      <c r="F5" s="1">
        <v>187012821.16</v>
      </c>
      <c r="G5" s="1"/>
      <c r="H5" s="1"/>
      <c r="I5" s="1"/>
      <c r="J5" s="1">
        <v>576449600.91999996</v>
      </c>
      <c r="K5" s="1">
        <v>853699.53</v>
      </c>
      <c r="L5" s="88">
        <v>300491.43</v>
      </c>
      <c r="M5" s="1">
        <v>576449600.91999996</v>
      </c>
      <c r="N5" s="1">
        <v>2430704.12</v>
      </c>
      <c r="O5" s="3">
        <v>574018896.79999995</v>
      </c>
      <c r="P5" s="16">
        <f t="shared" si="0"/>
        <v>5.2250848882696016E-2</v>
      </c>
      <c r="Q5" s="21">
        <f t="shared" si="1"/>
        <v>1.4872324495920674E-3</v>
      </c>
      <c r="R5" s="21">
        <f t="shared" ref="R5:R69" si="2">L5/O5</f>
        <v>5.2348699960081183E-4</v>
      </c>
      <c r="S5" s="70">
        <f t="shared" ref="S5:S69" si="3">O5/X5</f>
        <v>1.1324018381472669</v>
      </c>
      <c r="T5" s="70">
        <f t="shared" ref="T5:T69" si="4">L5/X5</f>
        <v>5.9279764059415676E-4</v>
      </c>
      <c r="U5" s="1">
        <v>1.1200000000000001</v>
      </c>
      <c r="V5" s="95">
        <v>1.1399999999999999</v>
      </c>
      <c r="W5" s="84">
        <v>3816</v>
      </c>
      <c r="X5" s="59">
        <v>506903890</v>
      </c>
      <c r="Y5" s="40"/>
    </row>
    <row r="6" spans="1:26" ht="15.75" x14ac:dyDescent="0.3">
      <c r="A6" s="45">
        <v>3</v>
      </c>
      <c r="B6" s="4" t="s">
        <v>4</v>
      </c>
      <c r="C6" s="46" t="s">
        <v>5</v>
      </c>
      <c r="D6" s="36">
        <v>34915500</v>
      </c>
      <c r="E6" s="36"/>
      <c r="F6" s="36">
        <v>213893793.86000001</v>
      </c>
      <c r="G6" s="1"/>
      <c r="H6" s="1"/>
      <c r="I6" s="1"/>
      <c r="J6" s="1">
        <v>248809293.36000001</v>
      </c>
      <c r="K6" s="36">
        <v>661362.46</v>
      </c>
      <c r="L6" s="89">
        <v>3125870.46</v>
      </c>
      <c r="M6" s="36">
        <v>253340979.09999999</v>
      </c>
      <c r="N6" s="36">
        <v>5712512.2300000004</v>
      </c>
      <c r="O6" s="3">
        <v>247628466.88</v>
      </c>
      <c r="P6" s="16">
        <f t="shared" si="0"/>
        <v>2.2540717168251553E-2</v>
      </c>
      <c r="Q6" s="21">
        <f t="shared" si="1"/>
        <v>2.6707852628288257E-3</v>
      </c>
      <c r="R6" s="21">
        <f t="shared" si="2"/>
        <v>1.2623227447895914E-2</v>
      </c>
      <c r="S6" s="70">
        <f t="shared" si="3"/>
        <v>126.14430802569666</v>
      </c>
      <c r="T6" s="70">
        <f t="shared" si="4"/>
        <v>1.5923482914658107</v>
      </c>
      <c r="U6" s="41">
        <v>126.14</v>
      </c>
      <c r="V6" s="39">
        <v>127.22</v>
      </c>
      <c r="W6" s="85">
        <v>2473</v>
      </c>
      <c r="X6" s="59">
        <v>1963057</v>
      </c>
      <c r="Y6" s="40"/>
    </row>
    <row r="7" spans="1:26" ht="15.75" x14ac:dyDescent="0.3">
      <c r="A7" s="45">
        <v>4</v>
      </c>
      <c r="B7" s="6" t="s">
        <v>6</v>
      </c>
      <c r="C7" s="46" t="s">
        <v>7</v>
      </c>
      <c r="D7" s="1">
        <v>88510108.849999994</v>
      </c>
      <c r="E7" s="1"/>
      <c r="F7" s="1">
        <v>114278665.04000001</v>
      </c>
      <c r="G7" s="1">
        <v>27293165.719999999</v>
      </c>
      <c r="H7" s="1"/>
      <c r="I7" s="1"/>
      <c r="J7" s="1">
        <v>232602189.25999999</v>
      </c>
      <c r="K7" s="1">
        <v>529776.18999999994</v>
      </c>
      <c r="L7" s="88">
        <v>2309353.29</v>
      </c>
      <c r="M7" s="1">
        <v>232602189.25999999</v>
      </c>
      <c r="N7" s="1">
        <v>3838872.77</v>
      </c>
      <c r="O7" s="3">
        <v>228763316.49000001</v>
      </c>
      <c r="P7" s="16">
        <f t="shared" si="0"/>
        <v>2.0823491258665047E-2</v>
      </c>
      <c r="Q7" s="21">
        <f t="shared" si="1"/>
        <v>2.3158266724252453E-3</v>
      </c>
      <c r="R7" s="21">
        <f t="shared" si="2"/>
        <v>1.0094945839364719E-2</v>
      </c>
      <c r="S7" s="70">
        <f t="shared" si="3"/>
        <v>12.096856602082644</v>
      </c>
      <c r="T7" s="70">
        <f t="shared" si="4"/>
        <v>0.12211711222458581</v>
      </c>
      <c r="U7" s="1">
        <v>12.03</v>
      </c>
      <c r="V7" s="1">
        <v>12.14</v>
      </c>
      <c r="W7" s="84">
        <v>8864</v>
      </c>
      <c r="X7" s="59">
        <v>18910972</v>
      </c>
      <c r="Y7" s="40"/>
    </row>
    <row r="8" spans="1:26" ht="15.75" x14ac:dyDescent="0.3">
      <c r="A8" s="45">
        <v>5</v>
      </c>
      <c r="B8" s="6" t="s">
        <v>8</v>
      </c>
      <c r="C8" s="46" t="s">
        <v>122</v>
      </c>
      <c r="D8" s="1">
        <v>655048048</v>
      </c>
      <c r="E8" s="1"/>
      <c r="F8" s="1">
        <v>1665477</v>
      </c>
      <c r="G8" s="1"/>
      <c r="H8" s="1"/>
      <c r="I8" s="1"/>
      <c r="J8" s="1">
        <v>656713525</v>
      </c>
      <c r="K8" s="1">
        <v>8302824</v>
      </c>
      <c r="L8" s="88">
        <v>48938332</v>
      </c>
      <c r="M8" s="1">
        <v>1157408147</v>
      </c>
      <c r="N8" s="1">
        <v>52876169.240000002</v>
      </c>
      <c r="O8" s="3">
        <v>1104531978</v>
      </c>
      <c r="P8" s="16">
        <f t="shared" si="0"/>
        <v>0.10054152187378533</v>
      </c>
      <c r="Q8" s="21">
        <f t="shared" si="1"/>
        <v>7.5170517154551772E-3</v>
      </c>
      <c r="R8" s="21">
        <f t="shared" si="2"/>
        <v>4.4306849393906819E-2</v>
      </c>
      <c r="S8" s="70">
        <f t="shared" si="3"/>
        <v>0.69690645580893018</v>
      </c>
      <c r="T8" s="70">
        <f t="shared" si="4"/>
        <v>3.0877729379167648E-2</v>
      </c>
      <c r="U8" s="12">
        <v>0.71889999999999998</v>
      </c>
      <c r="V8" s="12">
        <v>0.7319</v>
      </c>
      <c r="W8" s="84">
        <v>4516</v>
      </c>
      <c r="X8" s="59">
        <v>1584907083</v>
      </c>
      <c r="Y8" s="40"/>
    </row>
    <row r="9" spans="1:26" ht="15.75" x14ac:dyDescent="0.3">
      <c r="A9" s="45">
        <v>6</v>
      </c>
      <c r="B9" s="39" t="s">
        <v>67</v>
      </c>
      <c r="C9" s="46" t="s">
        <v>9</v>
      </c>
      <c r="D9" s="1">
        <v>1982990094.9300001</v>
      </c>
      <c r="E9" s="1"/>
      <c r="F9" s="1">
        <v>230661035.24000001</v>
      </c>
      <c r="G9" s="1">
        <v>80871235.930000007</v>
      </c>
      <c r="H9" s="1"/>
      <c r="I9" s="1"/>
      <c r="J9" s="1">
        <v>2294522366.0999999</v>
      </c>
      <c r="K9" s="1">
        <v>6253609.79</v>
      </c>
      <c r="L9" s="88">
        <v>-54992841.170000002</v>
      </c>
      <c r="M9" s="1">
        <v>2626314244</v>
      </c>
      <c r="N9" s="1">
        <v>144119210</v>
      </c>
      <c r="O9" s="3">
        <v>2482195034</v>
      </c>
      <c r="P9" s="16">
        <f>(O9/$O$15)</f>
        <v>0.22594517069374728</v>
      </c>
      <c r="Q9" s="21">
        <f t="shared" si="1"/>
        <v>2.5193869556343652E-3</v>
      </c>
      <c r="R9" s="21">
        <f t="shared" si="2"/>
        <v>-2.2154923532088575E-2</v>
      </c>
      <c r="S9" s="70">
        <f t="shared" si="3"/>
        <v>15.423260191939011</v>
      </c>
      <c r="T9" s="70">
        <f t="shared" si="4"/>
        <v>-0.34170115016791458</v>
      </c>
      <c r="U9" s="1">
        <v>15.35</v>
      </c>
      <c r="V9" s="1">
        <v>15.81</v>
      </c>
      <c r="W9" s="84">
        <v>11816</v>
      </c>
      <c r="X9" s="59">
        <v>160938414</v>
      </c>
      <c r="Y9" s="40"/>
    </row>
    <row r="10" spans="1:26" ht="15.75" x14ac:dyDescent="0.3">
      <c r="A10" s="45">
        <v>7</v>
      </c>
      <c r="B10" s="6" t="s">
        <v>11</v>
      </c>
      <c r="C10" s="46" t="s">
        <v>68</v>
      </c>
      <c r="D10" s="1">
        <v>200207693.99000001</v>
      </c>
      <c r="E10" s="1"/>
      <c r="F10" s="1">
        <v>36172895.030000001</v>
      </c>
      <c r="G10" s="1"/>
      <c r="H10" s="1"/>
      <c r="I10" s="1"/>
      <c r="J10" s="4">
        <v>238569928.86000001</v>
      </c>
      <c r="K10" s="1">
        <v>492271.53</v>
      </c>
      <c r="L10" s="88">
        <v>41510496.170000002</v>
      </c>
      <c r="M10" s="1">
        <v>241646372.11000001</v>
      </c>
      <c r="N10" s="1">
        <v>3076443.25</v>
      </c>
      <c r="O10" s="3">
        <v>238569928.86000001</v>
      </c>
      <c r="P10" s="16">
        <f t="shared" si="0"/>
        <v>2.1716151454788484E-2</v>
      </c>
      <c r="Q10" s="21">
        <f t="shared" si="1"/>
        <v>2.0634265699466243E-3</v>
      </c>
      <c r="R10" s="21">
        <f t="shared" si="2"/>
        <v>0.17399718551435545</v>
      </c>
      <c r="S10" s="70">
        <f t="shared" si="3"/>
        <v>134.99699464244489</v>
      </c>
      <c r="T10" s="70">
        <f t="shared" si="4"/>
        <v>23.489097120681929</v>
      </c>
      <c r="U10" s="1">
        <v>133.88999999999999</v>
      </c>
      <c r="V10" s="1">
        <v>135.76</v>
      </c>
      <c r="W10" s="84">
        <v>1396</v>
      </c>
      <c r="X10" s="59">
        <v>1767224</v>
      </c>
      <c r="Y10" s="49"/>
    </row>
    <row r="11" spans="1:26" ht="15.75" x14ac:dyDescent="0.3">
      <c r="A11" s="45">
        <v>8</v>
      </c>
      <c r="B11" s="6" t="s">
        <v>12</v>
      </c>
      <c r="C11" s="46" t="s">
        <v>13</v>
      </c>
      <c r="D11" s="1">
        <v>226032330.38</v>
      </c>
      <c r="E11" s="1"/>
      <c r="F11" s="36">
        <v>49818074.140000001</v>
      </c>
      <c r="G11" s="1"/>
      <c r="H11" s="1"/>
      <c r="I11" s="1"/>
      <c r="J11" s="1">
        <v>275850404.51999998</v>
      </c>
      <c r="K11" s="1">
        <v>426669.19</v>
      </c>
      <c r="L11" s="88">
        <v>2385425.44</v>
      </c>
      <c r="M11" s="1">
        <v>282548680.64999998</v>
      </c>
      <c r="N11" s="1">
        <v>1763758.8</v>
      </c>
      <c r="O11" s="3">
        <v>280784921.86000001</v>
      </c>
      <c r="P11" s="16">
        <f t="shared" si="0"/>
        <v>2.5558828467903621E-2</v>
      </c>
      <c r="Q11" s="21">
        <f t="shared" si="1"/>
        <v>1.5195587682330684E-3</v>
      </c>
      <c r="R11" s="21">
        <f t="shared" si="2"/>
        <v>8.4955610301231856E-3</v>
      </c>
      <c r="S11" s="70">
        <f t="shared" si="3"/>
        <v>10.926238578749667</v>
      </c>
      <c r="T11" s="70">
        <f t="shared" si="4"/>
        <v>9.2824526675454211E-2</v>
      </c>
      <c r="U11" s="1">
        <v>10.821400000000001</v>
      </c>
      <c r="V11" s="1">
        <v>10.9138</v>
      </c>
      <c r="W11" s="84">
        <v>128</v>
      </c>
      <c r="X11" s="59">
        <v>25698223.5777</v>
      </c>
    </row>
    <row r="12" spans="1:26" ht="15.75" x14ac:dyDescent="0.3">
      <c r="A12" s="45">
        <v>9</v>
      </c>
      <c r="B12" s="6" t="s">
        <v>1</v>
      </c>
      <c r="C12" s="51" t="s">
        <v>78</v>
      </c>
      <c r="D12" s="57">
        <v>270766437.05000001</v>
      </c>
      <c r="E12" s="1"/>
      <c r="F12" s="57">
        <v>44676221.5</v>
      </c>
      <c r="G12" s="1">
        <v>11318652.17</v>
      </c>
      <c r="H12" s="1"/>
      <c r="I12" s="1"/>
      <c r="J12" s="57">
        <v>328248707.19999999</v>
      </c>
      <c r="K12" s="57">
        <v>666911.24</v>
      </c>
      <c r="L12" s="91">
        <v>-12440485.4</v>
      </c>
      <c r="M12" s="57">
        <v>328248707.19999999</v>
      </c>
      <c r="N12" s="57">
        <v>2219611.0099999998</v>
      </c>
      <c r="O12" s="3">
        <v>326029096.19</v>
      </c>
      <c r="P12" s="16">
        <f t="shared" si="0"/>
        <v>2.9677240821430837E-2</v>
      </c>
      <c r="Q12" s="21">
        <f t="shared" si="1"/>
        <v>2.0455574296698478E-3</v>
      </c>
      <c r="R12" s="21">
        <f t="shared" si="2"/>
        <v>-3.8157592513614363E-2</v>
      </c>
      <c r="S12" s="70">
        <f t="shared" si="3"/>
        <v>1855.6864467464666</v>
      </c>
      <c r="T12" s="70">
        <f t="shared" si="4"/>
        <v>-70.808527267988609</v>
      </c>
      <c r="U12" s="57">
        <v>1840.36</v>
      </c>
      <c r="V12" s="57">
        <v>1866.66</v>
      </c>
      <c r="W12" s="84">
        <v>27</v>
      </c>
      <c r="X12" s="59">
        <v>175691.91</v>
      </c>
    </row>
    <row r="13" spans="1:26" ht="15.75" x14ac:dyDescent="0.3">
      <c r="A13" s="45">
        <v>10</v>
      </c>
      <c r="B13" s="6" t="s">
        <v>27</v>
      </c>
      <c r="C13" s="66" t="s">
        <v>135</v>
      </c>
      <c r="D13" s="57">
        <v>194175060.40000001</v>
      </c>
      <c r="E13" s="1"/>
      <c r="F13" s="57">
        <v>74609590.450000003</v>
      </c>
      <c r="G13" s="1"/>
      <c r="H13" s="1"/>
      <c r="I13" s="1"/>
      <c r="J13" s="57">
        <v>268784650.85000002</v>
      </c>
      <c r="K13" s="57">
        <v>459654.79</v>
      </c>
      <c r="L13" s="91">
        <v>-5979212.9500000002</v>
      </c>
      <c r="M13" s="57">
        <v>271749403.17000002</v>
      </c>
      <c r="N13" s="57">
        <v>7480374.8700000001</v>
      </c>
      <c r="O13" s="3">
        <v>264269028.30000001</v>
      </c>
      <c r="P13" s="16">
        <f t="shared" si="0"/>
        <v>2.4055446848627541E-2</v>
      </c>
      <c r="Q13" s="21">
        <f t="shared" si="1"/>
        <v>1.7393441560552328E-3</v>
      </c>
      <c r="R13" s="21">
        <f t="shared" si="2"/>
        <v>-2.2625477485815542E-2</v>
      </c>
      <c r="S13" s="70">
        <f t="shared" si="3"/>
        <v>0.86228877253026059</v>
      </c>
      <c r="T13" s="70">
        <f t="shared" si="4"/>
        <v>-1.950969520915493E-2</v>
      </c>
      <c r="U13" s="57">
        <v>0.86</v>
      </c>
      <c r="V13" s="57">
        <v>0.86</v>
      </c>
      <c r="W13" s="84">
        <v>120</v>
      </c>
      <c r="X13" s="59">
        <v>306473929.29000002</v>
      </c>
    </row>
    <row r="14" spans="1:26" ht="15.75" x14ac:dyDescent="0.3">
      <c r="A14" s="45">
        <v>11</v>
      </c>
      <c r="B14" s="111" t="s">
        <v>83</v>
      </c>
      <c r="C14" s="53" t="s">
        <v>84</v>
      </c>
      <c r="D14" s="1">
        <v>95957562.739999995</v>
      </c>
      <c r="E14" s="1"/>
      <c r="F14" s="1">
        <v>54620730.520000003</v>
      </c>
      <c r="G14" s="1"/>
      <c r="H14" s="1"/>
      <c r="I14" s="1"/>
      <c r="J14" s="1">
        <v>150578293.25</v>
      </c>
      <c r="K14" s="1">
        <v>319305.77</v>
      </c>
      <c r="L14" s="88">
        <v>1924199.43</v>
      </c>
      <c r="M14" s="1">
        <v>156840572.16999999</v>
      </c>
      <c r="N14" s="1">
        <v>693846.8</v>
      </c>
      <c r="O14" s="3">
        <v>156146725.37</v>
      </c>
      <c r="P14" s="16">
        <f>(O14/$O$15)</f>
        <v>1.4213467529237805E-2</v>
      </c>
      <c r="Q14" s="21">
        <f t="shared" si="1"/>
        <v>2.0449085258969334E-3</v>
      </c>
      <c r="R14" s="21">
        <f t="shared" si="2"/>
        <v>1.2323021347008604E-2</v>
      </c>
      <c r="S14" s="70">
        <f t="shared" si="3"/>
        <v>96.61293103620028</v>
      </c>
      <c r="T14" s="70">
        <f t="shared" si="4"/>
        <v>1.1905632115561662</v>
      </c>
      <c r="U14" s="1">
        <v>96.28</v>
      </c>
      <c r="V14" s="1">
        <v>96.96</v>
      </c>
      <c r="W14" s="84">
        <v>408</v>
      </c>
      <c r="X14" s="59">
        <v>1616209.38</v>
      </c>
    </row>
    <row r="15" spans="1:26" ht="15.75" x14ac:dyDescent="0.3">
      <c r="A15" s="42"/>
      <c r="B15" s="7"/>
      <c r="C15" s="8" t="s">
        <v>65</v>
      </c>
      <c r="D15" s="1"/>
      <c r="E15" s="1"/>
      <c r="F15" s="1"/>
      <c r="G15" s="1"/>
      <c r="H15" s="1"/>
      <c r="I15" s="1"/>
      <c r="J15" s="1"/>
      <c r="K15" s="1"/>
      <c r="L15" s="88"/>
      <c r="M15" s="1"/>
      <c r="N15" s="1"/>
      <c r="O15" s="13">
        <f>SUM(O4:O14)</f>
        <v>10985829112.340002</v>
      </c>
      <c r="P15" s="74">
        <f>(O15/$O$102)</f>
        <v>1.4640584292702329E-2</v>
      </c>
      <c r="Q15" s="21">
        <f t="shared" si="1"/>
        <v>0</v>
      </c>
      <c r="R15" s="21">
        <f t="shared" si="2"/>
        <v>0</v>
      </c>
      <c r="S15" s="70" t="e">
        <f t="shared" si="3"/>
        <v>#DIV/0!</v>
      </c>
      <c r="T15" s="70" t="e">
        <f t="shared" si="4"/>
        <v>#DIV/0!</v>
      </c>
      <c r="U15" s="1"/>
      <c r="V15" s="1"/>
      <c r="W15" s="1"/>
      <c r="X15" s="59"/>
      <c r="Y15" s="32"/>
      <c r="Z15" s="32"/>
    </row>
    <row r="16" spans="1:26" ht="15.75" customHeight="1" x14ac:dyDescent="0.25">
      <c r="A16" s="104"/>
      <c r="B16" s="96"/>
      <c r="C16" s="96" t="s">
        <v>14</v>
      </c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5"/>
      <c r="Y16" s="32"/>
      <c r="Z16" s="32"/>
    </row>
    <row r="17" spans="1:26" ht="15.75" x14ac:dyDescent="0.3">
      <c r="A17" s="45">
        <v>12</v>
      </c>
      <c r="B17" s="6" t="s">
        <v>1</v>
      </c>
      <c r="C17" s="46" t="s">
        <v>15</v>
      </c>
      <c r="D17" s="1"/>
      <c r="E17" s="1"/>
      <c r="F17" s="1">
        <v>265917909991.97</v>
      </c>
      <c r="G17" s="1"/>
      <c r="H17" s="1"/>
      <c r="I17" s="1"/>
      <c r="J17" s="1">
        <v>265917909991.97</v>
      </c>
      <c r="K17" s="1">
        <v>373815218.76999998</v>
      </c>
      <c r="L17" s="88">
        <v>2680312353.3200002</v>
      </c>
      <c r="M17" s="1">
        <v>265917909991.97</v>
      </c>
      <c r="N17" s="1">
        <v>1288055626.3599999</v>
      </c>
      <c r="O17" s="3">
        <v>264629854365.60999</v>
      </c>
      <c r="P17" s="16">
        <f t="shared" ref="P17:P32" si="5">(O17/$O$37)</f>
        <v>0.47011831859355491</v>
      </c>
      <c r="Q17" s="21">
        <f t="shared" ref="Q17:Q37" si="6">(K17/O17)</f>
        <v>1.4125965479826043E-3</v>
      </c>
      <c r="R17" s="21">
        <f t="shared" si="2"/>
        <v>1.0128533531280666E-2</v>
      </c>
      <c r="S17" s="70">
        <f t="shared" si="3"/>
        <v>106.34678869264087</v>
      </c>
      <c r="T17" s="70">
        <f t="shared" si="4"/>
        <v>1.0771370152174327</v>
      </c>
      <c r="U17" s="1">
        <v>100</v>
      </c>
      <c r="V17" s="1">
        <v>100</v>
      </c>
      <c r="W17" s="84">
        <v>66372</v>
      </c>
      <c r="X17" s="59">
        <v>2488367139.4200001</v>
      </c>
      <c r="Y17" s="33"/>
      <c r="Z17" s="32"/>
    </row>
    <row r="18" spans="1:26" ht="15.75" x14ac:dyDescent="0.3">
      <c r="A18" s="45">
        <v>13</v>
      </c>
      <c r="B18" s="6" t="s">
        <v>41</v>
      </c>
      <c r="C18" s="46" t="s">
        <v>16</v>
      </c>
      <c r="D18" s="1"/>
      <c r="E18" s="1"/>
      <c r="F18" s="1">
        <v>158656727347.82999</v>
      </c>
      <c r="G18" s="1"/>
      <c r="H18" s="1"/>
      <c r="I18" s="1"/>
      <c r="J18" s="1">
        <v>154473479908.75</v>
      </c>
      <c r="K18" s="1">
        <v>168106801.30000001</v>
      </c>
      <c r="L18" s="88">
        <v>3071947239.3899999</v>
      </c>
      <c r="M18" s="1">
        <v>158680235847.39001</v>
      </c>
      <c r="N18" s="1">
        <v>4206755938.6300001</v>
      </c>
      <c r="O18" s="3">
        <v>154473479908.75</v>
      </c>
      <c r="P18" s="16">
        <f t="shared" si="5"/>
        <v>0.27442411142948614</v>
      </c>
      <c r="Q18" s="21">
        <f t="shared" si="6"/>
        <v>1.0882567117624555E-3</v>
      </c>
      <c r="R18" s="21">
        <f t="shared" si="2"/>
        <v>1.9886567203669193E-2</v>
      </c>
      <c r="S18" s="70">
        <f t="shared" si="3"/>
        <v>100.03615021080982</v>
      </c>
      <c r="T18" s="70">
        <f t="shared" si="4"/>
        <v>1.9893756239636158</v>
      </c>
      <c r="U18" s="1">
        <v>100</v>
      </c>
      <c r="V18" s="1">
        <v>100</v>
      </c>
      <c r="W18" s="84">
        <v>13964</v>
      </c>
      <c r="X18" s="59">
        <v>1544176576</v>
      </c>
      <c r="Y18" s="33"/>
      <c r="Z18" s="32"/>
    </row>
    <row r="19" spans="1:26" ht="15.75" x14ac:dyDescent="0.3">
      <c r="A19" s="45">
        <v>14</v>
      </c>
      <c r="B19" s="6" t="s">
        <v>8</v>
      </c>
      <c r="C19" s="46" t="s">
        <v>123</v>
      </c>
      <c r="D19" s="1"/>
      <c r="E19" s="1"/>
      <c r="F19" s="1">
        <v>1722789164</v>
      </c>
      <c r="G19" s="1"/>
      <c r="H19" s="1"/>
      <c r="I19" s="1"/>
      <c r="J19" s="1">
        <v>1722789164</v>
      </c>
      <c r="K19" s="1">
        <v>4537220.59</v>
      </c>
      <c r="L19" s="88">
        <v>49639030</v>
      </c>
      <c r="M19" s="1">
        <v>5523075845.71</v>
      </c>
      <c r="N19" s="1">
        <v>191580367.31</v>
      </c>
      <c r="O19" s="3">
        <v>5331495478</v>
      </c>
      <c r="P19" s="16">
        <f t="shared" si="5"/>
        <v>9.4714698600999025E-3</v>
      </c>
      <c r="Q19" s="21">
        <f t="shared" si="6"/>
        <v>8.5102212103948822E-4</v>
      </c>
      <c r="R19" s="21">
        <f t="shared" si="2"/>
        <v>9.3105265126513913E-3</v>
      </c>
      <c r="S19" s="70">
        <f t="shared" si="3"/>
        <v>1.019098507910374</v>
      </c>
      <c r="T19" s="70">
        <f t="shared" si="4"/>
        <v>9.4883436769030109E-3</v>
      </c>
      <c r="U19" s="1">
        <v>1</v>
      </c>
      <c r="V19" s="1">
        <v>1</v>
      </c>
      <c r="W19" s="84">
        <v>1504</v>
      </c>
      <c r="X19" s="59">
        <v>5231580104</v>
      </c>
      <c r="Y19" s="33"/>
      <c r="Z19" s="32"/>
    </row>
    <row r="20" spans="1:26" ht="15.75" x14ac:dyDescent="0.3">
      <c r="A20" s="45">
        <v>15</v>
      </c>
      <c r="B20" s="6" t="s">
        <v>17</v>
      </c>
      <c r="C20" s="46" t="s">
        <v>106</v>
      </c>
      <c r="D20" s="1"/>
      <c r="E20" s="1"/>
      <c r="F20" s="1">
        <v>943022463.77999997</v>
      </c>
      <c r="G20" s="1"/>
      <c r="H20" s="1"/>
      <c r="I20" s="1"/>
      <c r="J20" s="1">
        <v>1048324266.71</v>
      </c>
      <c r="K20" s="1">
        <v>2539145.3199999998</v>
      </c>
      <c r="L20" s="88">
        <v>9864754.0899999999</v>
      </c>
      <c r="M20" s="1">
        <v>1048324266.71</v>
      </c>
      <c r="N20" s="1">
        <v>39137304.079999998</v>
      </c>
      <c r="O20" s="3">
        <v>1009186962.63</v>
      </c>
      <c r="P20" s="16">
        <f t="shared" si="5"/>
        <v>1.79283353783158E-3</v>
      </c>
      <c r="Q20" s="21">
        <f t="shared" si="6"/>
        <v>2.5160306405295203E-3</v>
      </c>
      <c r="R20" s="21">
        <f t="shared" si="2"/>
        <v>9.7749519715275325E-3</v>
      </c>
      <c r="S20" s="70">
        <f t="shared" si="3"/>
        <v>102.05278797494401</v>
      </c>
      <c r="T20" s="70">
        <f t="shared" si="4"/>
        <v>0.99756110101556017</v>
      </c>
      <c r="U20" s="1">
        <v>100</v>
      </c>
      <c r="V20" s="1">
        <v>100</v>
      </c>
      <c r="W20" s="84">
        <v>634</v>
      </c>
      <c r="X20" s="59">
        <v>9888872.0500000007</v>
      </c>
      <c r="Y20" s="33"/>
      <c r="Z20" s="32"/>
    </row>
    <row r="21" spans="1:26" ht="15.75" x14ac:dyDescent="0.3">
      <c r="A21" s="45">
        <v>16</v>
      </c>
      <c r="B21" s="39" t="s">
        <v>67</v>
      </c>
      <c r="C21" s="46" t="s">
        <v>18</v>
      </c>
      <c r="D21" s="1"/>
      <c r="E21" s="1"/>
      <c r="F21" s="1">
        <v>25223144912.27</v>
      </c>
      <c r="G21" s="1"/>
      <c r="H21" s="1"/>
      <c r="I21" s="1"/>
      <c r="J21" s="1">
        <v>25223144912.27</v>
      </c>
      <c r="K21" s="1">
        <v>98221268.760000005</v>
      </c>
      <c r="L21" s="88">
        <v>602190400.64999998</v>
      </c>
      <c r="M21" s="1">
        <v>62079266619</v>
      </c>
      <c r="N21" s="1">
        <v>2367275931</v>
      </c>
      <c r="O21" s="3">
        <v>59711990688</v>
      </c>
      <c r="P21" s="16">
        <f t="shared" si="5"/>
        <v>0.10607911465398377</v>
      </c>
      <c r="Q21" s="21">
        <f t="shared" si="6"/>
        <v>1.6449170029050632E-3</v>
      </c>
      <c r="R21" s="21">
        <f t="shared" si="2"/>
        <v>1.008491583870472E-2</v>
      </c>
      <c r="S21" s="70">
        <f t="shared" si="3"/>
        <v>1.0002184610661311</v>
      </c>
      <c r="T21" s="70">
        <f t="shared" si="4"/>
        <v>1.0087119000170685E-2</v>
      </c>
      <c r="U21" s="1"/>
      <c r="V21" s="1"/>
      <c r="W21" s="84">
        <v>64063</v>
      </c>
      <c r="X21" s="59">
        <v>59698948792</v>
      </c>
      <c r="Y21" s="33"/>
      <c r="Z21" s="32"/>
    </row>
    <row r="22" spans="1:26" ht="15.75" x14ac:dyDescent="0.3">
      <c r="A22" s="45">
        <v>17</v>
      </c>
      <c r="B22" s="6" t="s">
        <v>12</v>
      </c>
      <c r="C22" s="46" t="s">
        <v>19</v>
      </c>
      <c r="D22" s="1"/>
      <c r="E22" s="1"/>
      <c r="F22" s="1">
        <v>697204618.63999999</v>
      </c>
      <c r="G22" s="1"/>
      <c r="H22" s="1"/>
      <c r="I22" s="1"/>
      <c r="J22" s="1">
        <v>697204618.63999999</v>
      </c>
      <c r="K22" s="1">
        <v>3627899.68</v>
      </c>
      <c r="L22" s="88">
        <v>5066514.75</v>
      </c>
      <c r="M22" s="1">
        <v>772881359.38999999</v>
      </c>
      <c r="N22" s="1">
        <v>7512735.04</v>
      </c>
      <c r="O22" s="3">
        <v>765368624.35000002</v>
      </c>
      <c r="P22" s="16">
        <f t="shared" si="5"/>
        <v>1.3596871435623019E-3</v>
      </c>
      <c r="Q22" s="21">
        <f t="shared" si="6"/>
        <v>4.7400684645010687E-3</v>
      </c>
      <c r="R22" s="21">
        <f t="shared" si="2"/>
        <v>6.6197053142893186E-3</v>
      </c>
      <c r="S22" s="70">
        <f t="shared" si="3"/>
        <v>10.095644019737973</v>
      </c>
      <c r="T22" s="70">
        <f t="shared" si="4"/>
        <v>6.6830188368632637E-2</v>
      </c>
      <c r="U22" s="1">
        <v>10</v>
      </c>
      <c r="V22" s="1">
        <v>10</v>
      </c>
      <c r="W22" s="84">
        <v>892</v>
      </c>
      <c r="X22" s="107">
        <v>75811768.2095</v>
      </c>
      <c r="Y22" s="33"/>
      <c r="Z22" s="32"/>
    </row>
    <row r="23" spans="1:26" ht="15.75" x14ac:dyDescent="0.3">
      <c r="A23" s="45">
        <v>18</v>
      </c>
      <c r="B23" s="6" t="s">
        <v>80</v>
      </c>
      <c r="C23" s="46" t="s">
        <v>81</v>
      </c>
      <c r="D23" s="1"/>
      <c r="E23" s="1"/>
      <c r="F23" s="1">
        <v>3915364321.7199998</v>
      </c>
      <c r="G23" s="1"/>
      <c r="H23" s="1"/>
      <c r="I23" s="1"/>
      <c r="J23" s="1">
        <v>3915364321.7199998</v>
      </c>
      <c r="K23" s="1">
        <v>5726287.0499999998</v>
      </c>
      <c r="L23" s="88">
        <v>64545623.240000002</v>
      </c>
      <c r="M23" s="1">
        <v>6245435056.1899996</v>
      </c>
      <c r="N23" s="1">
        <v>141974936.80000001</v>
      </c>
      <c r="O23" s="3">
        <v>6103460119.3900003</v>
      </c>
      <c r="P23" s="16">
        <f t="shared" si="5"/>
        <v>1.0842874912239423E-2</v>
      </c>
      <c r="Q23" s="21">
        <f t="shared" si="6"/>
        <v>9.3820340233046428E-4</v>
      </c>
      <c r="R23" s="21">
        <f t="shared" si="2"/>
        <v>1.0575251083388892E-2</v>
      </c>
      <c r="S23" s="70">
        <f t="shared" si="3"/>
        <v>100.50740671872732</v>
      </c>
      <c r="T23" s="70">
        <f t="shared" si="4"/>
        <v>1.0628910617908294</v>
      </c>
      <c r="U23" s="1">
        <v>100</v>
      </c>
      <c r="V23" s="1">
        <v>100</v>
      </c>
      <c r="W23" s="84">
        <v>3841</v>
      </c>
      <c r="X23" s="59">
        <v>60726471</v>
      </c>
      <c r="Y23" s="33"/>
      <c r="Z23" s="32"/>
    </row>
    <row r="24" spans="1:26" ht="15.75" x14ac:dyDescent="0.3">
      <c r="A24" s="45">
        <v>19</v>
      </c>
      <c r="B24" s="6" t="s">
        <v>85</v>
      </c>
      <c r="C24" s="46" t="s">
        <v>142</v>
      </c>
      <c r="D24" s="1"/>
      <c r="E24" s="1"/>
      <c r="F24" s="1">
        <v>20136612793.669998</v>
      </c>
      <c r="G24" s="1"/>
      <c r="H24" s="1"/>
      <c r="I24" s="1"/>
      <c r="J24" s="1">
        <v>20136612793.669998</v>
      </c>
      <c r="K24" s="1">
        <v>31766760.879999999</v>
      </c>
      <c r="L24" s="88">
        <v>263506077.52000001</v>
      </c>
      <c r="M24" s="1">
        <v>26746660885.630001</v>
      </c>
      <c r="N24" s="1">
        <v>109177245.59999999</v>
      </c>
      <c r="O24" s="3">
        <v>26637483640.029999</v>
      </c>
      <c r="P24" s="16">
        <f t="shared" si="5"/>
        <v>4.7321830148131724E-2</v>
      </c>
      <c r="Q24" s="21">
        <f t="shared" si="6"/>
        <v>1.1925586256301582E-3</v>
      </c>
      <c r="R24" s="21">
        <f t="shared" si="2"/>
        <v>9.8923036830705392E-3</v>
      </c>
      <c r="S24" s="70">
        <f t="shared" si="3"/>
        <v>1.0292896825871793</v>
      </c>
      <c r="T24" s="70">
        <f t="shared" si="4"/>
        <v>1.0182046118003663E-2</v>
      </c>
      <c r="U24" s="1">
        <v>1</v>
      </c>
      <c r="V24" s="1">
        <v>1</v>
      </c>
      <c r="W24" s="84">
        <v>11234</v>
      </c>
      <c r="X24" s="59">
        <v>25879481831.66</v>
      </c>
      <c r="Y24" s="33"/>
      <c r="Z24" s="32"/>
    </row>
    <row r="25" spans="1:26" ht="15.75" x14ac:dyDescent="0.3">
      <c r="A25" s="45">
        <v>20</v>
      </c>
      <c r="B25" s="1" t="s">
        <v>69</v>
      </c>
      <c r="C25" s="51" t="s">
        <v>86</v>
      </c>
      <c r="D25" s="1"/>
      <c r="E25" s="1"/>
      <c r="F25" s="1">
        <v>621304247.26999998</v>
      </c>
      <c r="G25" s="1"/>
      <c r="H25" s="1"/>
      <c r="I25" s="1"/>
      <c r="J25" s="1">
        <v>621304247.26999998</v>
      </c>
      <c r="K25" s="1">
        <v>673159.53</v>
      </c>
      <c r="L25" s="88">
        <v>5839645.8200000003</v>
      </c>
      <c r="M25" s="1">
        <v>631782850.94000006</v>
      </c>
      <c r="N25" s="1">
        <v>588922.63</v>
      </c>
      <c r="O25" s="3">
        <v>628185793.36000001</v>
      </c>
      <c r="P25" s="16">
        <f t="shared" si="5"/>
        <v>1.1159800909339129E-3</v>
      </c>
      <c r="Q25" s="21">
        <f t="shared" si="6"/>
        <v>1.0715930495649184E-3</v>
      </c>
      <c r="R25" s="21">
        <f t="shared" si="2"/>
        <v>9.2960488468949234E-3</v>
      </c>
      <c r="S25" s="70">
        <f t="shared" si="3"/>
        <v>10.331284748159289</v>
      </c>
      <c r="T25" s="70">
        <f t="shared" si="4"/>
        <v>9.6040127670069267E-2</v>
      </c>
      <c r="U25" s="1">
        <v>10</v>
      </c>
      <c r="V25" s="1">
        <v>10</v>
      </c>
      <c r="W25" s="84">
        <v>213</v>
      </c>
      <c r="X25" s="59">
        <v>60804228</v>
      </c>
      <c r="Y25" s="33"/>
      <c r="Z25" s="32"/>
    </row>
    <row r="26" spans="1:26" ht="15.75" x14ac:dyDescent="0.3">
      <c r="A26" s="45">
        <v>21</v>
      </c>
      <c r="B26" s="1" t="s">
        <v>6</v>
      </c>
      <c r="C26" s="51" t="s">
        <v>104</v>
      </c>
      <c r="D26" s="1"/>
      <c r="E26" s="1"/>
      <c r="F26" s="1">
        <v>1440926759.9100001</v>
      </c>
      <c r="G26" s="1"/>
      <c r="H26" s="1"/>
      <c r="I26" s="1"/>
      <c r="J26" s="1">
        <v>1440926759.9100001</v>
      </c>
      <c r="K26" s="1">
        <v>2048379.61</v>
      </c>
      <c r="L26" s="88">
        <v>8782388.1400000006</v>
      </c>
      <c r="M26" s="1">
        <v>1445024714.25</v>
      </c>
      <c r="N26" s="1">
        <v>7785980.8300000001</v>
      </c>
      <c r="O26" s="3">
        <v>1391535374.79</v>
      </c>
      <c r="P26" s="16">
        <f t="shared" si="5"/>
        <v>2.4720803789428452E-3</v>
      </c>
      <c r="Q26" s="21">
        <f t="shared" si="6"/>
        <v>1.4720284134416102E-3</v>
      </c>
      <c r="R26" s="21">
        <f t="shared" si="2"/>
        <v>6.3112934813643329E-3</v>
      </c>
      <c r="S26" s="70">
        <f t="shared" si="3"/>
        <v>99.999768227054574</v>
      </c>
      <c r="T26" s="70">
        <f t="shared" si="4"/>
        <v>0.6311278853493536</v>
      </c>
      <c r="U26" s="1">
        <v>100</v>
      </c>
      <c r="V26" s="1">
        <v>100</v>
      </c>
      <c r="W26" s="84">
        <v>2501</v>
      </c>
      <c r="X26" s="59">
        <v>13915386</v>
      </c>
      <c r="Y26" s="33"/>
      <c r="Z26" s="32"/>
    </row>
    <row r="27" spans="1:26" ht="15.75" x14ac:dyDescent="0.3">
      <c r="A27" s="45">
        <v>22</v>
      </c>
      <c r="B27" s="6" t="s">
        <v>27</v>
      </c>
      <c r="C27" s="46" t="s">
        <v>89</v>
      </c>
      <c r="D27" s="1">
        <v>5153824.8</v>
      </c>
      <c r="E27" s="1"/>
      <c r="F27" s="1">
        <v>280068846.11000001</v>
      </c>
      <c r="G27" s="1"/>
      <c r="H27" s="1"/>
      <c r="I27" s="1"/>
      <c r="J27" s="1">
        <v>285222670.91000003</v>
      </c>
      <c r="K27" s="1">
        <v>307468.03000000003</v>
      </c>
      <c r="L27" s="88">
        <v>2921057.4</v>
      </c>
      <c r="M27" s="1">
        <v>286487800.58999997</v>
      </c>
      <c r="N27" s="1">
        <v>1608815.25</v>
      </c>
      <c r="O27" s="3">
        <v>284878985.33999997</v>
      </c>
      <c r="P27" s="16">
        <f t="shared" si="5"/>
        <v>5.0609115857973752E-4</v>
      </c>
      <c r="Q27" s="21">
        <f t="shared" si="6"/>
        <v>1.0792934748522791E-3</v>
      </c>
      <c r="R27" s="21">
        <f t="shared" si="2"/>
        <v>1.0253678053906819E-2</v>
      </c>
      <c r="S27" s="70">
        <f t="shared" si="3"/>
        <v>128.95378443406034</v>
      </c>
      <c r="T27" s="70">
        <f t="shared" si="4"/>
        <v>1.3222505894197549</v>
      </c>
      <c r="U27" s="1">
        <v>132.09</v>
      </c>
      <c r="V27" s="1">
        <v>132.16999999999999</v>
      </c>
      <c r="W27" s="84">
        <v>17</v>
      </c>
      <c r="X27" s="59">
        <v>2209155.6800000002</v>
      </c>
      <c r="Y27" s="33"/>
      <c r="Z27" s="32"/>
    </row>
    <row r="28" spans="1:26" ht="15.75" x14ac:dyDescent="0.3">
      <c r="A28" s="45">
        <v>23</v>
      </c>
      <c r="B28" s="6" t="s">
        <v>27</v>
      </c>
      <c r="C28" s="46" t="s">
        <v>90</v>
      </c>
      <c r="D28" s="1"/>
      <c r="E28" s="1"/>
      <c r="F28" s="1">
        <v>11233898812.42</v>
      </c>
      <c r="G28" s="1"/>
      <c r="H28" s="1"/>
      <c r="I28" s="1"/>
      <c r="J28" s="1">
        <v>11233898812.42</v>
      </c>
      <c r="K28" s="1">
        <v>18741412.27</v>
      </c>
      <c r="L28" s="88">
        <v>113188792.22</v>
      </c>
      <c r="M28" s="1">
        <v>11322662849.700001</v>
      </c>
      <c r="N28" s="1">
        <v>96698873.650000006</v>
      </c>
      <c r="O28" s="3">
        <v>11225963976.049999</v>
      </c>
      <c r="P28" s="16">
        <f t="shared" si="5"/>
        <v>1.9943068485844605E-2</v>
      </c>
      <c r="Q28" s="21">
        <f t="shared" si="6"/>
        <v>1.66947019516398E-3</v>
      </c>
      <c r="R28" s="21">
        <f t="shared" si="2"/>
        <v>1.0082768166856966E-2</v>
      </c>
      <c r="S28" s="70">
        <f t="shared" si="3"/>
        <v>103.09228285732404</v>
      </c>
      <c r="T28" s="70">
        <f t="shared" si="4"/>
        <v>1.039455587842441</v>
      </c>
      <c r="U28" s="1">
        <v>100</v>
      </c>
      <c r="V28" s="1">
        <v>100</v>
      </c>
      <c r="W28" s="84">
        <v>4979</v>
      </c>
      <c r="X28" s="59">
        <v>108892379.38</v>
      </c>
      <c r="Y28" s="33"/>
      <c r="Z28" s="32"/>
    </row>
    <row r="29" spans="1:26" ht="15.75" x14ac:dyDescent="0.3">
      <c r="A29" s="45">
        <v>24</v>
      </c>
      <c r="B29" s="6" t="s">
        <v>91</v>
      </c>
      <c r="C29" s="46" t="s">
        <v>92</v>
      </c>
      <c r="D29" s="1"/>
      <c r="E29" s="1"/>
      <c r="F29" s="1">
        <v>5929670146.46</v>
      </c>
      <c r="G29" s="1"/>
      <c r="H29" s="1"/>
      <c r="I29" s="1"/>
      <c r="J29" s="1">
        <v>6948554785.0600004</v>
      </c>
      <c r="K29" s="1">
        <v>7132980.0599999996</v>
      </c>
      <c r="L29" s="88">
        <v>63631793.259999998</v>
      </c>
      <c r="M29" s="1">
        <v>6948554785.0600004</v>
      </c>
      <c r="N29" s="1">
        <v>80323437.450000003</v>
      </c>
      <c r="O29" s="3">
        <v>6868231347.6099997</v>
      </c>
      <c r="P29" s="16">
        <f t="shared" si="5"/>
        <v>1.2201500773941281E-2</v>
      </c>
      <c r="Q29" s="21">
        <f t="shared" si="6"/>
        <v>1.0385468542031752E-3</v>
      </c>
      <c r="R29" s="21">
        <f t="shared" si="2"/>
        <v>9.2646549074300658E-3</v>
      </c>
      <c r="S29" s="70">
        <f t="shared" si="3"/>
        <v>99.999999237212648</v>
      </c>
      <c r="T29" s="70">
        <f t="shared" si="4"/>
        <v>0.92646548367604498</v>
      </c>
      <c r="U29" s="1">
        <v>100</v>
      </c>
      <c r="V29" s="1">
        <v>100</v>
      </c>
      <c r="W29" s="84">
        <v>1517</v>
      </c>
      <c r="X29" s="59">
        <v>68682314</v>
      </c>
      <c r="Y29" s="33"/>
      <c r="Z29" s="32"/>
    </row>
    <row r="30" spans="1:26" ht="15.75" x14ac:dyDescent="0.3">
      <c r="A30" s="45">
        <v>25</v>
      </c>
      <c r="B30" s="6" t="s">
        <v>91</v>
      </c>
      <c r="C30" s="46" t="s">
        <v>103</v>
      </c>
      <c r="D30" s="1"/>
      <c r="E30" s="1"/>
      <c r="F30" s="1">
        <v>284454124.89999998</v>
      </c>
      <c r="G30" s="1"/>
      <c r="H30" s="1"/>
      <c r="I30" s="1"/>
      <c r="J30" s="1">
        <v>422300697.24000001</v>
      </c>
      <c r="K30" s="1">
        <v>463555.92</v>
      </c>
      <c r="L30" s="88">
        <v>4018688</v>
      </c>
      <c r="M30" s="1">
        <v>422300697.24000001</v>
      </c>
      <c r="N30" s="1">
        <v>10407697.24</v>
      </c>
      <c r="O30" s="3">
        <v>411893000</v>
      </c>
      <c r="P30" s="16">
        <f t="shared" si="5"/>
        <v>7.3173317902720889E-4</v>
      </c>
      <c r="Q30" s="21">
        <f t="shared" si="6"/>
        <v>1.1254280116438007E-3</v>
      </c>
      <c r="R30" s="21">
        <f t="shared" si="2"/>
        <v>9.7566309696935846E-3</v>
      </c>
      <c r="S30" s="70">
        <f t="shared" si="3"/>
        <v>1000007.2834980213</v>
      </c>
      <c r="T30" s="70">
        <f t="shared" si="4"/>
        <v>9756.7020320959491</v>
      </c>
      <c r="U30" s="1">
        <v>1000000</v>
      </c>
      <c r="V30" s="1">
        <v>1000000</v>
      </c>
      <c r="W30" s="84">
        <v>3</v>
      </c>
      <c r="X30" s="59">
        <v>411.89</v>
      </c>
      <c r="Y30" s="33"/>
      <c r="Z30" s="32"/>
    </row>
    <row r="31" spans="1:26" ht="15.75" x14ac:dyDescent="0.3">
      <c r="A31" s="45">
        <v>26</v>
      </c>
      <c r="B31" s="6" t="s">
        <v>70</v>
      </c>
      <c r="C31" s="46" t="s">
        <v>117</v>
      </c>
      <c r="D31" s="1"/>
      <c r="E31" s="1"/>
      <c r="F31" s="1">
        <v>564891879.48000002</v>
      </c>
      <c r="G31" s="1"/>
      <c r="H31" s="1"/>
      <c r="I31" s="1"/>
      <c r="J31" s="1">
        <v>564891879.48000002</v>
      </c>
      <c r="K31" s="1">
        <v>1223987.3700000001</v>
      </c>
      <c r="L31" s="88">
        <v>5423634.2800000003</v>
      </c>
      <c r="M31" s="1">
        <v>567854131.86000001</v>
      </c>
      <c r="N31" s="1">
        <v>10793992.199999999</v>
      </c>
      <c r="O31" s="3">
        <v>557060139.65999997</v>
      </c>
      <c r="P31" s="16">
        <f t="shared" si="5"/>
        <v>9.8962445805768199E-4</v>
      </c>
      <c r="Q31" s="21">
        <f t="shared" si="6"/>
        <v>2.1972266239459483E-3</v>
      </c>
      <c r="R31" s="21">
        <f t="shared" si="2"/>
        <v>9.736173698068399E-3</v>
      </c>
      <c r="S31" s="70">
        <f t="shared" si="3"/>
        <v>101.47055206407437</v>
      </c>
      <c r="T31" s="70">
        <f t="shared" si="4"/>
        <v>0.98793492013472095</v>
      </c>
      <c r="U31" s="1">
        <v>100</v>
      </c>
      <c r="V31" s="1">
        <v>100</v>
      </c>
      <c r="W31" s="84">
        <v>670</v>
      </c>
      <c r="X31" s="59">
        <v>5489870</v>
      </c>
      <c r="Y31" s="33"/>
      <c r="Z31" s="32"/>
    </row>
    <row r="32" spans="1:26" ht="15.75" x14ac:dyDescent="0.3">
      <c r="A32" s="45">
        <v>27</v>
      </c>
      <c r="B32" s="6" t="s">
        <v>2</v>
      </c>
      <c r="C32" s="46" t="s">
        <v>149</v>
      </c>
      <c r="D32" s="1"/>
      <c r="E32" s="1"/>
      <c r="F32" s="1">
        <v>5555826555.4499998</v>
      </c>
      <c r="G32" s="1"/>
      <c r="H32" s="1"/>
      <c r="I32" s="1">
        <v>77143069</v>
      </c>
      <c r="J32" s="1">
        <v>5960602786.9099998</v>
      </c>
      <c r="K32" s="1">
        <v>5389684.6299999999</v>
      </c>
      <c r="L32" s="88">
        <v>49248184.049999997</v>
      </c>
      <c r="M32" s="1">
        <v>5883459717.8800001</v>
      </c>
      <c r="N32" s="1">
        <v>15022744.310000001</v>
      </c>
      <c r="O32" s="3">
        <v>5868436973.5699997</v>
      </c>
      <c r="P32" s="16">
        <f t="shared" si="5"/>
        <v>1.0425353289789311E-2</v>
      </c>
      <c r="Q32" s="21">
        <f t="shared" si="6"/>
        <v>9.1841910448622302E-4</v>
      </c>
      <c r="R32" s="21">
        <f t="shared" si="2"/>
        <v>8.3920444697287763E-3</v>
      </c>
      <c r="S32" s="70">
        <f t="shared" si="3"/>
        <v>0.99959760174383316</v>
      </c>
      <c r="T32" s="70">
        <f t="shared" si="4"/>
        <v>8.3886675256684834E-3</v>
      </c>
      <c r="U32" s="1">
        <v>1</v>
      </c>
      <c r="V32" s="1">
        <v>1</v>
      </c>
      <c r="W32" s="84">
        <v>657</v>
      </c>
      <c r="X32" s="59">
        <v>5870799373</v>
      </c>
      <c r="Y32" s="33"/>
      <c r="Z32" s="32"/>
    </row>
    <row r="33" spans="1:26" ht="15.75" x14ac:dyDescent="0.3">
      <c r="A33" s="45">
        <v>28</v>
      </c>
      <c r="B33" s="6" t="s">
        <v>29</v>
      </c>
      <c r="C33" s="46" t="s">
        <v>113</v>
      </c>
      <c r="D33" s="1"/>
      <c r="E33" s="1"/>
      <c r="F33" s="1">
        <v>5880927764.2700005</v>
      </c>
      <c r="G33" s="1"/>
      <c r="H33" s="1"/>
      <c r="I33" s="1"/>
      <c r="J33" s="1">
        <v>5880927764.2700005</v>
      </c>
      <c r="K33" s="1">
        <v>7223849.2800000003</v>
      </c>
      <c r="L33" s="88">
        <v>73285239.569999993</v>
      </c>
      <c r="M33" s="1">
        <v>7502813662.6700001</v>
      </c>
      <c r="N33" s="1">
        <v>30793305.059999999</v>
      </c>
      <c r="O33" s="3">
        <v>7464796508.3299999</v>
      </c>
      <c r="P33" s="16">
        <f>(O33/$O$37)</f>
        <v>1.3261306406837503E-2</v>
      </c>
      <c r="Q33" s="21">
        <f t="shared" si="6"/>
        <v>9.6772219737522311E-4</v>
      </c>
      <c r="R33" s="21">
        <f t="shared" si="2"/>
        <v>9.8174463949848682E-3</v>
      </c>
      <c r="S33" s="70">
        <f t="shared" si="3"/>
        <v>1.0272277091364153</v>
      </c>
      <c r="T33" s="70">
        <f t="shared" si="4"/>
        <v>1.0084752969889865E-2</v>
      </c>
      <c r="U33" s="1">
        <v>1</v>
      </c>
      <c r="V33" s="1">
        <v>1</v>
      </c>
      <c r="W33" s="84">
        <v>1938</v>
      </c>
      <c r="X33" s="59">
        <v>7266934528.6700001</v>
      </c>
      <c r="Y33" s="33"/>
      <c r="Z33" s="32"/>
    </row>
    <row r="34" spans="1:26" ht="15.75" x14ac:dyDescent="0.3">
      <c r="A34" s="45">
        <v>29</v>
      </c>
      <c r="B34" s="6" t="s">
        <v>93</v>
      </c>
      <c r="C34" s="46" t="s">
        <v>110</v>
      </c>
      <c r="D34" s="1"/>
      <c r="E34" s="1"/>
      <c r="F34" s="1">
        <v>2016902803.97</v>
      </c>
      <c r="G34" s="1"/>
      <c r="H34" s="1"/>
      <c r="I34" s="1"/>
      <c r="J34" s="1">
        <v>3300061546.9099998</v>
      </c>
      <c r="K34" s="1">
        <v>4971952.72</v>
      </c>
      <c r="L34" s="88">
        <v>29214013.02</v>
      </c>
      <c r="M34" s="1">
        <v>3300061546.9099998</v>
      </c>
      <c r="N34" s="1">
        <v>17184243.969999999</v>
      </c>
      <c r="O34" s="3">
        <v>3295089594.1900001</v>
      </c>
      <c r="P34" s="16">
        <f>(O34/$O$37)</f>
        <v>5.8537687796008297E-3</v>
      </c>
      <c r="Q34" s="21">
        <f t="shared" si="6"/>
        <v>1.5088975816520116E-3</v>
      </c>
      <c r="R34" s="21">
        <f t="shared" si="2"/>
        <v>8.8659237282989259E-3</v>
      </c>
      <c r="S34" s="70">
        <f t="shared" si="3"/>
        <v>103.37576521288319</v>
      </c>
      <c r="T34" s="70">
        <f t="shared" si="4"/>
        <v>0.91652164973195971</v>
      </c>
      <c r="U34" s="1">
        <v>100</v>
      </c>
      <c r="V34" s="1">
        <v>100</v>
      </c>
      <c r="W34" s="84">
        <v>595</v>
      </c>
      <c r="X34" s="59">
        <v>31874875</v>
      </c>
      <c r="Y34" s="33"/>
      <c r="Z34" s="32"/>
    </row>
    <row r="35" spans="1:26" ht="15.75" x14ac:dyDescent="0.3">
      <c r="A35" s="45">
        <v>30</v>
      </c>
      <c r="B35" s="6" t="s">
        <v>107</v>
      </c>
      <c r="C35" s="46" t="s">
        <v>108</v>
      </c>
      <c r="D35" s="1"/>
      <c r="E35" s="1"/>
      <c r="F35" s="1">
        <v>5343139138.04</v>
      </c>
      <c r="G35" s="1"/>
      <c r="H35" s="1"/>
      <c r="I35" s="1"/>
      <c r="J35" s="1">
        <v>5343139138.04</v>
      </c>
      <c r="K35" s="1">
        <v>6989347.3399999999</v>
      </c>
      <c r="L35" s="88">
        <v>56227375.799999997</v>
      </c>
      <c r="M35" s="1">
        <v>5374467768.8500004</v>
      </c>
      <c r="N35" s="1">
        <v>42478882.780000001</v>
      </c>
      <c r="O35" s="3">
        <v>5331988886.0699997</v>
      </c>
      <c r="P35" s="16">
        <f>(O35/$O$37)</f>
        <v>9.4723464058426524E-3</v>
      </c>
      <c r="Q35" s="21">
        <f t="shared" si="6"/>
        <v>1.3108330661115788E-3</v>
      </c>
      <c r="R35" s="21">
        <f t="shared" si="2"/>
        <v>1.054529126024548E-2</v>
      </c>
      <c r="S35" s="70">
        <f t="shared" si="3"/>
        <v>1.0316976540785094</v>
      </c>
      <c r="T35" s="70">
        <f t="shared" si="4"/>
        <v>1.0879552254769869E-2</v>
      </c>
      <c r="U35" s="1">
        <v>1</v>
      </c>
      <c r="V35" s="1">
        <v>1</v>
      </c>
      <c r="W35" s="84">
        <v>1287</v>
      </c>
      <c r="X35" s="59">
        <v>5168170020.54</v>
      </c>
      <c r="Y35" s="33"/>
      <c r="Z35" s="32"/>
    </row>
    <row r="36" spans="1:26" ht="16.5" customHeight="1" x14ac:dyDescent="0.3">
      <c r="A36" s="45">
        <v>31</v>
      </c>
      <c r="B36" s="6" t="s">
        <v>127</v>
      </c>
      <c r="C36" s="65" t="s">
        <v>128</v>
      </c>
      <c r="D36" s="69"/>
      <c r="E36" s="1"/>
      <c r="F36" s="1">
        <v>693906791.82000005</v>
      </c>
      <c r="G36" s="1"/>
      <c r="H36" s="1"/>
      <c r="I36" s="1"/>
      <c r="J36" s="1">
        <v>901641079.11000001</v>
      </c>
      <c r="K36" s="1">
        <v>3235887.83</v>
      </c>
      <c r="L36" s="88">
        <v>8516354.4499999993</v>
      </c>
      <c r="M36" s="1">
        <v>913393321.38999999</v>
      </c>
      <c r="N36" s="1"/>
      <c r="O36" s="3">
        <v>910157433.55999994</v>
      </c>
      <c r="P36" s="16">
        <f>(O36/$O$37)</f>
        <v>1.6169063137127955E-3</v>
      </c>
      <c r="Q36" s="21">
        <f t="shared" si="6"/>
        <v>3.5553056105284029E-3</v>
      </c>
      <c r="R36" s="21">
        <f t="shared" si="2"/>
        <v>9.3570124639745407E-3</v>
      </c>
      <c r="S36" s="70">
        <f t="shared" si="3"/>
        <v>9.5673138528022932</v>
      </c>
      <c r="T36" s="70">
        <f t="shared" si="4"/>
        <v>8.952147496742735E-2</v>
      </c>
      <c r="U36" s="1">
        <v>10</v>
      </c>
      <c r="V36" s="1">
        <v>10</v>
      </c>
      <c r="W36" s="84">
        <v>265</v>
      </c>
      <c r="X36" s="59">
        <v>95131972</v>
      </c>
      <c r="Y36" s="33"/>
      <c r="Z36" s="32"/>
    </row>
    <row r="37" spans="1:26" ht="15.75" x14ac:dyDescent="0.3">
      <c r="A37" s="45"/>
      <c r="B37" s="10"/>
      <c r="C37" s="8" t="s">
        <v>65</v>
      </c>
      <c r="D37" s="1"/>
      <c r="E37" s="1"/>
      <c r="F37" s="1"/>
      <c r="G37" s="1"/>
      <c r="H37" s="1"/>
      <c r="I37" s="1"/>
      <c r="J37" s="1"/>
      <c r="K37" s="1"/>
      <c r="L37" s="88"/>
      <c r="M37" s="1"/>
      <c r="N37" s="1"/>
      <c r="O37" s="13">
        <f>SUM(O17:O36)</f>
        <v>562900537799.28992</v>
      </c>
      <c r="P37" s="74">
        <f>(O37/$O$102)</f>
        <v>0.75016575333407753</v>
      </c>
      <c r="Q37" s="21">
        <f t="shared" si="6"/>
        <v>0</v>
      </c>
      <c r="R37" s="21">
        <f t="shared" si="2"/>
        <v>0</v>
      </c>
      <c r="S37" s="70" t="e">
        <f t="shared" si="3"/>
        <v>#DIV/0!</v>
      </c>
      <c r="T37" s="70" t="e">
        <f t="shared" si="4"/>
        <v>#DIV/0!</v>
      </c>
      <c r="U37" s="1"/>
      <c r="V37" s="1"/>
      <c r="W37" s="84"/>
      <c r="X37" s="59"/>
      <c r="Y37" s="34"/>
      <c r="Z37" s="32"/>
    </row>
    <row r="38" spans="1:26" ht="18" x14ac:dyDescent="0.3">
      <c r="A38" s="45"/>
      <c r="B38" s="9"/>
      <c r="C38" s="23" t="s">
        <v>20</v>
      </c>
      <c r="D38" s="2"/>
      <c r="E38" s="2"/>
      <c r="F38" s="2"/>
      <c r="G38" s="2"/>
      <c r="H38" s="2"/>
      <c r="I38" s="2"/>
      <c r="J38" s="5"/>
      <c r="K38" s="2"/>
      <c r="L38" s="2"/>
      <c r="M38" s="2"/>
      <c r="N38" s="2"/>
      <c r="O38" s="3"/>
      <c r="P38" s="17"/>
      <c r="Q38" s="21"/>
      <c r="R38" s="21"/>
      <c r="S38" s="70"/>
      <c r="T38" s="70"/>
      <c r="U38" s="2"/>
      <c r="V38" s="2"/>
      <c r="W38" s="2"/>
      <c r="X38" s="60"/>
      <c r="Y38" s="32"/>
      <c r="Z38" s="32"/>
    </row>
    <row r="39" spans="1:26" ht="15.75" x14ac:dyDescent="0.3">
      <c r="A39" s="45">
        <v>32</v>
      </c>
      <c r="B39" s="6" t="s">
        <v>1</v>
      </c>
      <c r="C39" s="46" t="s">
        <v>21</v>
      </c>
      <c r="D39" s="1"/>
      <c r="E39" s="1"/>
      <c r="F39" s="1">
        <v>527391664.70999998</v>
      </c>
      <c r="G39" s="1">
        <v>1028423125.59</v>
      </c>
      <c r="H39" s="1"/>
      <c r="I39" s="1"/>
      <c r="J39" s="1">
        <v>1555944530.03</v>
      </c>
      <c r="K39" s="1">
        <v>2152490.14</v>
      </c>
      <c r="L39" s="88">
        <v>15353275.060000001</v>
      </c>
      <c r="M39" s="1">
        <v>1555944530.03</v>
      </c>
      <c r="N39" s="1">
        <v>7611733.0499999998</v>
      </c>
      <c r="O39" s="3">
        <v>1548332796.98</v>
      </c>
      <c r="P39" s="17">
        <f t="shared" ref="P39:P46" si="7">(O39/$O$47)</f>
        <v>8.1856374938764589E-2</v>
      </c>
      <c r="Q39" s="21">
        <f t="shared" ref="Q39:Q47" si="8">(K39/O39)</f>
        <v>1.3901986344269138E-3</v>
      </c>
      <c r="R39" s="21">
        <f t="shared" si="2"/>
        <v>9.9160045501498987E-3</v>
      </c>
      <c r="S39" s="70">
        <f t="shared" si="3"/>
        <v>204.80310650380125</v>
      </c>
      <c r="T39" s="70">
        <f t="shared" si="4"/>
        <v>2.0308285359765277</v>
      </c>
      <c r="U39" s="1">
        <v>204.8</v>
      </c>
      <c r="V39" s="1">
        <v>204.8</v>
      </c>
      <c r="W39" s="84">
        <v>1041</v>
      </c>
      <c r="X39" s="59">
        <v>7560104.0599999996</v>
      </c>
      <c r="Y39" s="32"/>
      <c r="Z39" s="32"/>
    </row>
    <row r="40" spans="1:26" ht="15.75" x14ac:dyDescent="0.3">
      <c r="A40" s="45">
        <v>33</v>
      </c>
      <c r="B40" s="6" t="s">
        <v>8</v>
      </c>
      <c r="C40" s="46" t="s">
        <v>121</v>
      </c>
      <c r="D40" s="1"/>
      <c r="E40" s="1"/>
      <c r="F40" s="1">
        <v>39723881</v>
      </c>
      <c r="G40" s="1">
        <v>361089191</v>
      </c>
      <c r="H40" s="1"/>
      <c r="I40" s="1"/>
      <c r="J40" s="1">
        <v>400813071</v>
      </c>
      <c r="K40" s="1">
        <v>1101687</v>
      </c>
      <c r="L40" s="88">
        <v>5869245</v>
      </c>
      <c r="M40" s="1">
        <v>587550172.63</v>
      </c>
      <c r="N40" s="1">
        <v>20388329.640000001</v>
      </c>
      <c r="O40" s="3">
        <v>567161843</v>
      </c>
      <c r="P40" s="16">
        <f t="shared" si="7"/>
        <v>2.9984388732268406E-2</v>
      </c>
      <c r="Q40" s="21">
        <f t="shared" si="8"/>
        <v>1.942456132402405E-3</v>
      </c>
      <c r="R40" s="21">
        <f t="shared" si="2"/>
        <v>1.0348448282336229E-2</v>
      </c>
      <c r="S40" s="70">
        <f t="shared" si="3"/>
        <v>1.7138184735088766</v>
      </c>
      <c r="T40" s="70">
        <f t="shared" si="4"/>
        <v>1.7735361838419034E-2</v>
      </c>
      <c r="U40" s="1">
        <v>1.7191000000000001</v>
      </c>
      <c r="V40" s="1">
        <v>1.7191000000000001</v>
      </c>
      <c r="W40" s="84">
        <v>1423</v>
      </c>
      <c r="X40" s="59">
        <v>330934607</v>
      </c>
      <c r="Y40" s="32"/>
      <c r="Z40" s="32"/>
    </row>
    <row r="41" spans="1:26" ht="15.75" x14ac:dyDescent="0.3">
      <c r="A41" s="45">
        <v>34</v>
      </c>
      <c r="B41" s="6" t="s">
        <v>70</v>
      </c>
      <c r="C41" s="46" t="s">
        <v>22</v>
      </c>
      <c r="D41" s="1"/>
      <c r="E41" s="1"/>
      <c r="F41" s="1">
        <v>347794835.97000003</v>
      </c>
      <c r="G41" s="1">
        <v>914239752.52999997</v>
      </c>
      <c r="H41" s="1"/>
      <c r="I41" s="1"/>
      <c r="J41" s="1">
        <v>1262034588.5</v>
      </c>
      <c r="K41" s="1">
        <v>2154082.5299999998</v>
      </c>
      <c r="L41" s="88">
        <v>3786532.08</v>
      </c>
      <c r="M41" s="1">
        <v>1298119295.24</v>
      </c>
      <c r="N41" s="1">
        <v>13092769.289999999</v>
      </c>
      <c r="O41" s="3">
        <v>1285026525.96</v>
      </c>
      <c r="P41" s="16">
        <f t="shared" si="7"/>
        <v>6.7936049226888909E-2</v>
      </c>
      <c r="Q41" s="21">
        <f t="shared" si="8"/>
        <v>1.6762942137639979E-3</v>
      </c>
      <c r="R41" s="21">
        <f t="shared" si="2"/>
        <v>2.9466567448257221E-3</v>
      </c>
      <c r="S41" s="70">
        <f t="shared" si="3"/>
        <v>278.21249391355377</v>
      </c>
      <c r="T41" s="70">
        <f t="shared" si="4"/>
        <v>0.81979672168515838</v>
      </c>
      <c r="U41" s="1">
        <v>278.20999999999998</v>
      </c>
      <c r="V41" s="1">
        <v>278.20999999999998</v>
      </c>
      <c r="W41" s="84">
        <v>64</v>
      </c>
      <c r="X41" s="59">
        <v>4618867.0676999995</v>
      </c>
    </row>
    <row r="42" spans="1:26" ht="15.75" x14ac:dyDescent="0.3">
      <c r="A42" s="45">
        <v>35</v>
      </c>
      <c r="B42" s="6" t="s">
        <v>11</v>
      </c>
      <c r="C42" s="46" t="s">
        <v>23</v>
      </c>
      <c r="D42" s="1"/>
      <c r="E42" s="1"/>
      <c r="F42" s="1">
        <v>2325580364.2800002</v>
      </c>
      <c r="G42" s="1">
        <v>3529292845.0799999</v>
      </c>
      <c r="H42" s="1"/>
      <c r="I42" s="1"/>
      <c r="J42" s="1">
        <v>6127068574.3000002</v>
      </c>
      <c r="K42" s="1">
        <v>6162190.1900000004</v>
      </c>
      <c r="L42" s="88">
        <v>73927548.209999993</v>
      </c>
      <c r="M42" s="1">
        <v>6160212105.2200003</v>
      </c>
      <c r="N42" s="1">
        <v>33143530.920000002</v>
      </c>
      <c r="O42" s="3">
        <v>6127068574.3000002</v>
      </c>
      <c r="P42" s="16">
        <f t="shared" si="7"/>
        <v>0.32392236570307636</v>
      </c>
      <c r="Q42" s="21">
        <f t="shared" si="8"/>
        <v>1.0057322054215809E-3</v>
      </c>
      <c r="R42" s="21">
        <f t="shared" si="2"/>
        <v>1.2065728874014765E-2</v>
      </c>
      <c r="S42" s="70">
        <f t="shared" si="3"/>
        <v>1207.1814125499752</v>
      </c>
      <c r="T42" s="70">
        <f t="shared" si="4"/>
        <v>14.565523625578166</v>
      </c>
      <c r="U42" s="1">
        <v>1207.3399999999999</v>
      </c>
      <c r="V42" s="1">
        <v>1208.1099999999999</v>
      </c>
      <c r="W42" s="84">
        <v>913</v>
      </c>
      <c r="X42" s="59">
        <v>5075516</v>
      </c>
    </row>
    <row r="43" spans="1:26" ht="15.75" customHeight="1" x14ac:dyDescent="0.3">
      <c r="A43" s="112" t="s">
        <v>151</v>
      </c>
      <c r="B43" s="52" t="s">
        <v>11</v>
      </c>
      <c r="C43" s="46" t="s">
        <v>130</v>
      </c>
      <c r="D43" s="1"/>
      <c r="E43" s="1"/>
      <c r="F43" s="1"/>
      <c r="G43" s="1"/>
      <c r="H43" s="1"/>
      <c r="I43" s="1"/>
      <c r="J43" s="1"/>
      <c r="K43" s="1"/>
      <c r="L43" s="88"/>
      <c r="M43" s="1"/>
      <c r="N43" s="1"/>
      <c r="O43" s="3"/>
      <c r="P43" s="16">
        <f t="shared" si="7"/>
        <v>0</v>
      </c>
      <c r="Q43" s="21" t="e">
        <f t="shared" si="8"/>
        <v>#DIV/0!</v>
      </c>
      <c r="R43" s="21" t="e">
        <f t="shared" si="2"/>
        <v>#DIV/0!</v>
      </c>
      <c r="S43" s="70" t="e">
        <f t="shared" si="3"/>
        <v>#DIV/0!</v>
      </c>
      <c r="T43" s="70" t="e">
        <f t="shared" si="4"/>
        <v>#DIV/0!</v>
      </c>
      <c r="U43" s="1">
        <v>42304.5</v>
      </c>
      <c r="V43" s="1">
        <v>42470.36</v>
      </c>
      <c r="W43" s="84"/>
      <c r="X43" s="59"/>
    </row>
    <row r="44" spans="1:26" ht="15.75" customHeight="1" x14ac:dyDescent="0.3">
      <c r="A44" s="112" t="s">
        <v>152</v>
      </c>
      <c r="B44" s="52" t="s">
        <v>11</v>
      </c>
      <c r="C44" s="46" t="s">
        <v>131</v>
      </c>
      <c r="D44" s="1"/>
      <c r="E44" s="1"/>
      <c r="F44" s="1">
        <v>280628244.58999997</v>
      </c>
      <c r="G44" s="1">
        <v>1133586061.3099999</v>
      </c>
      <c r="H44" s="1"/>
      <c r="I44" s="1"/>
      <c r="J44" s="1">
        <v>1407323622.5699999</v>
      </c>
      <c r="K44" s="1">
        <v>1671188.16</v>
      </c>
      <c r="L44" s="88">
        <v>5444979.04</v>
      </c>
      <c r="M44" s="1">
        <v>1417741275.0699999</v>
      </c>
      <c r="N44" s="1">
        <v>10417652.51</v>
      </c>
      <c r="O44" s="3">
        <v>1407323622.5699999</v>
      </c>
      <c r="P44" s="16">
        <f t="shared" si="7"/>
        <v>7.4401582356172474E-2</v>
      </c>
      <c r="Q44" s="21">
        <f t="shared" si="8"/>
        <v>1.1874938594067942E-3</v>
      </c>
      <c r="R44" s="21">
        <f t="shared" si="2"/>
        <v>3.8690312254238937E-3</v>
      </c>
      <c r="S44" s="70">
        <f t="shared" si="3"/>
        <v>42311.257545050226</v>
      </c>
      <c r="T44" s="70">
        <f t="shared" si="4"/>
        <v>163.70357662875165</v>
      </c>
      <c r="U44" s="1">
        <v>42322.53</v>
      </c>
      <c r="V44" s="1">
        <v>42488.39</v>
      </c>
      <c r="W44" s="84">
        <v>1070</v>
      </c>
      <c r="X44" s="59">
        <v>33261.21</v>
      </c>
    </row>
    <row r="45" spans="1:26" ht="15.75" x14ac:dyDescent="0.3">
      <c r="A45" s="45">
        <v>37</v>
      </c>
      <c r="B45" s="52" t="s">
        <v>2</v>
      </c>
      <c r="C45" s="46" t="s">
        <v>125</v>
      </c>
      <c r="D45" s="1"/>
      <c r="E45" s="1"/>
      <c r="F45" s="1">
        <v>224357716.63800001</v>
      </c>
      <c r="G45" s="1">
        <v>1935474799.698</v>
      </c>
      <c r="H45" s="1"/>
      <c r="I45" s="1"/>
      <c r="J45" s="1">
        <v>2205674424.0630002</v>
      </c>
      <c r="K45" s="1">
        <v>3029633.9369999999</v>
      </c>
      <c r="L45" s="88">
        <v>9032456.7630000003</v>
      </c>
      <c r="M45" s="1">
        <v>2205674424.0630002</v>
      </c>
      <c r="N45" s="1">
        <v>17704754.100000001</v>
      </c>
      <c r="O45" s="3">
        <v>2187969636.204</v>
      </c>
      <c r="P45" s="16">
        <f t="shared" si="7"/>
        <v>0.11567233042216597</v>
      </c>
      <c r="Q45" s="21">
        <f t="shared" si="8"/>
        <v>1.3846782363288361E-3</v>
      </c>
      <c r="R45" s="21">
        <f t="shared" si="2"/>
        <v>4.1282367970475074E-3</v>
      </c>
      <c r="S45" s="70">
        <f t="shared" si="3"/>
        <v>323.55856006220455</v>
      </c>
      <c r="T45" s="70">
        <f t="shared" si="4"/>
        <v>1.3357263536484987</v>
      </c>
      <c r="U45" s="1">
        <v>322.245</v>
      </c>
      <c r="V45" s="1">
        <v>322.245</v>
      </c>
      <c r="W45" s="84">
        <v>101</v>
      </c>
      <c r="X45" s="59">
        <v>6762206</v>
      </c>
    </row>
    <row r="46" spans="1:26" ht="15.75" x14ac:dyDescent="0.3">
      <c r="A46" s="45">
        <v>38</v>
      </c>
      <c r="B46" s="52" t="s">
        <v>8</v>
      </c>
      <c r="C46" s="46" t="s">
        <v>102</v>
      </c>
      <c r="D46" s="1"/>
      <c r="E46" s="1"/>
      <c r="F46" s="1"/>
      <c r="G46" s="1">
        <v>5404927918.5</v>
      </c>
      <c r="H46" s="1"/>
      <c r="I46" s="1"/>
      <c r="J46" s="1">
        <v>5404927918.5</v>
      </c>
      <c r="K46" s="1">
        <v>7519050</v>
      </c>
      <c r="L46" s="88">
        <v>31393414.800000001</v>
      </c>
      <c r="M46" s="1">
        <v>5827462928.1000004</v>
      </c>
      <c r="N46" s="1">
        <v>35108110.917000003</v>
      </c>
      <c r="O46" s="3">
        <v>5792354795.6999998</v>
      </c>
      <c r="P46" s="16">
        <f t="shared" si="7"/>
        <v>0.30622690862066321</v>
      </c>
      <c r="Q46" s="21">
        <f t="shared" si="8"/>
        <v>1.2980990055342994E-3</v>
      </c>
      <c r="R46" s="21">
        <f t="shared" si="2"/>
        <v>5.4198017744536559E-3</v>
      </c>
      <c r="S46" s="70">
        <f t="shared" si="3"/>
        <v>34646.793009456705</v>
      </c>
      <c r="T46" s="70">
        <f t="shared" si="4"/>
        <v>187.77875023178194</v>
      </c>
      <c r="U46" s="1">
        <v>34207.074000000001</v>
      </c>
      <c r="V46" s="1">
        <v>34207.074000000001</v>
      </c>
      <c r="W46" s="86">
        <v>67</v>
      </c>
      <c r="X46" s="61">
        <v>167183</v>
      </c>
    </row>
    <row r="47" spans="1:26" ht="15.75" x14ac:dyDescent="0.3">
      <c r="A47" s="42"/>
      <c r="B47" s="10"/>
      <c r="C47" s="8" t="s">
        <v>65</v>
      </c>
      <c r="D47" s="1"/>
      <c r="E47" s="1"/>
      <c r="F47" s="1"/>
      <c r="G47" s="1"/>
      <c r="H47" s="1"/>
      <c r="I47" s="1"/>
      <c r="J47" s="1"/>
      <c r="K47" s="1"/>
      <c r="L47" s="88"/>
      <c r="M47" s="1"/>
      <c r="N47" s="1"/>
      <c r="O47" s="13">
        <f>SUM(O39:O46)</f>
        <v>18915237794.714001</v>
      </c>
      <c r="P47" s="74">
        <f>(O47/$O$102)</f>
        <v>2.5207941113789326E-2</v>
      </c>
      <c r="Q47" s="21">
        <f t="shared" si="8"/>
        <v>0</v>
      </c>
      <c r="R47" s="21">
        <f t="shared" si="2"/>
        <v>0</v>
      </c>
      <c r="S47" s="70" t="e">
        <f t="shared" si="3"/>
        <v>#DIV/0!</v>
      </c>
      <c r="T47" s="70" t="e">
        <f t="shared" si="4"/>
        <v>#DIV/0!</v>
      </c>
      <c r="U47" s="1"/>
      <c r="V47" s="1"/>
      <c r="W47" s="84"/>
      <c r="X47" s="59"/>
    </row>
    <row r="48" spans="1:26" ht="15.75" customHeight="1" x14ac:dyDescent="0.25">
      <c r="A48" s="104"/>
      <c r="B48" s="97"/>
      <c r="C48" s="23" t="s">
        <v>24</v>
      </c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108"/>
    </row>
    <row r="49" spans="1:26" ht="15.75" x14ac:dyDescent="0.3">
      <c r="A49" s="45">
        <v>39</v>
      </c>
      <c r="B49" s="6" t="s">
        <v>25</v>
      </c>
      <c r="C49" s="51" t="s">
        <v>26</v>
      </c>
      <c r="D49" s="1"/>
      <c r="E49" s="1"/>
      <c r="F49" s="1">
        <v>3344464278.7600002</v>
      </c>
      <c r="G49" s="1">
        <v>201458933.62</v>
      </c>
      <c r="H49" s="1"/>
      <c r="I49" s="1"/>
      <c r="J49" s="1">
        <v>3545923212.3800001</v>
      </c>
      <c r="K49" s="1">
        <v>4923185.97</v>
      </c>
      <c r="L49" s="88">
        <v>38858736.75</v>
      </c>
      <c r="M49" s="1">
        <v>3596045989.8899999</v>
      </c>
      <c r="N49" s="1">
        <v>48400881.039999999</v>
      </c>
      <c r="O49" s="3">
        <v>3547645108.8499999</v>
      </c>
      <c r="P49" s="16">
        <f t="shared" ref="P49:P58" si="9">(O49/$O$66)</f>
        <v>4.2669228670783932E-2</v>
      </c>
      <c r="Q49" s="21">
        <f t="shared" ref="Q49:Q66" si="10">(K49/O49)</f>
        <v>1.387733501786455E-3</v>
      </c>
      <c r="R49" s="21">
        <f t="shared" si="2"/>
        <v>1.0953388954566653E-2</v>
      </c>
      <c r="S49" s="70">
        <f t="shared" si="3"/>
        <v>2971.5364077265331</v>
      </c>
      <c r="T49" s="70">
        <f t="shared" si="4"/>
        <v>32.548394066484477</v>
      </c>
      <c r="U49" s="1">
        <v>2929.55</v>
      </c>
      <c r="V49" s="1">
        <v>2929.55</v>
      </c>
      <c r="W49" s="84">
        <v>1361</v>
      </c>
      <c r="X49" s="59">
        <v>1193875.7</v>
      </c>
    </row>
    <row r="50" spans="1:26" ht="14.25" customHeight="1" x14ac:dyDescent="0.3">
      <c r="A50" s="45">
        <v>40</v>
      </c>
      <c r="B50" s="6" t="s">
        <v>27</v>
      </c>
      <c r="C50" s="46" t="s">
        <v>28</v>
      </c>
      <c r="D50" s="1">
        <v>32356548</v>
      </c>
      <c r="E50" s="1"/>
      <c r="F50" s="1">
        <v>1727345129.3399999</v>
      </c>
      <c r="G50" s="1">
        <v>912596810.94000006</v>
      </c>
      <c r="H50" s="1"/>
      <c r="I50" s="1"/>
      <c r="J50" s="1">
        <v>2672298488.2800002</v>
      </c>
      <c r="K50" s="1">
        <v>664689.19999999995</v>
      </c>
      <c r="L50" s="88">
        <v>36724608.409999996</v>
      </c>
      <c r="M50" s="1">
        <v>2677119071.5300002</v>
      </c>
      <c r="N50" s="1">
        <v>81762921.450000003</v>
      </c>
      <c r="O50" s="3">
        <v>2595356150.0799999</v>
      </c>
      <c r="P50" s="16">
        <f t="shared" si="9"/>
        <v>3.1215592781146839E-2</v>
      </c>
      <c r="Q50" s="21">
        <f t="shared" si="10"/>
        <v>2.5610712424940655E-4</v>
      </c>
      <c r="R50" s="21">
        <f t="shared" si="2"/>
        <v>1.4150122868057237E-2</v>
      </c>
      <c r="S50" s="70">
        <f t="shared" si="3"/>
        <v>1.0975196242706677</v>
      </c>
      <c r="T50" s="70">
        <f t="shared" si="4"/>
        <v>1.5530037533533962E-2</v>
      </c>
      <c r="U50" s="1">
        <v>1</v>
      </c>
      <c r="V50" s="1">
        <v>1</v>
      </c>
      <c r="W50" s="84">
        <v>4164</v>
      </c>
      <c r="X50" s="59">
        <v>2364746919.04</v>
      </c>
    </row>
    <row r="51" spans="1:26" s="56" customFormat="1" ht="15.75" x14ac:dyDescent="0.3">
      <c r="A51" s="45">
        <v>41</v>
      </c>
      <c r="B51" s="52" t="s">
        <v>99</v>
      </c>
      <c r="C51" s="46" t="s">
        <v>105</v>
      </c>
      <c r="D51" s="4"/>
      <c r="E51" s="4"/>
      <c r="F51" s="4">
        <v>49702110.07</v>
      </c>
      <c r="G51" s="4">
        <v>281350489.68000001</v>
      </c>
      <c r="H51" s="4"/>
      <c r="I51" s="4"/>
      <c r="J51" s="4">
        <v>331052599.75</v>
      </c>
      <c r="K51" s="4">
        <v>580030.39</v>
      </c>
      <c r="L51" s="90">
        <v>3183303.33</v>
      </c>
      <c r="M51" s="4">
        <v>339514846.45999998</v>
      </c>
      <c r="N51" s="4">
        <v>6623658.6699999999</v>
      </c>
      <c r="O51" s="38">
        <v>332890873.77999997</v>
      </c>
      <c r="P51" s="37">
        <f t="shared" si="9"/>
        <v>4.0038381461273915E-3</v>
      </c>
      <c r="Q51" s="55">
        <f t="shared" si="10"/>
        <v>1.7424039998865481E-3</v>
      </c>
      <c r="R51" s="21">
        <f t="shared" si="2"/>
        <v>9.5626031854023526E-3</v>
      </c>
      <c r="S51" s="70">
        <f t="shared" si="3"/>
        <v>1.8419750344085171</v>
      </c>
      <c r="T51" s="70">
        <f t="shared" si="4"/>
        <v>1.7614076331466492E-2</v>
      </c>
      <c r="U51" s="4">
        <v>1.8404</v>
      </c>
      <c r="V51" s="4">
        <v>1.8404</v>
      </c>
      <c r="W51" s="87">
        <v>1431</v>
      </c>
      <c r="X51" s="62">
        <v>180724965.08450001</v>
      </c>
    </row>
    <row r="52" spans="1:26" ht="15.75" x14ac:dyDescent="0.3">
      <c r="A52" s="45">
        <v>42</v>
      </c>
      <c r="B52" s="6" t="s">
        <v>1</v>
      </c>
      <c r="C52" s="46" t="s">
        <v>30</v>
      </c>
      <c r="D52" s="1">
        <v>219548600</v>
      </c>
      <c r="E52" s="1"/>
      <c r="F52" s="1">
        <v>9661054596.6900005</v>
      </c>
      <c r="G52" s="1">
        <v>56593260.869999997</v>
      </c>
      <c r="H52" s="1"/>
      <c r="I52" s="1"/>
      <c r="J52" s="1">
        <v>9938557257.5599995</v>
      </c>
      <c r="K52" s="1">
        <v>14146070.279999999</v>
      </c>
      <c r="L52" s="88">
        <v>72347142.420000002</v>
      </c>
      <c r="M52" s="1">
        <v>9938557257.5599995</v>
      </c>
      <c r="N52" s="1">
        <v>45874684.880000003</v>
      </c>
      <c r="O52" s="3">
        <v>9892682572.6800003</v>
      </c>
      <c r="P52" s="16">
        <f t="shared" si="9"/>
        <v>0.11898403642691129</v>
      </c>
      <c r="Q52" s="21">
        <f t="shared" si="10"/>
        <v>1.4299529148005124E-3</v>
      </c>
      <c r="R52" s="21">
        <f t="shared" si="2"/>
        <v>7.3131975971610129E-3</v>
      </c>
      <c r="S52" s="70">
        <f t="shared" si="3"/>
        <v>258.24210172885626</v>
      </c>
      <c r="T52" s="70">
        <f t="shared" si="4"/>
        <v>1.8885755178492813</v>
      </c>
      <c r="U52" s="1">
        <v>258.18</v>
      </c>
      <c r="V52" s="1">
        <v>258.27999999999997</v>
      </c>
      <c r="W52" s="84">
        <v>6961</v>
      </c>
      <c r="X52" s="59">
        <v>38307783.689999998</v>
      </c>
    </row>
    <row r="53" spans="1:26" ht="15.75" x14ac:dyDescent="0.3">
      <c r="A53" s="45">
        <v>43</v>
      </c>
      <c r="B53" s="6" t="s">
        <v>31</v>
      </c>
      <c r="C53" s="46" t="s">
        <v>32</v>
      </c>
      <c r="D53" s="24"/>
      <c r="E53" s="24"/>
      <c r="F53" s="1">
        <v>2230104517.8899999</v>
      </c>
      <c r="G53" s="1">
        <v>311717227.39999998</v>
      </c>
      <c r="H53" s="1"/>
      <c r="I53" s="1"/>
      <c r="J53" s="1">
        <v>2541821745.29</v>
      </c>
      <c r="K53" s="1">
        <v>2872564.18</v>
      </c>
      <c r="L53" s="88">
        <v>29448468.719999999</v>
      </c>
      <c r="M53" s="1">
        <v>2574580939</v>
      </c>
      <c r="N53" s="1">
        <v>24545936</v>
      </c>
      <c r="O53" s="3">
        <v>2550035003</v>
      </c>
      <c r="P53" s="16">
        <f>(O53/$O$66)</f>
        <v>3.0670493615631487E-2</v>
      </c>
      <c r="Q53" s="21">
        <f t="shared" si="10"/>
        <v>1.1264802940432422E-3</v>
      </c>
      <c r="R53" s="21">
        <f t="shared" si="2"/>
        <v>1.1548260586758698E-2</v>
      </c>
      <c r="S53" s="70">
        <f t="shared" si="3"/>
        <v>1</v>
      </c>
      <c r="T53" s="70">
        <f t="shared" si="4"/>
        <v>1.1548260586758698E-2</v>
      </c>
      <c r="U53" s="1">
        <v>1</v>
      </c>
      <c r="V53" s="1">
        <v>1</v>
      </c>
      <c r="W53" s="84">
        <v>689</v>
      </c>
      <c r="X53" s="59">
        <v>2550035003</v>
      </c>
    </row>
    <row r="54" spans="1:26" ht="15.75" x14ac:dyDescent="0.3">
      <c r="A54" s="45">
        <v>44</v>
      </c>
      <c r="B54" s="1" t="s">
        <v>2</v>
      </c>
      <c r="C54" s="46" t="s">
        <v>126</v>
      </c>
      <c r="D54" s="1"/>
      <c r="E54" s="1"/>
      <c r="F54" s="1">
        <v>983009539.63</v>
      </c>
      <c r="G54" s="1">
        <v>954424203.79999995</v>
      </c>
      <c r="H54" s="1"/>
      <c r="I54" s="1"/>
      <c r="J54" s="1">
        <v>1015947224.88</v>
      </c>
      <c r="K54" s="1">
        <v>2037142.42</v>
      </c>
      <c r="L54" s="88">
        <v>19671876.02</v>
      </c>
      <c r="M54" s="1">
        <v>1970371428.6800001</v>
      </c>
      <c r="N54" s="1">
        <v>6124196.04</v>
      </c>
      <c r="O54" s="3">
        <v>1964247232.6400001</v>
      </c>
      <c r="P54" s="16">
        <f t="shared" ref="P54" si="11">(O54/$O$66)</f>
        <v>2.3624943240909288E-2</v>
      </c>
      <c r="Q54" s="21">
        <f t="shared" si="10"/>
        <v>1.0371110042303722E-3</v>
      </c>
      <c r="R54" s="21">
        <f t="shared" si="2"/>
        <v>1.0014969446366729E-2</v>
      </c>
      <c r="S54" s="70">
        <f t="shared" si="3"/>
        <v>3.4418996474137042</v>
      </c>
      <c r="T54" s="70">
        <f t="shared" si="4"/>
        <v>3.4470519806308664E-2</v>
      </c>
      <c r="U54" s="1">
        <v>3.44</v>
      </c>
      <c r="V54" s="1">
        <v>3.44</v>
      </c>
      <c r="W54" s="84">
        <v>889</v>
      </c>
      <c r="X54" s="59">
        <v>570686956</v>
      </c>
    </row>
    <row r="55" spans="1:26" ht="15.75" x14ac:dyDescent="0.3">
      <c r="A55" s="45">
        <v>45</v>
      </c>
      <c r="B55" s="6" t="s">
        <v>1</v>
      </c>
      <c r="C55" s="51" t="s">
        <v>77</v>
      </c>
      <c r="D55" s="1"/>
      <c r="E55" s="1"/>
      <c r="F55" s="98">
        <v>10935937939.450001</v>
      </c>
      <c r="G55" s="1">
        <v>203735739.13</v>
      </c>
      <c r="H55" s="1"/>
      <c r="I55" s="1"/>
      <c r="J55" s="1">
        <v>11139673678.58</v>
      </c>
      <c r="K55" s="57">
        <v>14203981.060000001</v>
      </c>
      <c r="L55" s="91">
        <v>140743473.93000001</v>
      </c>
      <c r="M55" s="57">
        <v>11139673678.58</v>
      </c>
      <c r="N55" s="57">
        <v>47160307.799999997</v>
      </c>
      <c r="O55" s="3">
        <v>11092513370.780001</v>
      </c>
      <c r="P55" s="16">
        <f t="shared" si="9"/>
        <v>0.13341497670407268</v>
      </c>
      <c r="Q55" s="21">
        <f t="shared" si="10"/>
        <v>1.2805015946535847E-3</v>
      </c>
      <c r="R55" s="21">
        <f t="shared" si="2"/>
        <v>1.2688150036469439E-2</v>
      </c>
      <c r="S55" s="70">
        <f t="shared" si="3"/>
        <v>3503.49796514841</v>
      </c>
      <c r="T55" s="70">
        <f t="shared" si="4"/>
        <v>44.452907834268402</v>
      </c>
      <c r="U55" s="57">
        <v>3503.5</v>
      </c>
      <c r="V55" s="57">
        <v>3503.5</v>
      </c>
      <c r="W55" s="84">
        <v>219</v>
      </c>
      <c r="X55" s="59">
        <v>3166125.25</v>
      </c>
    </row>
    <row r="56" spans="1:26" ht="15.75" x14ac:dyDescent="0.3">
      <c r="A56" s="45">
        <v>46</v>
      </c>
      <c r="B56" s="6" t="s">
        <v>1</v>
      </c>
      <c r="C56" s="51" t="s">
        <v>76</v>
      </c>
      <c r="D56" s="1">
        <v>59997231.950000003</v>
      </c>
      <c r="E56" s="1"/>
      <c r="F56" s="1">
        <v>219339940.99000001</v>
      </c>
      <c r="G56" s="1">
        <v>46046535.780000001</v>
      </c>
      <c r="H56" s="1"/>
      <c r="I56" s="1"/>
      <c r="J56" s="1">
        <v>328649519.57999998</v>
      </c>
      <c r="K56" s="1">
        <v>381128.49</v>
      </c>
      <c r="L56" s="88">
        <v>184728.77</v>
      </c>
      <c r="M56" s="1">
        <v>328649519.57999998</v>
      </c>
      <c r="N56" s="1">
        <v>2025288.74</v>
      </c>
      <c r="O56" s="3">
        <v>326624230.83999997</v>
      </c>
      <c r="P56" s="16">
        <f t="shared" si="9"/>
        <v>3.9284662268962451E-3</v>
      </c>
      <c r="Q56" s="21">
        <f t="shared" si="10"/>
        <v>1.16687145047331E-3</v>
      </c>
      <c r="R56" s="21">
        <f t="shared" si="2"/>
        <v>5.6556970536117749E-4</v>
      </c>
      <c r="S56" s="70">
        <f t="shared" si="3"/>
        <v>2953.580153052103</v>
      </c>
      <c r="T56" s="70">
        <f t="shared" si="4"/>
        <v>1.6704554569222994</v>
      </c>
      <c r="U56" s="1">
        <v>2948.02</v>
      </c>
      <c r="V56" s="1">
        <v>2957.51</v>
      </c>
      <c r="W56" s="84">
        <v>18</v>
      </c>
      <c r="X56" s="59">
        <v>110585.87</v>
      </c>
    </row>
    <row r="57" spans="1:26" ht="15.75" x14ac:dyDescent="0.3">
      <c r="A57" s="45">
        <v>47</v>
      </c>
      <c r="B57" s="6" t="s">
        <v>53</v>
      </c>
      <c r="C57" s="51" t="s">
        <v>79</v>
      </c>
      <c r="D57" s="1"/>
      <c r="E57" s="1"/>
      <c r="F57" s="1"/>
      <c r="G57" s="1">
        <v>1407538268.8299999</v>
      </c>
      <c r="H57" s="1"/>
      <c r="I57" s="1">
        <v>679723.7</v>
      </c>
      <c r="J57" s="1">
        <v>3974639900.4200001</v>
      </c>
      <c r="K57" s="57">
        <v>7449819.7599999998</v>
      </c>
      <c r="L57" s="91">
        <v>57296527.75</v>
      </c>
      <c r="M57" s="1">
        <v>4696520783.0799999</v>
      </c>
      <c r="N57" s="1">
        <v>75359084.150000006</v>
      </c>
      <c r="O57" s="3">
        <v>4621161698.9300003</v>
      </c>
      <c r="P57" s="16">
        <f t="shared" si="9"/>
        <v>5.5580927405737786E-2</v>
      </c>
      <c r="Q57" s="21">
        <f t="shared" si="10"/>
        <v>1.6121097345987605E-3</v>
      </c>
      <c r="R57" s="21">
        <f t="shared" si="2"/>
        <v>1.2398728173322011E-2</v>
      </c>
      <c r="S57" s="70">
        <f t="shared" si="3"/>
        <v>1117.156024545629</v>
      </c>
      <c r="T57" s="70">
        <f t="shared" si="4"/>
        <v>13.851313875530304</v>
      </c>
      <c r="U57" s="1">
        <v>1115.8900000000001</v>
      </c>
      <c r="V57" s="1">
        <v>1115.8900000000001</v>
      </c>
      <c r="W57" s="99">
        <v>3181</v>
      </c>
      <c r="X57" s="59">
        <v>4136541</v>
      </c>
    </row>
    <row r="58" spans="1:26" ht="15.75" x14ac:dyDescent="0.3">
      <c r="A58" s="45">
        <v>48</v>
      </c>
      <c r="B58" s="1" t="s">
        <v>69</v>
      </c>
      <c r="C58" s="51" t="s">
        <v>82</v>
      </c>
      <c r="D58" s="1"/>
      <c r="E58" s="1"/>
      <c r="F58" s="1">
        <v>45563014.07</v>
      </c>
      <c r="G58" s="1">
        <v>7075699.0899999999</v>
      </c>
      <c r="H58" s="1"/>
      <c r="I58" s="1"/>
      <c r="J58" s="1">
        <v>52638713.159999996</v>
      </c>
      <c r="K58" s="1">
        <v>51177.02</v>
      </c>
      <c r="L58" s="88">
        <v>628297.15</v>
      </c>
      <c r="M58" s="1">
        <v>52693677.020000003</v>
      </c>
      <c r="N58" s="1">
        <v>51177.02</v>
      </c>
      <c r="O58" s="3">
        <v>52338911.630000003</v>
      </c>
      <c r="P58" s="16">
        <f t="shared" si="9"/>
        <v>6.2950518448119349E-4</v>
      </c>
      <c r="Q58" s="21">
        <f t="shared" si="10"/>
        <v>9.7780061537745041E-4</v>
      </c>
      <c r="R58" s="21">
        <f t="shared" si="2"/>
        <v>1.2004398456766305E-2</v>
      </c>
      <c r="S58" s="70">
        <f t="shared" si="3"/>
        <v>11.624499025645058</v>
      </c>
      <c r="T58" s="70">
        <f t="shared" si="4"/>
        <v>0.13954511816413495</v>
      </c>
      <c r="U58" s="1">
        <v>11.624499999999999</v>
      </c>
      <c r="V58" s="1">
        <v>11.7033</v>
      </c>
      <c r="W58" s="84">
        <v>32</v>
      </c>
      <c r="X58" s="59">
        <v>4502466</v>
      </c>
    </row>
    <row r="59" spans="1:26" ht="15.75" x14ac:dyDescent="0.3">
      <c r="A59" s="45">
        <v>49</v>
      </c>
      <c r="B59" s="6" t="s">
        <v>44</v>
      </c>
      <c r="C59" s="46" t="s">
        <v>98</v>
      </c>
      <c r="D59" s="1"/>
      <c r="E59" s="1"/>
      <c r="F59" s="1">
        <v>105605369.23999999</v>
      </c>
      <c r="G59" s="1">
        <v>129334558.04000001</v>
      </c>
      <c r="H59" s="1"/>
      <c r="I59" s="1"/>
      <c r="J59" s="1">
        <v>244023686.22999999</v>
      </c>
      <c r="K59" s="1">
        <v>934951.08</v>
      </c>
      <c r="L59" s="88">
        <v>1900762.55</v>
      </c>
      <c r="M59" s="1">
        <v>244023686.22999999</v>
      </c>
      <c r="N59" s="1">
        <v>15406951.949999999</v>
      </c>
      <c r="O59" s="3">
        <v>228616734.28</v>
      </c>
      <c r="P59" s="16">
        <f>(O59/$O$66)</f>
        <v>2.749683075295912E-3</v>
      </c>
      <c r="Q59" s="21">
        <f t="shared" si="10"/>
        <v>4.0896003651898546E-3</v>
      </c>
      <c r="R59" s="21">
        <f t="shared" si="2"/>
        <v>8.3141881804331408E-3</v>
      </c>
      <c r="S59" s="70">
        <f t="shared" si="3"/>
        <v>0.76625761612739651</v>
      </c>
      <c r="T59" s="70">
        <f t="shared" si="4"/>
        <v>6.3708100151732743E-3</v>
      </c>
      <c r="U59" s="1">
        <v>0.76629999999999998</v>
      </c>
      <c r="V59" s="1">
        <v>0.76629999999999998</v>
      </c>
      <c r="W59" s="84">
        <v>806</v>
      </c>
      <c r="X59" s="59">
        <v>298354925.89999998</v>
      </c>
      <c r="Y59" s="33"/>
      <c r="Z59" s="32"/>
    </row>
    <row r="60" spans="1:26" ht="15.75" x14ac:dyDescent="0.3">
      <c r="A60" s="45">
        <v>50</v>
      </c>
      <c r="B60" s="52" t="s">
        <v>1</v>
      </c>
      <c r="C60" s="46" t="s">
        <v>94</v>
      </c>
      <c r="D60" s="1"/>
      <c r="E60" s="1"/>
      <c r="F60" s="1">
        <v>7914866089.9770002</v>
      </c>
      <c r="G60" s="1">
        <v>35048782813.571999</v>
      </c>
      <c r="H60" s="1"/>
      <c r="I60" s="1"/>
      <c r="J60" s="1">
        <v>43028379367.677002</v>
      </c>
      <c r="K60" s="1">
        <v>51570272.952</v>
      </c>
      <c r="L60" s="88">
        <v>181826231.796</v>
      </c>
      <c r="M60" s="1">
        <v>43028379367.677002</v>
      </c>
      <c r="N60" s="1">
        <v>150630893.32499999</v>
      </c>
      <c r="O60" s="3">
        <v>42877748474.351997</v>
      </c>
      <c r="P60" s="16">
        <f>(O60/$O$66)</f>
        <v>0.51571123897834026</v>
      </c>
      <c r="Q60" s="21">
        <f t="shared" si="10"/>
        <v>1.2027280999338753E-3</v>
      </c>
      <c r="R60" s="21">
        <f t="shared" si="2"/>
        <v>4.2405732172425574E-3</v>
      </c>
      <c r="S60" s="70">
        <f t="shared" si="3"/>
        <v>342.54641827065979</v>
      </c>
      <c r="T60" s="70">
        <f t="shared" si="4"/>
        <v>1.4525931669809264</v>
      </c>
      <c r="U60" s="1">
        <v>342.53109000000001</v>
      </c>
      <c r="V60" s="1">
        <v>342.53109000000001</v>
      </c>
      <c r="W60" s="86">
        <v>1437</v>
      </c>
      <c r="X60" s="61">
        <v>125173542</v>
      </c>
    </row>
    <row r="61" spans="1:26" ht="15.75" x14ac:dyDescent="0.3">
      <c r="A61" s="45">
        <v>39</v>
      </c>
      <c r="B61" s="52" t="s">
        <v>91</v>
      </c>
      <c r="C61" s="46" t="s">
        <v>95</v>
      </c>
      <c r="D61" s="1"/>
      <c r="E61" s="1"/>
      <c r="F61" s="1">
        <v>65993334.490000002</v>
      </c>
      <c r="G61" s="1">
        <v>336978325.08999997</v>
      </c>
      <c r="H61" s="1"/>
      <c r="I61" s="1"/>
      <c r="J61" s="1">
        <v>407108584.75999999</v>
      </c>
      <c r="K61" s="1">
        <v>544278.16</v>
      </c>
      <c r="L61" s="88">
        <v>4146313.47</v>
      </c>
      <c r="M61" s="1">
        <v>407108584.75999999</v>
      </c>
      <c r="N61" s="1">
        <v>3909519.64</v>
      </c>
      <c r="O61" s="3">
        <v>403199065.12</v>
      </c>
      <c r="P61" s="16">
        <f t="shared" ref="P61" si="12">(O61/$O$49)</f>
        <v>0.11365259284649824</v>
      </c>
      <c r="Q61" s="21">
        <f t="shared" si="10"/>
        <v>1.3498993601039528E-3</v>
      </c>
      <c r="R61" s="21">
        <f t="shared" si="2"/>
        <v>1.0283539394532018E-2</v>
      </c>
      <c r="S61" s="70">
        <f t="shared" si="3"/>
        <v>1107.7414745194144</v>
      </c>
      <c r="T61" s="70">
        <f t="shared" si="4"/>
        <v>11.391503092177382</v>
      </c>
      <c r="U61" s="1">
        <v>1107.74</v>
      </c>
      <c r="V61" s="1">
        <v>1113.25</v>
      </c>
      <c r="W61" s="86">
        <v>140</v>
      </c>
      <c r="X61" s="61">
        <v>363983</v>
      </c>
    </row>
    <row r="62" spans="1:26" ht="15.75" x14ac:dyDescent="0.3">
      <c r="A62" s="45">
        <v>52</v>
      </c>
      <c r="B62" s="1" t="s">
        <v>29</v>
      </c>
      <c r="C62" s="51" t="s">
        <v>114</v>
      </c>
      <c r="D62" s="1"/>
      <c r="E62" s="1"/>
      <c r="F62" s="1">
        <v>646365570.22000003</v>
      </c>
      <c r="G62" s="1">
        <v>286449138.35000002</v>
      </c>
      <c r="H62" s="1"/>
      <c r="I62" s="1"/>
      <c r="J62" s="1">
        <v>932814708.57000005</v>
      </c>
      <c r="K62" s="1">
        <v>1766524.36</v>
      </c>
      <c r="L62" s="88">
        <v>8967154.8399999999</v>
      </c>
      <c r="M62" s="1">
        <v>1037601448.77</v>
      </c>
      <c r="N62" s="1">
        <v>10034426.390000001</v>
      </c>
      <c r="O62" s="3">
        <v>1027567022.38</v>
      </c>
      <c r="P62" s="16">
        <f>(O62/$O$66)</f>
        <v>1.2359041253340494E-2</v>
      </c>
      <c r="Q62" s="21">
        <f t="shared" si="10"/>
        <v>1.719132982594618E-3</v>
      </c>
      <c r="R62" s="21">
        <f t="shared" si="2"/>
        <v>8.7265887720206492E-3</v>
      </c>
      <c r="S62" s="70">
        <f t="shared" si="3"/>
        <v>22.155300085569269</v>
      </c>
      <c r="T62" s="70">
        <f t="shared" si="4"/>
        <v>0.19334019296747693</v>
      </c>
      <c r="U62" s="1">
        <v>22.1553</v>
      </c>
      <c r="V62" s="1">
        <v>22.1553</v>
      </c>
      <c r="W62" s="84">
        <v>1251</v>
      </c>
      <c r="X62" s="59">
        <v>46380189.770000003</v>
      </c>
      <c r="Z62" s="54"/>
    </row>
    <row r="63" spans="1:26" ht="15.75" x14ac:dyDescent="0.3">
      <c r="A63" s="45">
        <v>53</v>
      </c>
      <c r="B63" s="1" t="s">
        <v>27</v>
      </c>
      <c r="C63" s="66" t="s">
        <v>134</v>
      </c>
      <c r="D63" s="1"/>
      <c r="E63" s="1"/>
      <c r="F63" s="1">
        <v>21192074.145</v>
      </c>
      <c r="G63" s="1">
        <v>91448742.329999998</v>
      </c>
      <c r="H63" s="1"/>
      <c r="I63" s="1"/>
      <c r="J63" s="1">
        <v>93506015.790000007</v>
      </c>
      <c r="K63" s="1">
        <v>1472328.1980000001</v>
      </c>
      <c r="L63" s="88">
        <v>9984442.1490000002</v>
      </c>
      <c r="M63" s="1">
        <v>938191121.00999999</v>
      </c>
      <c r="N63" s="1">
        <v>42459971.004000001</v>
      </c>
      <c r="O63" s="3">
        <v>895731150.00600004</v>
      </c>
      <c r="P63" s="16">
        <f>(O63/$O$66)</f>
        <v>1.0773388006541523E-2</v>
      </c>
      <c r="Q63" s="21">
        <f t="shared" si="10"/>
        <v>1.6437166419747016E-3</v>
      </c>
      <c r="R63" s="21">
        <f t="shared" si="2"/>
        <v>1.1146695243246948E-2</v>
      </c>
      <c r="S63" s="70">
        <f t="shared" si="3"/>
        <v>305.90974221229874</v>
      </c>
      <c r="T63" s="70">
        <f t="shared" si="4"/>
        <v>3.4098826683807308</v>
      </c>
      <c r="U63" s="1">
        <v>321.32429999999999</v>
      </c>
      <c r="V63" s="1">
        <v>321.32429999999999</v>
      </c>
      <c r="W63" s="84">
        <v>247</v>
      </c>
      <c r="X63" s="59">
        <v>2928089.65</v>
      </c>
    </row>
    <row r="64" spans="1:26" ht="15.75" x14ac:dyDescent="0.3">
      <c r="A64" s="45">
        <v>54</v>
      </c>
      <c r="B64" s="1" t="s">
        <v>96</v>
      </c>
      <c r="C64" s="51" t="s">
        <v>97</v>
      </c>
      <c r="D64" s="1"/>
      <c r="E64" s="1"/>
      <c r="F64" s="1">
        <v>286173039.74000001</v>
      </c>
      <c r="G64" s="1">
        <v>91036200</v>
      </c>
      <c r="H64" s="1"/>
      <c r="I64" s="1"/>
      <c r="J64" s="1">
        <v>377209239.74000001</v>
      </c>
      <c r="K64" s="1">
        <v>6021892.3463000003</v>
      </c>
      <c r="L64" s="88">
        <v>18160546.083700001</v>
      </c>
      <c r="M64" s="1">
        <v>386078475.39999998</v>
      </c>
      <c r="N64" s="1">
        <v>5012111.09</v>
      </c>
      <c r="O64" s="3">
        <v>381066364.31</v>
      </c>
      <c r="P64" s="16">
        <f t="shared" ref="P64" si="13">(O64/$O$66)</f>
        <v>4.5832678688535466E-3</v>
      </c>
      <c r="Q64" s="21">
        <f t="shared" si="10"/>
        <v>1.5802739129715346E-2</v>
      </c>
      <c r="R64" s="21">
        <f t="shared" si="2"/>
        <v>4.7657174142313637E-2</v>
      </c>
      <c r="S64" s="70">
        <f t="shared" si="3"/>
        <v>140.06429923483151</v>
      </c>
      <c r="T64" s="70">
        <f t="shared" si="4"/>
        <v>6.6750686997554922</v>
      </c>
      <c r="U64" s="1">
        <v>140.0643</v>
      </c>
      <c r="V64" s="1">
        <v>141.90649999999999</v>
      </c>
      <c r="W64" s="84">
        <v>271</v>
      </c>
      <c r="X64" s="59">
        <v>2720653.06</v>
      </c>
    </row>
    <row r="65" spans="1:26" ht="15.75" x14ac:dyDescent="0.3">
      <c r="A65" s="45">
        <v>55</v>
      </c>
      <c r="B65" s="1" t="s">
        <v>107</v>
      </c>
      <c r="C65" s="51" t="s">
        <v>109</v>
      </c>
      <c r="D65" s="1"/>
      <c r="E65" s="1"/>
      <c r="F65" s="1">
        <v>59838717.350000001</v>
      </c>
      <c r="G65" s="1">
        <v>295115077.22000003</v>
      </c>
      <c r="H65" s="1"/>
      <c r="I65" s="1"/>
      <c r="J65" s="1">
        <v>354953794.56999999</v>
      </c>
      <c r="K65" s="1">
        <v>604766.06999999995</v>
      </c>
      <c r="L65" s="88">
        <v>1587451.14</v>
      </c>
      <c r="M65" s="1">
        <v>358365191.17000002</v>
      </c>
      <c r="N65" s="1">
        <v>4849397.8899999997</v>
      </c>
      <c r="O65" s="3">
        <v>353515793.27999997</v>
      </c>
      <c r="P65" s="16">
        <f>(O65/$O$66)</f>
        <v>4.2519039417354774E-3</v>
      </c>
      <c r="Q65" s="21">
        <f t="shared" si="10"/>
        <v>1.7107186764948822E-3</v>
      </c>
      <c r="R65" s="21">
        <f t="shared" si="2"/>
        <v>4.490467385548088E-3</v>
      </c>
      <c r="S65" s="70">
        <f t="shared" si="3"/>
        <v>1.2138347724042453</v>
      </c>
      <c r="T65" s="70">
        <f t="shared" si="4"/>
        <v>5.45068545692545E-3</v>
      </c>
      <c r="U65" s="1">
        <v>1.2082999999999999</v>
      </c>
      <c r="V65" s="1">
        <v>1.2082999999999999</v>
      </c>
      <c r="W65" s="84">
        <v>35</v>
      </c>
      <c r="X65" s="59">
        <v>291238808.87</v>
      </c>
    </row>
    <row r="66" spans="1:26" ht="15.75" x14ac:dyDescent="0.3">
      <c r="A66" s="42"/>
      <c r="B66" s="7"/>
      <c r="C66" s="8" t="s">
        <v>65</v>
      </c>
      <c r="D66" s="1"/>
      <c r="E66" s="1"/>
      <c r="F66" s="1"/>
      <c r="G66" s="1"/>
      <c r="H66" s="1"/>
      <c r="I66" s="1"/>
      <c r="J66" s="1"/>
      <c r="K66" s="1"/>
      <c r="L66" s="88"/>
      <c r="M66" s="1"/>
      <c r="N66" s="1"/>
      <c r="O66" s="13">
        <f>SUM(O49:O65)</f>
        <v>83142939756.937988</v>
      </c>
      <c r="P66" s="74">
        <f>(O66/$O$102)</f>
        <v>0.11080285387720212</v>
      </c>
      <c r="Q66" s="21">
        <f t="shared" si="10"/>
        <v>0</v>
      </c>
      <c r="R66" s="21">
        <f t="shared" si="2"/>
        <v>0</v>
      </c>
      <c r="S66" s="70" t="e">
        <f t="shared" si="3"/>
        <v>#DIV/0!</v>
      </c>
      <c r="T66" s="70" t="e">
        <f t="shared" si="4"/>
        <v>#DIV/0!</v>
      </c>
      <c r="U66" s="1"/>
      <c r="V66" s="1"/>
      <c r="W66" s="84"/>
      <c r="X66" s="59"/>
    </row>
    <row r="67" spans="1:26" ht="18" x14ac:dyDescent="0.3">
      <c r="A67" s="43"/>
      <c r="B67" s="9"/>
      <c r="C67" s="23" t="s">
        <v>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16"/>
      <c r="Q67" s="21"/>
      <c r="R67" s="21" t="e">
        <f t="shared" si="2"/>
        <v>#DIV/0!</v>
      </c>
      <c r="S67" s="70" t="e">
        <f t="shared" si="3"/>
        <v>#DIV/0!</v>
      </c>
      <c r="T67" s="70" t="e">
        <f t="shared" si="4"/>
        <v>#DIV/0!</v>
      </c>
      <c r="U67" s="2"/>
      <c r="V67" s="2"/>
      <c r="W67" s="2"/>
      <c r="X67" s="60"/>
    </row>
    <row r="68" spans="1:26" ht="15.75" x14ac:dyDescent="0.3">
      <c r="A68" s="45">
        <v>56</v>
      </c>
      <c r="B68" s="6" t="s">
        <v>31</v>
      </c>
      <c r="C68" s="46" t="s">
        <v>34</v>
      </c>
      <c r="D68" s="1"/>
      <c r="E68" s="1"/>
      <c r="F68" s="1">
        <v>118547208.39</v>
      </c>
      <c r="G68" s="1">
        <v>496793933.55000001</v>
      </c>
      <c r="H68" s="1">
        <v>1862390000</v>
      </c>
      <c r="I68" s="1"/>
      <c r="J68" s="1">
        <v>2478772306.2800002</v>
      </c>
      <c r="K68" s="1">
        <v>3792996.76</v>
      </c>
      <c r="L68" s="88">
        <v>14528324.24</v>
      </c>
      <c r="M68" s="1">
        <v>2498212894</v>
      </c>
      <c r="N68" s="1">
        <v>198543799</v>
      </c>
      <c r="O68" s="3">
        <v>2299669095</v>
      </c>
      <c r="P68" s="16">
        <f>(O68/$O$71)</f>
        <v>5.0417767288253673E-2</v>
      </c>
      <c r="Q68" s="21">
        <f>(K68/O68)</f>
        <v>1.6493663232883512E-3</v>
      </c>
      <c r="R68" s="21">
        <f t="shared" si="2"/>
        <v>6.3175716330614081E-3</v>
      </c>
      <c r="S68" s="70">
        <f t="shared" si="3"/>
        <v>886192.32947976876</v>
      </c>
      <c r="T68" s="70">
        <f t="shared" si="4"/>
        <v>5598.5835221579964</v>
      </c>
      <c r="U68" s="1"/>
      <c r="V68" s="1"/>
      <c r="W68" s="84"/>
      <c r="X68" s="59">
        <v>2595</v>
      </c>
    </row>
    <row r="69" spans="1:26" ht="15.75" x14ac:dyDescent="0.3">
      <c r="A69" s="45">
        <v>57</v>
      </c>
      <c r="B69" s="6" t="s">
        <v>31</v>
      </c>
      <c r="C69" s="46" t="s">
        <v>35</v>
      </c>
      <c r="D69" s="1"/>
      <c r="E69" s="1"/>
      <c r="F69" s="1">
        <v>896462595.21000004</v>
      </c>
      <c r="G69" s="1">
        <v>500000000</v>
      </c>
      <c r="H69" s="1">
        <v>9299654397.9799995</v>
      </c>
      <c r="I69" s="1">
        <v>69253583.390000001</v>
      </c>
      <c r="J69" s="1">
        <v>10765370576.58</v>
      </c>
      <c r="K69" s="1">
        <v>15955270.57</v>
      </c>
      <c r="L69" s="88">
        <v>32994394.07</v>
      </c>
      <c r="M69" s="1">
        <v>11056062013.82</v>
      </c>
      <c r="N69" s="1">
        <v>1167337029.02</v>
      </c>
      <c r="O69" s="3">
        <v>9888724985</v>
      </c>
      <c r="P69" s="16">
        <f>(O69/$O$71)</f>
        <v>0.21679964137243399</v>
      </c>
      <c r="Q69" s="21">
        <f>(K69/O69)</f>
        <v>1.6134810700269464E-3</v>
      </c>
      <c r="R69" s="21">
        <f t="shared" si="2"/>
        <v>3.3365670619871124E-3</v>
      </c>
      <c r="S69" s="70">
        <f t="shared" si="3"/>
        <v>52.564073821254404</v>
      </c>
      <c r="T69" s="70">
        <f t="shared" si="4"/>
        <v>0.17538355735585651</v>
      </c>
      <c r="U69" s="1">
        <v>40.700000000000003</v>
      </c>
      <c r="V69" s="1">
        <v>40.700000000000003</v>
      </c>
      <c r="W69" s="84">
        <v>5214</v>
      </c>
      <c r="X69" s="59">
        <v>188127066</v>
      </c>
      <c r="Z69" s="47"/>
    </row>
    <row r="70" spans="1:26" ht="15.75" x14ac:dyDescent="0.3">
      <c r="A70" s="92">
        <v>58</v>
      </c>
      <c r="B70" s="4" t="s">
        <v>25</v>
      </c>
      <c r="C70" s="46" t="s">
        <v>36</v>
      </c>
      <c r="D70" s="1"/>
      <c r="E70" s="1"/>
      <c r="F70" s="1">
        <v>3897624193.9699998</v>
      </c>
      <c r="G70" s="1">
        <v>1380351164.3800001</v>
      </c>
      <c r="H70" s="1">
        <v>29289131890</v>
      </c>
      <c r="I70" s="1"/>
      <c r="J70" s="1">
        <v>34567107248.349998</v>
      </c>
      <c r="K70" s="1">
        <v>12622110.98</v>
      </c>
      <c r="L70" s="88">
        <v>188709127.71000001</v>
      </c>
      <c r="M70" s="1">
        <v>34608261721.349998</v>
      </c>
      <c r="N70" s="1">
        <v>1184380234.8399999</v>
      </c>
      <c r="O70" s="3">
        <v>33423881486.509998</v>
      </c>
      <c r="P70" s="16">
        <f>(O70/$O$71)</f>
        <v>0.73278259133931245</v>
      </c>
      <c r="Q70" s="21">
        <f>(K70/O70)</f>
        <v>3.7763749805941392E-4</v>
      </c>
      <c r="R70" s="21">
        <f t="shared" ref="R70:R102" si="14">L70/O70</f>
        <v>5.6459369563694661E-3</v>
      </c>
      <c r="S70" s="70">
        <f t="shared" ref="S70:S102" si="15">O70/X70</f>
        <v>12.526426392277841</v>
      </c>
      <c r="T70" s="70">
        <f t="shared" ref="T70:T102" si="16">L70/X70</f>
        <v>7.0723413699403312E-2</v>
      </c>
      <c r="U70" s="1">
        <v>12.53</v>
      </c>
      <c r="V70" s="1">
        <v>12.53</v>
      </c>
      <c r="W70" s="84">
        <v>894</v>
      </c>
      <c r="X70" s="59">
        <v>2668269500</v>
      </c>
    </row>
    <row r="71" spans="1:26" ht="15.75" x14ac:dyDescent="0.3">
      <c r="A71" s="42"/>
      <c r="B71" s="10"/>
      <c r="C71" s="8" t="s">
        <v>65</v>
      </c>
      <c r="D71" s="1"/>
      <c r="E71" s="1"/>
      <c r="F71" s="1"/>
      <c r="G71" s="1"/>
      <c r="H71" s="1"/>
      <c r="I71" s="1"/>
      <c r="J71" s="1"/>
      <c r="K71" s="1"/>
      <c r="L71" s="88"/>
      <c r="M71" s="1"/>
      <c r="N71" s="1"/>
      <c r="O71" s="13">
        <f>SUM(O68:O70)</f>
        <v>45612275566.509995</v>
      </c>
      <c r="P71" s="74">
        <f>(O71/$O$102)</f>
        <v>6.0786524019689203E-2</v>
      </c>
      <c r="Q71" s="21">
        <f>(K71/O71)</f>
        <v>0</v>
      </c>
      <c r="R71" s="21">
        <f t="shared" si="14"/>
        <v>0</v>
      </c>
      <c r="S71" s="70" t="e">
        <f t="shared" si="15"/>
        <v>#DIV/0!</v>
      </c>
      <c r="T71" s="70" t="e">
        <f t="shared" si="16"/>
        <v>#DIV/0!</v>
      </c>
      <c r="U71" s="1"/>
      <c r="V71" s="1"/>
      <c r="W71" s="84"/>
      <c r="X71" s="59"/>
    </row>
    <row r="72" spans="1:26" ht="18" x14ac:dyDescent="0.3">
      <c r="A72" s="76"/>
      <c r="B72" s="77"/>
      <c r="C72" s="78" t="s">
        <v>37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80"/>
      <c r="Q72" s="81"/>
      <c r="R72" s="81" t="e">
        <f t="shared" si="14"/>
        <v>#DIV/0!</v>
      </c>
      <c r="S72" s="82" t="e">
        <f t="shared" si="15"/>
        <v>#DIV/0!</v>
      </c>
      <c r="T72" s="82" t="e">
        <f t="shared" si="16"/>
        <v>#DIV/0!</v>
      </c>
      <c r="U72" s="79"/>
      <c r="V72" s="79"/>
      <c r="W72" s="79"/>
      <c r="X72" s="83"/>
    </row>
    <row r="73" spans="1:26" ht="15.75" x14ac:dyDescent="0.3">
      <c r="A73" s="45">
        <v>59</v>
      </c>
      <c r="B73" s="6" t="s">
        <v>1</v>
      </c>
      <c r="C73" s="65" t="s">
        <v>10</v>
      </c>
      <c r="D73" s="1">
        <v>321431635.89999998</v>
      </c>
      <c r="E73" s="1"/>
      <c r="F73" s="1">
        <v>374997155.29000002</v>
      </c>
      <c r="G73" s="1">
        <v>385838788.57999998</v>
      </c>
      <c r="H73" s="1"/>
      <c r="I73" s="1"/>
      <c r="J73" s="1">
        <v>1086191798.95</v>
      </c>
      <c r="K73" s="1">
        <v>1526742.37</v>
      </c>
      <c r="L73" s="88">
        <v>21459957.550000001</v>
      </c>
      <c r="M73" s="1">
        <v>1086191798.95</v>
      </c>
      <c r="N73" s="1">
        <v>5367490.45</v>
      </c>
      <c r="O73" s="3">
        <v>1080824308.5</v>
      </c>
      <c r="P73" s="16">
        <f>(O73/$O$94)</f>
        <v>4.5056800676361981E-2</v>
      </c>
      <c r="Q73" s="21">
        <f>(K73/O73)</f>
        <v>1.4125721988237463E-3</v>
      </c>
      <c r="R73" s="21">
        <f t="shared" si="14"/>
        <v>1.9855176628829494E-2</v>
      </c>
      <c r="S73" s="70">
        <f t="shared" si="15"/>
        <v>2377.6875421016448</v>
      </c>
      <c r="T73" s="70">
        <f t="shared" si="16"/>
        <v>47.20940611659563</v>
      </c>
      <c r="U73" s="1">
        <v>2370.44</v>
      </c>
      <c r="V73" s="1">
        <v>2382.81</v>
      </c>
      <c r="W73" s="84">
        <v>857</v>
      </c>
      <c r="X73" s="59">
        <v>454569.53</v>
      </c>
    </row>
    <row r="74" spans="1:26" ht="15.75" x14ac:dyDescent="0.3">
      <c r="A74" s="45">
        <v>60</v>
      </c>
      <c r="B74" s="6" t="s">
        <v>6</v>
      </c>
      <c r="C74" s="65" t="s">
        <v>38</v>
      </c>
      <c r="D74" s="1">
        <v>41505717.75</v>
      </c>
      <c r="E74" s="1"/>
      <c r="F74" s="1">
        <v>71617939.780000001</v>
      </c>
      <c r="G74" s="6">
        <v>29766825.199999999</v>
      </c>
      <c r="H74" s="1"/>
      <c r="I74" s="1"/>
      <c r="J74" s="1">
        <v>14335373</v>
      </c>
      <c r="K74" s="1">
        <v>286075.90999999997</v>
      </c>
      <c r="L74" s="88">
        <v>831187.46</v>
      </c>
      <c r="M74" s="6">
        <v>143353753.72999999</v>
      </c>
      <c r="N74" s="1">
        <v>2193155.7999999998</v>
      </c>
      <c r="O74" s="3">
        <v>141160597.91999999</v>
      </c>
      <c r="P74" s="16">
        <f>(O74/$O$94)</f>
        <v>5.8846242389426397E-3</v>
      </c>
      <c r="Q74" s="21">
        <f>(K74/O74)</f>
        <v>2.0265988825162663E-3</v>
      </c>
      <c r="R74" s="21">
        <f t="shared" si="14"/>
        <v>5.8882398647181929E-3</v>
      </c>
      <c r="S74" s="70">
        <f t="shared" si="15"/>
        <v>106.7940568405858</v>
      </c>
      <c r="T74" s="70">
        <f t="shared" si="16"/>
        <v>0.62882902280371789</v>
      </c>
      <c r="U74" s="1">
        <v>106.36</v>
      </c>
      <c r="V74" s="1">
        <v>107.1</v>
      </c>
      <c r="W74" s="84">
        <v>728</v>
      </c>
      <c r="X74" s="59">
        <v>1321802</v>
      </c>
    </row>
    <row r="75" spans="1:26" ht="15.75" x14ac:dyDescent="0.3">
      <c r="A75" s="45">
        <v>61</v>
      </c>
      <c r="B75" s="6" t="s">
        <v>8</v>
      </c>
      <c r="C75" s="65" t="s">
        <v>124</v>
      </c>
      <c r="D75" s="1">
        <v>260317000</v>
      </c>
      <c r="E75" s="1"/>
      <c r="F75" s="1">
        <v>1288604</v>
      </c>
      <c r="G75" s="1">
        <v>220103639</v>
      </c>
      <c r="H75" s="1"/>
      <c r="I75" s="1"/>
      <c r="J75" s="1">
        <v>481709243</v>
      </c>
      <c r="K75" s="1">
        <v>1684394</v>
      </c>
      <c r="L75" s="88">
        <v>3446581</v>
      </c>
      <c r="M75" s="1">
        <v>814844924</v>
      </c>
      <c r="N75" s="1">
        <v>47694962</v>
      </c>
      <c r="O75" s="3">
        <v>767149961.36000001</v>
      </c>
      <c r="P75" s="16">
        <f>(O75/$O$94)</f>
        <v>3.1980519522036933E-2</v>
      </c>
      <c r="Q75" s="21">
        <f>(K75/O75)</f>
        <v>2.1956515477285742E-3</v>
      </c>
      <c r="R75" s="21">
        <f t="shared" si="14"/>
        <v>4.4927083016336423E-3</v>
      </c>
      <c r="S75" s="70">
        <f t="shared" si="15"/>
        <v>1.151493297245213</v>
      </c>
      <c r="T75" s="70">
        <f t="shared" si="16"/>
        <v>5.1733234958090636E-3</v>
      </c>
      <c r="U75" s="1">
        <v>1.2036</v>
      </c>
      <c r="V75" s="1">
        <v>1.2159</v>
      </c>
      <c r="W75" s="84">
        <v>2253</v>
      </c>
      <c r="X75" s="59">
        <v>666221821</v>
      </c>
    </row>
    <row r="76" spans="1:26" ht="15.75" x14ac:dyDescent="0.3">
      <c r="A76" s="45">
        <v>62</v>
      </c>
      <c r="B76" s="39" t="s">
        <v>67</v>
      </c>
      <c r="C76" s="46" t="s">
        <v>39</v>
      </c>
      <c r="D76" s="1">
        <v>1963138560.9300001</v>
      </c>
      <c r="E76" s="1"/>
      <c r="F76" s="1">
        <v>735538553.63999999</v>
      </c>
      <c r="G76" s="1">
        <v>553506892.60000002</v>
      </c>
      <c r="H76" s="1">
        <v>52000000</v>
      </c>
      <c r="I76" s="1"/>
      <c r="J76" s="1">
        <v>3304184007.1700001</v>
      </c>
      <c r="K76" s="1">
        <v>9091632.4000000004</v>
      </c>
      <c r="L76" s="88">
        <v>-47250104.409999996</v>
      </c>
      <c r="M76" s="1">
        <v>4084712104</v>
      </c>
      <c r="N76" s="1">
        <v>438351287</v>
      </c>
      <c r="O76" s="3">
        <v>3646360817</v>
      </c>
      <c r="P76" s="16">
        <f>(O76/$O$94)</f>
        <v>0.15200745508183158</v>
      </c>
      <c r="Q76" s="21">
        <f>(K76/O76)</f>
        <v>2.4933441467484925E-3</v>
      </c>
      <c r="R76" s="21">
        <f t="shared" si="14"/>
        <v>-1.2958153836480302E-2</v>
      </c>
      <c r="S76" s="70">
        <f t="shared" si="15"/>
        <v>339.25019328648807</v>
      </c>
      <c r="T76" s="70">
        <f t="shared" si="16"/>
        <v>-4.3960561936619893</v>
      </c>
      <c r="U76" s="1">
        <v>343</v>
      </c>
      <c r="V76" s="1">
        <v>353</v>
      </c>
      <c r="W76" s="84">
        <v>35221</v>
      </c>
      <c r="X76" s="59">
        <v>10748294</v>
      </c>
    </row>
    <row r="77" spans="1:26" ht="15.75" x14ac:dyDescent="0.3">
      <c r="A77" s="45">
        <v>63</v>
      </c>
      <c r="B77" s="6" t="s">
        <v>29</v>
      </c>
      <c r="C77" s="65" t="s">
        <v>40</v>
      </c>
      <c r="D77" s="1">
        <v>1463855003.5999999</v>
      </c>
      <c r="E77" s="1"/>
      <c r="F77" s="1">
        <v>643007002.44000006</v>
      </c>
      <c r="G77" s="1">
        <v>74722123.290000007</v>
      </c>
      <c r="H77" s="1"/>
      <c r="I77" s="1"/>
      <c r="J77" s="1">
        <v>2181584129.3299999</v>
      </c>
      <c r="K77" s="1">
        <v>7093676.3499999996</v>
      </c>
      <c r="L77" s="88">
        <v>-38631569.369999997</v>
      </c>
      <c r="M77" s="1">
        <v>2335972416.98</v>
      </c>
      <c r="N77" s="100">
        <v>21758515.84</v>
      </c>
      <c r="O77" s="3">
        <v>2314213901.1399999</v>
      </c>
      <c r="P77" s="16">
        <f>(O77/$O$94)</f>
        <v>9.6473657787028808E-2</v>
      </c>
      <c r="Q77" s="21">
        <f>(K77/O77)</f>
        <v>3.0652639094880551E-3</v>
      </c>
      <c r="R77" s="21">
        <f t="shared" si="14"/>
        <v>-1.6693171426794121E-2</v>
      </c>
      <c r="S77" s="70">
        <f t="shared" si="15"/>
        <v>10.529548615210524</v>
      </c>
      <c r="T77" s="70">
        <f t="shared" si="16"/>
        <v>-0.17577156008047193</v>
      </c>
      <c r="U77" s="1">
        <v>10.5669</v>
      </c>
      <c r="V77" s="1">
        <v>10.743399999999999</v>
      </c>
      <c r="W77" s="84">
        <v>6775</v>
      </c>
      <c r="X77" s="59">
        <v>219782821.25</v>
      </c>
    </row>
    <row r="78" spans="1:26" ht="15.75" x14ac:dyDescent="0.3">
      <c r="A78" s="45">
        <v>64</v>
      </c>
      <c r="B78" s="113" t="s">
        <v>132</v>
      </c>
      <c r="C78" s="68" t="s">
        <v>133</v>
      </c>
      <c r="D78" s="1"/>
      <c r="E78" s="1"/>
      <c r="F78" s="1"/>
      <c r="G78" s="1"/>
      <c r="H78" s="1"/>
      <c r="I78" s="1"/>
      <c r="J78" s="1"/>
      <c r="K78" s="1"/>
      <c r="L78" s="88"/>
      <c r="M78" s="1"/>
      <c r="N78" s="1"/>
      <c r="O78" s="3"/>
      <c r="P78" s="16"/>
      <c r="Q78" s="21"/>
      <c r="R78" s="21" t="e">
        <f t="shared" si="14"/>
        <v>#DIV/0!</v>
      </c>
      <c r="S78" s="70" t="e">
        <f t="shared" si="15"/>
        <v>#DIV/0!</v>
      </c>
      <c r="T78" s="70" t="e">
        <f t="shared" si="16"/>
        <v>#DIV/0!</v>
      </c>
      <c r="U78" s="1"/>
      <c r="V78" s="1"/>
      <c r="W78" s="84"/>
      <c r="X78" s="59"/>
    </row>
    <row r="79" spans="1:26" ht="15.75" x14ac:dyDescent="0.3">
      <c r="A79" s="45">
        <v>65</v>
      </c>
      <c r="B79" s="6" t="s">
        <v>17</v>
      </c>
      <c r="C79" s="65" t="s">
        <v>111</v>
      </c>
      <c r="D79" s="1">
        <v>10473097.75</v>
      </c>
      <c r="E79" s="1"/>
      <c r="F79" s="1">
        <v>86705368.420000002</v>
      </c>
      <c r="G79" s="1"/>
      <c r="H79" s="1"/>
      <c r="I79" s="1"/>
      <c r="J79" s="1">
        <v>102605402.34</v>
      </c>
      <c r="K79" s="1">
        <v>134154.85999999999</v>
      </c>
      <c r="L79" s="88">
        <v>863896.71</v>
      </c>
      <c r="M79" s="1">
        <v>102605402.34</v>
      </c>
      <c r="N79" s="1">
        <v>1984689.46</v>
      </c>
      <c r="O79" s="3">
        <v>100620712.88</v>
      </c>
      <c r="P79" s="16">
        <f t="shared" ref="P79:P85" si="17">(O79/$O$94)</f>
        <v>4.1946201325167628E-3</v>
      </c>
      <c r="Q79" s="21">
        <f t="shared" ref="Q79:Q94" si="18">(K79/O79)</f>
        <v>1.333272803980158E-3</v>
      </c>
      <c r="R79" s="21">
        <f t="shared" si="14"/>
        <v>8.5856747112324772E-3</v>
      </c>
      <c r="S79" s="70">
        <f t="shared" si="15"/>
        <v>2.3143676523814127</v>
      </c>
      <c r="T79" s="70">
        <f t="shared" si="16"/>
        <v>1.9870407825545573E-2</v>
      </c>
      <c r="U79" s="1">
        <v>2.3351000000000002</v>
      </c>
      <c r="V79" s="1">
        <v>2.36</v>
      </c>
      <c r="W79" s="84">
        <v>11809</v>
      </c>
      <c r="X79" s="59">
        <v>43476546.509999998</v>
      </c>
    </row>
    <row r="80" spans="1:26" ht="15.75" x14ac:dyDescent="0.3">
      <c r="A80" s="45">
        <v>66</v>
      </c>
      <c r="B80" s="6" t="s">
        <v>41</v>
      </c>
      <c r="C80" s="66" t="s">
        <v>42</v>
      </c>
      <c r="D80" s="1">
        <v>1110558674.7</v>
      </c>
      <c r="E80" s="1"/>
      <c r="F80" s="1">
        <v>1171282128.0699999</v>
      </c>
      <c r="G80" s="1">
        <v>541101464.26999998</v>
      </c>
      <c r="H80" s="1"/>
      <c r="I80" s="1"/>
      <c r="J80" s="1">
        <v>2820596770.8899999</v>
      </c>
      <c r="K80" s="1">
        <v>4062415.91</v>
      </c>
      <c r="L80" s="88">
        <v>119332291.63</v>
      </c>
      <c r="M80" s="1">
        <v>2895465588.71</v>
      </c>
      <c r="N80" s="1">
        <v>74868817.829999998</v>
      </c>
      <c r="O80" s="3">
        <v>2820596770.8899999</v>
      </c>
      <c r="P80" s="16">
        <f t="shared" si="17"/>
        <v>0.1175834643012019</v>
      </c>
      <c r="Q80" s="21">
        <f t="shared" si="18"/>
        <v>1.4402682268965946E-3</v>
      </c>
      <c r="R80" s="21">
        <f t="shared" si="14"/>
        <v>4.2307462329096532E-2</v>
      </c>
      <c r="S80" s="70">
        <f t="shared" si="15"/>
        <v>144.55411854865775</v>
      </c>
      <c r="T80" s="70">
        <f t="shared" si="16"/>
        <v>6.1157179250130929</v>
      </c>
      <c r="U80" s="1">
        <v>144</v>
      </c>
      <c r="V80" s="1">
        <v>144.94</v>
      </c>
      <c r="W80" s="84">
        <v>5538</v>
      </c>
      <c r="X80" s="59">
        <v>19512393</v>
      </c>
    </row>
    <row r="81" spans="1:26" ht="15.75" x14ac:dyDescent="0.3">
      <c r="A81" s="45">
        <v>67</v>
      </c>
      <c r="B81" s="6" t="s">
        <v>70</v>
      </c>
      <c r="C81" s="65" t="s">
        <v>43</v>
      </c>
      <c r="D81" s="1">
        <v>219889214.84999999</v>
      </c>
      <c r="E81" s="1"/>
      <c r="F81" s="1">
        <v>102857157.15000001</v>
      </c>
      <c r="G81" s="1"/>
      <c r="H81" s="1"/>
      <c r="I81" s="1"/>
      <c r="J81" s="1">
        <v>322746372</v>
      </c>
      <c r="K81" s="1">
        <v>790564.52</v>
      </c>
      <c r="L81" s="88">
        <v>3032107.53</v>
      </c>
      <c r="M81" s="1">
        <v>329717146.31999999</v>
      </c>
      <c r="N81" s="1">
        <v>5012812.5599999996</v>
      </c>
      <c r="O81" s="3">
        <v>324704333.75999999</v>
      </c>
      <c r="P81" s="16">
        <f t="shared" si="17"/>
        <v>1.3536093081843592E-2</v>
      </c>
      <c r="Q81" s="21">
        <f t="shared" si="18"/>
        <v>2.434721184178383E-3</v>
      </c>
      <c r="R81" s="21">
        <f t="shared" si="14"/>
        <v>9.3380568558753315E-3</v>
      </c>
      <c r="S81" s="70">
        <f t="shared" si="15"/>
        <v>147.68374744904406</v>
      </c>
      <c r="T81" s="70">
        <f t="shared" si="16"/>
        <v>1.3790792303679069</v>
      </c>
      <c r="U81" s="1">
        <v>147.68</v>
      </c>
      <c r="V81" s="1">
        <v>149.96</v>
      </c>
      <c r="W81" s="84">
        <v>1796</v>
      </c>
      <c r="X81" s="59">
        <v>2198646.36</v>
      </c>
    </row>
    <row r="82" spans="1:26" ht="15.75" x14ac:dyDescent="0.3">
      <c r="A82" s="45">
        <v>68</v>
      </c>
      <c r="B82" s="6" t="s">
        <v>118</v>
      </c>
      <c r="C82" s="67" t="s">
        <v>119</v>
      </c>
      <c r="D82" s="1">
        <v>2202046302.1500001</v>
      </c>
      <c r="E82" s="1">
        <v>200552255.91999999</v>
      </c>
      <c r="F82" s="1">
        <v>1335524920.1900001</v>
      </c>
      <c r="G82" s="1">
        <v>677850970.65999997</v>
      </c>
      <c r="H82" s="1"/>
      <c r="I82" s="1"/>
      <c r="J82" s="1">
        <v>4615680062.3299999</v>
      </c>
      <c r="K82" s="1">
        <v>9271206.1400000006</v>
      </c>
      <c r="L82" s="88">
        <v>35822195.649999999</v>
      </c>
      <c r="M82" s="1">
        <v>4905499697.4499998</v>
      </c>
      <c r="N82" s="1">
        <v>16304447.199999999</v>
      </c>
      <c r="O82" s="3">
        <v>4889195250.25</v>
      </c>
      <c r="P82" s="16">
        <f t="shared" si="17"/>
        <v>0.2038180434376583</v>
      </c>
      <c r="Q82" s="21">
        <f t="shared" si="18"/>
        <v>1.8962642450259957E-3</v>
      </c>
      <c r="R82" s="21">
        <f t="shared" si="14"/>
        <v>7.3268081589026937E-3</v>
      </c>
      <c r="S82" s="70">
        <f t="shared" si="15"/>
        <v>152.3266301569883</v>
      </c>
      <c r="T82" s="70">
        <f t="shared" si="16"/>
        <v>1.116067996652375</v>
      </c>
      <c r="U82" s="1">
        <v>152.33000000000001</v>
      </c>
      <c r="V82" s="1"/>
      <c r="W82" s="84">
        <v>25</v>
      </c>
      <c r="X82" s="59">
        <v>32096786</v>
      </c>
    </row>
    <row r="83" spans="1:26" ht="15.75" x14ac:dyDescent="0.3">
      <c r="A83" s="45">
        <v>69</v>
      </c>
      <c r="B83" s="4" t="s">
        <v>44</v>
      </c>
      <c r="C83" s="65" t="s">
        <v>45</v>
      </c>
      <c r="D83" s="1">
        <v>293678664.43000001</v>
      </c>
      <c r="E83" s="1">
        <v>271011</v>
      </c>
      <c r="F83" s="1">
        <v>817843819.01999998</v>
      </c>
      <c r="G83" s="1">
        <v>464066851.30000001</v>
      </c>
      <c r="H83" s="1">
        <v>71656500.219999999</v>
      </c>
      <c r="I83" s="1"/>
      <c r="J83" s="1">
        <v>1659313326.45</v>
      </c>
      <c r="K83" s="1">
        <v>6311568.0099999998</v>
      </c>
      <c r="L83" s="88">
        <v>7238507.9199999999</v>
      </c>
      <c r="M83" s="1">
        <v>1659313326.45</v>
      </c>
      <c r="N83" s="1">
        <v>904082.61</v>
      </c>
      <c r="O83" s="3">
        <v>1568905065.45</v>
      </c>
      <c r="P83" s="16">
        <f t="shared" si="17"/>
        <v>6.5403638924647026E-2</v>
      </c>
      <c r="Q83" s="21">
        <f t="shared" si="18"/>
        <v>4.0229126344172323E-3</v>
      </c>
      <c r="R83" s="21">
        <f t="shared" si="14"/>
        <v>4.6137322642424003E-3</v>
      </c>
      <c r="S83" s="70">
        <f t="shared" si="15"/>
        <v>0.88407664218296567</v>
      </c>
      <c r="T83" s="70">
        <f t="shared" si="16"/>
        <v>4.0788929281026327E-3</v>
      </c>
      <c r="U83" s="1">
        <v>0.88119999999999998</v>
      </c>
      <c r="V83" s="1">
        <v>0.88880000000000003</v>
      </c>
      <c r="W83" s="84">
        <v>10450</v>
      </c>
      <c r="X83" s="59">
        <v>1774625627</v>
      </c>
    </row>
    <row r="84" spans="1:26" ht="15.75" x14ac:dyDescent="0.3">
      <c r="A84" s="45">
        <v>70</v>
      </c>
      <c r="B84" s="6" t="s">
        <v>25</v>
      </c>
      <c r="C84" s="65" t="s">
        <v>46</v>
      </c>
      <c r="D84" s="1">
        <v>593609677.79999995</v>
      </c>
      <c r="E84" s="1"/>
      <c r="F84" s="1">
        <v>1214154980.95</v>
      </c>
      <c r="G84" s="1">
        <v>30374265.940000001</v>
      </c>
      <c r="H84" s="1"/>
      <c r="I84" s="1"/>
      <c r="J84" s="1">
        <v>1837838924.6900001</v>
      </c>
      <c r="K84" s="1">
        <v>4743522.33</v>
      </c>
      <c r="L84" s="88">
        <v>14097009.15</v>
      </c>
      <c r="M84" s="1">
        <v>1914879097.72</v>
      </c>
      <c r="N84" s="1">
        <v>24143305.84</v>
      </c>
      <c r="O84" s="3">
        <v>1946892014.8</v>
      </c>
      <c r="P84" s="16">
        <f t="shared" si="17"/>
        <v>8.1160947953683435E-2</v>
      </c>
      <c r="Q84" s="21">
        <f t="shared" si="18"/>
        <v>2.4364588759625129E-3</v>
      </c>
      <c r="R84" s="21">
        <f t="shared" si="14"/>
        <v>7.240776089704264E-3</v>
      </c>
      <c r="S84" s="70">
        <f t="shared" si="15"/>
        <v>0.30050338856644898</v>
      </c>
      <c r="T84" s="70">
        <f t="shared" si="16"/>
        <v>2.1758777508070538E-3</v>
      </c>
      <c r="U84" s="1">
        <v>3049.57</v>
      </c>
      <c r="V84" s="1">
        <v>3078.88</v>
      </c>
      <c r="W84" s="84">
        <v>819</v>
      </c>
      <c r="X84" s="59">
        <v>6478768922</v>
      </c>
    </row>
    <row r="85" spans="1:26" ht="15.75" x14ac:dyDescent="0.3">
      <c r="A85" s="45">
        <v>71</v>
      </c>
      <c r="B85" s="1" t="s">
        <v>47</v>
      </c>
      <c r="C85" s="65" t="s">
        <v>48</v>
      </c>
      <c r="D85" s="57">
        <v>30282619.899999999</v>
      </c>
      <c r="E85" s="1"/>
      <c r="F85" s="57">
        <v>55034860.270000003</v>
      </c>
      <c r="G85" s="57">
        <v>30733267.670000002</v>
      </c>
      <c r="H85" s="1"/>
      <c r="I85" s="1"/>
      <c r="J85" s="57">
        <v>116050747.84999999</v>
      </c>
      <c r="K85" s="57">
        <v>13338.83</v>
      </c>
      <c r="L85" s="91">
        <v>936947.74</v>
      </c>
      <c r="M85" s="57">
        <v>116708524.76000001</v>
      </c>
      <c r="N85" s="57">
        <v>4193045.39</v>
      </c>
      <c r="O85" s="3">
        <v>112515479.37</v>
      </c>
      <c r="P85" s="16">
        <f t="shared" si="17"/>
        <v>4.69048252071156E-3</v>
      </c>
      <c r="Q85" s="21">
        <f t="shared" si="18"/>
        <v>1.185510658150076E-4</v>
      </c>
      <c r="R85" s="21">
        <f t="shared" si="14"/>
        <v>8.3272785686572676E-3</v>
      </c>
      <c r="S85" s="70">
        <f t="shared" si="15"/>
        <v>103.78048362430916</v>
      </c>
      <c r="T85" s="70">
        <f t="shared" si="16"/>
        <v>0.86420899712959609</v>
      </c>
      <c r="U85" s="101">
        <v>102.74</v>
      </c>
      <c r="V85" s="101">
        <v>104.82</v>
      </c>
      <c r="W85" s="84">
        <v>24</v>
      </c>
      <c r="X85" s="109">
        <v>1084168</v>
      </c>
    </row>
    <row r="86" spans="1:26" ht="15.75" x14ac:dyDescent="0.3">
      <c r="A86" s="45">
        <v>72</v>
      </c>
      <c r="B86" s="6" t="s">
        <v>8</v>
      </c>
      <c r="C86" s="65" t="s">
        <v>101</v>
      </c>
      <c r="D86" s="1">
        <v>95250500</v>
      </c>
      <c r="E86" s="1"/>
      <c r="F86" s="1"/>
      <c r="G86" s="1"/>
      <c r="H86" s="1"/>
      <c r="I86" s="1"/>
      <c r="J86" s="1">
        <v>95250500</v>
      </c>
      <c r="K86" s="1">
        <v>930679</v>
      </c>
      <c r="L86" s="88">
        <v>5917939</v>
      </c>
      <c r="M86" s="1">
        <v>542324154</v>
      </c>
      <c r="N86" s="1">
        <v>8467657.3300000001</v>
      </c>
      <c r="O86" s="3">
        <v>533856497</v>
      </c>
      <c r="P86" s="16">
        <f>(O86/$O$94)</f>
        <v>2.2255111756778034E-2</v>
      </c>
      <c r="Q86" s="21">
        <f t="shared" si="18"/>
        <v>1.7433130536575637E-3</v>
      </c>
      <c r="R86" s="21">
        <f t="shared" si="14"/>
        <v>1.1085261738418067E-2</v>
      </c>
      <c r="S86" s="70">
        <f t="shared" si="15"/>
        <v>1.0870569705992166</v>
      </c>
      <c r="T86" s="70">
        <f t="shared" si="16"/>
        <v>1.205031104366415E-2</v>
      </c>
      <c r="U86" s="1">
        <v>1.1332</v>
      </c>
      <c r="V86" s="1">
        <v>1.1393</v>
      </c>
      <c r="W86" s="84">
        <v>111</v>
      </c>
      <c r="X86" s="59">
        <v>491102593</v>
      </c>
      <c r="Y86" s="33"/>
      <c r="Z86" s="32"/>
    </row>
    <row r="87" spans="1:26" ht="15.75" x14ac:dyDescent="0.3">
      <c r="A87" s="45">
        <v>73</v>
      </c>
      <c r="B87" s="1" t="s">
        <v>4</v>
      </c>
      <c r="C87" s="65" t="s">
        <v>49</v>
      </c>
      <c r="D87" s="36">
        <v>260295398.94999999</v>
      </c>
      <c r="E87" s="36"/>
      <c r="F87" s="36">
        <v>834230483.41999996</v>
      </c>
      <c r="G87" s="36"/>
      <c r="H87" s="1"/>
      <c r="I87" s="1"/>
      <c r="J87" s="36">
        <v>1094525882.3699999</v>
      </c>
      <c r="K87" s="36">
        <v>1770790.28</v>
      </c>
      <c r="L87" s="89">
        <v>16624227.210000001</v>
      </c>
      <c r="M87" s="36">
        <v>1096689838.8199999</v>
      </c>
      <c r="N87" s="36">
        <v>25229267.289999999</v>
      </c>
      <c r="O87" s="3">
        <v>1071460571.53</v>
      </c>
      <c r="P87" s="16">
        <f t="shared" ref="P87:P93" si="19">(O87/$O$94)</f>
        <v>4.4666450434490849E-2</v>
      </c>
      <c r="Q87" s="21">
        <f t="shared" si="18"/>
        <v>1.6526882342216167E-3</v>
      </c>
      <c r="R87" s="21">
        <f t="shared" si="14"/>
        <v>1.5515481998802171E-2</v>
      </c>
      <c r="S87" s="70">
        <f t="shared" si="15"/>
        <v>1436.3704960520142</v>
      </c>
      <c r="T87" s="70">
        <f t="shared" si="16"/>
        <v>22.285980575105572</v>
      </c>
      <c r="U87" s="1"/>
      <c r="V87" s="1"/>
      <c r="W87" s="84">
        <v>812</v>
      </c>
      <c r="X87" s="63">
        <v>745950</v>
      </c>
    </row>
    <row r="88" spans="1:26" ht="15.75" x14ac:dyDescent="0.3">
      <c r="A88" s="45">
        <v>74</v>
      </c>
      <c r="B88" s="1" t="s">
        <v>107</v>
      </c>
      <c r="C88" s="65" t="s">
        <v>112</v>
      </c>
      <c r="D88" s="36">
        <v>32489847.600000001</v>
      </c>
      <c r="E88" s="36"/>
      <c r="F88" s="36">
        <v>55377016.055299997</v>
      </c>
      <c r="G88" s="36"/>
      <c r="H88" s="1"/>
      <c r="I88" s="1"/>
      <c r="J88" s="36">
        <v>87866863.650000006</v>
      </c>
      <c r="K88" s="36">
        <v>228071.69</v>
      </c>
      <c r="L88" s="89">
        <v>253051.4</v>
      </c>
      <c r="M88" s="36">
        <v>89061966.700000003</v>
      </c>
      <c r="N88" s="36">
        <v>1675479.03</v>
      </c>
      <c r="O88" s="71">
        <v>87386487.670000002</v>
      </c>
      <c r="P88" s="16">
        <f t="shared" si="19"/>
        <v>3.6429191366161378E-3</v>
      </c>
      <c r="Q88" s="21">
        <f t="shared" si="18"/>
        <v>2.6099194060902574E-3</v>
      </c>
      <c r="R88" s="21">
        <f t="shared" si="14"/>
        <v>2.8957726388501269E-3</v>
      </c>
      <c r="S88" s="70">
        <f t="shared" si="15"/>
        <v>0.83139792329359385</v>
      </c>
      <c r="T88" s="70">
        <f t="shared" si="16"/>
        <v>2.4075393582704057E-3</v>
      </c>
      <c r="U88" s="1">
        <v>0.82779999999999998</v>
      </c>
      <c r="V88" s="1">
        <v>0.83420000000000005</v>
      </c>
      <c r="W88" s="84">
        <v>71</v>
      </c>
      <c r="X88" s="63">
        <v>105107897.45999999</v>
      </c>
    </row>
    <row r="89" spans="1:26" ht="15.75" x14ac:dyDescent="0.3">
      <c r="A89" s="45">
        <v>75</v>
      </c>
      <c r="B89" s="1" t="s">
        <v>80</v>
      </c>
      <c r="C89" s="46" t="s">
        <v>115</v>
      </c>
      <c r="D89" s="36">
        <v>184235050.90000001</v>
      </c>
      <c r="E89" s="36"/>
      <c r="F89" s="36">
        <v>58397288.770000003</v>
      </c>
      <c r="G89" s="36">
        <v>106672947.13</v>
      </c>
      <c r="H89" s="1"/>
      <c r="I89" s="1"/>
      <c r="J89" s="36">
        <v>349305286.80000001</v>
      </c>
      <c r="K89" s="36">
        <v>734078.99</v>
      </c>
      <c r="L89" s="89">
        <v>4658693.62</v>
      </c>
      <c r="M89" s="36">
        <v>447889923.97000003</v>
      </c>
      <c r="N89" s="36">
        <v>6438053.54</v>
      </c>
      <c r="O89" s="3">
        <v>441451870.43000001</v>
      </c>
      <c r="P89" s="16">
        <f>(O89/$O$94)</f>
        <v>1.8402999245803589E-2</v>
      </c>
      <c r="Q89" s="21">
        <f t="shared" si="18"/>
        <v>1.662874345248473E-3</v>
      </c>
      <c r="R89" s="21">
        <f t="shared" si="14"/>
        <v>1.0553117864156197E-2</v>
      </c>
      <c r="S89" s="70">
        <f t="shared" si="15"/>
        <v>99.882316171612686</v>
      </c>
      <c r="T89" s="70">
        <f t="shared" si="16"/>
        <v>1.0540698551039434</v>
      </c>
      <c r="U89" s="1">
        <v>96.82</v>
      </c>
      <c r="V89" s="1">
        <v>97.47</v>
      </c>
      <c r="W89" s="84">
        <v>380</v>
      </c>
      <c r="X89" s="63">
        <v>4419720</v>
      </c>
    </row>
    <row r="90" spans="1:26" ht="15.75" x14ac:dyDescent="0.3">
      <c r="A90" s="45">
        <v>76</v>
      </c>
      <c r="B90" s="1" t="s">
        <v>80</v>
      </c>
      <c r="C90" s="65" t="s">
        <v>116</v>
      </c>
      <c r="D90" s="36">
        <v>130924546.42</v>
      </c>
      <c r="E90" s="36"/>
      <c r="F90" s="36">
        <v>39661076.899999999</v>
      </c>
      <c r="G90" s="36">
        <v>71540141.180000007</v>
      </c>
      <c r="H90" s="1"/>
      <c r="I90" s="1"/>
      <c r="J90" s="36">
        <v>242125764.5</v>
      </c>
      <c r="K90" s="36">
        <v>528719.67000000004</v>
      </c>
      <c r="L90" s="89">
        <v>5848936.9199999999</v>
      </c>
      <c r="M90" s="36">
        <v>276026920.37</v>
      </c>
      <c r="N90" s="36">
        <v>4633696.75</v>
      </c>
      <c r="O90" s="3">
        <v>271393223.62</v>
      </c>
      <c r="P90" s="16">
        <f t="shared" si="19"/>
        <v>1.1313689269750241E-2</v>
      </c>
      <c r="Q90" s="21">
        <f t="shared" si="18"/>
        <v>1.9481682812401535E-3</v>
      </c>
      <c r="R90" s="21">
        <f t="shared" si="14"/>
        <v>2.1551521596536168E-2</v>
      </c>
      <c r="S90" s="70">
        <f t="shared" si="15"/>
        <v>99.542118158050712</v>
      </c>
      <c r="T90" s="70">
        <f t="shared" si="16"/>
        <v>2.1452841092481854</v>
      </c>
      <c r="U90" s="1">
        <v>99.4</v>
      </c>
      <c r="V90" s="1">
        <v>100.15</v>
      </c>
      <c r="W90" s="84">
        <v>118</v>
      </c>
      <c r="X90" s="63">
        <v>2726416</v>
      </c>
    </row>
    <row r="91" spans="1:26" ht="15.75" x14ac:dyDescent="0.3">
      <c r="A91" s="45">
        <v>77</v>
      </c>
      <c r="B91" s="1" t="s">
        <v>93</v>
      </c>
      <c r="C91" s="65" t="s">
        <v>120</v>
      </c>
      <c r="D91" s="36">
        <v>44928034.399999999</v>
      </c>
      <c r="E91" s="36"/>
      <c r="F91" s="36">
        <v>74682583.280000001</v>
      </c>
      <c r="G91" s="36"/>
      <c r="H91" s="1"/>
      <c r="I91" s="1"/>
      <c r="J91" s="36">
        <v>227205744.06</v>
      </c>
      <c r="K91" s="36">
        <v>317212.19</v>
      </c>
      <c r="L91" s="89">
        <v>1231040.94</v>
      </c>
      <c r="M91" s="36">
        <v>227205744.06</v>
      </c>
      <c r="N91" s="36">
        <v>1206376.6200000001</v>
      </c>
      <c r="O91" s="3">
        <v>225999367.44</v>
      </c>
      <c r="P91" s="16">
        <f t="shared" si="19"/>
        <v>9.4213355229398714E-3</v>
      </c>
      <c r="Q91" s="21">
        <f t="shared" si="18"/>
        <v>1.4035976896449318E-3</v>
      </c>
      <c r="R91" s="21">
        <f t="shared" si="14"/>
        <v>5.4470990514025484E-3</v>
      </c>
      <c r="S91" s="70">
        <f t="shared" si="15"/>
        <v>108.56658959538127</v>
      </c>
      <c r="T91" s="70">
        <f t="shared" si="16"/>
        <v>0.59137296719901111</v>
      </c>
      <c r="U91" s="1">
        <v>100</v>
      </c>
      <c r="V91" s="1">
        <v>100</v>
      </c>
      <c r="W91" s="84">
        <v>43</v>
      </c>
      <c r="X91" s="63">
        <v>2081665.9</v>
      </c>
    </row>
    <row r="92" spans="1:26" ht="15.75" x14ac:dyDescent="0.3">
      <c r="A92" s="45">
        <v>78</v>
      </c>
      <c r="B92" s="1" t="s">
        <v>27</v>
      </c>
      <c r="C92" s="65" t="s">
        <v>50</v>
      </c>
      <c r="D92" s="1">
        <v>439862468.89999998</v>
      </c>
      <c r="E92" s="1"/>
      <c r="F92" s="1">
        <v>749855600.61000001</v>
      </c>
      <c r="G92" s="1">
        <v>98426815.780000001</v>
      </c>
      <c r="H92" s="1">
        <v>312000000</v>
      </c>
      <c r="I92" s="1">
        <v>1422530.16</v>
      </c>
      <c r="J92" s="1">
        <v>1601587415.45</v>
      </c>
      <c r="K92" s="1">
        <v>3112980.58</v>
      </c>
      <c r="L92" s="88">
        <v>7703058.3300000001</v>
      </c>
      <c r="M92" s="1">
        <v>1605349714.96</v>
      </c>
      <c r="N92" s="1">
        <v>87821121.340000004</v>
      </c>
      <c r="O92" s="3">
        <v>1517528593.6199999</v>
      </c>
      <c r="P92" s="16">
        <f t="shared" si="19"/>
        <v>6.3261885234899173E-2</v>
      </c>
      <c r="Q92" s="21">
        <f t="shared" si="18"/>
        <v>2.0513488794132815E-3</v>
      </c>
      <c r="R92" s="21">
        <f t="shared" si="14"/>
        <v>5.0760548185946747E-3</v>
      </c>
      <c r="S92" s="70">
        <f t="shared" si="15"/>
        <v>2.1320681920991524</v>
      </c>
      <c r="T92" s="70">
        <f t="shared" si="16"/>
        <v>1.0822495020077339E-2</v>
      </c>
      <c r="U92" s="1">
        <v>2.16</v>
      </c>
      <c r="V92" s="1">
        <v>2.1800000000000002</v>
      </c>
      <c r="W92" s="84">
        <v>2037</v>
      </c>
      <c r="X92" s="59">
        <v>711763628.97000003</v>
      </c>
    </row>
    <row r="93" spans="1:26" ht="15.75" x14ac:dyDescent="0.3">
      <c r="A93" s="45">
        <v>79</v>
      </c>
      <c r="B93" s="1" t="s">
        <v>69</v>
      </c>
      <c r="C93" s="66" t="s">
        <v>51</v>
      </c>
      <c r="D93" s="1">
        <v>23995931.199999999</v>
      </c>
      <c r="E93" s="1"/>
      <c r="F93" s="1">
        <v>63774401.850000001</v>
      </c>
      <c r="G93" s="1">
        <v>38409853.060000002</v>
      </c>
      <c r="H93" s="1">
        <v>171000</v>
      </c>
      <c r="I93" s="1"/>
      <c r="J93" s="1">
        <v>126351186.11</v>
      </c>
      <c r="K93" s="1">
        <v>132481.75</v>
      </c>
      <c r="L93" s="88">
        <v>1531876.01</v>
      </c>
      <c r="M93" s="1">
        <v>128055899.40000001</v>
      </c>
      <c r="N93" s="1">
        <v>636131.75</v>
      </c>
      <c r="O93" s="3">
        <v>125823545.13</v>
      </c>
      <c r="P93" s="16">
        <f t="shared" si="19"/>
        <v>5.2452617402578032E-3</v>
      </c>
      <c r="Q93" s="21">
        <f t="shared" si="18"/>
        <v>1.0529170026414435E-3</v>
      </c>
      <c r="R93" s="21">
        <f t="shared" si="14"/>
        <v>1.2174796127523481E-2</v>
      </c>
      <c r="S93" s="70">
        <f t="shared" si="15"/>
        <v>1.2888969961638006</v>
      </c>
      <c r="T93" s="70">
        <f t="shared" si="16"/>
        <v>1.569205815767169E-2</v>
      </c>
      <c r="U93" s="1">
        <v>1.2888999999999999</v>
      </c>
      <c r="V93" s="1">
        <v>1.3118000000000001</v>
      </c>
      <c r="W93" s="84">
        <v>92</v>
      </c>
      <c r="X93" s="59">
        <v>97621102</v>
      </c>
    </row>
    <row r="94" spans="1:26" ht="15.75" x14ac:dyDescent="0.3">
      <c r="A94" s="42"/>
      <c r="B94" s="14"/>
      <c r="C94" s="8" t="s">
        <v>65</v>
      </c>
      <c r="D94" s="1"/>
      <c r="E94" s="1"/>
      <c r="F94" s="1"/>
      <c r="G94" s="1"/>
      <c r="H94" s="1"/>
      <c r="I94" s="1"/>
      <c r="J94" s="1"/>
      <c r="K94" s="1"/>
      <c r="L94" s="88"/>
      <c r="M94" s="1"/>
      <c r="N94" s="1"/>
      <c r="O94" s="13">
        <f>SUM(O72:O93)</f>
        <v>23988039369.759995</v>
      </c>
      <c r="P94" s="75">
        <f>(O94/$O$102)</f>
        <v>3.1968357492029767E-2</v>
      </c>
      <c r="Q94" s="21">
        <f t="shared" si="18"/>
        <v>0</v>
      </c>
      <c r="R94" s="21">
        <f t="shared" si="14"/>
        <v>0</v>
      </c>
      <c r="S94" s="70" t="e">
        <f t="shared" si="15"/>
        <v>#DIV/0!</v>
      </c>
      <c r="T94" s="70" t="e">
        <f t="shared" si="16"/>
        <v>#DIV/0!</v>
      </c>
      <c r="U94" s="1"/>
      <c r="V94" s="1"/>
      <c r="W94" s="84"/>
      <c r="X94" s="59"/>
    </row>
    <row r="95" spans="1:26" ht="18" x14ac:dyDescent="0.3">
      <c r="A95" s="44"/>
      <c r="B95" s="11"/>
      <c r="C95" s="23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16"/>
      <c r="Q95" s="21"/>
      <c r="R95" s="21" t="e">
        <f t="shared" si="14"/>
        <v>#DIV/0!</v>
      </c>
      <c r="S95" s="70" t="e">
        <f t="shared" si="15"/>
        <v>#DIV/0!</v>
      </c>
      <c r="T95" s="70" t="e">
        <f t="shared" si="16"/>
        <v>#DIV/0!</v>
      </c>
      <c r="U95" s="2"/>
      <c r="V95" s="2"/>
      <c r="W95" s="2"/>
      <c r="X95" s="60"/>
      <c r="Y95" s="35"/>
    </row>
    <row r="96" spans="1:26" ht="15.75" x14ac:dyDescent="0.3">
      <c r="A96" s="45">
        <v>80</v>
      </c>
      <c r="B96" s="6" t="s">
        <v>29</v>
      </c>
      <c r="C96" s="51" t="s">
        <v>52</v>
      </c>
      <c r="D96" s="1">
        <v>288820955.05000001</v>
      </c>
      <c r="E96" s="24"/>
      <c r="F96" s="1">
        <v>227286466.02000001</v>
      </c>
      <c r="G96" s="1">
        <v>47669853.039999999</v>
      </c>
      <c r="H96" s="1"/>
      <c r="I96" s="1"/>
      <c r="J96" s="1">
        <v>563777274.11000001</v>
      </c>
      <c r="K96" s="1">
        <v>1801915.68</v>
      </c>
      <c r="L96" s="88">
        <v>-21617789.23</v>
      </c>
      <c r="M96" s="1">
        <v>588721033.88999999</v>
      </c>
      <c r="N96" s="1">
        <v>5757789.7699999996</v>
      </c>
      <c r="O96" s="3">
        <v>582963244.12</v>
      </c>
      <c r="P96" s="16">
        <f>(O96/$O$101)</f>
        <v>0.12086257147452437</v>
      </c>
      <c r="Q96" s="21">
        <f t="shared" ref="Q96:Q102" si="20">(K96/O96)</f>
        <v>3.0909593326420505E-3</v>
      </c>
      <c r="R96" s="21">
        <f t="shared" si="14"/>
        <v>-3.7082593882282723E-2</v>
      </c>
      <c r="S96" s="70">
        <f t="shared" si="15"/>
        <v>11.127125468956574</v>
      </c>
      <c r="T96" s="70">
        <f t="shared" si="16"/>
        <v>-0.4126226748425213</v>
      </c>
      <c r="U96" s="1">
        <v>11.247</v>
      </c>
      <c r="V96" s="1">
        <v>11.393000000000001</v>
      </c>
      <c r="W96" s="84">
        <v>1633</v>
      </c>
      <c r="X96" s="59">
        <v>52391180.969999999</v>
      </c>
      <c r="Y96" s="35"/>
    </row>
    <row r="97" spans="1:25" ht="15.75" x14ac:dyDescent="0.3">
      <c r="A97" s="45">
        <v>81</v>
      </c>
      <c r="B97" s="6" t="s">
        <v>53</v>
      </c>
      <c r="C97" s="51" t="s">
        <v>54</v>
      </c>
      <c r="D97" s="57">
        <v>816470353.46000004</v>
      </c>
      <c r="E97" s="1"/>
      <c r="F97" s="57"/>
      <c r="G97" s="57">
        <v>430464059.07999998</v>
      </c>
      <c r="H97" s="1"/>
      <c r="I97" s="57">
        <v>1762482.71</v>
      </c>
      <c r="J97" s="1">
        <v>2007655658.6500001</v>
      </c>
      <c r="K97" s="57">
        <v>3423785.24</v>
      </c>
      <c r="L97" s="91">
        <v>846763.25</v>
      </c>
      <c r="M97" s="57">
        <v>2576741645.6599998</v>
      </c>
      <c r="N97" s="57">
        <v>101745337.55</v>
      </c>
      <c r="O97" s="3">
        <v>2474996308.1100001</v>
      </c>
      <c r="P97" s="16">
        <f>(O97/$O$101)</f>
        <v>0.51312740761157405</v>
      </c>
      <c r="Q97" s="21">
        <f t="shared" si="20"/>
        <v>1.3833496352220948E-3</v>
      </c>
      <c r="R97" s="21">
        <f t="shared" si="14"/>
        <v>3.4212707599819419E-4</v>
      </c>
      <c r="S97" s="70">
        <f t="shared" si="15"/>
        <v>1.2235416343072381</v>
      </c>
      <c r="T97" s="70">
        <f t="shared" si="16"/>
        <v>4.1860672170758711E-4</v>
      </c>
      <c r="U97" s="1">
        <v>1.21</v>
      </c>
      <c r="V97" s="1">
        <v>1.23</v>
      </c>
      <c r="W97" s="84">
        <v>15344</v>
      </c>
      <c r="X97" s="109">
        <v>2022813314</v>
      </c>
    </row>
    <row r="98" spans="1:25" ht="15.75" x14ac:dyDescent="0.3">
      <c r="A98" s="45">
        <v>82</v>
      </c>
      <c r="B98" s="6" t="s">
        <v>1</v>
      </c>
      <c r="C98" s="51" t="s">
        <v>55</v>
      </c>
      <c r="D98" s="57">
        <v>927178343.10000002</v>
      </c>
      <c r="E98" s="1"/>
      <c r="F98" s="57">
        <v>203657231.77000001</v>
      </c>
      <c r="G98" s="1">
        <v>198072527.84999999</v>
      </c>
      <c r="H98" s="1"/>
      <c r="I98" s="1"/>
      <c r="J98" s="57">
        <v>133851867737</v>
      </c>
      <c r="K98" s="57">
        <v>6005778.9000000004</v>
      </c>
      <c r="L98" s="91">
        <v>-42496649.07</v>
      </c>
      <c r="M98" s="57">
        <v>1338518677.3699999</v>
      </c>
      <c r="N98" s="57">
        <v>21401190.629999999</v>
      </c>
      <c r="O98" s="3">
        <v>1317117486.74</v>
      </c>
      <c r="P98" s="16">
        <f>(O98/$O$101)</f>
        <v>0.2730707432880462</v>
      </c>
      <c r="Q98" s="21">
        <f t="shared" si="20"/>
        <v>4.559789814092375E-3</v>
      </c>
      <c r="R98" s="21">
        <f t="shared" si="14"/>
        <v>-3.2264888666221826E-2</v>
      </c>
      <c r="S98" s="70">
        <f t="shared" si="15"/>
        <v>0.90348044527915294</v>
      </c>
      <c r="T98" s="70">
        <f t="shared" si="16"/>
        <v>-2.9150695979040388E-2</v>
      </c>
      <c r="U98" s="1">
        <v>0.9</v>
      </c>
      <c r="V98" s="1">
        <v>0.91</v>
      </c>
      <c r="W98" s="84">
        <v>9577</v>
      </c>
      <c r="X98" s="59">
        <v>1457826224.8199999</v>
      </c>
    </row>
    <row r="99" spans="1:25" ht="15.75" x14ac:dyDescent="0.3">
      <c r="A99" s="45">
        <v>83</v>
      </c>
      <c r="B99" s="39" t="s">
        <v>67</v>
      </c>
      <c r="C99" s="51" t="s">
        <v>56</v>
      </c>
      <c r="D99" s="1">
        <v>83116017</v>
      </c>
      <c r="E99" s="1"/>
      <c r="F99" s="1">
        <v>27273031.129999999</v>
      </c>
      <c r="G99" s="1">
        <v>136390027.50999999</v>
      </c>
      <c r="H99" s="1">
        <v>37640000</v>
      </c>
      <c r="I99" s="1"/>
      <c r="J99" s="1">
        <v>284419075.63999999</v>
      </c>
      <c r="K99" s="1">
        <v>751733.06</v>
      </c>
      <c r="L99" s="88">
        <v>-5832293.8600000003</v>
      </c>
      <c r="M99" s="1">
        <v>309979.47399999999</v>
      </c>
      <c r="N99" s="1">
        <v>33363811</v>
      </c>
      <c r="O99" s="3">
        <v>276615663</v>
      </c>
      <c r="P99" s="16">
        <f>(O99/$O$97)</f>
        <v>0.11176407095784077</v>
      </c>
      <c r="Q99" s="21">
        <f t="shared" si="20"/>
        <v>2.7176084385358902E-3</v>
      </c>
      <c r="R99" s="21">
        <f t="shared" si="14"/>
        <v>-2.1084467151088259E-2</v>
      </c>
      <c r="S99" s="70">
        <f t="shared" si="15"/>
        <v>28.889394453675671</v>
      </c>
      <c r="T99" s="70">
        <f t="shared" si="16"/>
        <v>-0.609117488373356</v>
      </c>
      <c r="U99" s="1">
        <v>28.75</v>
      </c>
      <c r="V99" s="1">
        <v>29.62</v>
      </c>
      <c r="W99" s="84">
        <v>1789</v>
      </c>
      <c r="X99" s="59">
        <v>9574990</v>
      </c>
    </row>
    <row r="100" spans="1:25" ht="15.75" x14ac:dyDescent="0.3">
      <c r="A100" s="45">
        <v>84</v>
      </c>
      <c r="B100" s="6" t="s">
        <v>1</v>
      </c>
      <c r="C100" s="46" t="s">
        <v>88</v>
      </c>
      <c r="D100" s="1">
        <v>106716845</v>
      </c>
      <c r="E100" s="1"/>
      <c r="F100" s="1">
        <v>14352242.92</v>
      </c>
      <c r="G100" s="1">
        <v>50933934.789999999</v>
      </c>
      <c r="H100" s="1"/>
      <c r="I100" s="1"/>
      <c r="J100" s="1">
        <v>173429691.91</v>
      </c>
      <c r="K100" s="1">
        <v>305846.46000000002</v>
      </c>
      <c r="L100" s="88">
        <v>56778314.310000002</v>
      </c>
      <c r="M100" s="1">
        <v>173429691.91</v>
      </c>
      <c r="N100" s="1">
        <v>1766105.76</v>
      </c>
      <c r="O100" s="3">
        <v>171663586.15000001</v>
      </c>
      <c r="P100" s="16">
        <f>(O100/$O$101)</f>
        <v>3.5590069631142536E-2</v>
      </c>
      <c r="Q100" s="21">
        <f t="shared" si="20"/>
        <v>1.7816618355668669E-3</v>
      </c>
      <c r="R100" s="21">
        <f t="shared" si="14"/>
        <v>0.33075339728943443</v>
      </c>
      <c r="S100" s="70">
        <f t="shared" si="15"/>
        <v>155.3288248227324</v>
      </c>
      <c r="T100" s="70">
        <f t="shared" si="16"/>
        <v>51.375536507094175</v>
      </c>
      <c r="U100" s="1">
        <v>154.34</v>
      </c>
      <c r="V100" s="1">
        <v>156.03</v>
      </c>
      <c r="W100" s="84">
        <v>292</v>
      </c>
      <c r="X100" s="59">
        <v>1105162.46</v>
      </c>
    </row>
    <row r="101" spans="1:25" ht="15.75" x14ac:dyDescent="0.3">
      <c r="A101" s="15"/>
      <c r="B101" s="14"/>
      <c r="C101" s="8" t="s">
        <v>65</v>
      </c>
      <c r="D101" s="1"/>
      <c r="E101" s="1"/>
      <c r="F101" s="1"/>
      <c r="G101" s="1"/>
      <c r="H101" s="1"/>
      <c r="I101" s="1"/>
      <c r="J101" s="1"/>
      <c r="K101" s="1"/>
      <c r="L101" s="88"/>
      <c r="M101" s="1"/>
      <c r="N101" s="1"/>
      <c r="O101" s="13">
        <f>SUM(O96:O100)</f>
        <v>4823356288.1199999</v>
      </c>
      <c r="P101" s="74">
        <f>(O101/$O$102)</f>
        <v>6.4279858705097934E-3</v>
      </c>
      <c r="Q101" s="21">
        <f t="shared" si="20"/>
        <v>0</v>
      </c>
      <c r="R101" s="21">
        <f t="shared" si="14"/>
        <v>0</v>
      </c>
      <c r="S101" s="70" t="e">
        <f t="shared" si="15"/>
        <v>#DIV/0!</v>
      </c>
      <c r="T101" s="70" t="e">
        <f t="shared" si="16"/>
        <v>#DIV/0!</v>
      </c>
      <c r="U101" s="1"/>
      <c r="V101" s="1"/>
      <c r="W101" s="84"/>
      <c r="X101" s="59"/>
    </row>
    <row r="102" spans="1:25" ht="16.5" thickBot="1" x14ac:dyDescent="0.35">
      <c r="A102" s="25"/>
      <c r="B102" s="26"/>
      <c r="C102" s="27" t="s">
        <v>66</v>
      </c>
      <c r="D102" s="28">
        <f t="shared" ref="D102:J102" si="21">SUM(D4:D101)</f>
        <v>19555542582.829998</v>
      </c>
      <c r="E102" s="28">
        <f t="shared" si="21"/>
        <v>200823266.91999999</v>
      </c>
      <c r="F102" s="28">
        <f t="shared" si="21"/>
        <v>575105610863.76538</v>
      </c>
      <c r="G102" s="28">
        <f t="shared" si="21"/>
        <v>62485699069.249992</v>
      </c>
      <c r="H102" s="28">
        <f t="shared" si="21"/>
        <v>40924643788.199997</v>
      </c>
      <c r="I102" s="28">
        <f t="shared" si="21"/>
        <v>150261388.96000001</v>
      </c>
      <c r="J102" s="28">
        <f t="shared" si="21"/>
        <v>832863232749.33972</v>
      </c>
      <c r="K102" s="28">
        <f>SUM(K4:K101)</f>
        <v>1022166248.9832999</v>
      </c>
      <c r="L102" s="28">
        <f>SUM(L4:L101)</f>
        <v>9438033531.7416935</v>
      </c>
      <c r="M102" s="28">
        <f>SUM(M4:M101)</f>
        <v>763299470821.94373</v>
      </c>
      <c r="N102" s="28">
        <f>SUM(N4:N101)</f>
        <v>13158717553.516003</v>
      </c>
      <c r="O102" s="29">
        <f>(O15+O37+O47+O66+O71+O94+O101)</f>
        <v>750368215687.67188</v>
      </c>
      <c r="P102" s="30"/>
      <c r="Q102" s="31">
        <f t="shared" si="20"/>
        <v>1.3622195445026142E-3</v>
      </c>
      <c r="R102" s="31">
        <f t="shared" si="14"/>
        <v>1.2577869550474291E-2</v>
      </c>
      <c r="S102" s="110">
        <f t="shared" si="15"/>
        <v>5.3522122733766722</v>
      </c>
      <c r="T102" s="110">
        <f t="shared" si="16"/>
        <v>6.7319427780979227E-2</v>
      </c>
      <c r="U102" s="28">
        <f>SUM(U4:U101)</f>
        <v>1151825.4265899998</v>
      </c>
      <c r="V102" s="28">
        <f>SUM(V4:V101)</f>
        <v>1152202.9256899999</v>
      </c>
      <c r="W102" s="28">
        <f>SUM(W4:W101)</f>
        <v>370627</v>
      </c>
      <c r="X102" s="64">
        <f>SUM(X4:X101)</f>
        <v>140197768205.15939</v>
      </c>
      <c r="Y102" s="58"/>
    </row>
    <row r="103" spans="1:25" x14ac:dyDescent="0.25">
      <c r="A103" s="22"/>
      <c r="B103" s="22"/>
      <c r="C103" s="22"/>
    </row>
    <row r="104" spans="1:25" x14ac:dyDescent="0.25">
      <c r="A104" s="22"/>
      <c r="B104" s="50" t="s">
        <v>74</v>
      </c>
      <c r="C104" s="18"/>
      <c r="O104" s="47"/>
      <c r="X104" s="54"/>
    </row>
    <row r="105" spans="1:25" x14ac:dyDescent="0.25">
      <c r="A105" s="22"/>
      <c r="B105" s="19" t="s">
        <v>100</v>
      </c>
      <c r="C105" s="20"/>
      <c r="O105" s="48"/>
      <c r="P105" s="54"/>
    </row>
    <row r="106" spans="1:25" x14ac:dyDescent="0.25">
      <c r="A106" s="22"/>
      <c r="B106" s="19"/>
      <c r="C106" s="20"/>
      <c r="O106" s="48"/>
      <c r="P106" s="54"/>
    </row>
    <row r="107" spans="1:25" x14ac:dyDescent="0.25">
      <c r="A107" s="22"/>
      <c r="B107" s="19"/>
      <c r="C107" s="20"/>
      <c r="O107" s="48"/>
      <c r="P107" s="54"/>
    </row>
    <row r="108" spans="1:25" x14ac:dyDescent="0.25">
      <c r="A108" s="22"/>
      <c r="B108" s="19"/>
      <c r="C108" s="20"/>
      <c r="O108" s="48"/>
      <c r="P108" s="54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2019</vt:lpstr>
      <vt:lpstr>'JUNE 2019'!Print_Area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2019-10-25T09:24:26Z</dcterms:modified>
</cp:coreProperties>
</file>